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62A4225B-5F7C-4038-8CA3-A3E28109C754}" xr6:coauthVersionLast="47" xr6:coauthVersionMax="47" xr10:uidLastSave="{00000000-0000-0000-0000-000000000000}"/>
  <bookViews>
    <workbookView xWindow="-120" yWindow="-120" windowWidth="28110" windowHeight="16440" tabRatio="899" activeTab="1" xr2:uid="{00000000-000D-0000-FFFF-FFFF00000000}"/>
  </bookViews>
  <sheets>
    <sheet name="Цифровий Друк" sheetId="2" r:id="rId1"/>
    <sheet name="Дизайн" sheetId="10" r:id="rId2"/>
  </sheets>
  <definedNames>
    <definedName name="List_1_0">'Цифровий Друк'!$H$25:$H$31</definedName>
    <definedName name="List_1_1">'Цифровий Друк'!$H$35:$H$41</definedName>
    <definedName name="List_4_0">'Цифровий Друк'!$H$3:$H$11</definedName>
    <definedName name="List_4_4">'Цифровий Друк'!$H$15:$H$21</definedName>
    <definedName name="Materials">#REF!</definedName>
    <definedName name="size">OFFSET('Цифровий Друк'!B1, 0, 0, COUNTA('Цифровий Друк'!B:B)-2, 1)</definedName>
  </definedNames>
  <calcPr calcId="181029"/>
</workbook>
</file>

<file path=xl/calcChain.xml><?xml version="1.0" encoding="utf-8"?>
<calcChain xmlns="http://schemas.openxmlformats.org/spreadsheetml/2006/main">
  <c r="F14" i="2" l="1"/>
  <c r="F38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Q125" i="2"/>
  <c r="P125" i="2"/>
  <c r="W117" i="2"/>
  <c r="U117" i="2"/>
  <c r="W120" i="2"/>
  <c r="U122" i="2"/>
  <c r="S117" i="2" l="1"/>
  <c r="F9" i="2"/>
  <c r="W123" i="2"/>
  <c r="W125" i="2"/>
  <c r="W118" i="2"/>
  <c r="W119" i="2"/>
  <c r="W121" i="2"/>
  <c r="S120" i="2" a="1"/>
  <c r="W122" i="2"/>
  <c r="U118" i="2"/>
  <c r="W124" i="2"/>
  <c r="U121" i="2"/>
  <c r="U123" i="2"/>
  <c r="U125" i="2"/>
  <c r="U119" i="2"/>
  <c r="U124" i="2"/>
  <c r="U120" i="2"/>
  <c r="S120" i="2" l="1"/>
  <c r="F7" i="2"/>
  <c r="S121" i="2" a="1"/>
  <c r="S122" i="2" a="1"/>
  <c r="S119" i="2" a="1"/>
  <c r="S125" i="2" a="1"/>
  <c r="S118" i="2" a="1"/>
  <c r="S124" i="2" a="1"/>
  <c r="S123" i="2" a="1"/>
  <c r="S123" i="2" l="1"/>
  <c r="S125" i="2"/>
  <c r="S119" i="2"/>
  <c r="S118" i="2"/>
  <c r="S122" i="2"/>
  <c r="S124" i="2"/>
  <c r="S121" i="2"/>
  <c r="F10" i="2"/>
  <c r="F3" i="2"/>
  <c r="F8" i="2"/>
  <c r="F5" i="2"/>
  <c r="R122" i="2" l="1"/>
  <c r="Q122" i="2"/>
  <c r="R110" i="2"/>
  <c r="Q110" i="2"/>
  <c r="B18" i="2" l="1"/>
  <c r="D39" i="2" s="1"/>
  <c r="B3" i="2"/>
  <c r="B4" i="2"/>
  <c r="B17" i="2"/>
  <c r="B22" i="2" l="1"/>
  <c r="C28" i="2" s="1"/>
  <c r="B10" i="2"/>
  <c r="B20" i="2"/>
  <c r="C27" i="2" s="1"/>
  <c r="B8" i="2"/>
  <c r="F12" i="2" s="1"/>
  <c r="D42" i="2"/>
  <c r="D41" i="2"/>
  <c r="F11" i="2" s="1"/>
  <c r="D40" i="2"/>
  <c r="F1" i="2" l="1"/>
  <c r="C37" i="2"/>
  <c r="E29" i="2"/>
  <c r="C29" i="2" s="1"/>
  <c r="B37" i="2" s="1"/>
  <c r="F4" i="2"/>
  <c r="F2" i="2"/>
  <c r="D43" i="2"/>
  <c r="F6" i="2" s="1"/>
  <c r="E10" i="2" s="1"/>
  <c r="D44" i="2"/>
  <c r="D37" i="2"/>
  <c r="E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ІгорУляна</author>
  </authors>
  <commentList>
    <comment ref="F1" authorId="0" shapeId="0" xr:uid="{F1254F71-C3C6-4DF1-BB10-0A8C1B6FDDF0}">
      <text>
        <r>
          <rPr>
            <b/>
            <sz val="9"/>
            <color indexed="81"/>
            <rFont val="Tahoma"/>
            <family val="2"/>
            <charset val="204"/>
          </rPr>
          <t>ІгорУляна:</t>
        </r>
        <r>
          <rPr>
            <sz val="9"/>
            <color indexed="81"/>
            <rFont val="Tahoma"/>
            <family val="2"/>
            <charset val="204"/>
          </rPr>
          <t xml:space="preserve">
друк файлу згідно вказаних параметрів
</t>
        </r>
      </text>
    </comment>
    <comment ref="F2" authorId="0" shapeId="0" xr:uid="{19F9F4BA-A3F9-4DB3-8341-183920EEE049}">
      <text>
        <r>
          <rPr>
            <b/>
            <sz val="9"/>
            <color indexed="81"/>
            <rFont val="Tahoma"/>
            <family val="2"/>
            <charset val="204"/>
          </rPr>
          <t>ІгорУляна:</t>
        </r>
        <r>
          <rPr>
            <sz val="9"/>
            <color indexed="81"/>
            <rFont val="Tahoma"/>
            <family val="2"/>
            <charset val="204"/>
          </rPr>
          <t xml:space="preserve">
ламінування документу</t>
        </r>
      </text>
    </comment>
    <comment ref="F12" authorId="0" shapeId="0" xr:uid="{3CE08BCD-830B-4922-91BB-1262211598DB}">
      <text>
        <r>
          <rPr>
            <b/>
            <sz val="9"/>
            <color indexed="81"/>
            <rFont val="Tahoma"/>
            <family val="2"/>
            <charset val="204"/>
          </rPr>
          <t>ІгорУляна:</t>
        </r>
        <r>
          <rPr>
            <sz val="9"/>
            <color indexed="81"/>
            <rFont val="Tahoma"/>
            <family val="2"/>
            <charset val="204"/>
          </rPr>
          <t xml:space="preserve">
порізка макету в розмір
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<sst xmlns="http://schemas.openxmlformats.org/spreadsheetml/2006/main" count="247" uniqueCount="190">
  <si>
    <t>ФОРМАТ SRA3 ( 320 х 450 мм)</t>
  </si>
  <si>
    <t>1 - 6 шт</t>
  </si>
  <si>
    <t>7 - 10 шт</t>
  </si>
  <si>
    <t>11 - 50 шт</t>
  </si>
  <si>
    <t>51 - 100 шт</t>
  </si>
  <si>
    <t>101 - 200 шт</t>
  </si>
  <si>
    <t>від 300 шт</t>
  </si>
  <si>
    <t>Папір крейда 130</t>
  </si>
  <si>
    <t>Папір крейда 170</t>
  </si>
  <si>
    <t>Художній картон</t>
  </si>
  <si>
    <t>Самоклейка</t>
  </si>
  <si>
    <t>1 - 5 шт</t>
  </si>
  <si>
    <t>6 - 10 шт</t>
  </si>
  <si>
    <t>101 - 300 шт</t>
  </si>
  <si>
    <t>25шт</t>
  </si>
  <si>
    <t>50 шт</t>
  </si>
  <si>
    <t>100 шт</t>
  </si>
  <si>
    <t>200шт</t>
  </si>
  <si>
    <t>ВІЗИТКИ</t>
  </si>
  <si>
    <t>БУКЛЕТ</t>
  </si>
  <si>
    <t>до 25шт</t>
  </si>
  <si>
    <t>300шт</t>
  </si>
  <si>
    <t>500шт</t>
  </si>
  <si>
    <t>двосторонній 4+4</t>
  </si>
  <si>
    <t>КАЛЕНДАРИКИ</t>
  </si>
  <si>
    <t>25шт.</t>
  </si>
  <si>
    <t>50шт</t>
  </si>
  <si>
    <t>100шт.</t>
  </si>
  <si>
    <t>200шт.</t>
  </si>
  <si>
    <t>300шт.</t>
  </si>
  <si>
    <t>односторонній 4+0</t>
  </si>
  <si>
    <t>1-20 шт</t>
  </si>
  <si>
    <t>21-50 шт</t>
  </si>
  <si>
    <t>51-101 шт</t>
  </si>
  <si>
    <t>глянець 1+0</t>
  </si>
  <si>
    <t>глянець 1+1</t>
  </si>
  <si>
    <t>А4</t>
  </si>
  <si>
    <t>Бігування</t>
  </si>
  <si>
    <t>1,50 грн - до 50 шт</t>
  </si>
  <si>
    <t>0,75 грн - від 50 шт</t>
  </si>
  <si>
    <t>Фальцювання</t>
  </si>
  <si>
    <t>130 грн - 1000 шт</t>
  </si>
  <si>
    <t>Зшивання на пружину</t>
  </si>
  <si>
    <t>1 грн/зуб</t>
  </si>
  <si>
    <t>A3 - 30 грн</t>
  </si>
  <si>
    <t>А4 - 20 грн</t>
  </si>
  <si>
    <t>Зшивання на скобу</t>
  </si>
  <si>
    <t>0,50 грн./шт</t>
  </si>
  <si>
    <t>Тиснення сліпе</t>
  </si>
  <si>
    <t>11 грн/шт + 100 грн приладка</t>
  </si>
  <si>
    <t>Тиснення фольгою</t>
  </si>
  <si>
    <t>20 грн/шт (формат візитки)</t>
  </si>
  <si>
    <t>4+0</t>
  </si>
  <si>
    <t>4+4</t>
  </si>
  <si>
    <t>1+0</t>
  </si>
  <si>
    <t>1+1</t>
  </si>
  <si>
    <t xml:space="preserve">Візитка </t>
  </si>
  <si>
    <t xml:space="preserve">Банер </t>
  </si>
  <si>
    <t xml:space="preserve">Постер </t>
  </si>
  <si>
    <t xml:space="preserve">Біг-борд </t>
  </si>
  <si>
    <t xml:space="preserve">Відкритка </t>
  </si>
  <si>
    <t xml:space="preserve">Меню 4 ст. </t>
  </si>
  <si>
    <t xml:space="preserve">Меню 8 ст. </t>
  </si>
  <si>
    <t>Флаєр</t>
  </si>
  <si>
    <t xml:space="preserve">Етикетка </t>
  </si>
  <si>
    <t>ламінація</t>
  </si>
  <si>
    <t>колірність</t>
  </si>
  <si>
    <t>к-ть на листі</t>
  </si>
  <si>
    <t>к-ть листів</t>
  </si>
  <si>
    <t>А5 - 15 грн</t>
  </si>
  <si>
    <t>Папір крейда 250-350</t>
  </si>
  <si>
    <t>Папір крейдa 130</t>
  </si>
  <si>
    <t>Папір крейдa 170</t>
  </si>
  <si>
    <t>Папір крейдa 250-350</t>
  </si>
  <si>
    <t>Художній картoн</t>
  </si>
  <si>
    <t>за 1шт</t>
  </si>
  <si>
    <t>папір, г</t>
  </si>
  <si>
    <t>КАТАЛОГ БАГАТОСТОРІНКОВИЙ</t>
  </si>
  <si>
    <t>КАТАЛОГ</t>
  </si>
  <si>
    <t>ціна</t>
  </si>
  <si>
    <t>односторонні 4+0 (худ. картон)</t>
  </si>
  <si>
    <t>двосторонні 4+4 (худ. картон)</t>
  </si>
  <si>
    <t>буклет А4 2 біга (130 г/м2), 4+4, +лам</t>
  </si>
  <si>
    <t>Календарик ХАТКА (210х100 мм)
папір крейда 350 гр/м2</t>
  </si>
  <si>
    <t>Календарик кишеньковий (100х70 мм)
(4+4, папір крейда 350 гр/м2, 100х70 мм</t>
  </si>
  <si>
    <r>
      <t xml:space="preserve">Тип друку </t>
    </r>
    <r>
      <rPr>
        <b/>
        <sz val="11"/>
        <color rgb="FFFF0000"/>
        <rFont val="Calibri"/>
        <family val="2"/>
        <charset val="204"/>
        <scheme val="minor"/>
      </rPr>
      <t>4+0</t>
    </r>
    <r>
      <rPr>
        <b/>
        <sz val="11"/>
        <color rgb="FF000000"/>
        <rFont val="Calibri"/>
        <family val="2"/>
        <charset val="204"/>
        <scheme val="minor"/>
      </rPr>
      <t xml:space="preserve">  ціна (шт/грн)</t>
    </r>
  </si>
  <si>
    <r>
      <t xml:space="preserve">Тип друку </t>
    </r>
    <r>
      <rPr>
        <b/>
        <sz val="11"/>
        <color rgb="FFFF0000"/>
        <rFont val="Calibri"/>
        <family val="2"/>
        <charset val="204"/>
        <scheme val="minor"/>
      </rPr>
      <t xml:space="preserve">4+4 </t>
    </r>
    <r>
      <rPr>
        <b/>
        <sz val="11"/>
        <color rgb="FF000000"/>
        <rFont val="Calibri"/>
        <family val="2"/>
        <charset val="204"/>
        <scheme val="minor"/>
      </rPr>
      <t xml:space="preserve"> ціна (шт/грн)</t>
    </r>
  </si>
  <si>
    <r>
      <t xml:space="preserve">Тип друку </t>
    </r>
    <r>
      <rPr>
        <b/>
        <sz val="11"/>
        <color rgb="FFFF0000"/>
        <rFont val="Calibri"/>
        <family val="2"/>
        <charset val="204"/>
        <scheme val="minor"/>
      </rPr>
      <t>1+0</t>
    </r>
    <r>
      <rPr>
        <b/>
        <sz val="11"/>
        <color rgb="FF000000"/>
        <rFont val="Calibri"/>
        <family val="2"/>
        <charset val="204"/>
        <scheme val="minor"/>
      </rPr>
      <t xml:space="preserve">  ціна (шт/грн)</t>
    </r>
  </si>
  <si>
    <r>
      <t xml:space="preserve">Тип друку </t>
    </r>
    <r>
      <rPr>
        <b/>
        <sz val="11"/>
        <color rgb="FFFF0000"/>
        <rFont val="Calibri"/>
        <family val="2"/>
        <charset val="204"/>
        <scheme val="minor"/>
      </rPr>
      <t>1+1</t>
    </r>
    <r>
      <rPr>
        <b/>
        <sz val="11"/>
        <color rgb="FF000000"/>
        <rFont val="Calibri"/>
        <family val="2"/>
        <charset val="204"/>
        <scheme val="minor"/>
      </rPr>
      <t xml:space="preserve">  ціна (шт/грн)</t>
    </r>
  </si>
  <si>
    <t>матеріали і покриття</t>
  </si>
  <si>
    <t>візитки віддалений цех</t>
  </si>
  <si>
    <t>1000шт</t>
  </si>
  <si>
    <t>2500шт</t>
  </si>
  <si>
    <t>75 мікрон</t>
  </si>
  <si>
    <t>125 мікрон</t>
  </si>
  <si>
    <t>250 мікрон</t>
  </si>
  <si>
    <t>мат 1+0</t>
  </si>
  <si>
    <t>мат 1+1</t>
  </si>
  <si>
    <t>ТИТУЛКА</t>
  </si>
  <si>
    <t>ВНУТРЯНКА</t>
  </si>
  <si>
    <t>Крaфт</t>
  </si>
  <si>
    <t>Папiр офсет 120-160</t>
  </si>
  <si>
    <t>Папiр крейда 130</t>
  </si>
  <si>
    <t>Папiр крейда 170</t>
  </si>
  <si>
    <t>Папiр крейда 250-350</t>
  </si>
  <si>
    <t>Сaмоклейка</t>
  </si>
  <si>
    <t>Пaпiр крейда 250-350</t>
  </si>
  <si>
    <t>Пaпiр крейда 170</t>
  </si>
  <si>
    <t>Пaпiр крейда 90-130</t>
  </si>
  <si>
    <t>тираж, шт</t>
  </si>
  <si>
    <t>к-ть сторінок</t>
  </si>
  <si>
    <t>на СКОБКУ</t>
  </si>
  <si>
    <t>на БІНДЕР</t>
  </si>
  <si>
    <t>титулка</t>
  </si>
  <si>
    <t>внутрянка</t>
  </si>
  <si>
    <t>1 біговка</t>
  </si>
  <si>
    <t>2 біговки</t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</si>
  <si>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</si>
  <si>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ГЛ лам 1+0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</si>
  <si>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ГЛ лам 1+1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</si>
  <si>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МАТ лам 1+0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</si>
  <si>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МАТ лам 1+1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</si>
  <si>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SOFT лам 1+0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</si>
  <si>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SOFT лам 1+1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</si>
  <si>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УФ ГЛ лак 1+0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</si>
  <si>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УФ МАТ лак 1+0</t>
    </r>
  </si>
  <si>
    <r>
      <t>  Крейд МАТ 350 г/м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Гібрид 1+0</t>
    </r>
  </si>
  <si>
    <t>на ПРУЖИНУ</t>
  </si>
  <si>
    <t>Пакет 4+4 із ламінацією</t>
  </si>
  <si>
    <t xml:space="preserve">Папка 350г 4+4 з лам 1+1   А4 із кишенькою </t>
  </si>
  <si>
    <t xml:space="preserve">Папка 350г 4+0 з лам 1+0   А4 із кишенькою </t>
  </si>
  <si>
    <t xml:space="preserve">Папка 350г 4+0 без лам  А4 із кишенькою </t>
  </si>
  <si>
    <t>на скобку кількість сторінок повинна ділитися на 4, а на пружинку і біндер - 2</t>
  </si>
  <si>
    <t>Пaпiр офсетка 80</t>
  </si>
  <si>
    <t>ЛАМІНАЦІЯ</t>
  </si>
  <si>
    <t>пруж. з боку</t>
  </si>
  <si>
    <t>пруж. з верху</t>
  </si>
  <si>
    <t>ОДНОТИПНИЙ ЦИФРОВИЙ ДРУК</t>
  </si>
  <si>
    <t>свій розмір</t>
  </si>
  <si>
    <t>А3</t>
  </si>
  <si>
    <t>А5</t>
  </si>
  <si>
    <t>А6</t>
  </si>
  <si>
    <t>А7</t>
  </si>
  <si>
    <t>флаєр</t>
  </si>
  <si>
    <t>календарик</t>
  </si>
  <si>
    <t>1/3 A3</t>
  </si>
  <si>
    <t>кубарик</t>
  </si>
  <si>
    <t>односторонні 4+0 (худ. картон)  + уф</t>
  </si>
  <si>
    <t>двосторонні 4+4 (худ. картон) + уф</t>
  </si>
  <si>
    <t>двосторонні 4+4 (350 г/м2) + лам1+1</t>
  </si>
  <si>
    <t>двосторонні 4+4 (350 г/м2) + лам1+0</t>
  </si>
  <si>
    <t>двосторонні 4+4 (350 г/м2)</t>
  </si>
  <si>
    <t>односторонні 4+0 (350 г/м2)</t>
  </si>
  <si>
    <t>КОНВЕРТНА</t>
  </si>
  <si>
    <t>РУЛОННА 25 мкм</t>
  </si>
  <si>
    <t>к-ть копій</t>
  </si>
  <si>
    <t>стор. в док.</t>
  </si>
  <si>
    <t>свiй розмір</t>
  </si>
  <si>
    <t>з БОКУ</t>
  </si>
  <si>
    <t>з ВЕРХУ</t>
  </si>
  <si>
    <t>List_4_0</t>
  </si>
  <si>
    <t>List_4_4</t>
  </si>
  <si>
    <t>List_1_0</t>
  </si>
  <si>
    <t>List_1_1</t>
  </si>
  <si>
    <t>Color Copy 120-160</t>
  </si>
  <si>
    <t xml:space="preserve">Color Copy 200 </t>
  </si>
  <si>
    <t>Color Copy 250</t>
  </si>
  <si>
    <t>Color Copy 200</t>
  </si>
  <si>
    <t>Color Copy 120-200</t>
  </si>
  <si>
    <t>Прозорі плівки А4</t>
  </si>
  <si>
    <t>-=Без ламінації=-</t>
  </si>
  <si>
    <t>ціна 1 шт.</t>
  </si>
  <si>
    <t>не видаляти, і не редагувати</t>
  </si>
  <si>
    <t>візитка 55х85</t>
  </si>
  <si>
    <t>візитка 50х90</t>
  </si>
  <si>
    <t>порізка</t>
  </si>
  <si>
    <t>Прайс лист на дизайн, грн</t>
  </si>
  <si>
    <t>Банер оренда</t>
  </si>
  <si>
    <t>Буклет 6 ст.</t>
  </si>
  <si>
    <t>Буклет 4 ст.</t>
  </si>
  <si>
    <t>Під порізку</t>
  </si>
  <si>
    <t>макет</t>
  </si>
  <si>
    <t>Правки 150</t>
  </si>
  <si>
    <t>Правки 200</t>
  </si>
  <si>
    <t>Правки 300</t>
  </si>
  <si>
    <t>Лого</t>
  </si>
  <si>
    <t>Лого відмалювати</t>
  </si>
  <si>
    <t>ПАПКИ</t>
  </si>
  <si>
    <t>ХЕНГЕРИ папір 250г крейда</t>
  </si>
  <si>
    <t>Дизайн клієнта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</si>
</sst>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₴&quot;"/>
    <numFmt numFmtId="165" formatCode="#,##0\ &quot;₴&quot;"/>
  </numFmts>
  <fonts count="61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8"/>
      <color rgb="FF44546A"/>
      <name val="Calibri Light"/>
      <family val="2"/>
      <charset val="204"/>
    </font>
    <font>
      <b/>
      <sz val="15"/>
      <color rgb="FF44546A"/>
      <name val="Calibri"/>
      <family val="2"/>
      <charset val="204"/>
    </font>
    <font>
      <b/>
      <sz val="13"/>
      <color rgb="FF44546A"/>
      <name val="Calibri"/>
      <family val="2"/>
      <charset val="204"/>
    </font>
    <font>
      <b/>
      <sz val="11"/>
      <color rgb="FF44546A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9C6500"/>
      <name val="Calibri"/>
      <family val="2"/>
      <charset val="204"/>
    </font>
    <font>
      <sz val="11"/>
      <color rgb="FF3F3F76"/>
      <name val="Calibri"/>
      <family val="2"/>
      <charset val="204"/>
    </font>
    <font>
      <b/>
      <sz val="11"/>
      <color rgb="FF3F3F3F"/>
      <name val="Calibri"/>
      <family val="2"/>
      <charset val="204"/>
    </font>
    <font>
      <b/>
      <sz val="11"/>
      <color rgb="FFFA7D00"/>
      <name val="Calibri"/>
      <family val="2"/>
      <charset val="204"/>
    </font>
    <font>
      <sz val="11"/>
      <color rgb="FFFA7D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20"/>
      <color rgb="FF833C0C"/>
      <name val="Arial Black"/>
      <family val="2"/>
      <charset val="204"/>
    </font>
    <font>
      <sz val="11"/>
      <color rgb="FF833C0C"/>
      <name val="Arial Black"/>
      <family val="2"/>
      <charset val="204"/>
    </font>
    <font>
      <sz val="11"/>
      <color rgb="FF000000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i/>
      <sz val="9"/>
      <color rgb="FF00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sz val="7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8"/>
      <color rgb="FFFF000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7"/>
      <color theme="0"/>
      <name val="Calibri"/>
      <family val="2"/>
      <charset val="204"/>
      <scheme val="minor"/>
    </font>
    <font>
      <b/>
      <sz val="7"/>
      <color theme="0"/>
      <name val="Calibri"/>
      <family val="2"/>
      <charset val="204"/>
      <scheme val="minor"/>
    </font>
    <font>
      <sz val="8"/>
      <name val="Calibri"/>
      <family val="2"/>
      <charset val="204"/>
    </font>
    <font>
      <sz val="6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none"/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F5757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BC2E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3">
    <xf numFmtId="0" fontId="0" fillId="0" borderId="0"/>
    <xf numFmtId="0" fontId="6" fillId="0" borderId="0" applyNumberFormat="0" applyFill="0" applyBorder="0" applyAlignment="0" applyProtection="0"/>
    <xf numFmtId="0" fontId="7" fillId="2" borderId="1" applyNumberFormat="0" applyFill="0" applyAlignment="0" applyProtection="0"/>
    <xf numFmtId="0" fontId="8" fillId="3" borderId="2" applyNumberFormat="0" applyFill="0" applyAlignment="0" applyProtection="0"/>
    <xf numFmtId="0" fontId="9" fillId="4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4" applyNumberFormat="0" applyBorder="0" applyAlignment="0" applyProtection="0"/>
    <xf numFmtId="0" fontId="11" fillId="6" borderId="5" applyNumberFormat="0" applyBorder="0" applyAlignment="0" applyProtection="0"/>
    <xf numFmtId="0" fontId="12" fillId="7" borderId="6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10" borderId="9" applyNumberFormat="0" applyAlignment="0" applyProtection="0"/>
    <xf numFmtId="0" fontId="16" fillId="11" borderId="10" applyNumberFormat="0" applyFill="0" applyAlignment="0" applyProtection="0"/>
    <xf numFmtId="0" fontId="17" fillId="12" borderId="11" applyNumberFormat="0" applyAlignment="0" applyProtection="0"/>
    <xf numFmtId="0" fontId="5" fillId="0" borderId="0" applyNumberFormat="0" applyFill="0" applyBorder="0" applyAlignment="0" applyProtection="0"/>
    <xf numFmtId="0" fontId="22" fillId="13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14" borderId="13" applyNumberFormat="0" applyFill="0" applyAlignment="0" applyProtection="0"/>
    <xf numFmtId="0" fontId="19" fillId="15" borderId="14" applyNumberFormat="0" applyBorder="0" applyAlignment="0" applyProtection="0"/>
    <xf numFmtId="0" fontId="22" fillId="16" borderId="15" applyNumberFormat="0" applyBorder="0" applyAlignment="0" applyProtection="0"/>
    <xf numFmtId="0" fontId="22" fillId="17" borderId="16" applyNumberFormat="0" applyBorder="0" applyAlignment="0" applyProtection="0"/>
    <xf numFmtId="0" fontId="19" fillId="18" borderId="17" applyNumberFormat="0" applyBorder="0" applyAlignment="0" applyProtection="0"/>
    <xf numFmtId="0" fontId="19" fillId="19" borderId="18" applyNumberFormat="0" applyBorder="0" applyAlignment="0" applyProtection="0"/>
    <xf numFmtId="0" fontId="22" fillId="20" borderId="19" applyNumberFormat="0" applyBorder="0" applyAlignment="0" applyProtection="0"/>
    <xf numFmtId="0" fontId="22" fillId="21" borderId="20" applyNumberFormat="0" applyBorder="0" applyAlignment="0" applyProtection="0"/>
    <xf numFmtId="0" fontId="19" fillId="22" borderId="21" applyNumberFormat="0" applyBorder="0" applyAlignment="0" applyProtection="0"/>
    <xf numFmtId="0" fontId="19" fillId="23" borderId="22" applyNumberFormat="0" applyBorder="0" applyAlignment="0" applyProtection="0"/>
    <xf numFmtId="0" fontId="22" fillId="24" borderId="23" applyNumberFormat="0" applyBorder="0" applyAlignment="0" applyProtection="0"/>
    <xf numFmtId="0" fontId="22" fillId="25" borderId="24" applyNumberFormat="0" applyBorder="0" applyAlignment="0" applyProtection="0"/>
    <xf numFmtId="0" fontId="19" fillId="26" borderId="25" applyNumberFormat="0" applyBorder="0" applyAlignment="0" applyProtection="0"/>
    <xf numFmtId="0" fontId="19" fillId="27" borderId="26" applyNumberFormat="0" applyBorder="0" applyAlignment="0" applyProtection="0"/>
    <xf numFmtId="0" fontId="22" fillId="28" borderId="27" applyNumberFormat="0" applyBorder="0" applyAlignment="0" applyProtection="0"/>
    <xf numFmtId="0" fontId="22" fillId="29" borderId="28" applyNumberFormat="0" applyBorder="0" applyAlignment="0" applyProtection="0"/>
    <xf numFmtId="0" fontId="19" fillId="30" borderId="29" applyNumberFormat="0" applyBorder="0" applyAlignment="0" applyProtection="0"/>
    <xf numFmtId="0" fontId="19" fillId="31" borderId="30" applyNumberFormat="0" applyBorder="0" applyAlignment="0" applyProtection="0"/>
    <xf numFmtId="0" fontId="22" fillId="32" borderId="31" applyNumberFormat="0" applyBorder="0" applyAlignment="0" applyProtection="0"/>
    <xf numFmtId="0" fontId="22" fillId="33" borderId="32" applyNumberFormat="0" applyBorder="0" applyAlignment="0" applyProtection="0"/>
    <xf numFmtId="0" fontId="19" fillId="34" borderId="33" applyNumberFormat="0" applyBorder="0" applyAlignment="0" applyProtection="0"/>
    <xf numFmtId="0" fontId="19" fillId="35" borderId="34" applyNumberFormat="0" applyBorder="0" applyAlignment="0" applyProtection="0"/>
    <xf numFmtId="0" fontId="22" fillId="36" borderId="35" applyNumberFormat="0" applyBorder="0" applyAlignment="0" applyProtection="0"/>
    <xf numFmtId="0" fontId="22" fillId="37" borderId="36" applyNumberFormat="0" applyBorder="0" applyAlignment="0" applyProtection="0"/>
    <xf numFmtId="0" fontId="19" fillId="38" borderId="37" applyNumberFormat="0" applyBorder="0" applyAlignment="0" applyProtection="0"/>
    <xf numFmtId="0" fontId="22" fillId="14" borderId="46"/>
    <xf numFmtId="0" fontId="6" fillId="14" borderId="46" applyNumberFormat="0" applyFill="0" applyBorder="0" applyAlignment="0" applyProtection="0"/>
    <xf numFmtId="0" fontId="7" fillId="14" borderId="1" applyNumberFormat="0" applyFill="0" applyAlignment="0" applyProtection="0"/>
    <xf numFmtId="0" fontId="8" fillId="14" borderId="2" applyNumberFormat="0" applyFill="0" applyAlignment="0" applyProtection="0"/>
    <xf numFmtId="0" fontId="9" fillId="14" borderId="3" applyNumberFormat="0" applyFill="0" applyAlignment="0" applyProtection="0"/>
    <xf numFmtId="0" fontId="9" fillId="14" borderId="46" applyNumberFormat="0" applyFill="0" applyBorder="0" applyAlignment="0" applyProtection="0"/>
    <xf numFmtId="0" fontId="10" fillId="5" borderId="46" applyNumberFormat="0" applyBorder="0" applyAlignment="0" applyProtection="0"/>
    <xf numFmtId="0" fontId="11" fillId="6" borderId="46" applyNumberFormat="0" applyBorder="0" applyAlignment="0" applyProtection="0"/>
    <xf numFmtId="0" fontId="12" fillId="7" borderId="46" applyNumberFormat="0" applyBorder="0" applyAlignment="0" applyProtection="0"/>
    <xf numFmtId="0" fontId="13" fillId="39" borderId="9" applyNumberFormat="0" applyAlignment="0" applyProtection="0"/>
    <xf numFmtId="0" fontId="14" fillId="10" borderId="8" applyNumberFormat="0" applyAlignment="0" applyProtection="0"/>
    <xf numFmtId="0" fontId="22" fillId="14" borderId="46"/>
    <xf numFmtId="0" fontId="16" fillId="14" borderId="10" applyNumberFormat="0" applyFill="0" applyAlignment="0" applyProtection="0"/>
    <xf numFmtId="0" fontId="17" fillId="23" borderId="11" applyNumberFormat="0" applyAlignment="0" applyProtection="0"/>
    <xf numFmtId="0" fontId="5" fillId="14" borderId="46" applyNumberFormat="0" applyFill="0" applyBorder="0" applyAlignment="0" applyProtection="0"/>
    <xf numFmtId="0" fontId="18" fillId="14" borderId="46" applyNumberFormat="0" applyFill="0" applyBorder="0" applyAlignment="0" applyProtection="0"/>
    <xf numFmtId="0" fontId="19" fillId="15" borderId="46" applyNumberFormat="0" applyBorder="0" applyAlignment="0" applyProtection="0"/>
    <xf numFmtId="0" fontId="22" fillId="16" borderId="46" applyNumberFormat="0" applyBorder="0" applyAlignment="0" applyProtection="0"/>
    <xf numFmtId="0" fontId="22" fillId="17" borderId="46" applyNumberFormat="0" applyBorder="0" applyAlignment="0" applyProtection="0"/>
    <xf numFmtId="0" fontId="19" fillId="18" borderId="46" applyNumberFormat="0" applyBorder="0" applyAlignment="0" applyProtection="0"/>
    <xf numFmtId="0" fontId="19" fillId="19" borderId="46" applyNumberFormat="0" applyBorder="0" applyAlignment="0" applyProtection="0"/>
    <xf numFmtId="0" fontId="22" fillId="20" borderId="46" applyNumberFormat="0" applyBorder="0" applyAlignment="0" applyProtection="0"/>
    <xf numFmtId="0" fontId="22" fillId="21" borderId="46" applyNumberFormat="0" applyBorder="0" applyAlignment="0" applyProtection="0"/>
    <xf numFmtId="0" fontId="19" fillId="22" borderId="46" applyNumberFormat="0" applyBorder="0" applyAlignment="0" applyProtection="0"/>
    <xf numFmtId="0" fontId="19" fillId="23" borderId="46" applyNumberFormat="0" applyBorder="0" applyAlignment="0" applyProtection="0"/>
    <xf numFmtId="0" fontId="22" fillId="24" borderId="46" applyNumberFormat="0" applyBorder="0" applyAlignment="0" applyProtection="0"/>
    <xf numFmtId="0" fontId="22" fillId="25" borderId="46" applyNumberFormat="0" applyBorder="0" applyAlignment="0" applyProtection="0"/>
    <xf numFmtId="0" fontId="19" fillId="26" borderId="46" applyNumberFormat="0" applyBorder="0" applyAlignment="0" applyProtection="0"/>
    <xf numFmtId="0" fontId="19" fillId="27" borderId="46" applyNumberFormat="0" applyBorder="0" applyAlignment="0" applyProtection="0"/>
    <xf numFmtId="0" fontId="22" fillId="28" borderId="46" applyNumberFormat="0" applyBorder="0" applyAlignment="0" applyProtection="0"/>
    <xf numFmtId="0" fontId="22" fillId="29" borderId="46" applyNumberFormat="0" applyBorder="0" applyAlignment="0" applyProtection="0"/>
    <xf numFmtId="0" fontId="19" fillId="30" borderId="46" applyNumberFormat="0" applyBorder="0" applyAlignment="0" applyProtection="0"/>
    <xf numFmtId="0" fontId="19" fillId="31" borderId="46" applyNumberFormat="0" applyBorder="0" applyAlignment="0" applyProtection="0"/>
    <xf numFmtId="0" fontId="22" fillId="32" borderId="46" applyNumberFormat="0" applyBorder="0" applyAlignment="0" applyProtection="0"/>
    <xf numFmtId="0" fontId="22" fillId="33" borderId="46" applyNumberFormat="0" applyBorder="0" applyAlignment="0" applyProtection="0"/>
    <xf numFmtId="0" fontId="19" fillId="34" borderId="46" applyNumberFormat="0" applyBorder="0" applyAlignment="0" applyProtection="0"/>
    <xf numFmtId="0" fontId="19" fillId="35" borderId="46" applyNumberFormat="0" applyBorder="0" applyAlignment="0" applyProtection="0"/>
    <xf numFmtId="0" fontId="22" fillId="36" borderId="46" applyNumberFormat="0" applyBorder="0" applyAlignment="0" applyProtection="0"/>
    <xf numFmtId="0" fontId="22" fillId="37" borderId="46" applyNumberFormat="0" applyBorder="0" applyAlignment="0" applyProtection="0"/>
    <xf numFmtId="0" fontId="19" fillId="38" borderId="46" applyNumberFormat="0" applyBorder="0" applyAlignment="0" applyProtection="0"/>
    <xf numFmtId="0" fontId="22" fillId="14" borderId="46"/>
    <xf numFmtId="0" fontId="6" fillId="14" borderId="46" applyNumberFormat="0" applyFill="0" applyBorder="0" applyAlignment="0" applyProtection="0"/>
    <xf numFmtId="0" fontId="7" fillId="14" borderId="1" applyNumberFormat="0" applyFill="0" applyAlignment="0" applyProtection="0"/>
    <xf numFmtId="0" fontId="8" fillId="14" borderId="2" applyNumberFormat="0" applyFill="0" applyAlignment="0" applyProtection="0"/>
    <xf numFmtId="0" fontId="9" fillId="14" borderId="3" applyNumberFormat="0" applyFill="0" applyAlignment="0" applyProtection="0"/>
    <xf numFmtId="0" fontId="9" fillId="14" borderId="46" applyNumberFormat="0" applyFill="0" applyBorder="0" applyAlignment="0" applyProtection="0"/>
    <xf numFmtId="0" fontId="10" fillId="5" borderId="46" applyNumberFormat="0" applyBorder="0" applyAlignment="0" applyProtection="0"/>
    <xf numFmtId="0" fontId="11" fillId="6" borderId="46" applyNumberFormat="0" applyBorder="0" applyAlignment="0" applyProtection="0"/>
    <xf numFmtId="0" fontId="12" fillId="7" borderId="46" applyNumberFormat="0" applyBorder="0" applyAlignment="0" applyProtection="0"/>
    <xf numFmtId="0" fontId="13" fillId="39" borderId="9" applyNumberFormat="0" applyAlignment="0" applyProtection="0"/>
    <xf numFmtId="0" fontId="14" fillId="10" borderId="8" applyNumberFormat="0" applyAlignment="0" applyProtection="0"/>
    <xf numFmtId="0" fontId="16" fillId="14" borderId="10" applyNumberFormat="0" applyFill="0" applyAlignment="0" applyProtection="0"/>
    <xf numFmtId="0" fontId="17" fillId="23" borderId="11" applyNumberFormat="0" applyAlignment="0" applyProtection="0"/>
    <xf numFmtId="0" fontId="5" fillId="14" borderId="46" applyNumberFormat="0" applyFill="0" applyBorder="0" applyAlignment="0" applyProtection="0"/>
    <xf numFmtId="0" fontId="18" fillId="14" borderId="46" applyNumberFormat="0" applyFill="0" applyBorder="0" applyAlignment="0" applyProtection="0"/>
    <xf numFmtId="0" fontId="19" fillId="15" borderId="46" applyNumberFormat="0" applyBorder="0" applyAlignment="0" applyProtection="0"/>
    <xf numFmtId="0" fontId="22" fillId="16" borderId="46" applyNumberFormat="0" applyBorder="0" applyAlignment="0" applyProtection="0"/>
    <xf numFmtId="0" fontId="22" fillId="17" borderId="46" applyNumberFormat="0" applyBorder="0" applyAlignment="0" applyProtection="0"/>
    <xf numFmtId="0" fontId="19" fillId="18" borderId="46" applyNumberFormat="0" applyBorder="0" applyAlignment="0" applyProtection="0"/>
    <xf numFmtId="0" fontId="19" fillId="19" borderId="46" applyNumberFormat="0" applyBorder="0" applyAlignment="0" applyProtection="0"/>
    <xf numFmtId="0" fontId="22" fillId="20" borderId="46" applyNumberFormat="0" applyBorder="0" applyAlignment="0" applyProtection="0"/>
    <xf numFmtId="0" fontId="22" fillId="21" borderId="46" applyNumberFormat="0" applyBorder="0" applyAlignment="0" applyProtection="0"/>
    <xf numFmtId="0" fontId="19" fillId="22" borderId="46" applyNumberFormat="0" applyBorder="0" applyAlignment="0" applyProtection="0"/>
    <xf numFmtId="0" fontId="19" fillId="23" borderId="46" applyNumberFormat="0" applyBorder="0" applyAlignment="0" applyProtection="0"/>
    <xf numFmtId="0" fontId="22" fillId="24" borderId="46" applyNumberFormat="0" applyBorder="0" applyAlignment="0" applyProtection="0"/>
    <xf numFmtId="0" fontId="22" fillId="25" borderId="46" applyNumberFormat="0" applyBorder="0" applyAlignment="0" applyProtection="0"/>
    <xf numFmtId="0" fontId="19" fillId="26" borderId="46" applyNumberFormat="0" applyBorder="0" applyAlignment="0" applyProtection="0"/>
    <xf numFmtId="0" fontId="19" fillId="27" borderId="46" applyNumberFormat="0" applyBorder="0" applyAlignment="0" applyProtection="0"/>
    <xf numFmtId="0" fontId="22" fillId="28" borderId="46" applyNumberFormat="0" applyBorder="0" applyAlignment="0" applyProtection="0"/>
    <xf numFmtId="0" fontId="22" fillId="29" borderId="46" applyNumberFormat="0" applyBorder="0" applyAlignment="0" applyProtection="0"/>
    <xf numFmtId="0" fontId="19" fillId="30" borderId="46" applyNumberFormat="0" applyBorder="0" applyAlignment="0" applyProtection="0"/>
    <xf numFmtId="0" fontId="19" fillId="31" borderId="46" applyNumberFormat="0" applyBorder="0" applyAlignment="0" applyProtection="0"/>
    <xf numFmtId="0" fontId="22" fillId="32" borderId="46" applyNumberFormat="0" applyBorder="0" applyAlignment="0" applyProtection="0"/>
    <xf numFmtId="0" fontId="22" fillId="33" borderId="46" applyNumberFormat="0" applyBorder="0" applyAlignment="0" applyProtection="0"/>
    <xf numFmtId="0" fontId="19" fillId="34" borderId="46" applyNumberFormat="0" applyBorder="0" applyAlignment="0" applyProtection="0"/>
    <xf numFmtId="0" fontId="19" fillId="35" borderId="46" applyNumberFormat="0" applyBorder="0" applyAlignment="0" applyProtection="0"/>
    <xf numFmtId="0" fontId="22" fillId="36" borderId="46" applyNumberFormat="0" applyBorder="0" applyAlignment="0" applyProtection="0"/>
    <xf numFmtId="0" fontId="22" fillId="37" borderId="46" applyNumberFormat="0" applyBorder="0" applyAlignment="0" applyProtection="0"/>
    <xf numFmtId="0" fontId="19" fillId="38" borderId="46" applyNumberFormat="0" applyBorder="0" applyAlignment="0" applyProtection="0"/>
    <xf numFmtId="0" fontId="22" fillId="14" borderId="46"/>
    <xf numFmtId="0" fontId="22" fillId="14" borderId="46"/>
    <xf numFmtId="0" fontId="22" fillId="14" borderId="46"/>
    <xf numFmtId="0" fontId="22" fillId="14" borderId="46"/>
    <xf numFmtId="0" fontId="22" fillId="14" borderId="46"/>
    <xf numFmtId="0" fontId="22" fillId="14" borderId="46"/>
    <xf numFmtId="0" fontId="22" fillId="14" borderId="46"/>
    <xf numFmtId="0" fontId="22" fillId="14" borderId="46"/>
    <xf numFmtId="0" fontId="22" fillId="14" borderId="46"/>
    <xf numFmtId="0" fontId="22" fillId="14" borderId="46"/>
    <xf numFmtId="0" fontId="22" fillId="14" borderId="46"/>
    <xf numFmtId="0" fontId="22" fillId="14" borderId="46"/>
  </cellStyleXfs>
  <cellXfs count="157">
    <xf numFmtId="0" fontId="0" fillId="0" borderId="0" xfId="0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1" fillId="40" borderId="47" xfId="0" applyFont="1" applyFill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40" borderId="38" xfId="0" applyFont="1" applyFill="1" applyBorder="1" applyAlignment="1">
      <alignment vertical="center"/>
    </xf>
    <xf numFmtId="0" fontId="31" fillId="0" borderId="46" xfId="0" applyFont="1" applyBorder="1" applyAlignment="1">
      <alignment vertical="center"/>
    </xf>
    <xf numFmtId="0" fontId="31" fillId="0" borderId="46" xfId="0" applyFont="1" applyBorder="1" applyAlignment="1">
      <alignment horizontal="center" vertical="center"/>
    </xf>
    <xf numFmtId="0" fontId="36" fillId="0" borderId="46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40" borderId="46" xfId="0" applyFont="1" applyFill="1" applyBorder="1" applyAlignment="1">
      <alignment horizontal="center" vertical="center"/>
    </xf>
    <xf numFmtId="0" fontId="31" fillId="40" borderId="4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25" fillId="40" borderId="46" xfId="0" applyFont="1" applyFill="1" applyBorder="1" applyAlignment="1">
      <alignment horizontal="center" vertical="center"/>
    </xf>
    <xf numFmtId="0" fontId="29" fillId="40" borderId="41" xfId="0" applyFont="1" applyFill="1" applyBorder="1" applyAlignment="1">
      <alignment horizontal="center" vertical="center"/>
    </xf>
    <xf numFmtId="0" fontId="29" fillId="40" borderId="38" xfId="0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40" borderId="0" xfId="0" applyFont="1" applyFill="1" applyAlignment="1">
      <alignment vertical="center"/>
    </xf>
    <xf numFmtId="0" fontId="31" fillId="40" borderId="46" xfId="0" applyFont="1" applyFill="1" applyBorder="1" applyAlignment="1">
      <alignment vertical="center"/>
    </xf>
    <xf numFmtId="0" fontId="31" fillId="40" borderId="0" xfId="0" applyFont="1" applyFill="1" applyAlignment="1">
      <alignment horizontal="center" vertical="center"/>
    </xf>
    <xf numFmtId="0" fontId="25" fillId="40" borderId="0" xfId="0" applyFont="1" applyFill="1" applyAlignment="1">
      <alignment horizontal="center" vertical="center"/>
    </xf>
    <xf numFmtId="164" fontId="37" fillId="45" borderId="46" xfId="0" applyNumberFormat="1" applyFont="1" applyFill="1" applyBorder="1" applyAlignment="1">
      <alignment horizontal="center" vertical="center"/>
    </xf>
    <xf numFmtId="164" fontId="24" fillId="45" borderId="46" xfId="0" applyNumberFormat="1" applyFont="1" applyFill="1" applyBorder="1" applyAlignment="1">
      <alignment horizontal="center" vertical="center"/>
    </xf>
    <xf numFmtId="165" fontId="29" fillId="45" borderId="46" xfId="0" applyNumberFormat="1" applyFont="1" applyFill="1" applyBorder="1" applyAlignment="1">
      <alignment horizontal="center" vertical="center"/>
    </xf>
    <xf numFmtId="0" fontId="44" fillId="40" borderId="47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9" fillId="40" borderId="48" xfId="0" applyFont="1" applyFill="1" applyBorder="1" applyAlignment="1">
      <alignment horizontal="center" vertical="center"/>
    </xf>
    <xf numFmtId="0" fontId="31" fillId="40" borderId="43" xfId="0" applyFont="1" applyFill="1" applyBorder="1" applyAlignment="1">
      <alignment vertical="center"/>
    </xf>
    <xf numFmtId="0" fontId="31" fillId="40" borderId="41" xfId="0" applyFont="1" applyFill="1" applyBorder="1" applyAlignment="1">
      <alignment vertical="center" wrapText="1"/>
    </xf>
    <xf numFmtId="0" fontId="31" fillId="40" borderId="0" xfId="0" applyFont="1" applyFill="1" applyAlignment="1">
      <alignment vertical="center" wrapText="1"/>
    </xf>
    <xf numFmtId="0" fontId="31" fillId="40" borderId="38" xfId="0" applyFont="1" applyFill="1" applyBorder="1" applyAlignment="1">
      <alignment vertical="center" wrapText="1"/>
    </xf>
    <xf numFmtId="0" fontId="31" fillId="40" borderId="47" xfId="0" applyFont="1" applyFill="1" applyBorder="1" applyAlignment="1">
      <alignment horizontal="left" vertical="center" wrapText="1"/>
    </xf>
    <xf numFmtId="0" fontId="31" fillId="40" borderId="46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left" vertical="center" wrapText="1"/>
    </xf>
    <xf numFmtId="0" fontId="35" fillId="0" borderId="46" xfId="0" applyFont="1" applyBorder="1" applyAlignment="1">
      <alignment vertical="center"/>
    </xf>
    <xf numFmtId="0" fontId="31" fillId="46" borderId="46" xfId="0" applyFont="1" applyFill="1" applyBorder="1" applyAlignment="1">
      <alignment horizontal="center" vertical="center"/>
    </xf>
    <xf numFmtId="0" fontId="35" fillId="40" borderId="46" xfId="0" applyFont="1" applyFill="1" applyBorder="1" applyAlignment="1">
      <alignment horizontal="center" vertical="center"/>
    </xf>
    <xf numFmtId="0" fontId="29" fillId="40" borderId="47" xfId="0" applyFont="1" applyFill="1" applyBorder="1" applyAlignment="1">
      <alignment horizontal="center" vertical="center"/>
    </xf>
    <xf numFmtId="0" fontId="31" fillId="40" borderId="39" xfId="0" applyFont="1" applyFill="1" applyBorder="1" applyAlignment="1">
      <alignment vertical="center"/>
    </xf>
    <xf numFmtId="0" fontId="29" fillId="40" borderId="47" xfId="0" applyFont="1" applyFill="1" applyBorder="1" applyAlignment="1">
      <alignment horizontal="center" vertical="center" wrapText="1"/>
    </xf>
    <xf numFmtId="0" fontId="31" fillId="40" borderId="47" xfId="0" applyFont="1" applyFill="1" applyBorder="1" applyAlignment="1">
      <alignment vertical="center"/>
    </xf>
    <xf numFmtId="0" fontId="29" fillId="40" borderId="0" xfId="0" applyFont="1" applyFill="1" applyAlignment="1">
      <alignment horizontal="center" vertical="center"/>
    </xf>
    <xf numFmtId="0" fontId="47" fillId="40" borderId="0" xfId="0" applyFont="1" applyFill="1" applyAlignment="1">
      <alignment vertical="center"/>
    </xf>
    <xf numFmtId="0" fontId="48" fillId="40" borderId="46" xfId="0" applyFont="1" applyFill="1" applyBorder="1" applyAlignment="1">
      <alignment horizontal="center" wrapText="1"/>
    </xf>
    <xf numFmtId="0" fontId="36" fillId="40" borderId="46" xfId="0" applyFont="1" applyFill="1" applyBorder="1" applyAlignment="1">
      <alignment horizontal="center" vertical="center"/>
    </xf>
    <xf numFmtId="0" fontId="36" fillId="40" borderId="0" xfId="0" applyFont="1" applyFill="1" applyAlignment="1">
      <alignment vertical="center"/>
    </xf>
    <xf numFmtId="0" fontId="36" fillId="40" borderId="0" xfId="0" applyFont="1" applyFill="1" applyAlignment="1">
      <alignment horizontal="center" vertical="center"/>
    </xf>
    <xf numFmtId="0" fontId="25" fillId="40" borderId="0" xfId="0" applyFont="1" applyFill="1" applyAlignment="1">
      <alignment vertical="center"/>
    </xf>
    <xf numFmtId="0" fontId="47" fillId="40" borderId="0" xfId="0" applyFont="1" applyFill="1" applyAlignment="1">
      <alignment horizontal="left" vertical="center"/>
    </xf>
    <xf numFmtId="0" fontId="47" fillId="40" borderId="46" xfId="0" applyFont="1" applyFill="1" applyBorder="1" applyAlignment="1">
      <alignment horizontal="left" vertical="center"/>
    </xf>
    <xf numFmtId="0" fontId="49" fillId="40" borderId="0" xfId="0" applyFont="1" applyFill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40" borderId="0" xfId="0" applyFont="1" applyFill="1" applyAlignment="1">
      <alignment horizontal="center" vertical="center" wrapText="1"/>
    </xf>
    <xf numFmtId="0" fontId="29" fillId="40" borderId="38" xfId="0" applyFont="1" applyFill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29" fillId="47" borderId="46" xfId="0" applyFont="1" applyFill="1" applyBorder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40" fillId="40" borderId="0" xfId="0" applyFont="1" applyFill="1" applyAlignment="1">
      <alignment vertical="center"/>
    </xf>
    <xf numFmtId="0" fontId="36" fillId="0" borderId="46" xfId="0" applyFont="1" applyBorder="1" applyAlignment="1">
      <alignment vertical="center"/>
    </xf>
    <xf numFmtId="0" fontId="40" fillId="46" borderId="0" xfId="0" applyFont="1" applyFill="1" applyAlignment="1">
      <alignment vertical="center"/>
    </xf>
    <xf numFmtId="0" fontId="25" fillId="0" borderId="0" xfId="0" applyFont="1" applyAlignment="1">
      <alignment horizontal="center" vertical="center" wrapText="1"/>
    </xf>
    <xf numFmtId="2" fontId="39" fillId="48" borderId="46" xfId="0" applyNumberFormat="1" applyFont="1" applyFill="1" applyBorder="1" applyAlignment="1">
      <alignment horizontal="center" vertical="center"/>
    </xf>
    <xf numFmtId="0" fontId="51" fillId="40" borderId="46" xfId="0" applyFont="1" applyFill="1" applyBorder="1" applyAlignment="1">
      <alignment horizontal="center" vertical="center"/>
    </xf>
    <xf numFmtId="0" fontId="51" fillId="40" borderId="46" xfId="0" quotePrefix="1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29" fillId="40" borderId="47" xfId="0" quotePrefix="1" applyFont="1" applyFill="1" applyBorder="1" applyAlignment="1">
      <alignment horizontal="center" vertical="center"/>
    </xf>
    <xf numFmtId="0" fontId="36" fillId="0" borderId="49" xfId="0" applyFont="1" applyBorder="1" applyAlignment="1">
      <alignment vertical="center"/>
    </xf>
    <xf numFmtId="0" fontId="36" fillId="0" borderId="50" xfId="0" applyFont="1" applyBorder="1" applyAlignment="1">
      <alignment vertical="center"/>
    </xf>
    <xf numFmtId="0" fontId="36" fillId="0" borderId="50" xfId="0" applyFont="1" applyBorder="1" applyAlignment="1">
      <alignment horizontal="right" vertical="center"/>
    </xf>
    <xf numFmtId="0" fontId="36" fillId="0" borderId="52" xfId="0" applyFont="1" applyBorder="1" applyAlignment="1">
      <alignment vertical="center"/>
    </xf>
    <xf numFmtId="0" fontId="36" fillId="0" borderId="49" xfId="0" quotePrefix="1" applyFont="1" applyBorder="1" applyAlignment="1">
      <alignment horizontal="center" vertical="center"/>
    </xf>
    <xf numFmtId="0" fontId="52" fillId="0" borderId="50" xfId="0" applyFont="1" applyBorder="1"/>
    <xf numFmtId="0" fontId="35" fillId="0" borderId="50" xfId="0" applyFont="1" applyBorder="1" applyAlignment="1">
      <alignment horizontal="center" vertical="center"/>
    </xf>
    <xf numFmtId="0" fontId="35" fillId="0" borderId="51" xfId="0" applyFont="1" applyBorder="1" applyAlignment="1">
      <alignment horizontal="center" vertical="center"/>
    </xf>
    <xf numFmtId="0" fontId="36" fillId="0" borderId="52" xfId="0" quotePrefix="1" applyFont="1" applyBorder="1" applyAlignment="1">
      <alignment horizontal="center" vertical="center"/>
    </xf>
    <xf numFmtId="0" fontId="52" fillId="0" borderId="46" xfId="0" applyFont="1" applyBorder="1"/>
    <xf numFmtId="0" fontId="35" fillId="0" borderId="53" xfId="0" applyFont="1" applyBorder="1" applyAlignment="1">
      <alignment vertical="center"/>
    </xf>
    <xf numFmtId="0" fontId="35" fillId="0" borderId="52" xfId="0" applyFont="1" applyBorder="1" applyAlignment="1">
      <alignment vertical="center"/>
    </xf>
    <xf numFmtId="0" fontId="35" fillId="0" borderId="52" xfId="0" applyFont="1" applyBorder="1" applyAlignment="1">
      <alignment horizontal="center" vertical="center"/>
    </xf>
    <xf numFmtId="0" fontId="53" fillId="0" borderId="46" xfId="0" applyFont="1" applyBorder="1" applyAlignment="1">
      <alignment vertical="center"/>
    </xf>
    <xf numFmtId="0" fontId="53" fillId="0" borderId="53" xfId="0" applyFont="1" applyBorder="1" applyAlignment="1">
      <alignment vertical="center"/>
    </xf>
    <xf numFmtId="0" fontId="35" fillId="0" borderId="55" xfId="0" applyFont="1" applyBorder="1" applyAlignment="1">
      <alignment vertical="center"/>
    </xf>
    <xf numFmtId="0" fontId="35" fillId="0" borderId="56" xfId="0" applyFont="1" applyBorder="1" applyAlignment="1">
      <alignment vertical="center"/>
    </xf>
    <xf numFmtId="0" fontId="35" fillId="40" borderId="47" xfId="0" applyFont="1" applyFill="1" applyBorder="1" applyAlignment="1">
      <alignment horizontal="center" vertical="center"/>
    </xf>
    <xf numFmtId="0" fontId="35" fillId="40" borderId="38" xfId="0" applyFont="1" applyFill="1" applyBorder="1" applyAlignment="1">
      <alignment horizontal="center" vertical="center" wrapText="1"/>
    </xf>
    <xf numFmtId="0" fontId="35" fillId="40" borderId="41" xfId="0" applyFont="1" applyFill="1" applyBorder="1" applyAlignment="1">
      <alignment horizontal="center" vertical="center"/>
    </xf>
    <xf numFmtId="0" fontId="35" fillId="40" borderId="47" xfId="0" applyFont="1" applyFill="1" applyBorder="1" applyAlignment="1">
      <alignment horizontal="center" vertical="center" wrapText="1"/>
    </xf>
    <xf numFmtId="0" fontId="35" fillId="40" borderId="38" xfId="0" applyFont="1" applyFill="1" applyBorder="1" applyAlignment="1">
      <alignment horizontal="center" vertical="center"/>
    </xf>
    <xf numFmtId="0" fontId="23" fillId="40" borderId="47" xfId="0" applyFont="1" applyFill="1" applyBorder="1" applyAlignment="1">
      <alignment horizontal="center" vertical="center" wrapText="1"/>
    </xf>
    <xf numFmtId="0" fontId="38" fillId="40" borderId="0" xfId="0" applyFont="1" applyFill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1" fillId="40" borderId="40" xfId="0" applyFont="1" applyFill="1" applyBorder="1" applyAlignment="1">
      <alignment vertical="center"/>
    </xf>
    <xf numFmtId="0" fontId="51" fillId="40" borderId="0" xfId="0" applyFont="1" applyFill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46" xfId="0" applyFont="1" applyBorder="1" applyAlignment="1">
      <alignment horizontal="center" vertical="center"/>
    </xf>
    <xf numFmtId="164" fontId="56" fillId="0" borderId="46" xfId="0" applyNumberFormat="1" applyFont="1" applyBorder="1" applyAlignment="1">
      <alignment horizontal="center" vertical="center"/>
    </xf>
    <xf numFmtId="0" fontId="56" fillId="0" borderId="46" xfId="0" applyFont="1" applyBorder="1" applyAlignment="1">
      <alignment horizontal="center" vertical="center"/>
    </xf>
    <xf numFmtId="0" fontId="29" fillId="47" borderId="47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31" fillId="45" borderId="0" xfId="0" applyFont="1" applyFill="1" applyAlignment="1">
      <alignment horizontal="center" vertical="center" wrapText="1"/>
    </xf>
    <xf numFmtId="0" fontId="25" fillId="40" borderId="38" xfId="0" applyFont="1" applyFill="1" applyBorder="1" applyAlignment="1">
      <alignment wrapText="1"/>
    </xf>
    <xf numFmtId="0" fontId="25" fillId="40" borderId="39" xfId="0" applyFont="1" applyFill="1" applyBorder="1" applyAlignment="1">
      <alignment wrapText="1"/>
    </xf>
    <xf numFmtId="0" fontId="26" fillId="40" borderId="38" xfId="0" applyFont="1" applyFill="1" applyBorder="1" applyAlignment="1">
      <alignment horizontal="center" wrapText="1"/>
    </xf>
    <xf numFmtId="0" fontId="36" fillId="40" borderId="42" xfId="0" applyFont="1" applyFill="1" applyBorder="1" applyAlignment="1">
      <alignment horizontal="center" vertical="center" wrapText="1"/>
    </xf>
    <xf numFmtId="0" fontId="36" fillId="40" borderId="38" xfId="0" applyFont="1" applyFill="1" applyBorder="1" applyAlignment="1">
      <alignment horizontal="center" vertical="center" wrapText="1"/>
    </xf>
    <xf numFmtId="0" fontId="36" fillId="40" borderId="41" xfId="0" applyFont="1" applyFill="1" applyBorder="1" applyAlignment="1">
      <alignment horizontal="center" vertical="center" wrapText="1"/>
    </xf>
    <xf numFmtId="0" fontId="36" fillId="40" borderId="47" xfId="0" applyFont="1" applyFill="1" applyBorder="1" applyAlignment="1">
      <alignment horizontal="center" vertical="center" wrapText="1"/>
    </xf>
    <xf numFmtId="0" fontId="25" fillId="0" borderId="43" xfId="0" applyFont="1" applyBorder="1" applyAlignment="1">
      <alignment horizont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right" vertical="center"/>
    </xf>
    <xf numFmtId="0" fontId="35" fillId="0" borderId="49" xfId="0" applyFont="1" applyBorder="1" applyAlignment="1">
      <alignment vertical="center"/>
    </xf>
    <xf numFmtId="0" fontId="35" fillId="0" borderId="50" xfId="0" applyFont="1" applyBorder="1" applyAlignment="1">
      <alignment vertical="center"/>
    </xf>
    <xf numFmtId="0" fontId="35" fillId="0" borderId="51" xfId="0" applyFont="1" applyBorder="1" applyAlignment="1">
      <alignment vertical="center"/>
    </xf>
    <xf numFmtId="0" fontId="35" fillId="0" borderId="54" xfId="0" applyFont="1" applyBorder="1" applyAlignment="1">
      <alignment vertical="center"/>
    </xf>
    <xf numFmtId="0" fontId="58" fillId="0" borderId="0" xfId="0" applyFont="1" applyAlignment="1">
      <alignment horizontal="center" vertical="center"/>
    </xf>
    <xf numFmtId="0" fontId="29" fillId="40" borderId="47" xfId="0" applyFont="1" applyFill="1" applyBorder="1" applyAlignment="1">
      <alignment horizontal="center" vertical="center" wrapText="1"/>
    </xf>
    <xf numFmtId="0" fontId="54" fillId="49" borderId="46" xfId="0" applyFont="1" applyFill="1" applyBorder="1" applyAlignment="1">
      <alignment horizontal="center" vertical="center"/>
    </xf>
    <xf numFmtId="164" fontId="42" fillId="44" borderId="46" xfId="0" applyNumberFormat="1" applyFont="1" applyFill="1" applyBorder="1" applyAlignment="1">
      <alignment horizontal="center" vertical="center"/>
    </xf>
    <xf numFmtId="0" fontId="43" fillId="47" borderId="46" xfId="0" applyFont="1" applyFill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29" fillId="40" borderId="47" xfId="0" applyFont="1" applyFill="1" applyBorder="1" applyAlignment="1">
      <alignment horizontal="center" vertical="center"/>
    </xf>
    <xf numFmtId="0" fontId="46" fillId="46" borderId="0" xfId="0" applyFont="1" applyFill="1" applyAlignment="1">
      <alignment horizontal="center" vertical="center" wrapText="1"/>
    </xf>
    <xf numFmtId="0" fontId="31" fillId="40" borderId="46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42" fillId="42" borderId="46" xfId="0" applyFont="1" applyFill="1" applyBorder="1" applyAlignment="1">
      <alignment horizontal="center" vertical="center" wrapText="1"/>
    </xf>
    <xf numFmtId="0" fontId="30" fillId="43" borderId="46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25" fillId="47" borderId="46" xfId="0" applyFont="1" applyFill="1" applyBorder="1" applyAlignment="1">
      <alignment horizontal="center" vertical="center" wrapText="1"/>
    </xf>
    <xf numFmtId="0" fontId="29" fillId="40" borderId="40" xfId="0" applyFont="1" applyFill="1" applyBorder="1" applyAlignment="1">
      <alignment horizontal="center" vertical="center"/>
    </xf>
    <xf numFmtId="0" fontId="42" fillId="49" borderId="46" xfId="0" applyFont="1" applyFill="1" applyBorder="1" applyAlignment="1">
      <alignment horizontal="center" vertical="center"/>
    </xf>
    <xf numFmtId="0" fontId="42" fillId="49" borderId="0" xfId="0" applyFont="1" applyFill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165" fontId="28" fillId="44" borderId="46" xfId="0" applyNumberFormat="1" applyFont="1" applyFill="1" applyBorder="1" applyAlignment="1">
      <alignment horizontal="center" vertical="center"/>
    </xf>
    <xf numFmtId="0" fontId="43" fillId="47" borderId="46" xfId="0" applyFont="1" applyFill="1" applyBorder="1" applyAlignment="1">
      <alignment horizontal="center" vertical="center" wrapText="1"/>
    </xf>
    <xf numFmtId="0" fontId="25" fillId="40" borderId="46" xfId="0" applyFont="1" applyFill="1" applyBorder="1" applyAlignment="1">
      <alignment horizontal="center" vertical="center" wrapText="1"/>
    </xf>
    <xf numFmtId="0" fontId="25" fillId="40" borderId="46" xfId="0" applyFont="1" applyFill="1" applyBorder="1" applyAlignment="1">
      <alignment horizontal="center" vertical="center"/>
    </xf>
    <xf numFmtId="0" fontId="25" fillId="47" borderId="46" xfId="0" applyFont="1" applyFill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27" fillId="41" borderId="46" xfId="0" applyFont="1" applyFill="1" applyBorder="1" applyAlignment="1">
      <alignment horizontal="center" vertical="center"/>
    </xf>
  </cellXfs>
  <cellStyles count="133">
    <cellStyle name="20% — акцент1 2" xfId="98" xr:uid="{00000000-0005-0000-0000-000001000000}"/>
    <cellStyle name="20% — акцент2 2" xfId="102" xr:uid="{00000000-0005-0000-0000-000003000000}"/>
    <cellStyle name="20% — акцент3 2" xfId="106" xr:uid="{00000000-0005-0000-0000-000005000000}"/>
    <cellStyle name="20% — акцент4 2" xfId="110" xr:uid="{00000000-0005-0000-0000-000007000000}"/>
    <cellStyle name="20% — акцент5 2" xfId="114" xr:uid="{00000000-0005-0000-0000-000009000000}"/>
    <cellStyle name="20% — акцент6 2" xfId="118" xr:uid="{00000000-0005-0000-0000-00000B000000}"/>
    <cellStyle name="20% – Акцентування1 2" xfId="59" xr:uid="{00000000-0005-0000-0000-00000C000000}"/>
    <cellStyle name="20% – Акцентування2 2" xfId="63" xr:uid="{00000000-0005-0000-0000-00000D000000}"/>
    <cellStyle name="20% – Акцентування3 2" xfId="67" xr:uid="{00000000-0005-0000-0000-00000E000000}"/>
    <cellStyle name="20% – Акцентування4 2" xfId="71" xr:uid="{00000000-0005-0000-0000-00000F000000}"/>
    <cellStyle name="20% – Акцентування5 2" xfId="75" xr:uid="{00000000-0005-0000-0000-000010000000}"/>
    <cellStyle name="20% – Акцентування6 2" xfId="79" xr:uid="{00000000-0005-0000-0000-000011000000}"/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— акцент1 2" xfId="99" xr:uid="{00000000-0005-0000-0000-000013000000}"/>
    <cellStyle name="40% — акцент2 2" xfId="103" xr:uid="{00000000-0005-0000-0000-000015000000}"/>
    <cellStyle name="40% — акцент3 2" xfId="107" xr:uid="{00000000-0005-0000-0000-000017000000}"/>
    <cellStyle name="40% — акцент4 2" xfId="111" xr:uid="{00000000-0005-0000-0000-000019000000}"/>
    <cellStyle name="40% — акцент5 2" xfId="115" xr:uid="{00000000-0005-0000-0000-00001B000000}"/>
    <cellStyle name="40% — акцент6 2" xfId="119" xr:uid="{00000000-0005-0000-0000-00001D000000}"/>
    <cellStyle name="40% – Акцентування1 2" xfId="60" xr:uid="{00000000-0005-0000-0000-00001E000000}"/>
    <cellStyle name="40% – Акцентування2 2" xfId="64" xr:uid="{00000000-0005-0000-0000-00001F000000}"/>
    <cellStyle name="40% – Акцентування3 2" xfId="68" xr:uid="{00000000-0005-0000-0000-000020000000}"/>
    <cellStyle name="40% – Акцентування4 2" xfId="72" xr:uid="{00000000-0005-0000-0000-000021000000}"/>
    <cellStyle name="40% – Акцентування5 2" xfId="76" xr:uid="{00000000-0005-0000-0000-000022000000}"/>
    <cellStyle name="40% – Акцентування6 2" xfId="80" xr:uid="{00000000-0005-0000-0000-000023000000}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— акцент1 2" xfId="100" xr:uid="{00000000-0005-0000-0000-000025000000}"/>
    <cellStyle name="60% — акцент2 2" xfId="104" xr:uid="{00000000-0005-0000-0000-000027000000}"/>
    <cellStyle name="60% — акцент3 2" xfId="108" xr:uid="{00000000-0005-0000-0000-000029000000}"/>
    <cellStyle name="60% — акцент4 2" xfId="112" xr:uid="{00000000-0005-0000-0000-00002B000000}"/>
    <cellStyle name="60% — акцент5 2" xfId="116" xr:uid="{00000000-0005-0000-0000-00002D000000}"/>
    <cellStyle name="60% — акцент6 2" xfId="120" xr:uid="{00000000-0005-0000-0000-00002F000000}"/>
    <cellStyle name="60% – Акцентування1 2" xfId="61" xr:uid="{00000000-0005-0000-0000-000030000000}"/>
    <cellStyle name="60% – Акцентування2 2" xfId="65" xr:uid="{00000000-0005-0000-0000-000031000000}"/>
    <cellStyle name="60% – Акцентування3 2" xfId="69" xr:uid="{00000000-0005-0000-0000-000032000000}"/>
    <cellStyle name="60% – Акцентування4 2" xfId="73" xr:uid="{00000000-0005-0000-0000-000033000000}"/>
    <cellStyle name="60% – Акцентування5 2" xfId="77" xr:uid="{00000000-0005-0000-0000-000034000000}"/>
    <cellStyle name="60% – Акцентування6 2" xfId="81" xr:uid="{00000000-0005-0000-0000-000035000000}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Акцент1 2" xfId="97" xr:uid="{00000000-0005-0000-0000-000037000000}"/>
    <cellStyle name="Акцент2 2" xfId="101" xr:uid="{00000000-0005-0000-0000-000039000000}"/>
    <cellStyle name="Акцент3 2" xfId="105" xr:uid="{00000000-0005-0000-0000-00003B000000}"/>
    <cellStyle name="Акцент4 2" xfId="109" xr:uid="{00000000-0005-0000-0000-00003D000000}"/>
    <cellStyle name="Акцент5 2" xfId="113" xr:uid="{00000000-0005-0000-0000-00003F000000}"/>
    <cellStyle name="Акцент6 2" xfId="117" xr:uid="{00000000-0005-0000-0000-000041000000}"/>
    <cellStyle name="Акцентування1 2" xfId="58" xr:uid="{00000000-0005-0000-0000-000042000000}"/>
    <cellStyle name="Акцентування2 2" xfId="62" xr:uid="{00000000-0005-0000-0000-000043000000}"/>
    <cellStyle name="Акцентування3 2" xfId="66" xr:uid="{00000000-0005-0000-0000-000044000000}"/>
    <cellStyle name="Акцентування4 2" xfId="70" xr:uid="{00000000-0005-0000-0000-000045000000}"/>
    <cellStyle name="Акцентування5 2" xfId="74" xr:uid="{00000000-0005-0000-0000-000046000000}"/>
    <cellStyle name="Акцентування6 2" xfId="78" xr:uid="{00000000-0005-0000-0000-000047000000}"/>
    <cellStyle name="Ввід" xfId="9" builtinId="20" customBuiltin="1"/>
    <cellStyle name="Ввід 2" xfId="51" xr:uid="{00000000-0005-0000-0000-000048000000}"/>
    <cellStyle name="Ввод  2" xfId="91" xr:uid="{00000000-0005-0000-0000-00004A000000}"/>
    <cellStyle name="Вывод 2" xfId="92" xr:uid="{00000000-0005-0000-0000-00004C000000}"/>
    <cellStyle name="Гарний" xfId="6" builtinId="26" customBuiltin="1"/>
    <cellStyle name="Гарний 2" xfId="48" xr:uid="{00000000-0005-0000-0000-00004E000000}"/>
    <cellStyle name="Заголовок 1" xfId="2" builtinId="16" customBuiltin="1"/>
    <cellStyle name="Заголовок 1 2" xfId="84" xr:uid="{00000000-0005-0000-0000-000052000000}"/>
    <cellStyle name="Заголовок 1 3" xfId="44" xr:uid="{00000000-0005-0000-0000-000053000000}"/>
    <cellStyle name="Заголовок 2" xfId="3" builtinId="17" customBuiltin="1"/>
    <cellStyle name="Заголовок 2 2" xfId="85" xr:uid="{00000000-0005-0000-0000-000055000000}"/>
    <cellStyle name="Заголовок 2 3" xfId="45" xr:uid="{00000000-0005-0000-0000-000056000000}"/>
    <cellStyle name="Заголовок 3" xfId="4" builtinId="18" customBuiltin="1"/>
    <cellStyle name="Заголовок 3 2" xfId="86" xr:uid="{00000000-0005-0000-0000-000058000000}"/>
    <cellStyle name="Заголовок 3 3" xfId="46" xr:uid="{00000000-0005-0000-0000-000059000000}"/>
    <cellStyle name="Заголовок 4" xfId="5" builtinId="19" customBuiltin="1"/>
    <cellStyle name="Заголовок 4 2" xfId="87" xr:uid="{00000000-0005-0000-0000-00005B000000}"/>
    <cellStyle name="Заголовок 4 3" xfId="47" xr:uid="{00000000-0005-0000-0000-00005C000000}"/>
    <cellStyle name="Звичайний" xfId="0" builtinId="0" customBuiltin="1"/>
    <cellStyle name="Звичайний 10" xfId="128" xr:uid="{00000000-0005-0000-0000-00005D000000}"/>
    <cellStyle name="Звичайний 11" xfId="129" xr:uid="{00000000-0005-0000-0000-00005E000000}"/>
    <cellStyle name="Звичайний 12" xfId="125" xr:uid="{00000000-0005-0000-0000-00005F000000}"/>
    <cellStyle name="Звичайний 13" xfId="123" xr:uid="{00000000-0005-0000-0000-000060000000}"/>
    <cellStyle name="Звичайний 14" xfId="132" xr:uid="{00000000-0005-0000-0000-000061000000}"/>
    <cellStyle name="Звичайний 2" xfId="42" xr:uid="{00000000-0005-0000-0000-000062000000}"/>
    <cellStyle name="Звичайний 3" xfId="53" xr:uid="{00000000-0005-0000-0000-000063000000}"/>
    <cellStyle name="Звичайний 4" xfId="127" xr:uid="{00000000-0005-0000-0000-000064000000}"/>
    <cellStyle name="Звичайний 5" xfId="126" xr:uid="{00000000-0005-0000-0000-000065000000}"/>
    <cellStyle name="Звичайний 6" xfId="130" xr:uid="{00000000-0005-0000-0000-000066000000}"/>
    <cellStyle name="Звичайний 7" xfId="131" xr:uid="{00000000-0005-0000-0000-000067000000}"/>
    <cellStyle name="Звичайний 8" xfId="124" xr:uid="{00000000-0005-0000-0000-000068000000}"/>
    <cellStyle name="Звичайний 9" xfId="122" xr:uid="{00000000-0005-0000-0000-000069000000}"/>
    <cellStyle name="Зв'язана клітинка" xfId="12" builtinId="24" customBuiltin="1"/>
    <cellStyle name="Зв'язана клітинка 2" xfId="54" xr:uid="{00000000-0005-0000-0000-00006A000000}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Контрольна клітинка 2" xfId="55" xr:uid="{00000000-0005-0000-0000-00006C000000}"/>
    <cellStyle name="Контрольная ячейка 2" xfId="94" xr:uid="{00000000-0005-0000-0000-00006E000000}"/>
    <cellStyle name="Назва" xfId="1" builtinId="15" customBuiltin="1"/>
    <cellStyle name="Назва 2" xfId="43" xr:uid="{00000000-0005-0000-0000-00006F000000}"/>
    <cellStyle name="Название 2" xfId="83" xr:uid="{00000000-0005-0000-0000-000071000000}"/>
    <cellStyle name="Нейтральний" xfId="8" builtinId="28" customBuiltin="1"/>
    <cellStyle name="Нейтральний 2" xfId="50" xr:uid="{00000000-0005-0000-0000-000072000000}"/>
    <cellStyle name="Нейтральный 2" xfId="90" xr:uid="{00000000-0005-0000-0000-000074000000}"/>
    <cellStyle name="Обчислення" xfId="11" builtinId="22" customBuiltin="1"/>
    <cellStyle name="Обычный 2" xfId="82" xr:uid="{00000000-0005-0000-0000-000076000000}"/>
    <cellStyle name="Обычный 3" xfId="121" xr:uid="{00000000-0005-0000-0000-000077000000}"/>
    <cellStyle name="Підсумок" xfId="17" builtinId="25" customBuiltin="1"/>
    <cellStyle name="Плохой 2" xfId="89" xr:uid="{00000000-0005-0000-0000-000079000000}"/>
    <cellStyle name="Поганий" xfId="7" builtinId="27" customBuiltin="1"/>
    <cellStyle name="Поганий 2" xfId="49" xr:uid="{00000000-0005-0000-0000-00007A000000}"/>
    <cellStyle name="Пояснение 2" xfId="96" xr:uid="{00000000-0005-0000-0000-00007C000000}"/>
    <cellStyle name="Примітка" xfId="15" builtinId="10" customBuiltin="1"/>
    <cellStyle name="Результат" xfId="10" builtinId="21" customBuiltin="1"/>
    <cellStyle name="Результат 2" xfId="52" xr:uid="{00000000-0005-0000-0000-00007E000000}"/>
    <cellStyle name="Связанная ячейка 2" xfId="93" xr:uid="{00000000-0005-0000-0000-000080000000}"/>
    <cellStyle name="Текст попередження" xfId="14" builtinId="11" customBuiltin="1"/>
    <cellStyle name="Текст попередження 2" xfId="56" xr:uid="{00000000-0005-0000-0000-000081000000}"/>
    <cellStyle name="Текст пояснення" xfId="16" builtinId="53" customBuiltin="1"/>
    <cellStyle name="Текст пояснення 2" xfId="57" xr:uid="{00000000-0005-0000-0000-000082000000}"/>
    <cellStyle name="Текст предупреждения 2" xfId="95" xr:uid="{00000000-0005-0000-0000-000084000000}"/>
    <cellStyle name="Хороший 2" xfId="88" xr:uid="{00000000-0005-0000-0000-000086000000}"/>
  </cellStyles>
  <dxfs count="0"/>
  <tableStyles count="0"/>
  <colors>
    <mruColors>
      <color rgb="FFDF5757"/>
      <color rgb="FFFFC0C0"/>
      <color rgb="FFC73E33"/>
      <color rgb="FFC866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G3" lockText="1"/>
</file>

<file path=xl/ctrlProps/ctrlProp2.xml><?xml version="1.0" encoding="utf-8"?>
<formControlPr xmlns="http://schemas.microsoft.com/office/spreadsheetml/2009/9/main" objectType="CheckBox" fmlaLink="G7" lockText="1"/>
</file>

<file path=xl/ctrlProps/ctrlProp3.xml><?xml version="1.0" encoding="utf-8"?>
<formControlPr xmlns="http://schemas.microsoft.com/office/spreadsheetml/2009/9/main" objectType="CheckBox" fmlaLink="G9" lockText="1"/>
</file>

<file path=xl/ctrlProps/ctrlProp4.xml><?xml version="1.0" encoding="utf-8"?>
<formControlPr xmlns="http://schemas.microsoft.com/office/spreadsheetml/2009/9/main" objectType="CheckBox" fmlaLink="G10" lockText="1"/>
</file>

<file path=xl/ctrlProps/ctrlProp5.xml><?xml version="1.0" encoding="utf-8"?>
<formControlPr xmlns="http://schemas.microsoft.com/office/spreadsheetml/2009/9/main" objectType="CheckBox" fmlaLink="G11" lockText="1"/>
</file>

<file path=xl/ctrlProps/ctrlProp6.xml><?xml version="1.0" encoding="utf-8"?>
<formControlPr xmlns="http://schemas.microsoft.com/office/spreadsheetml/2009/9/main" objectType="CheckBox" checked="Checked" fmlaLink="G6" lockText="1"/>
</file>

<file path=xl/ctrlProps/ctrlProp7.xml><?xml version="1.0" encoding="utf-8"?>
<formControlPr xmlns="http://schemas.microsoft.com/office/spreadsheetml/2009/9/main" objectType="CheckBox" fmlaLink="G4" lockText="1"/>
</file>

<file path=xl/ctrlProps/ctrlProp8.xml><?xml version="1.0" encoding="utf-8"?>
<formControlPr xmlns="http://schemas.microsoft.com/office/spreadsheetml/2009/9/main" objectType="CheckBox" fmlaLink="G5" lockText="1"/>
</file>

<file path=xl/ctrlProps/ctrlProp9.xml><?xml version="1.0" encoding="utf-8"?>
<formControlPr xmlns="http://schemas.microsoft.com/office/spreadsheetml/2009/9/main" objectType="CheckBox" fmlaLink="G8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2.emf"/><Relationship Id="rId3" Type="http://schemas.openxmlformats.org/officeDocument/2006/relationships/image" Target="../media/image7.emf"/><Relationship Id="rId7" Type="http://schemas.openxmlformats.org/officeDocument/2006/relationships/image" Target="../media/image3.emf"/><Relationship Id="rId12" Type="http://schemas.openxmlformats.org/officeDocument/2006/relationships/image" Target="../media/image14.emf"/><Relationship Id="rId2" Type="http://schemas.openxmlformats.org/officeDocument/2006/relationships/image" Target="../media/image5.emf"/><Relationship Id="rId1" Type="http://schemas.openxmlformats.org/officeDocument/2006/relationships/image" Target="../media/image10.emf"/><Relationship Id="rId6" Type="http://schemas.openxmlformats.org/officeDocument/2006/relationships/image" Target="../media/image4.emf"/><Relationship Id="rId11" Type="http://schemas.openxmlformats.org/officeDocument/2006/relationships/image" Target="../media/image8.emf"/><Relationship Id="rId5" Type="http://schemas.openxmlformats.org/officeDocument/2006/relationships/image" Target="../media/image6.emf"/><Relationship Id="rId10" Type="http://schemas.openxmlformats.org/officeDocument/2006/relationships/image" Target="../media/image9.emf"/><Relationship Id="rId4" Type="http://schemas.openxmlformats.org/officeDocument/2006/relationships/image" Target="../media/image11.emf"/><Relationship Id="rId9" Type="http://schemas.openxmlformats.org/officeDocument/2006/relationships/image" Target="../media/image13.emf"/><Relationship Id="rId1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17858</xdr:colOff>
      <xdr:row>31</xdr:row>
      <xdr:rowOff>32146</xdr:rowOff>
    </xdr:from>
    <xdr:to>
      <xdr:col>2</xdr:col>
      <xdr:colOff>84956</xdr:colOff>
      <xdr:row>35</xdr:row>
      <xdr:rowOff>181859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1494" y="5937646"/>
          <a:ext cx="886248" cy="911713"/>
        </a:xfrm>
        <a:prstGeom prst="rect">
          <a:avLst/>
        </a:prstGeom>
      </xdr:spPr>
    </xdr:pic>
    <xdr:clientData/>
  </xdr:twoCellAnchor>
  <xdr:twoCellAnchor editAs="oneCell">
    <xdr:from>
      <xdr:col>2</xdr:col>
      <xdr:colOff>227409</xdr:colOff>
      <xdr:row>31</xdr:row>
      <xdr:rowOff>25002</xdr:rowOff>
    </xdr:from>
    <xdr:to>
      <xdr:col>2</xdr:col>
      <xdr:colOff>1125142</xdr:colOff>
      <xdr:row>35</xdr:row>
      <xdr:rowOff>174715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559" y="5930502"/>
          <a:ext cx="897733" cy="911713"/>
        </a:xfrm>
        <a:prstGeom prst="rect">
          <a:avLst/>
        </a:prstGeom>
      </xdr:spPr>
    </xdr:pic>
    <xdr:clientData/>
  </xdr:twoCellAnchor>
  <xdr:twoCellAnchor editAs="oneCell">
    <xdr:from>
      <xdr:col>2</xdr:col>
      <xdr:colOff>1302542</xdr:colOff>
      <xdr:row>31</xdr:row>
      <xdr:rowOff>27383</xdr:rowOff>
    </xdr:from>
    <xdr:to>
      <xdr:col>3</xdr:col>
      <xdr:colOff>884464</xdr:colOff>
      <xdr:row>35</xdr:row>
      <xdr:rowOff>177096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2692" y="5932883"/>
          <a:ext cx="905897" cy="9117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1030" name="ComboBox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5</xdr:col>
          <xdr:colOff>0</xdr:colOff>
          <xdr:row>20</xdr:row>
          <xdr:rowOff>0</xdr:rowOff>
        </xdr:to>
        <xdr:sp macro="" textlink="">
          <xdr:nvSpPr>
            <xdr:cNvPr id="1034" name="ComboBox3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5</xdr:col>
          <xdr:colOff>0</xdr:colOff>
          <xdr:row>26</xdr:row>
          <xdr:rowOff>0</xdr:rowOff>
        </xdr:to>
        <xdr:sp macro="" textlink="">
          <xdr:nvSpPr>
            <xdr:cNvPr id="1035" name="ComboBox4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5</xdr:col>
          <xdr:colOff>0</xdr:colOff>
          <xdr:row>6</xdr:row>
          <xdr:rowOff>0</xdr:rowOff>
        </xdr:to>
        <xdr:sp macro="" textlink="">
          <xdr:nvSpPr>
            <xdr:cNvPr id="1037" name="ComboBox2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0</xdr:colOff>
          <xdr:row>22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5</xdr:col>
          <xdr:colOff>0</xdr:colOff>
          <xdr:row>28</xdr:row>
          <xdr:rowOff>0</xdr:rowOff>
        </xdr:to>
        <xdr:sp macro="" textlink="">
          <xdr:nvSpPr>
            <xdr:cNvPr id="1041" name="ComboBox6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1045" name="ComboBox7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0</xdr:colOff>
          <xdr:row>18</xdr:row>
          <xdr:rowOff>0</xdr:rowOff>
        </xdr:to>
        <xdr:sp macro="" textlink="">
          <xdr:nvSpPr>
            <xdr:cNvPr id="1058" name="ComboBox8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4 кутики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0</xdr:colOff>
          <xdr:row>7</xdr:row>
          <xdr:rowOff>0</xdr:rowOff>
        </xdr:from>
        <xdr:to>
          <xdr:col>4</xdr:col>
          <xdr:colOff>1066800</xdr:colOff>
          <xdr:row>8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 біговки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1066800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на скобку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1066800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пруж. зверху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1066800</xdr:colOff>
          <xdr:row>8</xdr:row>
          <xdr:rowOff>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пруж. збоку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0</xdr:colOff>
          <xdr:row>6</xdr:row>
          <xdr:rowOff>0</xdr:rowOff>
        </xdr:from>
        <xdr:to>
          <xdr:col>4</xdr:col>
          <xdr:colOff>1066800</xdr:colOff>
          <xdr:row>7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 біговкa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отвір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люверс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0</xdr:colOff>
          <xdr:row>8</xdr:row>
          <xdr:rowOff>0</xdr:rowOff>
        </xdr:from>
        <xdr:to>
          <xdr:col>4</xdr:col>
          <xdr:colOff>1066800</xdr:colOff>
          <xdr:row>9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8080" mc:Ignorable="a14" a14:legacySpreadsheetColorIndex="2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uk-U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ригель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4</xdr:row>
          <xdr:rowOff>0</xdr:rowOff>
        </xdr:to>
        <xdr:sp macro="" textlink="">
          <xdr:nvSpPr>
            <xdr:cNvPr id="1106" name="ComboBox9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22</xdr:row>
          <xdr:rowOff>0</xdr:rowOff>
        </xdr:from>
        <xdr:to>
          <xdr:col>5</xdr:col>
          <xdr:colOff>0</xdr:colOff>
          <xdr:row>24</xdr:row>
          <xdr:rowOff>0</xdr:rowOff>
        </xdr:to>
        <xdr:sp macro="" textlink="">
          <xdr:nvSpPr>
            <xdr:cNvPr id="1107" name="ComboBox10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</xdr:row>
          <xdr:rowOff>0</xdr:rowOff>
        </xdr:from>
        <xdr:to>
          <xdr:col>5</xdr:col>
          <xdr:colOff>0</xdr:colOff>
          <xdr:row>18</xdr:row>
          <xdr:rowOff>0</xdr:rowOff>
        </xdr:to>
        <xdr:sp macro="" textlink="">
          <xdr:nvSpPr>
            <xdr:cNvPr id="1108" name="ComboBox11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0</xdr:colOff>
          <xdr:row>38</xdr:row>
          <xdr:rowOff>0</xdr:rowOff>
        </xdr:to>
        <xdr:sp macro="" textlink="">
          <xdr:nvSpPr>
            <xdr:cNvPr id="1113" name="ComboBox12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5</xdr:col>
          <xdr:colOff>0</xdr:colOff>
          <xdr:row>38</xdr:row>
          <xdr:rowOff>0</xdr:rowOff>
        </xdr:to>
        <xdr:sp macro="" textlink="">
          <xdr:nvSpPr>
            <xdr:cNvPr id="1115" name="ComboBox13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57150</xdr:colOff>
          <xdr:row>36</xdr:row>
          <xdr:rowOff>0</xdr:rowOff>
        </xdr:from>
        <xdr:to>
          <xdr:col>5</xdr:col>
          <xdr:colOff>219075</xdr:colOff>
          <xdr:row>37</xdr:row>
          <xdr:rowOff>0</xdr:rowOff>
        </xdr:to>
        <xdr:sp macro="" textlink="">
          <xdr:nvSpPr>
            <xdr:cNvPr id="1116" name="CheckBox1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8.xml"/><Relationship Id="rId21" Type="http://schemas.openxmlformats.org/officeDocument/2006/relationships/image" Target="../media/image9.emf"/><Relationship Id="rId34" Type="http://schemas.openxmlformats.org/officeDocument/2006/relationships/ctrlProp" Target="../ctrlProps/ctrlProp3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5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4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Аркуш2">
    <tabColor rgb="FFFFC000"/>
  </sheetPr>
  <dimension ref="A1:Z882"/>
  <sheetViews>
    <sheetView zoomScaleNormal="100" workbookViewId="0">
      <selection activeCell="K20" sqref="K20"/>
    </sheetView>
  </sheetViews>
  <sheetFormatPr defaultColWidth="10.7109375" defaultRowHeight="15" x14ac:dyDescent="0.25"/>
  <cols>
    <col min="1" max="1" width="3.7109375" style="48" customWidth="1"/>
    <col min="2" max="2" width="12.28515625" style="7" customWidth="1"/>
    <col min="3" max="3" width="19.85546875" style="7" customWidth="1"/>
    <col min="4" max="4" width="13.28515625" style="7" customWidth="1"/>
    <col min="5" max="5" width="30.7109375" style="7" customWidth="1"/>
    <col min="6" max="6" width="3.7109375" style="106" customWidth="1"/>
    <col min="7" max="7" width="3.7109375" style="100" customWidth="1"/>
    <col min="8" max="8" width="28.5703125" style="20" customWidth="1"/>
    <col min="9" max="14" width="8.7109375" style="7" customWidth="1"/>
    <col min="15" max="15" width="3.7109375" style="7" customWidth="1"/>
    <col min="16" max="16" width="33.85546875" style="7" customWidth="1"/>
    <col min="17" max="21" width="7.7109375" style="7" customWidth="1"/>
    <col min="22" max="22" width="3.7109375" style="7" customWidth="1"/>
    <col min="23" max="16384" width="10.7109375" style="7"/>
  </cols>
  <sheetData>
    <row r="1" spans="1:22" ht="15" customHeight="1" x14ac:dyDescent="0.25">
      <c r="B1" s="143" t="s">
        <v>137</v>
      </c>
      <c r="C1" s="143"/>
      <c r="D1" s="143"/>
      <c r="E1" s="143"/>
      <c r="F1" s="66">
        <f>N("вартість  друку")+ROUNDUP((IF(B10&lt;=6,INDEX(I:N,MATCH(E3,H:H,0),1),IF(B10&lt;=10,INDEX(I:N,MATCH(E3,H:H,0),2),IF(B10&lt;=50,INDEX(I:N,MATCH(E3,H:H,0),3),IF(B10&lt;=100,INDEX(I:N,MATCH(E3,H:H,0),4),IF(B10&lt;=200,INDEX(I:N,MATCH(E3,H:H,0),5),INDEX(I:N,MATCH(E3,H:H,0),6))))))*B10),-1)</f>
        <v>690</v>
      </c>
      <c r="H1" s="18" t="s">
        <v>0</v>
      </c>
      <c r="I1" s="146" t="s">
        <v>85</v>
      </c>
      <c r="J1" s="146"/>
      <c r="K1" s="146"/>
      <c r="L1" s="146"/>
      <c r="M1" s="146"/>
      <c r="N1" s="146"/>
      <c r="P1" s="17" t="s">
        <v>18</v>
      </c>
      <c r="Q1" s="92" t="s">
        <v>16</v>
      </c>
      <c r="R1" s="92">
        <v>200</v>
      </c>
      <c r="S1" s="92">
        <v>300</v>
      </c>
      <c r="T1" s="92">
        <v>500</v>
      </c>
      <c r="U1" s="92">
        <v>1000</v>
      </c>
      <c r="V1" s="22"/>
    </row>
    <row r="2" spans="1:22" s="12" customFormat="1" ht="15" customHeight="1" x14ac:dyDescent="0.25">
      <c r="A2" s="23"/>
      <c r="B2" s="143"/>
      <c r="C2" s="143"/>
      <c r="D2" s="143"/>
      <c r="E2" s="143"/>
      <c r="F2" s="66">
        <f>N("вартість ламінації")+ROUNDUP((IF(B10&lt;=20, INDEX(I:L, MATCH(E5,H:H, 0), 1), IF(B10&lt;=50, INDEX(I:L, MATCH(E5,H:H, 0), 2), IF(B10&lt;=100, INDEX(I:L, MATCH(E5,H:H, 0), 3), INDEX(I:L, MATCH(E5,H:H, 0), 4)))) * B10), -1)</f>
        <v>330</v>
      </c>
      <c r="G2" s="100"/>
      <c r="H2" s="17"/>
      <c r="I2" s="88" t="s">
        <v>1</v>
      </c>
      <c r="J2" s="88" t="s">
        <v>2</v>
      </c>
      <c r="K2" s="88" t="s">
        <v>3</v>
      </c>
      <c r="L2" s="88" t="s">
        <v>4</v>
      </c>
      <c r="M2" s="88" t="s">
        <v>5</v>
      </c>
      <c r="N2" s="88" t="s">
        <v>6</v>
      </c>
      <c r="O2" s="3"/>
      <c r="P2" s="31" t="s">
        <v>152</v>
      </c>
      <c r="Q2" s="54">
        <v>165</v>
      </c>
      <c r="R2" s="54">
        <v>280</v>
      </c>
      <c r="S2" s="54">
        <v>340</v>
      </c>
      <c r="T2" s="5">
        <v>495</v>
      </c>
      <c r="U2" s="5">
        <v>885</v>
      </c>
      <c r="V2" s="22"/>
    </row>
    <row r="3" spans="1:22" ht="15" customHeight="1" x14ac:dyDescent="0.25">
      <c r="B3" s="59">
        <f>INDEX(Q:Q,MATCH(O110,P:P,0))</f>
        <v>301</v>
      </c>
      <c r="D3" s="135" t="s">
        <v>76</v>
      </c>
      <c r="E3" s="142" t="s">
        <v>73</v>
      </c>
      <c r="F3" s="67">
        <f>IF(G3=TRUE, ROUNDUP(IF(C11*C13&lt;1000, C11*C13*0.3, IF(C11*C13&lt;=3000, C11*C13*0.25, C11*C13*0.15)), -1), 0)</f>
        <v>0</v>
      </c>
      <c r="G3" s="101" t="b">
        <v>0</v>
      </c>
      <c r="H3" s="14" t="s">
        <v>164</v>
      </c>
      <c r="I3" s="19">
        <v>24.375</v>
      </c>
      <c r="J3" s="19">
        <v>19.5</v>
      </c>
      <c r="K3" s="19">
        <v>17.125</v>
      </c>
      <c r="L3" s="19">
        <v>15</v>
      </c>
      <c r="M3" s="19">
        <v>13.75</v>
      </c>
      <c r="N3" s="19">
        <v>13</v>
      </c>
      <c r="P3" s="31" t="s">
        <v>151</v>
      </c>
      <c r="Q3" s="54">
        <v>255</v>
      </c>
      <c r="R3" s="54">
        <v>470</v>
      </c>
      <c r="S3" s="54">
        <v>559</v>
      </c>
      <c r="T3" s="5">
        <v>800</v>
      </c>
      <c r="U3" s="5">
        <v>1430</v>
      </c>
      <c r="V3" s="22"/>
    </row>
    <row r="4" spans="1:22" ht="15" customHeight="1" x14ac:dyDescent="0.25">
      <c r="B4" s="59">
        <f>INDEX(R:R, MATCH(O110,P:P, 0))</f>
        <v>424</v>
      </c>
      <c r="D4" s="135"/>
      <c r="E4" s="142"/>
      <c r="F4" s="66">
        <f>IF(G4=TRUE, ROUNDUP((B8*B10*0.35),-1), 0)</f>
        <v>0</v>
      </c>
      <c r="G4" s="101" t="b">
        <v>0</v>
      </c>
      <c r="H4" s="14" t="s">
        <v>165</v>
      </c>
      <c r="I4" s="19">
        <v>29.375</v>
      </c>
      <c r="J4" s="19">
        <v>22.75</v>
      </c>
      <c r="K4" s="19">
        <v>19.375</v>
      </c>
      <c r="L4" s="19">
        <v>17.5</v>
      </c>
      <c r="M4" s="19">
        <v>15.625</v>
      </c>
      <c r="N4" s="19">
        <v>15</v>
      </c>
      <c r="P4" s="31" t="s">
        <v>150</v>
      </c>
      <c r="Q4" s="54">
        <v>365</v>
      </c>
      <c r="R4" s="54">
        <v>615</v>
      </c>
      <c r="S4" s="54">
        <v>720</v>
      </c>
      <c r="T4" s="5">
        <v>930</v>
      </c>
      <c r="U4" s="5">
        <v>1690</v>
      </c>
      <c r="V4" s="22"/>
    </row>
    <row r="5" spans="1:22" ht="15" customHeight="1" x14ac:dyDescent="0.25">
      <c r="A5" s="67"/>
      <c r="B5" s="135" t="s">
        <v>66</v>
      </c>
      <c r="C5" s="141" t="s">
        <v>53</v>
      </c>
      <c r="D5" s="135" t="s">
        <v>65</v>
      </c>
      <c r="E5" s="141" t="s">
        <v>97</v>
      </c>
      <c r="F5" s="99">
        <f>IF(G5=TRUE, ROUNDUP((C13*5),-1), 0)</f>
        <v>0</v>
      </c>
      <c r="G5" s="100" t="b">
        <v>0</v>
      </c>
      <c r="H5" s="14" t="s">
        <v>166</v>
      </c>
      <c r="I5" s="19">
        <v>31.25</v>
      </c>
      <c r="J5" s="19">
        <v>26.25</v>
      </c>
      <c r="K5" s="19">
        <v>20.625</v>
      </c>
      <c r="L5" s="19">
        <v>18.75</v>
      </c>
      <c r="M5" s="19">
        <v>17.5</v>
      </c>
      <c r="N5" s="19">
        <v>16.25</v>
      </c>
      <c r="P5" s="31" t="s">
        <v>149</v>
      </c>
      <c r="Q5" s="54">
        <v>390</v>
      </c>
      <c r="R5" s="54">
        <v>650</v>
      </c>
      <c r="S5" s="54">
        <v>775</v>
      </c>
      <c r="T5" s="5">
        <v>1040</v>
      </c>
      <c r="U5" s="5">
        <v>1820</v>
      </c>
      <c r="V5" s="22"/>
    </row>
    <row r="6" spans="1:22" ht="15" customHeight="1" x14ac:dyDescent="0.25">
      <c r="A6" s="67"/>
      <c r="B6" s="135"/>
      <c r="C6" s="141"/>
      <c r="D6" s="135"/>
      <c r="E6" s="141"/>
      <c r="F6" s="66">
        <f>ROUNDUP(IF(G6=TRUE, D43, 0),-1)</f>
        <v>30</v>
      </c>
      <c r="G6" s="100" t="b">
        <v>1</v>
      </c>
      <c r="H6" s="14" t="s">
        <v>7</v>
      </c>
      <c r="I6" s="19">
        <v>16.38</v>
      </c>
      <c r="J6" s="19">
        <v>15.47</v>
      </c>
      <c r="K6" s="19">
        <v>13</v>
      </c>
      <c r="L6" s="19">
        <v>12.35</v>
      </c>
      <c r="M6" s="19">
        <v>11.7</v>
      </c>
      <c r="N6" s="19">
        <v>11.05</v>
      </c>
      <c r="P6" s="31" t="s">
        <v>80</v>
      </c>
      <c r="Q6" s="54">
        <v>370</v>
      </c>
      <c r="R6" s="54">
        <v>640</v>
      </c>
      <c r="S6" s="54">
        <v>845</v>
      </c>
      <c r="T6" s="5">
        <v>1250</v>
      </c>
      <c r="U6" s="5"/>
      <c r="V6" s="22"/>
    </row>
    <row r="7" spans="1:22" ht="15" customHeight="1" x14ac:dyDescent="0.25">
      <c r="A7" s="67"/>
      <c r="B7" s="4" t="s">
        <v>67</v>
      </c>
      <c r="C7" s="147">
        <v>140</v>
      </c>
      <c r="F7" s="66">
        <f>ROUNDUP(IF(G7=TRUE, D44, 0),-1)</f>
        <v>0</v>
      </c>
      <c r="G7" s="100" t="b">
        <v>0</v>
      </c>
      <c r="H7" s="14" t="s">
        <v>8</v>
      </c>
      <c r="I7" s="19">
        <v>17.290000000000003</v>
      </c>
      <c r="J7" s="19">
        <v>16.64</v>
      </c>
      <c r="K7" s="19">
        <v>14.3</v>
      </c>
      <c r="L7" s="19">
        <v>13.65</v>
      </c>
      <c r="M7" s="19">
        <v>13</v>
      </c>
      <c r="N7" s="19">
        <v>12.35</v>
      </c>
      <c r="P7" s="31" t="s">
        <v>81</v>
      </c>
      <c r="Q7" s="54">
        <v>455</v>
      </c>
      <c r="R7" s="54">
        <v>795</v>
      </c>
      <c r="S7" s="54">
        <v>1015</v>
      </c>
      <c r="T7" s="5">
        <v>1495</v>
      </c>
      <c r="U7" s="5"/>
      <c r="V7" s="22"/>
    </row>
    <row r="8" spans="1:22" ht="15" customHeight="1" x14ac:dyDescent="0.25">
      <c r="A8" s="67"/>
      <c r="B8" s="104">
        <f>MAX(INT(310/B3)*INT(440/B4), INT(310/B4)*INT(440/B3))</f>
        <v>1</v>
      </c>
      <c r="C8" s="147"/>
      <c r="F8" s="66">
        <f>IF(G8=TRUE, ROUNDUP((C13*10),-1), 0)</f>
        <v>0</v>
      </c>
      <c r="G8" s="100" t="b">
        <v>0</v>
      </c>
      <c r="H8" s="14" t="s">
        <v>70</v>
      </c>
      <c r="I8" s="19">
        <v>19.11</v>
      </c>
      <c r="J8" s="19">
        <v>18.329999999999998</v>
      </c>
      <c r="K8" s="19">
        <v>16.25</v>
      </c>
      <c r="L8" s="19">
        <v>14.69</v>
      </c>
      <c r="M8" s="19">
        <v>13.65</v>
      </c>
      <c r="N8" s="19">
        <v>13</v>
      </c>
      <c r="P8" s="31" t="s">
        <v>147</v>
      </c>
      <c r="Q8" s="54">
        <v>615</v>
      </c>
      <c r="R8" s="54">
        <v>1225</v>
      </c>
      <c r="S8" s="54"/>
      <c r="T8" s="5"/>
      <c r="U8" s="5"/>
      <c r="V8" s="22"/>
    </row>
    <row r="9" spans="1:22" s="15" customFormat="1" ht="15" customHeight="1" x14ac:dyDescent="0.25">
      <c r="A9" s="61"/>
      <c r="B9" s="4" t="s">
        <v>68</v>
      </c>
      <c r="C9" s="147">
        <v>297</v>
      </c>
      <c r="D9" s="63"/>
      <c r="E9" s="63"/>
      <c r="F9" s="99">
        <f>ROUNDUP(IF(G9=TRUE, ROUNDUP(C13*(2+3), 0), 0),-1)</f>
        <v>0</v>
      </c>
      <c r="G9" s="100" t="b">
        <v>0</v>
      </c>
      <c r="H9" s="14" t="s">
        <v>9</v>
      </c>
      <c r="I9" s="19">
        <v>59.8</v>
      </c>
      <c r="J9" s="19">
        <v>42.9</v>
      </c>
      <c r="K9" s="19">
        <v>40.299999999999997</v>
      </c>
      <c r="L9" s="19">
        <v>39</v>
      </c>
      <c r="M9" s="19">
        <v>37.700000000000003</v>
      </c>
      <c r="N9" s="19">
        <v>37.049999999999997</v>
      </c>
      <c r="P9" s="31" t="s">
        <v>148</v>
      </c>
      <c r="Q9" s="54">
        <v>820</v>
      </c>
      <c r="R9" s="54">
        <v>1625</v>
      </c>
      <c r="S9" s="54"/>
      <c r="T9" s="5"/>
      <c r="U9" s="5"/>
      <c r="V9" s="22"/>
    </row>
    <row r="10" spans="1:22" ht="15" customHeight="1" x14ac:dyDescent="0.25">
      <c r="B10" s="104">
        <f>CEILING(C11*C13 / MAX(INT(310 / B3) * INT(440 / B4), INT(440 / B3) * INT(310 / B4)) * IF(OR(C5="4+4", C5="1+1"), 0.5, 1), 1)</f>
        <v>30</v>
      </c>
      <c r="C10" s="147"/>
      <c r="D10" s="135" t="s">
        <v>79</v>
      </c>
      <c r="E10" s="150">
        <f>N("вартість ламінації")+ROUNDUP((IF(B10&lt;=20, INDEX(I:L, MATCH(E5,H:H, 0), 1), IF(B10&lt;=50, INDEX(I:L, MATCH(E5,H:H, 0), 2), IF(B10&lt;=100, INDEX(I:L, MATCH(E5,H:H, 0), 3), INDEX(I:L, MATCH(E5,H:H, 0), 4)))) * B10 +N("вартість  друку")+ROUNDUP((IF(B10&lt;=6,INDEX(I:N,MATCH(E3,H:H,0),1),IF(B10&lt;=10,INDEX(I:N,MATCH(E3,H:H,0),2),IF(B10&lt;=50,INDEX(I:N,MATCH(E3,H:H,0),3),IF(B10&lt;=100,INDEX(I:N,MATCH(E3,H:H,0),4),IF(B10&lt;=200,INDEX(I:N,MATCH(E3,H:H,0),5),INDEX(I:N,MATCH(E3,H:H,0),6))))))*B10),-1)), -1)+SUM(F3:F40)</f>
        <v>1060</v>
      </c>
      <c r="F10" s="99">
        <f>IF(G10=TRUE, D42*C13, 0)</f>
        <v>0</v>
      </c>
      <c r="G10" s="100" t="b">
        <v>0</v>
      </c>
      <c r="H10" s="14" t="s">
        <v>10</v>
      </c>
      <c r="I10" s="19">
        <v>30.55</v>
      </c>
      <c r="J10" s="19">
        <v>25.35</v>
      </c>
      <c r="K10" s="19">
        <v>22.1</v>
      </c>
      <c r="L10" s="19">
        <v>19.5</v>
      </c>
      <c r="M10" s="19">
        <v>17.55</v>
      </c>
      <c r="N10" s="19">
        <v>16.900000000000002</v>
      </c>
      <c r="P10" s="32"/>
      <c r="Q10" s="55"/>
      <c r="R10" s="55"/>
      <c r="S10" s="55"/>
      <c r="T10" s="22"/>
      <c r="U10" s="22"/>
      <c r="V10" s="22"/>
    </row>
    <row r="11" spans="1:22" ht="15" customHeight="1" x14ac:dyDescent="0.25">
      <c r="B11" s="135" t="s">
        <v>156</v>
      </c>
      <c r="C11" s="147">
        <v>2</v>
      </c>
      <c r="D11" s="135"/>
      <c r="E11" s="150"/>
      <c r="F11" s="99">
        <f>IF(G11=TRUE, D41*C13, 0)</f>
        <v>0</v>
      </c>
      <c r="G11" s="100" t="b">
        <v>0</v>
      </c>
      <c r="H11" s="14" t="s">
        <v>169</v>
      </c>
      <c r="I11" s="19">
        <v>26</v>
      </c>
      <c r="J11" s="19">
        <v>26</v>
      </c>
      <c r="K11" s="19">
        <v>26</v>
      </c>
      <c r="L11" s="19">
        <v>26</v>
      </c>
      <c r="M11" s="19">
        <v>26</v>
      </c>
      <c r="N11" s="19">
        <v>26</v>
      </c>
      <c r="P11" s="128" t="s">
        <v>90</v>
      </c>
      <c r="Q11" s="128"/>
      <c r="R11" s="128"/>
      <c r="S11" s="128"/>
      <c r="T11" s="20"/>
      <c r="U11" s="22"/>
      <c r="V11" s="22"/>
    </row>
    <row r="12" spans="1:22" ht="15" customHeight="1" x14ac:dyDescent="0.25">
      <c r="B12" s="135"/>
      <c r="C12" s="147"/>
      <c r="D12" s="135"/>
      <c r="E12" s="150"/>
      <c r="F12" s="99">
        <f>ROUNDUP((B8*6),-1)</f>
        <v>10</v>
      </c>
      <c r="G12" s="127" t="s">
        <v>175</v>
      </c>
      <c r="H12" s="14"/>
      <c r="I12" s="4"/>
      <c r="J12" s="4"/>
      <c r="K12" s="4"/>
      <c r="L12" s="4"/>
      <c r="M12" s="4"/>
      <c r="N12" s="4"/>
      <c r="P12" s="27" t="s">
        <v>89</v>
      </c>
      <c r="Q12" s="93" t="s">
        <v>22</v>
      </c>
      <c r="R12" s="93" t="s">
        <v>91</v>
      </c>
      <c r="S12" s="93" t="s">
        <v>92</v>
      </c>
      <c r="T12" s="22"/>
      <c r="U12" s="22"/>
      <c r="V12" s="22"/>
    </row>
    <row r="13" spans="1:22" ht="15" customHeight="1" x14ac:dyDescent="0.25">
      <c r="B13" s="149" t="s">
        <v>155</v>
      </c>
      <c r="C13" s="148">
        <v>30</v>
      </c>
      <c r="D13" s="135"/>
      <c r="E13" s="150"/>
      <c r="F13" s="99"/>
      <c r="H13" s="17" t="s">
        <v>0</v>
      </c>
      <c r="I13" s="133" t="s">
        <v>86</v>
      </c>
      <c r="J13" s="133"/>
      <c r="K13" s="133"/>
      <c r="L13" s="133"/>
      <c r="M13" s="133"/>
      <c r="N13" s="133"/>
      <c r="P13" s="36" t="s">
        <v>117</v>
      </c>
      <c r="Q13" s="28">
        <v>580</v>
      </c>
      <c r="R13" s="28">
        <v>690</v>
      </c>
      <c r="S13" s="28">
        <v>1830</v>
      </c>
      <c r="T13" s="22"/>
      <c r="U13" s="22"/>
      <c r="V13" s="22"/>
    </row>
    <row r="14" spans="1:22" ht="15" customHeight="1" x14ac:dyDescent="0.25">
      <c r="B14" s="149"/>
      <c r="C14" s="148"/>
      <c r="D14" s="13" t="s">
        <v>171</v>
      </c>
      <c r="E14" s="65">
        <f>ROUNDUP((E10/C13),2)</f>
        <v>35.339999999999996</v>
      </c>
      <c r="F14" s="99">
        <f>IF(G14=TRUE, 250, 0)</f>
        <v>0</v>
      </c>
      <c r="G14" s="100" t="b">
        <v>0</v>
      </c>
      <c r="H14" s="14"/>
      <c r="I14" s="88" t="s">
        <v>1</v>
      </c>
      <c r="J14" s="88" t="s">
        <v>2</v>
      </c>
      <c r="K14" s="88" t="s">
        <v>3</v>
      </c>
      <c r="L14" s="88" t="s">
        <v>4</v>
      </c>
      <c r="M14" s="88" t="s">
        <v>5</v>
      </c>
      <c r="N14" s="88" t="s">
        <v>6</v>
      </c>
      <c r="P14" s="36" t="s">
        <v>118</v>
      </c>
      <c r="Q14" s="28">
        <v>630</v>
      </c>
      <c r="R14" s="28">
        <v>800</v>
      </c>
      <c r="S14" s="28">
        <v>2150</v>
      </c>
      <c r="T14" s="20"/>
      <c r="U14" s="20"/>
      <c r="V14" s="20"/>
    </row>
    <row r="15" spans="1:22" ht="15" customHeight="1" x14ac:dyDescent="0.25">
      <c r="B15" s="143" t="s">
        <v>77</v>
      </c>
      <c r="C15" s="143"/>
      <c r="D15" s="143"/>
      <c r="E15" s="143"/>
      <c r="F15" s="99"/>
      <c r="H15" s="14" t="s">
        <v>164</v>
      </c>
      <c r="I15" s="19">
        <v>26.875</v>
      </c>
      <c r="J15" s="19">
        <v>26.25</v>
      </c>
      <c r="K15" s="19">
        <v>25</v>
      </c>
      <c r="L15" s="19">
        <v>23.75</v>
      </c>
      <c r="M15" s="19">
        <v>22.5</v>
      </c>
      <c r="N15" s="19">
        <v>21.875</v>
      </c>
      <c r="P15" s="36" t="s">
        <v>119</v>
      </c>
      <c r="Q15" s="28">
        <v>690</v>
      </c>
      <c r="R15" s="28">
        <v>930</v>
      </c>
      <c r="S15" s="28">
        <v>2500</v>
      </c>
      <c r="T15" s="20"/>
      <c r="U15" s="20"/>
      <c r="V15" s="20"/>
    </row>
    <row r="16" spans="1:22" ht="15" customHeight="1" x14ac:dyDescent="0.25">
      <c r="A16" s="47"/>
      <c r="B16" s="143"/>
      <c r="C16" s="143"/>
      <c r="D16" s="143"/>
      <c r="E16" s="143"/>
      <c r="F16" s="99"/>
      <c r="H16" s="14" t="s">
        <v>167</v>
      </c>
      <c r="I16" s="19">
        <v>36.875</v>
      </c>
      <c r="J16" s="19">
        <v>35.625</v>
      </c>
      <c r="K16" s="19">
        <v>32.5</v>
      </c>
      <c r="L16" s="19">
        <v>28.125</v>
      </c>
      <c r="M16" s="19">
        <v>26.875</v>
      </c>
      <c r="N16" s="19">
        <v>23.75</v>
      </c>
      <c r="P16" s="36" t="s">
        <v>120</v>
      </c>
      <c r="Q16" s="28">
        <v>630</v>
      </c>
      <c r="R16" s="28">
        <v>980</v>
      </c>
      <c r="S16" s="28">
        <v>2200</v>
      </c>
      <c r="T16" s="20"/>
      <c r="U16" s="20"/>
      <c r="V16" s="20"/>
    </row>
    <row r="17" spans="1:23" ht="15" customHeight="1" x14ac:dyDescent="0.25">
      <c r="A17" s="47"/>
      <c r="B17" s="13">
        <f>INDEX(Q:Q,MATCH(O111,P:P,0))</f>
        <v>209</v>
      </c>
      <c r="D17" s="145" t="s">
        <v>98</v>
      </c>
      <c r="E17" s="142" t="s">
        <v>73</v>
      </c>
      <c r="F17" s="99"/>
      <c r="H17" s="14" t="s">
        <v>166</v>
      </c>
      <c r="I17" s="19">
        <v>41.25</v>
      </c>
      <c r="J17" s="19">
        <v>38.75</v>
      </c>
      <c r="K17" s="19">
        <v>33.125</v>
      </c>
      <c r="L17" s="19">
        <v>28.75</v>
      </c>
      <c r="M17" s="19">
        <v>27.5</v>
      </c>
      <c r="N17" s="19">
        <v>25</v>
      </c>
      <c r="O17" s="11"/>
      <c r="P17" s="36" t="s">
        <v>121</v>
      </c>
      <c r="Q17" s="28">
        <v>730</v>
      </c>
      <c r="R17" s="28">
        <v>980</v>
      </c>
      <c r="S17" s="28">
        <v>2600</v>
      </c>
      <c r="T17" s="20"/>
      <c r="U17" s="20"/>
      <c r="V17" s="20"/>
    </row>
    <row r="18" spans="1:23" ht="15" customHeight="1" x14ac:dyDescent="0.25">
      <c r="A18" s="47"/>
      <c r="B18" s="13">
        <f>INDEX(R:R, MATCH(O111,P:P, 0))</f>
        <v>209</v>
      </c>
      <c r="D18" s="145"/>
      <c r="E18" s="142"/>
      <c r="F18" s="99"/>
      <c r="H18" s="14" t="s">
        <v>71</v>
      </c>
      <c r="I18" s="19">
        <v>20.930000000000003</v>
      </c>
      <c r="J18" s="19">
        <v>20.54</v>
      </c>
      <c r="K18" s="19">
        <v>20.02</v>
      </c>
      <c r="L18" s="19">
        <v>19.11</v>
      </c>
      <c r="M18" s="19">
        <v>17.55</v>
      </c>
      <c r="N18" s="19">
        <v>17.290000000000003</v>
      </c>
      <c r="P18" s="36" t="s">
        <v>122</v>
      </c>
      <c r="Q18" s="28">
        <v>860</v>
      </c>
      <c r="R18" s="28">
        <v>1830</v>
      </c>
      <c r="S18" s="28">
        <v>3400</v>
      </c>
      <c r="T18" s="20"/>
      <c r="U18" s="20"/>
      <c r="V18" s="20"/>
    </row>
    <row r="19" spans="1:23" ht="15" customHeight="1" x14ac:dyDescent="0.25">
      <c r="A19" s="47"/>
      <c r="B19" s="13" t="s">
        <v>67</v>
      </c>
      <c r="C19" s="147">
        <v>205</v>
      </c>
      <c r="D19" s="135" t="s">
        <v>66</v>
      </c>
      <c r="E19" s="144" t="s">
        <v>53</v>
      </c>
      <c r="F19" s="99"/>
      <c r="H19" s="14" t="s">
        <v>72</v>
      </c>
      <c r="I19" s="19">
        <v>22.75</v>
      </c>
      <c r="J19" s="19">
        <v>22.36</v>
      </c>
      <c r="K19" s="19">
        <v>21.840000000000003</v>
      </c>
      <c r="L19" s="19">
        <v>20.8</v>
      </c>
      <c r="M19" s="19">
        <v>19.5</v>
      </c>
      <c r="N19" s="19">
        <v>18.07</v>
      </c>
      <c r="P19" s="36" t="s">
        <v>123</v>
      </c>
      <c r="Q19" s="28">
        <v>1150</v>
      </c>
      <c r="R19" s="28">
        <v>1830</v>
      </c>
      <c r="S19" s="28">
        <v>4950</v>
      </c>
      <c r="T19" s="20"/>
      <c r="U19" s="22"/>
      <c r="V19" s="20"/>
      <c r="W19" s="68"/>
    </row>
    <row r="20" spans="1:23" ht="15" customHeight="1" x14ac:dyDescent="0.25">
      <c r="B20" s="47">
        <f>N("це вираховує кількість листів на титулку")+CEILING(C25 / MAX(INT(310 / B17) * INT(440 / B18)/2, INT(440 / B17) * INT(310 / B18)/2), 1)</f>
        <v>50</v>
      </c>
      <c r="C20" s="147"/>
      <c r="D20" s="135"/>
      <c r="E20" s="144"/>
      <c r="F20" s="99"/>
      <c r="H20" s="14" t="s">
        <v>73</v>
      </c>
      <c r="I20" s="19">
        <v>24.57</v>
      </c>
      <c r="J20" s="19">
        <v>23.66</v>
      </c>
      <c r="K20" s="19">
        <v>22.75</v>
      </c>
      <c r="L20" s="19">
        <v>22.1</v>
      </c>
      <c r="M20" s="19">
        <v>21.19</v>
      </c>
      <c r="N20" s="19">
        <v>20.02</v>
      </c>
      <c r="P20" s="36" t="s">
        <v>124</v>
      </c>
      <c r="Q20" s="28">
        <v>610</v>
      </c>
      <c r="R20" s="28">
        <v>760</v>
      </c>
      <c r="S20" s="28">
        <v>2050</v>
      </c>
      <c r="T20" s="20"/>
      <c r="U20" s="20"/>
      <c r="V20" s="20"/>
      <c r="W20" s="68"/>
    </row>
    <row r="21" spans="1:23" s="15" customFormat="1" ht="15" customHeight="1" x14ac:dyDescent="0.25">
      <c r="A21" s="48"/>
      <c r="B21" s="13" t="s">
        <v>68</v>
      </c>
      <c r="C21" s="129">
        <v>205</v>
      </c>
      <c r="D21" s="153" t="s">
        <v>65</v>
      </c>
      <c r="E21" s="155" t="s">
        <v>97</v>
      </c>
      <c r="F21" s="99"/>
      <c r="G21" s="100"/>
      <c r="H21" s="14" t="s">
        <v>74</v>
      </c>
      <c r="I21" s="19">
        <v>84.5</v>
      </c>
      <c r="J21" s="19">
        <v>57.2</v>
      </c>
      <c r="K21" s="19">
        <v>50.7</v>
      </c>
      <c r="L21" s="19">
        <v>47.45</v>
      </c>
      <c r="M21" s="19">
        <v>45.5</v>
      </c>
      <c r="N21" s="19">
        <v>44.85</v>
      </c>
      <c r="P21" s="36" t="s">
        <v>125</v>
      </c>
      <c r="Q21" s="28">
        <v>610</v>
      </c>
      <c r="R21" s="28">
        <v>760</v>
      </c>
      <c r="S21" s="28">
        <v>2050</v>
      </c>
      <c r="T21" s="20"/>
      <c r="U21" s="20"/>
      <c r="V21" s="20"/>
      <c r="W21" s="69"/>
    </row>
    <row r="22" spans="1:23" s="15" customFormat="1" ht="15" customHeight="1" x14ac:dyDescent="0.25">
      <c r="A22" s="50"/>
      <c r="B22" s="47">
        <f>N("це вираховує кількість листів на внутрянку")+ROUNDUP((C23/(MAX(INT(310/B17)*INT(440/B18), INT(310/B18)*INT(440/B17))/2)/2/2*C25),0)</f>
        <v>150</v>
      </c>
      <c r="C22" s="129"/>
      <c r="D22" s="153"/>
      <c r="E22" s="155"/>
      <c r="F22" s="66"/>
      <c r="G22" s="100"/>
      <c r="H22" s="14"/>
      <c r="I22" s="4"/>
      <c r="J22" s="4"/>
      <c r="K22" s="4"/>
      <c r="L22" s="4"/>
      <c r="M22" s="4"/>
      <c r="N22" s="4"/>
      <c r="O22" s="11"/>
      <c r="P22" s="36" t="s">
        <v>126</v>
      </c>
      <c r="Q22" s="28">
        <v>800</v>
      </c>
      <c r="R22" s="28">
        <v>1130</v>
      </c>
      <c r="S22" s="28">
        <v>3000</v>
      </c>
      <c r="T22" s="20"/>
      <c r="U22" s="21"/>
      <c r="V22" s="21"/>
    </row>
    <row r="23" spans="1:23" ht="15" customHeight="1" x14ac:dyDescent="0.25">
      <c r="B23" s="152" t="s">
        <v>110</v>
      </c>
      <c r="C23" s="129">
        <v>12</v>
      </c>
      <c r="D23" s="154" t="s">
        <v>99</v>
      </c>
      <c r="E23" s="142" t="s">
        <v>71</v>
      </c>
      <c r="F23" s="66"/>
      <c r="H23" s="17" t="s">
        <v>0</v>
      </c>
      <c r="I23" s="133" t="s">
        <v>87</v>
      </c>
      <c r="J23" s="133"/>
      <c r="K23" s="133"/>
      <c r="L23" s="133"/>
      <c r="M23" s="133"/>
      <c r="N23" s="133"/>
      <c r="P23" s="32"/>
      <c r="Q23" s="32"/>
      <c r="R23" s="32"/>
      <c r="S23" s="32"/>
      <c r="T23" s="20"/>
      <c r="U23" s="21"/>
      <c r="V23" s="21"/>
    </row>
    <row r="24" spans="1:23" ht="15" customHeight="1" x14ac:dyDescent="0.25">
      <c r="B24" s="152"/>
      <c r="C24" s="129"/>
      <c r="D24" s="154"/>
      <c r="E24" s="142"/>
      <c r="F24" s="66"/>
      <c r="H24" s="14"/>
      <c r="I24" s="88" t="s">
        <v>11</v>
      </c>
      <c r="J24" s="88" t="s">
        <v>12</v>
      </c>
      <c r="K24" s="88" t="s">
        <v>3</v>
      </c>
      <c r="L24" s="88" t="s">
        <v>4</v>
      </c>
      <c r="M24" s="88" t="s">
        <v>13</v>
      </c>
      <c r="N24" s="88" t="s">
        <v>6</v>
      </c>
      <c r="P24" s="56" t="s">
        <v>19</v>
      </c>
      <c r="Q24" s="89" t="s">
        <v>20</v>
      </c>
      <c r="R24" s="89" t="s">
        <v>15</v>
      </c>
      <c r="S24" s="89" t="s">
        <v>16</v>
      </c>
      <c r="T24" s="90" t="s">
        <v>17</v>
      </c>
      <c r="U24" s="88" t="s">
        <v>21</v>
      </c>
      <c r="V24" s="39"/>
    </row>
    <row r="25" spans="1:23" ht="15" customHeight="1" x14ac:dyDescent="0.25">
      <c r="A25" s="47"/>
      <c r="B25" s="153" t="s">
        <v>109</v>
      </c>
      <c r="C25" s="129">
        <v>50</v>
      </c>
      <c r="D25" s="153" t="s">
        <v>66</v>
      </c>
      <c r="E25" s="10" t="s">
        <v>53</v>
      </c>
      <c r="F25" s="66"/>
      <c r="H25" s="14" t="s">
        <v>101</v>
      </c>
      <c r="I25" s="19">
        <v>11.7</v>
      </c>
      <c r="J25" s="19">
        <v>10.92</v>
      </c>
      <c r="K25" s="19">
        <v>8.4500000000000011</v>
      </c>
      <c r="L25" s="19">
        <v>6.7600000000000016</v>
      </c>
      <c r="M25" s="19">
        <v>5.4600000000000009</v>
      </c>
      <c r="N25" s="19">
        <v>5.2</v>
      </c>
      <c r="P25" s="33" t="s">
        <v>82</v>
      </c>
      <c r="Q25" s="54">
        <v>507</v>
      </c>
      <c r="R25" s="54">
        <v>780</v>
      </c>
      <c r="S25" s="54">
        <v>1430</v>
      </c>
      <c r="T25" s="105">
        <v>2769</v>
      </c>
      <c r="U25" s="19">
        <v>4082</v>
      </c>
      <c r="V25" s="13"/>
    </row>
    <row r="26" spans="1:23" ht="15" customHeight="1" x14ac:dyDescent="0.25">
      <c r="B26" s="153"/>
      <c r="C26" s="129"/>
      <c r="D26" s="153"/>
      <c r="E26" s="10"/>
      <c r="F26" s="66"/>
      <c r="H26" s="14" t="s">
        <v>167</v>
      </c>
      <c r="I26" s="19">
        <v>17.55</v>
      </c>
      <c r="J26" s="19">
        <v>13</v>
      </c>
      <c r="K26" s="19">
        <v>10.4</v>
      </c>
      <c r="L26" s="19">
        <v>8.4500000000000011</v>
      </c>
      <c r="M26" s="19">
        <v>7.2799999999999985</v>
      </c>
      <c r="N26" s="19">
        <v>6.5</v>
      </c>
      <c r="P26" s="33" t="s">
        <v>82</v>
      </c>
      <c r="Q26" s="54">
        <v>702</v>
      </c>
      <c r="R26" s="54">
        <v>1014</v>
      </c>
      <c r="S26" s="54">
        <v>1885</v>
      </c>
      <c r="T26" s="105">
        <v>3679</v>
      </c>
      <c r="U26" s="19">
        <v>5408</v>
      </c>
      <c r="V26" s="13"/>
    </row>
    <row r="27" spans="1:23" ht="15" customHeight="1" x14ac:dyDescent="0.25">
      <c r="B27" s="16" t="s">
        <v>113</v>
      </c>
      <c r="C27" s="26">
        <f>N("вартість ламінації")+IF(B20&lt;=20, INDEX(I:L, MATCH(E21,H:H, 0), 1), IF(B20&lt;=50, INDEX(I:L, MATCH(E21,H:H, 0), 2), IF(B20&lt;=100, INDEX(I:L, MATCH(E21,H:H, 0), 3), INDEX(I:L, MATCH(E21,H:H, 0), 4)))) * B20 +N("це загальна ціна лише друку")+ROUNDUP((IF(B20&lt;=6,INDEX(I:N,MATCH(E17,H:H,0),1),IF(B20&lt;=10,INDEX(I:N,MATCH(E17,H:H,0),2),IF(B20&lt;=50,INDEX(I:N,MATCH(E17,H:H,0),3),IF(B20&lt;=100,INDEX(I:N,MATCH(E17,H:H,0),4),IF(B20&lt;=200,INDEX(I:N,MATCH(E17,H:H,0),5),INDEX(I:N,MATCH(E17,H:H,0),6))))))*B20),-1)</f>
        <v>1690</v>
      </c>
      <c r="D27" s="153" t="s">
        <v>65</v>
      </c>
      <c r="E27" s="155" t="s">
        <v>35</v>
      </c>
      <c r="F27" s="66"/>
      <c r="H27" s="14" t="s">
        <v>166</v>
      </c>
      <c r="I27" s="19">
        <v>21.45</v>
      </c>
      <c r="J27" s="19">
        <v>16.900000000000002</v>
      </c>
      <c r="K27" s="19">
        <v>11.7</v>
      </c>
      <c r="L27" s="19">
        <v>10.4</v>
      </c>
      <c r="M27" s="19">
        <v>8.4500000000000011</v>
      </c>
      <c r="N27" s="19">
        <v>7.8</v>
      </c>
      <c r="P27" s="32"/>
      <c r="Q27" s="55"/>
      <c r="R27" s="55"/>
      <c r="S27" s="55"/>
      <c r="T27" s="22"/>
      <c r="U27" s="13"/>
      <c r="V27" s="13"/>
    </row>
    <row r="28" spans="1:23" ht="15" customHeight="1" x14ac:dyDescent="0.25">
      <c r="B28" s="16" t="s">
        <v>114</v>
      </c>
      <c r="C28" s="26">
        <f>N("вартість друку")+ROUNDUP((IF(B22&lt;=6,INDEX(I:N,MATCH(E23,H:H,0),1),IF(B22&lt;=10,INDEX(I:N,MATCH(E23,H:H,0),2),IF(B22&lt;=50,INDEX(I:N,MATCH(E23,H:H,0),3),IF(B22&lt;=100,INDEX(I:N,MATCH(E23,H:H,0),4),IF(B22&lt;=200,INDEX(I:N,MATCH(E23,H:H,0),5),INDEX(I:N,MATCH(E23,H:H,0),6))))))*B22),-1)+N("вартість ламінації")+ROUNDUP((IF(B22&lt;=20, INDEX(I:L, MATCH(E27,H:H, 0), 1), IF(B22&lt;=50, INDEX(I:L, MATCH(E27,H:H, 0), 2), IF(B22&lt;=100, INDEX(I:L, MATCH(E27,H:H, 0), 3), INDEX(I:L, MATCH(E27,H:H, 0), 4)))) * B22), -1)</f>
        <v>3540</v>
      </c>
      <c r="D28" s="153"/>
      <c r="E28" s="155"/>
      <c r="F28" s="66"/>
      <c r="H28" s="14" t="s">
        <v>102</v>
      </c>
      <c r="I28" s="19">
        <v>12.35</v>
      </c>
      <c r="J28" s="19">
        <v>11.05</v>
      </c>
      <c r="K28" s="19">
        <v>7.8</v>
      </c>
      <c r="L28" s="19">
        <v>6.5</v>
      </c>
      <c r="M28" s="19">
        <v>5.8500000000000014</v>
      </c>
      <c r="N28" s="19">
        <v>4.55</v>
      </c>
      <c r="P28" s="42" t="s">
        <v>24</v>
      </c>
      <c r="Q28" s="91" t="s">
        <v>14</v>
      </c>
      <c r="R28" s="91" t="s">
        <v>15</v>
      </c>
      <c r="S28" s="91" t="s">
        <v>16</v>
      </c>
      <c r="T28" s="88" t="s">
        <v>17</v>
      </c>
      <c r="U28" s="88" t="s">
        <v>21</v>
      </c>
      <c r="V28" s="39"/>
    </row>
    <row r="29" spans="1:23" ht="15" customHeight="1" x14ac:dyDescent="0.25">
      <c r="B29" s="151" t="s">
        <v>75</v>
      </c>
      <c r="C29" s="130">
        <f>E29/C25</f>
        <v>111.1</v>
      </c>
      <c r="D29" s="131" t="s">
        <v>78</v>
      </c>
      <c r="E29" s="150">
        <f>C27+C28+C25*(2+1.5+3)</f>
        <v>5555</v>
      </c>
      <c r="F29" s="66"/>
      <c r="G29" s="102"/>
      <c r="H29" s="14" t="s">
        <v>103</v>
      </c>
      <c r="I29" s="19">
        <v>13.65</v>
      </c>
      <c r="J29" s="19">
        <v>12.35</v>
      </c>
      <c r="K29" s="19">
        <v>9.1</v>
      </c>
      <c r="L29" s="19">
        <v>7.8</v>
      </c>
      <c r="M29" s="19">
        <v>7.15</v>
      </c>
      <c r="N29" s="19">
        <v>5.8500000000000014</v>
      </c>
      <c r="O29" s="58"/>
      <c r="P29" s="34" t="s">
        <v>84</v>
      </c>
      <c r="Q29" s="57">
        <v>169</v>
      </c>
      <c r="R29" s="57">
        <v>227.5</v>
      </c>
      <c r="S29" s="57">
        <v>305.5</v>
      </c>
      <c r="T29" s="19">
        <v>494</v>
      </c>
      <c r="U29" s="19">
        <v>617.5</v>
      </c>
      <c r="V29" s="13"/>
    </row>
    <row r="30" spans="1:23" ht="15" customHeight="1" x14ac:dyDescent="0.25">
      <c r="B30" s="151"/>
      <c r="C30" s="130"/>
      <c r="D30" s="131"/>
      <c r="E30" s="150"/>
      <c r="F30" s="66"/>
      <c r="H30" s="14" t="s">
        <v>104</v>
      </c>
      <c r="I30" s="19">
        <v>17.55</v>
      </c>
      <c r="J30" s="19">
        <v>14.95</v>
      </c>
      <c r="K30" s="19">
        <v>11.7</v>
      </c>
      <c r="L30" s="19">
        <v>10.4</v>
      </c>
      <c r="M30" s="19">
        <v>9.1</v>
      </c>
      <c r="N30" s="19">
        <v>7.8</v>
      </c>
      <c r="O30" s="58"/>
      <c r="P30" s="34" t="s">
        <v>83</v>
      </c>
      <c r="Q30" s="57">
        <v>25.35</v>
      </c>
      <c r="R30" s="57">
        <v>23.4</v>
      </c>
      <c r="S30" s="57">
        <v>20.8</v>
      </c>
      <c r="T30" s="19"/>
      <c r="U30" s="19"/>
      <c r="V30" s="13"/>
    </row>
    <row r="31" spans="1:23" ht="15" customHeight="1" x14ac:dyDescent="0.2">
      <c r="B31" s="46" t="s">
        <v>111</v>
      </c>
      <c r="C31" s="46" t="s">
        <v>127</v>
      </c>
      <c r="D31" s="46" t="s">
        <v>112</v>
      </c>
      <c r="E31" s="20"/>
      <c r="F31" s="66"/>
      <c r="H31" s="14" t="s">
        <v>105</v>
      </c>
      <c r="I31" s="19">
        <v>19.5</v>
      </c>
      <c r="J31" s="19">
        <v>14.95</v>
      </c>
      <c r="K31" s="19">
        <v>12.35</v>
      </c>
      <c r="L31" s="19">
        <v>10.4</v>
      </c>
      <c r="M31" s="19">
        <v>9.75</v>
      </c>
      <c r="N31" s="19">
        <v>8.9700000000000006</v>
      </c>
      <c r="P31" s="35"/>
      <c r="Q31" s="13"/>
      <c r="R31" s="13"/>
      <c r="S31" s="13"/>
      <c r="T31" s="13"/>
      <c r="U31" s="13"/>
      <c r="V31" s="13"/>
    </row>
    <row r="32" spans="1:23" ht="15" customHeight="1" x14ac:dyDescent="0.25">
      <c r="B32" s="38"/>
      <c r="C32" s="38"/>
      <c r="D32" s="38"/>
      <c r="E32" s="134" t="s">
        <v>132</v>
      </c>
      <c r="F32" s="66"/>
      <c r="H32" s="21"/>
      <c r="I32" s="4"/>
      <c r="J32" s="4"/>
      <c r="K32" s="4"/>
      <c r="L32" s="4"/>
      <c r="M32" s="4"/>
      <c r="N32" s="4"/>
      <c r="P32" s="18" t="s">
        <v>188</v>
      </c>
      <c r="Q32" s="92" t="s">
        <v>25</v>
      </c>
      <c r="R32" s="92" t="s">
        <v>26</v>
      </c>
      <c r="S32" s="92" t="s">
        <v>27</v>
      </c>
      <c r="T32" s="90" t="s">
        <v>28</v>
      </c>
      <c r="U32" s="88" t="s">
        <v>29</v>
      </c>
      <c r="V32" s="39"/>
    </row>
    <row r="33" spans="1:22" ht="15" customHeight="1" x14ac:dyDescent="0.25">
      <c r="B33" s="38"/>
      <c r="C33" s="38"/>
      <c r="D33" s="38"/>
      <c r="E33" s="134"/>
      <c r="F33" s="66"/>
      <c r="H33" s="29" t="s">
        <v>0</v>
      </c>
      <c r="I33" s="133" t="s">
        <v>88</v>
      </c>
      <c r="J33" s="133"/>
      <c r="K33" s="133"/>
      <c r="L33" s="133"/>
      <c r="M33" s="133"/>
      <c r="N33" s="133"/>
      <c r="P33" s="8" t="s">
        <v>30</v>
      </c>
      <c r="Q33" s="5">
        <v>395</v>
      </c>
      <c r="R33" s="5">
        <v>475</v>
      </c>
      <c r="S33" s="5">
        <v>550</v>
      </c>
      <c r="T33" s="105">
        <v>625</v>
      </c>
      <c r="U33" s="19">
        <v>1180</v>
      </c>
      <c r="V33" s="13"/>
    </row>
    <row r="34" spans="1:22" ht="15" customHeight="1" x14ac:dyDescent="0.25">
      <c r="B34" s="38"/>
      <c r="C34" s="38"/>
      <c r="D34" s="38"/>
      <c r="E34" s="134"/>
      <c r="F34" s="66"/>
      <c r="H34" s="29"/>
      <c r="I34" s="88" t="s">
        <v>11</v>
      </c>
      <c r="J34" s="88" t="s">
        <v>12</v>
      </c>
      <c r="K34" s="88" t="s">
        <v>3</v>
      </c>
      <c r="L34" s="88" t="s">
        <v>4</v>
      </c>
      <c r="M34" s="88" t="s">
        <v>13</v>
      </c>
      <c r="N34" s="88" t="s">
        <v>6</v>
      </c>
      <c r="P34" s="8" t="s">
        <v>23</v>
      </c>
      <c r="Q34" s="5">
        <v>460</v>
      </c>
      <c r="R34" s="5">
        <v>590</v>
      </c>
      <c r="S34" s="5">
        <v>840</v>
      </c>
      <c r="T34" s="105">
        <v>1300</v>
      </c>
      <c r="U34" s="19">
        <v>1750</v>
      </c>
      <c r="V34" s="13"/>
    </row>
    <row r="35" spans="1:22" ht="15" customHeight="1" x14ac:dyDescent="0.25">
      <c r="B35" s="38"/>
      <c r="C35" s="38"/>
      <c r="D35" s="38"/>
      <c r="E35" s="134"/>
      <c r="F35" s="66"/>
      <c r="H35" s="30" t="s">
        <v>133</v>
      </c>
      <c r="I35" s="19">
        <v>11</v>
      </c>
      <c r="J35" s="19">
        <v>10.5</v>
      </c>
      <c r="K35" s="19">
        <v>10</v>
      </c>
      <c r="L35" s="19">
        <v>9</v>
      </c>
      <c r="M35" s="19">
        <v>8</v>
      </c>
      <c r="N35" s="19">
        <v>7</v>
      </c>
      <c r="P35" s="20"/>
      <c r="Q35" s="20"/>
      <c r="R35" s="20"/>
      <c r="S35" s="94"/>
      <c r="T35" s="20"/>
      <c r="U35" s="20"/>
      <c r="V35" s="20"/>
    </row>
    <row r="36" spans="1:22" ht="15" customHeight="1" x14ac:dyDescent="0.25">
      <c r="B36" s="38"/>
      <c r="C36" s="38"/>
      <c r="D36" s="38"/>
      <c r="E36" s="134"/>
      <c r="F36" s="66"/>
      <c r="G36" s="103"/>
      <c r="H36" s="14" t="s">
        <v>168</v>
      </c>
      <c r="I36" s="19">
        <v>22.1</v>
      </c>
      <c r="J36" s="19">
        <v>16.900000000000002</v>
      </c>
      <c r="K36" s="19">
        <v>14.3</v>
      </c>
      <c r="L36" s="19">
        <v>13</v>
      </c>
      <c r="M36" s="19">
        <v>11.7</v>
      </c>
      <c r="N36" s="19">
        <v>11.05</v>
      </c>
      <c r="P36" s="111" t="s">
        <v>187</v>
      </c>
      <c r="Q36" s="112" t="s">
        <v>14</v>
      </c>
      <c r="R36" s="113" t="s">
        <v>15</v>
      </c>
      <c r="S36" s="114" t="s">
        <v>16</v>
      </c>
      <c r="T36" s="115" t="s">
        <v>17</v>
      </c>
      <c r="U36" s="20"/>
      <c r="V36" s="20"/>
    </row>
    <row r="37" spans="1:22" ht="15" customHeight="1" x14ac:dyDescent="0.25">
      <c r="A37" s="47"/>
      <c r="B37" s="24">
        <f>C29</f>
        <v>111.1</v>
      </c>
      <c r="C37" s="25">
        <f>(C27 + C28 + C25 * 3 + IF(C38="з боку", D39*C25, IF(C38="з верху", D40*C25, 0))) / C25</f>
        <v>127.6</v>
      </c>
      <c r="D37" s="25">
        <f>(C27+C28+C25*1+C25*25+C25*3.3)/C25</f>
        <v>133.9</v>
      </c>
      <c r="E37" s="108" t="s">
        <v>181</v>
      </c>
      <c r="F37" s="99"/>
      <c r="G37" s="101"/>
      <c r="H37" s="14" t="s">
        <v>166</v>
      </c>
      <c r="I37" s="19">
        <v>25.35</v>
      </c>
      <c r="J37" s="19">
        <v>22.1</v>
      </c>
      <c r="K37" s="19">
        <v>17.55</v>
      </c>
      <c r="L37" s="19">
        <v>14.95</v>
      </c>
      <c r="M37" s="19">
        <v>13</v>
      </c>
      <c r="N37" s="19">
        <v>11.7</v>
      </c>
      <c r="P37" s="110" t="s">
        <v>129</v>
      </c>
      <c r="Q37" s="116">
        <v>70</v>
      </c>
      <c r="R37" s="117">
        <v>65</v>
      </c>
      <c r="S37" s="64">
        <v>62.5</v>
      </c>
      <c r="T37" s="117">
        <v>60</v>
      </c>
      <c r="U37" s="20"/>
      <c r="V37" s="20"/>
    </row>
    <row r="38" spans="1:22" ht="15" customHeight="1" x14ac:dyDescent="0.25">
      <c r="A38" s="47"/>
      <c r="B38" s="20"/>
      <c r="C38" s="53" t="s">
        <v>159</v>
      </c>
      <c r="D38" s="50"/>
      <c r="E38" s="50" t="s">
        <v>189</v>
      </c>
      <c r="F38" s="99">
        <f>VLOOKUP(E38, Дизайн!C3:D40, 2, FALSE)</f>
        <v>0</v>
      </c>
      <c r="G38" s="101"/>
      <c r="H38" s="14" t="s">
        <v>108</v>
      </c>
      <c r="I38" s="6">
        <v>14.3</v>
      </c>
      <c r="J38" s="6">
        <v>13.65</v>
      </c>
      <c r="K38" s="6">
        <v>13</v>
      </c>
      <c r="L38" s="6">
        <v>11.7</v>
      </c>
      <c r="M38" s="6">
        <v>10.4</v>
      </c>
      <c r="N38" s="6">
        <v>8.4500000000000011</v>
      </c>
      <c r="P38" s="109" t="s">
        <v>130</v>
      </c>
      <c r="Q38" s="118">
        <v>55</v>
      </c>
      <c r="R38" s="119">
        <v>50</v>
      </c>
      <c r="S38" s="119">
        <v>45.5</v>
      </c>
      <c r="T38" s="119">
        <v>44</v>
      </c>
      <c r="U38" s="20"/>
      <c r="V38" s="20"/>
    </row>
    <row r="39" spans="1:22" ht="15" customHeight="1" x14ac:dyDescent="0.25">
      <c r="A39" s="47"/>
      <c r="B39" s="50"/>
      <c r="C39" s="51" t="s">
        <v>158</v>
      </c>
      <c r="D39" s="45">
        <f>IF(B18&lt;=109,10,IF(B18&lt;155,15,IF(B18&lt;220,20,IF(B18&lt;305,30,IF(B18&lt;=440,40,0)))))</f>
        <v>20</v>
      </c>
      <c r="E39" s="50"/>
      <c r="F39" s="99"/>
      <c r="H39" s="14" t="s">
        <v>107</v>
      </c>
      <c r="I39" s="5">
        <v>16.25</v>
      </c>
      <c r="J39" s="5">
        <v>15.6</v>
      </c>
      <c r="K39" s="5">
        <v>14.3</v>
      </c>
      <c r="L39" s="5">
        <v>13</v>
      </c>
      <c r="M39" s="5">
        <v>11.7</v>
      </c>
      <c r="N39" s="5">
        <v>9.1</v>
      </c>
      <c r="P39" s="109" t="s">
        <v>131</v>
      </c>
      <c r="Q39" s="118">
        <v>40</v>
      </c>
      <c r="R39" s="120">
        <v>35</v>
      </c>
      <c r="S39" s="120">
        <v>32.5</v>
      </c>
      <c r="T39" s="120">
        <v>31</v>
      </c>
      <c r="U39" s="20"/>
      <c r="V39" s="20"/>
    </row>
    <row r="40" spans="1:22" ht="15" customHeight="1" x14ac:dyDescent="0.25">
      <c r="B40" s="50"/>
      <c r="C40" s="51" t="s">
        <v>159</v>
      </c>
      <c r="D40" s="45">
        <f>IF(B17&lt;109,10,IF(B17&lt;155,15,IF(B17&lt;220,20,IF(B17&lt;305,30,IF(B17&lt;=440,40,0)))))</f>
        <v>20</v>
      </c>
      <c r="E40" s="50"/>
      <c r="F40" s="99"/>
      <c r="H40" s="14" t="s">
        <v>106</v>
      </c>
      <c r="I40" s="5">
        <v>18.850000000000001</v>
      </c>
      <c r="J40" s="5">
        <v>18.2</v>
      </c>
      <c r="K40" s="5">
        <v>17.55</v>
      </c>
      <c r="L40" s="5">
        <v>15.6</v>
      </c>
      <c r="M40" s="5">
        <v>14.3</v>
      </c>
      <c r="N40" s="5">
        <v>11.7</v>
      </c>
      <c r="P40" s="109" t="s">
        <v>128</v>
      </c>
      <c r="Q40" s="118">
        <v>75</v>
      </c>
      <c r="R40" s="120">
        <v>60</v>
      </c>
      <c r="S40" s="121">
        <v>55</v>
      </c>
      <c r="T40" s="120">
        <v>50</v>
      </c>
      <c r="U40" s="20"/>
      <c r="V40" s="20"/>
    </row>
    <row r="41" spans="1:22" ht="15" customHeight="1" x14ac:dyDescent="0.25">
      <c r="B41" s="50"/>
      <c r="C41" s="51" t="s">
        <v>135</v>
      </c>
      <c r="D41" s="45">
        <f>IF(B4&lt;=109,10,IF(B4&lt;155,15,IF(B4&lt;220,20,IF(B4&lt;305,30,IF(B4&lt;=440,40,0)))))</f>
        <v>40</v>
      </c>
      <c r="E41" s="50"/>
      <c r="F41" s="99"/>
      <c r="H41" s="14" t="s">
        <v>100</v>
      </c>
      <c r="I41" s="5">
        <v>9</v>
      </c>
      <c r="J41" s="5">
        <v>8</v>
      </c>
      <c r="K41" s="5">
        <v>7.4</v>
      </c>
      <c r="L41" s="5">
        <v>6.6</v>
      </c>
      <c r="M41" s="5"/>
      <c r="N41" s="5"/>
      <c r="P41" s="20"/>
      <c r="Q41" s="20"/>
      <c r="R41" s="20"/>
      <c r="S41" s="20"/>
      <c r="T41" s="20"/>
      <c r="U41" s="20"/>
      <c r="V41" s="20"/>
    </row>
    <row r="42" spans="1:22" ht="15" customHeight="1" x14ac:dyDescent="0.25">
      <c r="B42" s="50"/>
      <c r="C42" s="51" t="s">
        <v>136</v>
      </c>
      <c r="D42" s="45">
        <f>IF(B3&lt;=109,10,IF(B3&lt;155,15,IF(B3&lt;220,20,IF(B3&lt;305,30,IF(B3&lt;=440,40,0)))))</f>
        <v>30</v>
      </c>
      <c r="E42" s="50"/>
      <c r="F42" s="99"/>
      <c r="H42" s="21"/>
      <c r="I42" s="13"/>
      <c r="J42" s="13"/>
      <c r="K42" s="13"/>
      <c r="L42" s="13"/>
      <c r="M42" s="13"/>
      <c r="N42" s="13"/>
      <c r="P42" s="20"/>
      <c r="Q42" s="20"/>
      <c r="R42" s="20"/>
      <c r="S42" s="20"/>
      <c r="T42" s="20"/>
      <c r="U42" s="20"/>
      <c r="V42" s="20"/>
    </row>
    <row r="43" spans="1:22" ht="15" customHeight="1" x14ac:dyDescent="0.25">
      <c r="B43" s="50"/>
      <c r="C43" s="52" t="s">
        <v>115</v>
      </c>
      <c r="D43" s="45">
        <f>IF(B10 &lt; 100, B10*B8 * 1, IF(B10 &lt;= 500, B10*B8 * 0.75, B10*B8 * 0.5))</f>
        <v>30</v>
      </c>
      <c r="E43" s="50"/>
      <c r="F43" s="99"/>
      <c r="H43" s="44" t="s">
        <v>134</v>
      </c>
      <c r="I43" s="22"/>
      <c r="J43" s="22"/>
      <c r="K43" s="22"/>
      <c r="L43" s="22"/>
      <c r="M43" s="22"/>
      <c r="N43" s="22"/>
      <c r="P43" s="20"/>
      <c r="Q43" s="20"/>
      <c r="R43" s="20"/>
      <c r="S43" s="20"/>
      <c r="T43" s="20"/>
      <c r="U43" s="20"/>
      <c r="V43" s="20"/>
    </row>
    <row r="44" spans="1:22" ht="15" customHeight="1" x14ac:dyDescent="0.25">
      <c r="A44" s="49"/>
      <c r="B44" s="50"/>
      <c r="C44" s="52" t="s">
        <v>116</v>
      </c>
      <c r="D44" s="45">
        <f>IF(B10&lt;100,B10*B8*1*2,IF(B10*B8&lt;=500,B10*B8*0.75*2,B10*B8*0.5*2))</f>
        <v>60</v>
      </c>
      <c r="E44" s="50"/>
      <c r="F44" s="99"/>
      <c r="H44" s="70" t="s">
        <v>170</v>
      </c>
      <c r="I44" s="4"/>
      <c r="J44" s="4"/>
      <c r="K44" s="4"/>
      <c r="L44" s="4"/>
      <c r="M44" s="22"/>
      <c r="N44" s="22"/>
      <c r="P44" s="20"/>
      <c r="Q44" s="20"/>
      <c r="R44" s="20"/>
      <c r="S44" s="20"/>
      <c r="T44" s="20"/>
      <c r="U44" s="20"/>
      <c r="V44" s="20"/>
    </row>
    <row r="45" spans="1:22" ht="15" customHeight="1" x14ac:dyDescent="0.25">
      <c r="A45" s="49"/>
      <c r="B45" s="50"/>
      <c r="C45" s="50"/>
      <c r="D45" s="50"/>
      <c r="E45" s="50"/>
      <c r="F45" s="99"/>
      <c r="H45" s="40" t="s">
        <v>154</v>
      </c>
      <c r="I45" s="88" t="s">
        <v>31</v>
      </c>
      <c r="J45" s="88" t="s">
        <v>32</v>
      </c>
      <c r="K45" s="88" t="s">
        <v>33</v>
      </c>
      <c r="L45" s="88" t="s">
        <v>13</v>
      </c>
      <c r="M45" s="22"/>
      <c r="N45" s="22"/>
      <c r="P45" s="20"/>
      <c r="Q45" s="20"/>
      <c r="R45" s="20"/>
      <c r="S45" s="20"/>
      <c r="T45" s="20"/>
      <c r="U45" s="20"/>
      <c r="V45" s="20"/>
    </row>
    <row r="46" spans="1:22" ht="15" customHeight="1" x14ac:dyDescent="0.25">
      <c r="A46" s="49"/>
      <c r="B46" s="50"/>
      <c r="C46" s="50"/>
      <c r="D46" s="50"/>
      <c r="E46" s="50"/>
      <c r="F46" s="99"/>
      <c r="H46" s="34" t="s">
        <v>34</v>
      </c>
      <c r="I46" s="19">
        <v>7</v>
      </c>
      <c r="J46" s="19">
        <v>6</v>
      </c>
      <c r="K46" s="19">
        <v>5</v>
      </c>
      <c r="L46" s="19">
        <v>4</v>
      </c>
      <c r="M46" s="22"/>
      <c r="N46" s="22"/>
      <c r="P46" s="20"/>
      <c r="Q46" s="20"/>
      <c r="R46" s="20"/>
      <c r="S46" s="20"/>
      <c r="T46" s="20"/>
      <c r="U46" s="20"/>
      <c r="V46" s="20"/>
    </row>
    <row r="47" spans="1:22" ht="15" customHeight="1" x14ac:dyDescent="0.25">
      <c r="A47" s="49"/>
      <c r="B47" s="50"/>
      <c r="C47" s="50"/>
      <c r="D47" s="50"/>
      <c r="E47" s="50"/>
      <c r="F47" s="99"/>
      <c r="H47" s="34" t="s">
        <v>35</v>
      </c>
      <c r="I47" s="19">
        <v>9</v>
      </c>
      <c r="J47" s="19">
        <v>8</v>
      </c>
      <c r="K47" s="19">
        <v>7</v>
      </c>
      <c r="L47" s="19">
        <v>6</v>
      </c>
      <c r="M47" s="22"/>
      <c r="N47" s="22"/>
      <c r="P47" s="20"/>
      <c r="Q47" s="20"/>
      <c r="R47" s="20"/>
      <c r="S47" s="20"/>
      <c r="T47" s="20"/>
      <c r="U47" s="20"/>
      <c r="V47" s="20"/>
    </row>
    <row r="48" spans="1:22" ht="15" customHeight="1" x14ac:dyDescent="0.25">
      <c r="A48" s="49"/>
      <c r="B48" s="50"/>
      <c r="C48" s="50"/>
      <c r="D48" s="50"/>
      <c r="E48" s="50"/>
      <c r="F48" s="99"/>
      <c r="H48" s="34" t="s">
        <v>96</v>
      </c>
      <c r="I48" s="19">
        <v>8</v>
      </c>
      <c r="J48" s="19">
        <v>7</v>
      </c>
      <c r="K48" s="19">
        <v>6</v>
      </c>
      <c r="L48" s="19">
        <v>5</v>
      </c>
      <c r="M48" s="22"/>
      <c r="N48" s="22"/>
      <c r="P48" s="20"/>
      <c r="Q48" s="20"/>
      <c r="R48" s="20"/>
      <c r="S48" s="20"/>
      <c r="T48" s="20"/>
      <c r="U48" s="20"/>
      <c r="V48" s="20"/>
    </row>
    <row r="49" spans="1:22" ht="15" customHeight="1" x14ac:dyDescent="0.25">
      <c r="A49" s="49"/>
      <c r="B49" s="50"/>
      <c r="C49" s="50"/>
      <c r="D49" s="50"/>
      <c r="E49" s="50"/>
      <c r="F49" s="99"/>
      <c r="H49" s="34" t="s">
        <v>97</v>
      </c>
      <c r="I49" s="19">
        <v>12</v>
      </c>
      <c r="J49" s="19">
        <v>11</v>
      </c>
      <c r="K49" s="19">
        <v>10</v>
      </c>
      <c r="L49" s="19">
        <v>9</v>
      </c>
      <c r="M49" s="22"/>
      <c r="N49" s="22"/>
      <c r="P49" s="20"/>
      <c r="Q49" s="20"/>
      <c r="R49" s="20"/>
      <c r="S49" s="20"/>
      <c r="T49" s="20"/>
      <c r="U49" s="20"/>
      <c r="V49" s="20"/>
    </row>
    <row r="50" spans="1:22" ht="15" customHeight="1" x14ac:dyDescent="0.25">
      <c r="A50" s="49"/>
      <c r="B50" s="50"/>
      <c r="C50" s="50"/>
      <c r="D50" s="50"/>
      <c r="E50" s="50"/>
      <c r="F50" s="99"/>
      <c r="H50" s="42"/>
      <c r="I50" s="19"/>
      <c r="J50" s="19"/>
      <c r="K50" s="19"/>
      <c r="L50" s="19"/>
      <c r="M50" s="22"/>
      <c r="N50" s="22"/>
      <c r="P50" s="20"/>
      <c r="Q50" s="20"/>
      <c r="R50" s="20"/>
      <c r="S50" s="20"/>
      <c r="T50" s="20"/>
      <c r="U50" s="20"/>
      <c r="V50" s="20"/>
    </row>
    <row r="51" spans="1:22" ht="15" customHeight="1" x14ac:dyDescent="0.25">
      <c r="A51" s="49"/>
      <c r="B51" s="50"/>
      <c r="C51" s="50"/>
      <c r="D51" s="50"/>
      <c r="E51" s="50"/>
      <c r="F51" s="99"/>
      <c r="H51" s="40" t="s">
        <v>153</v>
      </c>
      <c r="I51" s="88" t="s">
        <v>31</v>
      </c>
      <c r="J51" s="88" t="s">
        <v>32</v>
      </c>
      <c r="K51" s="88" t="s">
        <v>33</v>
      </c>
      <c r="L51" s="88" t="s">
        <v>13</v>
      </c>
      <c r="M51" s="22"/>
      <c r="N51" s="22"/>
      <c r="P51" s="20"/>
      <c r="Q51" s="20"/>
      <c r="R51" s="20"/>
      <c r="S51" s="20"/>
      <c r="T51" s="20"/>
      <c r="U51" s="20"/>
      <c r="V51" s="20"/>
    </row>
    <row r="52" spans="1:22" ht="15" customHeight="1" x14ac:dyDescent="0.25">
      <c r="A52" s="49"/>
      <c r="B52" s="50"/>
      <c r="C52" s="50"/>
      <c r="D52" s="50"/>
      <c r="E52" s="50"/>
      <c r="F52" s="99"/>
      <c r="H52" s="43" t="s">
        <v>93</v>
      </c>
      <c r="I52" s="19">
        <v>20</v>
      </c>
      <c r="J52" s="19">
        <v>20</v>
      </c>
      <c r="K52" s="19">
        <v>20</v>
      </c>
      <c r="L52" s="19">
        <v>19</v>
      </c>
      <c r="M52" s="22"/>
      <c r="N52" s="22"/>
      <c r="P52" s="20"/>
      <c r="Q52" s="20"/>
      <c r="R52" s="20"/>
      <c r="S52" s="20"/>
      <c r="T52" s="20"/>
      <c r="U52" s="20"/>
      <c r="V52" s="20"/>
    </row>
    <row r="53" spans="1:22" ht="15" customHeight="1" x14ac:dyDescent="0.25">
      <c r="A53" s="49"/>
      <c r="B53" s="50"/>
      <c r="C53" s="50"/>
      <c r="D53" s="50"/>
      <c r="E53" s="50"/>
      <c r="F53" s="99"/>
      <c r="H53" s="43" t="s">
        <v>94</v>
      </c>
      <c r="I53" s="19">
        <v>28</v>
      </c>
      <c r="J53" s="19">
        <v>28</v>
      </c>
      <c r="K53" s="19">
        <v>27</v>
      </c>
      <c r="L53" s="19">
        <v>26</v>
      </c>
      <c r="M53" s="22"/>
      <c r="N53" s="22"/>
      <c r="P53" s="20"/>
      <c r="Q53" s="20"/>
      <c r="R53" s="20"/>
      <c r="S53" s="20"/>
      <c r="T53" s="20"/>
      <c r="U53" s="20"/>
      <c r="V53" s="20"/>
    </row>
    <row r="54" spans="1:22" ht="15" customHeight="1" x14ac:dyDescent="0.25">
      <c r="A54" s="49"/>
      <c r="B54" s="20"/>
      <c r="C54" s="20"/>
      <c r="D54" s="50"/>
      <c r="E54" s="50"/>
      <c r="F54" s="99"/>
      <c r="H54" s="41" t="s">
        <v>95</v>
      </c>
      <c r="I54" s="6">
        <v>40</v>
      </c>
      <c r="J54" s="6">
        <v>40</v>
      </c>
      <c r="K54" s="6">
        <v>39</v>
      </c>
      <c r="L54" s="6">
        <v>38</v>
      </c>
      <c r="M54" s="22"/>
      <c r="N54" s="22"/>
      <c r="P54" s="20"/>
      <c r="Q54" s="20"/>
      <c r="R54" s="20"/>
      <c r="S54" s="20"/>
      <c r="T54" s="20"/>
      <c r="U54" s="20"/>
      <c r="V54" s="20"/>
    </row>
    <row r="55" spans="1:22" ht="15" customHeight="1" x14ac:dyDescent="0.25">
      <c r="A55" s="49"/>
      <c r="B55" s="20"/>
      <c r="C55" s="20"/>
      <c r="D55" s="20"/>
      <c r="E55" s="20"/>
      <c r="F55" s="99"/>
      <c r="I55" s="22"/>
      <c r="J55" s="22"/>
      <c r="K55" s="22"/>
      <c r="L55" s="22"/>
      <c r="M55" s="22"/>
      <c r="N55" s="22"/>
      <c r="P55" s="20"/>
      <c r="Q55" s="20"/>
      <c r="R55" s="20"/>
      <c r="S55" s="20"/>
      <c r="T55" s="20"/>
      <c r="U55" s="20"/>
      <c r="V55" s="20"/>
    </row>
    <row r="56" spans="1:22" ht="15" customHeight="1" x14ac:dyDescent="0.25">
      <c r="A56" s="49"/>
      <c r="B56" s="20"/>
      <c r="C56" s="20"/>
      <c r="D56" s="20"/>
      <c r="E56" s="20"/>
      <c r="F56" s="99"/>
      <c r="H56" s="8" t="s">
        <v>37</v>
      </c>
      <c r="I56" s="132" t="s">
        <v>38</v>
      </c>
      <c r="J56" s="132"/>
      <c r="K56" s="132" t="s">
        <v>39</v>
      </c>
      <c r="L56" s="132"/>
      <c r="M56" s="22"/>
      <c r="N56" s="22"/>
      <c r="P56" s="20"/>
      <c r="Q56" s="20"/>
      <c r="R56" s="20"/>
      <c r="S56" s="20"/>
      <c r="T56" s="20"/>
      <c r="U56" s="20"/>
      <c r="V56" s="20"/>
    </row>
    <row r="57" spans="1:22" ht="15" customHeight="1" x14ac:dyDescent="0.25">
      <c r="A57" s="49"/>
      <c r="B57" s="20"/>
      <c r="C57" s="20"/>
      <c r="D57" s="20"/>
      <c r="E57" s="20"/>
      <c r="F57" s="99"/>
      <c r="H57" s="8" t="s">
        <v>40</v>
      </c>
      <c r="I57" s="137" t="s">
        <v>41</v>
      </c>
      <c r="J57" s="137"/>
      <c r="K57" s="137"/>
      <c r="L57" s="138"/>
      <c r="M57" s="22"/>
      <c r="N57" s="22"/>
      <c r="P57" s="20"/>
      <c r="Q57" s="20"/>
      <c r="R57" s="20"/>
      <c r="S57" s="20"/>
      <c r="T57" s="20"/>
      <c r="U57" s="20"/>
      <c r="V57" s="20"/>
    </row>
    <row r="58" spans="1:22" ht="15" customHeight="1" x14ac:dyDescent="0.25">
      <c r="A58" s="47"/>
      <c r="B58" s="20"/>
      <c r="C58" s="20"/>
      <c r="D58" s="20"/>
      <c r="E58" s="20"/>
      <c r="F58" s="99"/>
      <c r="H58" s="8" t="s">
        <v>42</v>
      </c>
      <c r="I58" s="95" t="s">
        <v>43</v>
      </c>
      <c r="J58" s="95" t="s">
        <v>44</v>
      </c>
      <c r="K58" s="96" t="s">
        <v>45</v>
      </c>
      <c r="L58" s="97" t="s">
        <v>69</v>
      </c>
      <c r="M58" s="13"/>
      <c r="N58" s="13"/>
      <c r="P58" s="20"/>
      <c r="Q58" s="20"/>
      <c r="R58" s="20"/>
      <c r="S58" s="20"/>
      <c r="T58" s="20"/>
      <c r="U58" s="20"/>
      <c r="V58" s="20"/>
    </row>
    <row r="59" spans="1:22" ht="15" customHeight="1" x14ac:dyDescent="0.25">
      <c r="A59" s="49"/>
      <c r="B59" s="20"/>
      <c r="C59" s="20"/>
      <c r="D59" s="20"/>
      <c r="E59" s="20"/>
      <c r="F59" s="99"/>
      <c r="H59" s="8" t="s">
        <v>46</v>
      </c>
      <c r="I59" s="137" t="s">
        <v>47</v>
      </c>
      <c r="J59" s="137"/>
      <c r="K59" s="137"/>
      <c r="L59" s="139"/>
      <c r="M59" s="22"/>
      <c r="N59" s="22"/>
      <c r="P59" s="20"/>
      <c r="Q59" s="20"/>
      <c r="R59" s="20"/>
      <c r="S59" s="20"/>
      <c r="T59" s="20"/>
      <c r="U59" s="20"/>
      <c r="V59" s="20"/>
    </row>
    <row r="60" spans="1:22" ht="15" customHeight="1" x14ac:dyDescent="0.25">
      <c r="A60" s="49"/>
      <c r="B60" s="20"/>
      <c r="C60" s="20"/>
      <c r="D60" s="20"/>
      <c r="E60" s="20"/>
      <c r="F60" s="99"/>
      <c r="H60" s="98" t="s">
        <v>48</v>
      </c>
      <c r="I60" s="138" t="s">
        <v>49</v>
      </c>
      <c r="J60" s="138"/>
      <c r="K60" s="138"/>
      <c r="L60" s="138"/>
      <c r="M60" s="22"/>
      <c r="N60" s="22"/>
      <c r="P60" s="20"/>
      <c r="Q60" s="20"/>
      <c r="R60" s="20"/>
      <c r="S60" s="20"/>
      <c r="T60" s="20"/>
      <c r="U60" s="20"/>
      <c r="V60" s="20"/>
    </row>
    <row r="61" spans="1:22" ht="15" customHeight="1" x14ac:dyDescent="0.25">
      <c r="A61" s="49"/>
      <c r="B61" s="20"/>
      <c r="C61" s="20"/>
      <c r="D61" s="20"/>
      <c r="E61" s="20"/>
      <c r="F61" s="99"/>
      <c r="H61" s="43" t="s">
        <v>50</v>
      </c>
      <c r="I61" s="140" t="s">
        <v>51</v>
      </c>
      <c r="J61" s="140"/>
      <c r="K61" s="140"/>
      <c r="L61" s="140"/>
      <c r="M61" s="22"/>
      <c r="N61" s="22"/>
      <c r="P61" s="20"/>
      <c r="Q61" s="20"/>
      <c r="R61" s="20"/>
      <c r="S61" s="20"/>
      <c r="T61" s="20"/>
      <c r="U61" s="20"/>
      <c r="V61" s="20"/>
    </row>
    <row r="62" spans="1:22" ht="15" customHeight="1" x14ac:dyDescent="0.25">
      <c r="A62" s="49"/>
      <c r="B62" s="20"/>
      <c r="C62" s="20"/>
      <c r="D62" s="20"/>
      <c r="E62" s="20"/>
      <c r="F62" s="99"/>
      <c r="H62" s="21"/>
      <c r="I62" s="135"/>
      <c r="J62" s="135"/>
      <c r="K62" s="135"/>
      <c r="L62" s="135"/>
      <c r="M62" s="22"/>
      <c r="N62" s="22"/>
      <c r="P62" s="20"/>
      <c r="Q62" s="20"/>
      <c r="R62" s="20"/>
      <c r="S62" s="20"/>
      <c r="T62" s="20"/>
      <c r="U62" s="20"/>
      <c r="V62" s="20"/>
    </row>
    <row r="63" spans="1:22" ht="15" customHeight="1" x14ac:dyDescent="0.25">
      <c r="A63" s="49"/>
      <c r="H63" s="9"/>
      <c r="I63" s="136"/>
      <c r="J63" s="136"/>
      <c r="K63" s="136"/>
      <c r="L63" s="136"/>
      <c r="M63" s="12"/>
      <c r="N63" s="12"/>
    </row>
    <row r="64" spans="1:22" s="12" customFormat="1" ht="15" customHeight="1" x14ac:dyDescent="0.25">
      <c r="A64" s="49"/>
      <c r="F64" s="106"/>
      <c r="G64" s="100"/>
    </row>
    <row r="65" spans="1:8" s="12" customFormat="1" ht="15" customHeight="1" x14ac:dyDescent="0.25">
      <c r="A65" s="49"/>
      <c r="F65" s="106"/>
      <c r="G65" s="100"/>
    </row>
    <row r="66" spans="1:8" s="12" customFormat="1" ht="15" customHeight="1" x14ac:dyDescent="0.25">
      <c r="A66" s="49"/>
      <c r="C66" s="60"/>
      <c r="F66" s="106"/>
      <c r="G66" s="100"/>
    </row>
    <row r="67" spans="1:8" s="12" customFormat="1" ht="15" customHeight="1" x14ac:dyDescent="0.25">
      <c r="A67" s="49"/>
      <c r="C67" s="60"/>
      <c r="F67" s="106"/>
      <c r="G67" s="100"/>
    </row>
    <row r="68" spans="1:8" s="12" customFormat="1" ht="15" customHeight="1" x14ac:dyDescent="0.25">
      <c r="A68" s="49"/>
      <c r="F68" s="106"/>
      <c r="G68" s="100"/>
    </row>
    <row r="69" spans="1:8" s="12" customFormat="1" ht="15" customHeight="1" x14ac:dyDescent="0.25">
      <c r="A69" s="49"/>
      <c r="F69" s="106"/>
      <c r="G69" s="100"/>
    </row>
    <row r="70" spans="1:8" s="12" customFormat="1" ht="15" customHeight="1" x14ac:dyDescent="0.25">
      <c r="A70" s="49"/>
      <c r="F70" s="106"/>
      <c r="G70" s="100"/>
    </row>
    <row r="71" spans="1:8" s="12" customFormat="1" ht="15" customHeight="1" x14ac:dyDescent="0.25">
      <c r="A71" s="49"/>
      <c r="D71" s="7"/>
      <c r="E71" s="7"/>
      <c r="F71" s="106"/>
      <c r="G71" s="100"/>
    </row>
    <row r="72" spans="1:8" s="12" customFormat="1" ht="15" customHeight="1" x14ac:dyDescent="0.25">
      <c r="A72" s="49"/>
      <c r="D72" s="7"/>
      <c r="E72" s="7"/>
      <c r="F72" s="106"/>
      <c r="G72" s="100"/>
    </row>
    <row r="73" spans="1:8" s="12" customFormat="1" ht="15" customHeight="1" x14ac:dyDescent="0.25">
      <c r="A73" s="49"/>
      <c r="D73" s="7"/>
      <c r="E73" s="7"/>
      <c r="F73" s="106"/>
      <c r="G73" s="100"/>
    </row>
    <row r="74" spans="1:8" s="12" customFormat="1" ht="15" customHeight="1" x14ac:dyDescent="0.25">
      <c r="A74" s="49"/>
      <c r="D74" s="7"/>
      <c r="E74" s="7"/>
      <c r="F74" s="106"/>
      <c r="G74" s="100"/>
    </row>
    <row r="75" spans="1:8" s="12" customFormat="1" ht="15" customHeight="1" x14ac:dyDescent="0.25">
      <c r="A75" s="49"/>
      <c r="F75" s="106"/>
      <c r="G75" s="100"/>
    </row>
    <row r="76" spans="1:8" s="12" customFormat="1" ht="15" customHeight="1" x14ac:dyDescent="0.25">
      <c r="A76" s="49"/>
      <c r="F76" s="106"/>
      <c r="G76" s="100"/>
    </row>
    <row r="77" spans="1:8" s="12" customFormat="1" ht="15" customHeight="1" x14ac:dyDescent="0.25">
      <c r="A77" s="49"/>
      <c r="F77" s="106"/>
      <c r="G77" s="100"/>
    </row>
    <row r="78" spans="1:8" ht="15" customHeight="1" x14ac:dyDescent="0.25">
      <c r="H78" s="7"/>
    </row>
    <row r="79" spans="1:8" ht="15" customHeight="1" x14ac:dyDescent="0.25">
      <c r="H79" s="7"/>
    </row>
    <row r="80" spans="1:8" ht="15" customHeight="1" x14ac:dyDescent="0.25">
      <c r="H80" s="7"/>
    </row>
    <row r="81" spans="8:8" ht="15" customHeight="1" x14ac:dyDescent="0.25">
      <c r="H81" s="7"/>
    </row>
    <row r="82" spans="8:8" ht="15" customHeight="1" x14ac:dyDescent="0.25">
      <c r="H82" s="7"/>
    </row>
    <row r="83" spans="8:8" ht="15" customHeight="1" x14ac:dyDescent="0.25">
      <c r="H83" s="7"/>
    </row>
    <row r="84" spans="8:8" ht="15" customHeight="1" x14ac:dyDescent="0.25">
      <c r="H84" s="7"/>
    </row>
    <row r="85" spans="8:8" ht="15" customHeight="1" x14ac:dyDescent="0.25">
      <c r="H85" s="7"/>
    </row>
    <row r="86" spans="8:8" ht="15" customHeight="1" x14ac:dyDescent="0.25">
      <c r="H86" s="7"/>
    </row>
    <row r="87" spans="8:8" ht="15" customHeight="1" x14ac:dyDescent="0.25">
      <c r="H87" s="7"/>
    </row>
    <row r="88" spans="8:8" ht="15" customHeight="1" x14ac:dyDescent="0.25">
      <c r="H88" s="7"/>
    </row>
    <row r="89" spans="8:8" ht="15" customHeight="1" x14ac:dyDescent="0.25">
      <c r="H89" s="7"/>
    </row>
    <row r="90" spans="8:8" ht="15" customHeight="1" x14ac:dyDescent="0.25">
      <c r="H90" s="7"/>
    </row>
    <row r="91" spans="8:8" ht="15" customHeight="1" x14ac:dyDescent="0.25">
      <c r="H91" s="7"/>
    </row>
    <row r="92" spans="8:8" ht="15" customHeight="1" x14ac:dyDescent="0.25">
      <c r="H92" s="7"/>
    </row>
    <row r="93" spans="8:8" ht="15" customHeight="1" x14ac:dyDescent="0.25">
      <c r="H93" s="7"/>
    </row>
    <row r="94" spans="8:8" ht="15" customHeight="1" x14ac:dyDescent="0.25">
      <c r="H94" s="7"/>
    </row>
    <row r="95" spans="8:8" ht="15" customHeight="1" x14ac:dyDescent="0.25">
      <c r="H95" s="7"/>
    </row>
    <row r="96" spans="8:8" ht="15" customHeight="1" x14ac:dyDescent="0.25">
      <c r="H96" s="7"/>
    </row>
    <row r="97" spans="8:26" ht="15" customHeight="1" x14ac:dyDescent="0.25">
      <c r="H97" s="7"/>
    </row>
    <row r="98" spans="8:26" ht="15" customHeight="1" x14ac:dyDescent="0.25">
      <c r="H98" s="7"/>
    </row>
    <row r="99" spans="8:26" ht="15" customHeight="1" x14ac:dyDescent="0.25">
      <c r="H99" s="7"/>
    </row>
    <row r="100" spans="8:26" ht="15" customHeight="1" x14ac:dyDescent="0.25">
      <c r="H100" s="7"/>
    </row>
    <row r="101" spans="8:26" ht="15" customHeight="1" x14ac:dyDescent="0.25">
      <c r="H101" s="7"/>
    </row>
    <row r="102" spans="8:26" ht="15" customHeight="1" x14ac:dyDescent="0.25">
      <c r="H102" s="7"/>
    </row>
    <row r="103" spans="8:26" ht="15" customHeight="1" x14ac:dyDescent="0.25">
      <c r="H103" s="7"/>
    </row>
    <row r="104" spans="8:26" ht="15" customHeight="1" x14ac:dyDescent="0.25">
      <c r="H104" s="7"/>
    </row>
    <row r="105" spans="8:26" ht="15" customHeight="1" x14ac:dyDescent="0.25">
      <c r="H105" s="7"/>
    </row>
    <row r="106" spans="8:26" ht="15" customHeight="1" x14ac:dyDescent="0.25">
      <c r="H106" s="7"/>
    </row>
    <row r="107" spans="8:26" ht="15" customHeight="1" x14ac:dyDescent="0.25">
      <c r="H107" s="7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8:26" ht="15" customHeight="1" x14ac:dyDescent="0.25">
      <c r="H108" s="7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8:26" ht="15" customHeight="1" x14ac:dyDescent="0.25">
      <c r="H109" s="7"/>
      <c r="O109" s="68"/>
      <c r="P109" s="68"/>
      <c r="Q109" s="68"/>
      <c r="R109" s="68" t="s">
        <v>172</v>
      </c>
      <c r="S109" s="68"/>
      <c r="T109" s="68"/>
      <c r="U109" s="68"/>
      <c r="V109" s="68"/>
      <c r="W109" s="68"/>
      <c r="X109" s="68"/>
      <c r="Y109" s="68"/>
      <c r="Z109" s="68"/>
    </row>
    <row r="110" spans="8:26" ht="15" customHeight="1" x14ac:dyDescent="0.2">
      <c r="H110" s="7"/>
      <c r="O110" s="71" t="s">
        <v>139</v>
      </c>
      <c r="P110" s="72" t="s">
        <v>138</v>
      </c>
      <c r="Q110" s="73">
        <f>C19+4</f>
        <v>209</v>
      </c>
      <c r="R110" s="73">
        <f>C21+4</f>
        <v>209</v>
      </c>
      <c r="S110" s="75" t="s">
        <v>52</v>
      </c>
      <c r="T110" s="76" t="s">
        <v>160</v>
      </c>
      <c r="U110" s="77"/>
      <c r="V110" s="77"/>
      <c r="W110" s="77"/>
      <c r="X110" s="78"/>
      <c r="Y110" s="68"/>
      <c r="Z110" s="68"/>
    </row>
    <row r="111" spans="8:26" ht="15" customHeight="1" x14ac:dyDescent="0.2">
      <c r="H111" s="7"/>
      <c r="O111" s="74" t="s">
        <v>138</v>
      </c>
      <c r="P111" s="62" t="s">
        <v>139</v>
      </c>
      <c r="Q111" s="62">
        <v>301</v>
      </c>
      <c r="R111" s="62">
        <v>424</v>
      </c>
      <c r="S111" s="79" t="s">
        <v>53</v>
      </c>
      <c r="T111" s="80" t="s">
        <v>161</v>
      </c>
      <c r="U111" s="37"/>
      <c r="V111" s="37"/>
      <c r="W111" s="37"/>
      <c r="X111" s="81"/>
      <c r="Y111" s="68"/>
      <c r="Z111" s="68"/>
    </row>
    <row r="112" spans="8:26" ht="15" customHeight="1" x14ac:dyDescent="0.25">
      <c r="H112" s="7"/>
      <c r="O112" s="74"/>
      <c r="P112" s="62" t="s">
        <v>36</v>
      </c>
      <c r="Q112" s="62">
        <v>214</v>
      </c>
      <c r="R112" s="62">
        <v>301</v>
      </c>
      <c r="S112" s="79" t="s">
        <v>54</v>
      </c>
      <c r="T112" s="37" t="s">
        <v>162</v>
      </c>
      <c r="U112" s="37"/>
      <c r="V112" s="37"/>
      <c r="W112" s="37"/>
      <c r="X112" s="81"/>
      <c r="Y112" s="68"/>
      <c r="Z112" s="68"/>
    </row>
    <row r="113" spans="8:26" ht="15" customHeight="1" x14ac:dyDescent="0.25">
      <c r="H113" s="7"/>
      <c r="O113" s="74"/>
      <c r="P113" s="62" t="s">
        <v>140</v>
      </c>
      <c r="Q113" s="62">
        <v>152</v>
      </c>
      <c r="R113" s="62">
        <v>214</v>
      </c>
      <c r="S113" s="79" t="s">
        <v>55</v>
      </c>
      <c r="T113" s="62" t="s">
        <v>163</v>
      </c>
      <c r="U113" s="37"/>
      <c r="V113" s="37"/>
      <c r="W113" s="37"/>
      <c r="X113" s="81"/>
      <c r="Y113" s="68"/>
      <c r="Z113" s="68"/>
    </row>
    <row r="114" spans="8:26" ht="15" customHeight="1" x14ac:dyDescent="0.25">
      <c r="H114" s="7"/>
      <c r="O114" s="74"/>
      <c r="P114" s="62" t="s">
        <v>141</v>
      </c>
      <c r="Q114" s="62">
        <v>109</v>
      </c>
      <c r="R114" s="62">
        <v>152</v>
      </c>
      <c r="S114" s="82"/>
      <c r="T114" s="37"/>
      <c r="U114" s="37"/>
      <c r="V114" s="37"/>
      <c r="W114" s="37"/>
      <c r="X114" s="81"/>
      <c r="Y114" s="68"/>
      <c r="Z114" s="68"/>
    </row>
    <row r="115" spans="8:26" ht="15" customHeight="1" x14ac:dyDescent="0.25">
      <c r="H115" s="7"/>
      <c r="O115" s="74"/>
      <c r="P115" s="62" t="s">
        <v>142</v>
      </c>
      <c r="Q115" s="62">
        <v>78</v>
      </c>
      <c r="R115" s="62">
        <v>109</v>
      </c>
      <c r="S115" s="83"/>
      <c r="T115" s="62"/>
      <c r="U115" s="37"/>
      <c r="V115" s="37"/>
      <c r="W115" s="37"/>
      <c r="X115" s="81"/>
      <c r="Y115" s="68"/>
      <c r="Z115" s="68"/>
    </row>
    <row r="116" spans="8:26" ht="15" customHeight="1" x14ac:dyDescent="0.25">
      <c r="H116" s="7"/>
      <c r="O116" s="74"/>
      <c r="P116" s="62" t="s">
        <v>173</v>
      </c>
      <c r="Q116" s="62">
        <v>59</v>
      </c>
      <c r="R116" s="62">
        <v>89</v>
      </c>
      <c r="S116" s="82"/>
      <c r="T116" s="62"/>
      <c r="U116" s="37"/>
      <c r="V116" s="37"/>
      <c r="W116" s="37"/>
      <c r="X116" s="81"/>
      <c r="Y116" s="68"/>
      <c r="Z116" s="68"/>
    </row>
    <row r="117" spans="8:26" ht="15" customHeight="1" x14ac:dyDescent="0.25">
      <c r="H117" s="7"/>
      <c r="O117" s="74"/>
      <c r="P117" s="62" t="s">
        <v>174</v>
      </c>
      <c r="Q117" s="62">
        <v>54</v>
      </c>
      <c r="R117" s="62">
        <v>94</v>
      </c>
      <c r="S117" s="82" t="str">
        <f>VLOOKUP(C5, S110:T113, 2, FALSE)</f>
        <v>List_4_4</v>
      </c>
      <c r="T117" s="62"/>
      <c r="U117" s="37" t="str">
        <f>VLOOKUP(E19, S110:T113, 2, FALSE)</f>
        <v>List_4_4</v>
      </c>
      <c r="V117" s="84"/>
      <c r="W117" s="37" t="str">
        <f>VLOOKUP(E25, S110:T113, 2, FALSE)</f>
        <v>List_4_4</v>
      </c>
      <c r="X117" s="85"/>
      <c r="Y117" s="68"/>
      <c r="Z117" s="68"/>
    </row>
    <row r="118" spans="8:26" ht="15" customHeight="1" x14ac:dyDescent="0.25">
      <c r="H118" s="7"/>
      <c r="O118" s="74"/>
      <c r="P118" s="62" t="s">
        <v>144</v>
      </c>
      <c r="Q118" s="62">
        <v>74</v>
      </c>
      <c r="R118" s="62">
        <v>104</v>
      </c>
      <c r="S118" s="82" t="str" cm="1">
        <f t="array" aca="1" ref="S118" ca="1">IFERROR(INDEX(INDIRECT($S$117), ROW(A1)), "")</f>
        <v>Color Copy 120-160</v>
      </c>
      <c r="T118" s="62"/>
      <c r="U118" s="37" t="str">
        <f t="shared" ref="U118:U125" ca="1" si="0">IFERROR(INDEX(INDIRECT($U$117), ROW(A1)), "")</f>
        <v>Color Copy 120-160</v>
      </c>
      <c r="V118" s="37"/>
      <c r="W118" s="37" t="str">
        <f t="shared" ref="W118:W125" ca="1" si="1">IFERROR(INDEX(INDIRECT($W$117), ROW(A1)), "")</f>
        <v>Color Copy 120-160</v>
      </c>
      <c r="X118" s="81"/>
      <c r="Y118" s="68"/>
      <c r="Z118" s="68"/>
    </row>
    <row r="119" spans="8:26" ht="15" customHeight="1" x14ac:dyDescent="0.25">
      <c r="H119" s="7"/>
      <c r="O119" s="74"/>
      <c r="P119" s="62" t="s">
        <v>143</v>
      </c>
      <c r="Q119" s="62">
        <v>103</v>
      </c>
      <c r="R119" s="62">
        <v>214</v>
      </c>
      <c r="S119" s="82" t="str" cm="1">
        <f t="array" aca="1" ref="S119" ca="1">IFERROR(INDEX(INDIRECT($S$117), ROW(A2)), "")</f>
        <v>Color Copy 200</v>
      </c>
      <c r="T119" s="62"/>
      <c r="U119" s="37" t="str">
        <f t="shared" ca="1" si="0"/>
        <v>Color Copy 200</v>
      </c>
      <c r="V119" s="37"/>
      <c r="W119" s="37" t="str">
        <f t="shared" ca="1" si="1"/>
        <v>Color Copy 200</v>
      </c>
      <c r="X119" s="81"/>
      <c r="Y119" s="68"/>
      <c r="Z119" s="68"/>
    </row>
    <row r="120" spans="8:26" ht="15" customHeight="1" x14ac:dyDescent="0.25">
      <c r="H120" s="7"/>
      <c r="O120" s="74"/>
      <c r="P120" s="62" t="s">
        <v>145</v>
      </c>
      <c r="Q120" s="62">
        <v>144</v>
      </c>
      <c r="R120" s="62">
        <v>301</v>
      </c>
      <c r="S120" s="82" t="str" cm="1">
        <f t="array" aca="1" ref="S120" ca="1">IFERROR(INDEX(INDIRECT($S$117), ROW(A3)), "")</f>
        <v>Color Copy 250</v>
      </c>
      <c r="T120" s="11"/>
      <c r="U120" s="37" t="str">
        <f t="shared" ca="1" si="0"/>
        <v>Color Copy 250</v>
      </c>
      <c r="V120" s="37"/>
      <c r="W120" s="37" t="str">
        <f t="shared" ca="1" si="1"/>
        <v>Color Copy 250</v>
      </c>
      <c r="X120" s="81"/>
      <c r="Y120" s="68"/>
      <c r="Z120" s="68"/>
    </row>
    <row r="121" spans="8:26" x14ac:dyDescent="0.25">
      <c r="H121" s="7"/>
      <c r="O121" s="74"/>
      <c r="P121" s="62" t="s">
        <v>146</v>
      </c>
      <c r="Q121" s="62">
        <v>94</v>
      </c>
      <c r="R121" s="62">
        <v>94</v>
      </c>
      <c r="S121" s="82" t="str" cm="1">
        <f t="array" aca="1" ref="S121" ca="1">IFERROR(INDEX(INDIRECT($S$117), ROW(A4)), "")</f>
        <v>Папір крейдa 130</v>
      </c>
      <c r="T121" s="11"/>
      <c r="U121" s="37" t="str">
        <f t="shared" ca="1" si="0"/>
        <v>Папір крейдa 130</v>
      </c>
      <c r="V121" s="37"/>
      <c r="W121" s="37" t="str">
        <f t="shared" ca="1" si="1"/>
        <v>Папір крейдa 130</v>
      </c>
      <c r="X121" s="81"/>
      <c r="Y121" s="68"/>
      <c r="Z121" s="68"/>
    </row>
    <row r="122" spans="8:26" x14ac:dyDescent="0.25">
      <c r="H122" s="7"/>
      <c r="O122" s="74"/>
      <c r="P122" s="62" t="s">
        <v>157</v>
      </c>
      <c r="Q122" s="122">
        <f>C7+4</f>
        <v>144</v>
      </c>
      <c r="R122" s="122">
        <f>C9+4</f>
        <v>301</v>
      </c>
      <c r="S122" s="82" t="str" cm="1">
        <f t="array" aca="1" ref="S122" ca="1">IFERROR(INDEX(INDIRECT($S$117), ROW(A5)), "")</f>
        <v>Папір крейдa 170</v>
      </c>
      <c r="T122" s="11"/>
      <c r="U122" s="37" t="str">
        <f t="shared" ca="1" si="0"/>
        <v>Папір крейдa 170</v>
      </c>
      <c r="V122" s="37"/>
      <c r="W122" s="37" t="str">
        <f t="shared" ca="1" si="1"/>
        <v>Папір крейдa 170</v>
      </c>
      <c r="X122" s="81"/>
      <c r="Y122" s="68"/>
      <c r="Z122" s="68"/>
    </row>
    <row r="123" spans="8:26" x14ac:dyDescent="0.25">
      <c r="H123" s="7"/>
      <c r="O123" s="123"/>
      <c r="P123" s="124"/>
      <c r="Q123" s="124"/>
      <c r="R123" s="125"/>
      <c r="S123" s="37" t="str" cm="1">
        <f t="array" aca="1" ref="S123" ca="1">IFERROR(INDEX(INDIRECT($S$117), ROW(A6)), "")</f>
        <v>Папір крейдa 250-350</v>
      </c>
      <c r="T123" s="11"/>
      <c r="U123" s="37" t="str">
        <f t="shared" ca="1" si="0"/>
        <v>Папір крейдa 250-350</v>
      </c>
      <c r="V123" s="37"/>
      <c r="W123" s="37" t="str">
        <f t="shared" ca="1" si="1"/>
        <v>Папір крейдa 250-350</v>
      </c>
      <c r="X123" s="81"/>
      <c r="Y123" s="68"/>
      <c r="Z123" s="68"/>
    </row>
    <row r="124" spans="8:26" x14ac:dyDescent="0.25">
      <c r="H124" s="7"/>
      <c r="O124" s="82"/>
      <c r="P124" s="37"/>
      <c r="Q124" s="37"/>
      <c r="R124" s="81"/>
      <c r="S124" s="37" t="str" cm="1">
        <f t="array" aca="1" ref="S124" ca="1">IFERROR(INDEX(INDIRECT($S$117), ROW(A7)), "")</f>
        <v>Художній картoн</v>
      </c>
      <c r="T124" s="37"/>
      <c r="U124" s="37" t="str">
        <f t="shared" ca="1" si="0"/>
        <v>Художній картoн</v>
      </c>
      <c r="V124" s="37"/>
      <c r="W124" s="37" t="str">
        <f t="shared" ca="1" si="1"/>
        <v>Художній картoн</v>
      </c>
      <c r="X124" s="81"/>
      <c r="Y124" s="68"/>
      <c r="Z124" s="68"/>
    </row>
    <row r="125" spans="8:26" x14ac:dyDescent="0.25">
      <c r="H125" s="7"/>
      <c r="O125" s="82"/>
      <c r="P125" s="37" t="str">
        <f>Дизайн!C3</f>
        <v>Дизайн клієнта</v>
      </c>
      <c r="Q125" s="37">
        <f>Дизайн!D3</f>
        <v>0</v>
      </c>
      <c r="R125" s="81"/>
      <c r="S125" s="86" t="str" cm="1">
        <f t="array" aca="1" ref="S125" ca="1">IFERROR(INDEX(INDIRECT($S$117), ROW(A8)), "")</f>
        <v/>
      </c>
      <c r="T125" s="86"/>
      <c r="U125" s="86" t="str">
        <f t="shared" ca="1" si="0"/>
        <v/>
      </c>
      <c r="V125" s="86"/>
      <c r="W125" s="86" t="str">
        <f t="shared" ca="1" si="1"/>
        <v/>
      </c>
      <c r="X125" s="87"/>
      <c r="Y125" s="68"/>
      <c r="Z125" s="68"/>
    </row>
    <row r="126" spans="8:26" x14ac:dyDescent="0.25">
      <c r="H126" s="7"/>
      <c r="O126" s="82"/>
      <c r="P126" s="37" t="str">
        <f>Дизайн!C4</f>
        <v>Лого</v>
      </c>
      <c r="Q126" s="37">
        <f>Дизайн!D4</f>
        <v>1000</v>
      </c>
      <c r="R126" s="81"/>
      <c r="S126" s="37"/>
      <c r="T126" s="68"/>
      <c r="U126" s="68"/>
      <c r="V126" s="68"/>
      <c r="W126" s="68"/>
      <c r="X126" s="68"/>
      <c r="Y126" s="68"/>
      <c r="Z126" s="68"/>
    </row>
    <row r="127" spans="8:26" x14ac:dyDescent="0.25">
      <c r="H127" s="7"/>
      <c r="O127" s="82"/>
      <c r="P127" s="37" t="str">
        <f>Дизайн!C5</f>
        <v>Лого відмалювати</v>
      </c>
      <c r="Q127" s="37">
        <f>Дизайн!D5</f>
        <v>500</v>
      </c>
      <c r="R127" s="81"/>
      <c r="S127" s="37"/>
      <c r="T127" s="68"/>
      <c r="U127" s="68"/>
      <c r="V127" s="68"/>
      <c r="W127" s="68"/>
      <c r="X127" s="68"/>
      <c r="Y127" s="68"/>
      <c r="Z127" s="68"/>
    </row>
    <row r="128" spans="8:26" x14ac:dyDescent="0.25">
      <c r="H128" s="7"/>
      <c r="O128" s="82"/>
      <c r="P128" s="37" t="str">
        <f>Дизайн!C6</f>
        <v xml:space="preserve">Візитка </v>
      </c>
      <c r="Q128" s="37">
        <f>Дизайн!D6</f>
        <v>400</v>
      </c>
      <c r="R128" s="81"/>
      <c r="S128" s="37"/>
      <c r="T128" s="68"/>
      <c r="U128" s="68"/>
      <c r="V128" s="68"/>
      <c r="W128" s="68"/>
      <c r="X128" s="68"/>
      <c r="Y128" s="68"/>
      <c r="Z128" s="68"/>
    </row>
    <row r="129" spans="8:26" x14ac:dyDescent="0.25">
      <c r="H129" s="7"/>
      <c r="O129" s="82"/>
      <c r="P129" s="37" t="str">
        <f>Дизайн!C7</f>
        <v>Банер оренда</v>
      </c>
      <c r="Q129" s="37">
        <f>Дизайн!D7</f>
        <v>300</v>
      </c>
      <c r="R129" s="81"/>
      <c r="S129" s="37"/>
      <c r="T129" s="68"/>
      <c r="U129" s="68"/>
      <c r="V129" s="68"/>
      <c r="W129" s="68"/>
      <c r="X129" s="68"/>
      <c r="Y129" s="68"/>
      <c r="Z129" s="68"/>
    </row>
    <row r="130" spans="8:26" x14ac:dyDescent="0.25">
      <c r="H130" s="7"/>
      <c r="O130" s="82"/>
      <c r="P130" s="37" t="str">
        <f>Дизайн!C8</f>
        <v xml:space="preserve">Банер </v>
      </c>
      <c r="Q130" s="37">
        <f>Дизайн!D8</f>
        <v>500</v>
      </c>
      <c r="R130" s="81"/>
      <c r="S130" s="37"/>
      <c r="T130" s="68"/>
      <c r="U130" s="68"/>
      <c r="V130" s="68"/>
      <c r="W130" s="68"/>
      <c r="X130" s="68"/>
      <c r="Y130" s="68"/>
      <c r="Z130" s="68"/>
    </row>
    <row r="131" spans="8:26" x14ac:dyDescent="0.25">
      <c r="H131" s="7"/>
      <c r="O131" s="82"/>
      <c r="P131" s="37" t="str">
        <f>Дизайн!C9</f>
        <v xml:space="preserve">Постер </v>
      </c>
      <c r="Q131" s="37">
        <f>Дизайн!D9</f>
        <v>450</v>
      </c>
      <c r="R131" s="81"/>
      <c r="S131" s="37"/>
      <c r="T131" s="68"/>
      <c r="U131" s="68"/>
      <c r="V131" s="68"/>
      <c r="W131" s="68"/>
      <c r="X131" s="68"/>
      <c r="Y131" s="68"/>
      <c r="Z131" s="68"/>
    </row>
    <row r="132" spans="8:26" x14ac:dyDescent="0.25">
      <c r="H132" s="7"/>
      <c r="O132" s="82"/>
      <c r="P132" s="37" t="str">
        <f>Дизайн!C10</f>
        <v xml:space="preserve">Біг-борд </v>
      </c>
      <c r="Q132" s="37">
        <f>Дизайн!D10</f>
        <v>500</v>
      </c>
      <c r="R132" s="81"/>
      <c r="S132" s="37"/>
      <c r="T132" s="68"/>
      <c r="U132" s="68"/>
      <c r="V132" s="68"/>
      <c r="W132" s="68"/>
      <c r="X132" s="68"/>
      <c r="Y132" s="68"/>
      <c r="Z132" s="68"/>
    </row>
    <row r="133" spans="8:26" x14ac:dyDescent="0.25">
      <c r="H133" s="7"/>
      <c r="O133" s="82"/>
      <c r="P133" s="37" t="str">
        <f>Дизайн!C11</f>
        <v xml:space="preserve">Відкритка </v>
      </c>
      <c r="Q133" s="37">
        <f>Дизайн!D11</f>
        <v>450</v>
      </c>
      <c r="R133" s="81"/>
      <c r="S133" s="37"/>
      <c r="T133" s="68"/>
      <c r="U133" s="68"/>
      <c r="V133" s="68"/>
      <c r="W133" s="68"/>
      <c r="X133" s="68"/>
      <c r="Y133" s="68"/>
      <c r="Z133" s="68"/>
    </row>
    <row r="134" spans="8:26" x14ac:dyDescent="0.25">
      <c r="H134" s="7"/>
      <c r="O134" s="82"/>
      <c r="P134" s="37" t="str">
        <f>Дизайн!C12</f>
        <v>Буклет 4 ст.</v>
      </c>
      <c r="Q134" s="37">
        <f>Дизайн!D12</f>
        <v>550</v>
      </c>
      <c r="R134" s="81"/>
      <c r="S134" s="37"/>
      <c r="T134" s="68"/>
      <c r="U134" s="68"/>
      <c r="V134" s="68"/>
      <c r="W134" s="68"/>
      <c r="X134" s="68"/>
      <c r="Y134" s="68"/>
      <c r="Z134" s="68"/>
    </row>
    <row r="135" spans="8:26" x14ac:dyDescent="0.25">
      <c r="H135" s="7"/>
      <c r="O135" s="82"/>
      <c r="P135" s="37" t="str">
        <f>Дизайн!C13</f>
        <v>Буклет 6 ст.</v>
      </c>
      <c r="Q135" s="37">
        <f>Дизайн!D13</f>
        <v>700</v>
      </c>
      <c r="R135" s="81"/>
      <c r="S135" s="37"/>
      <c r="T135" s="68"/>
      <c r="U135" s="68"/>
      <c r="V135" s="68"/>
      <c r="W135" s="68"/>
      <c r="X135" s="68"/>
      <c r="Y135" s="68"/>
      <c r="Z135" s="68"/>
    </row>
    <row r="136" spans="8:26" x14ac:dyDescent="0.25">
      <c r="H136" s="7"/>
      <c r="O136" s="82"/>
      <c r="P136" s="37" t="str">
        <f>Дизайн!C14</f>
        <v xml:space="preserve">Меню 4 ст. </v>
      </c>
      <c r="Q136" s="37">
        <f>Дизайн!D14</f>
        <v>500</v>
      </c>
      <c r="R136" s="81"/>
      <c r="S136" s="37"/>
      <c r="T136" s="68"/>
      <c r="U136" s="68"/>
      <c r="V136" s="68"/>
      <c r="W136" s="68"/>
      <c r="X136" s="68"/>
      <c r="Y136" s="68"/>
      <c r="Z136" s="68"/>
    </row>
    <row r="137" spans="8:26" x14ac:dyDescent="0.25">
      <c r="H137" s="7"/>
      <c r="O137" s="82"/>
      <c r="P137" s="37" t="str">
        <f>Дизайн!C15</f>
        <v xml:space="preserve">Меню 8 ст. </v>
      </c>
      <c r="Q137" s="37">
        <f>Дизайн!D15</f>
        <v>900</v>
      </c>
      <c r="R137" s="81"/>
      <c r="S137" s="37"/>
      <c r="T137" s="68"/>
      <c r="U137" s="68"/>
      <c r="V137" s="68"/>
      <c r="W137" s="68"/>
      <c r="X137" s="68"/>
      <c r="Y137" s="68"/>
      <c r="Z137" s="68"/>
    </row>
    <row r="138" spans="8:26" x14ac:dyDescent="0.25">
      <c r="H138" s="7"/>
      <c r="O138" s="82"/>
      <c r="P138" s="37" t="str">
        <f>Дизайн!C16</f>
        <v>Флаєр</v>
      </c>
      <c r="Q138" s="37">
        <f>Дизайн!D16</f>
        <v>450</v>
      </c>
      <c r="R138" s="81"/>
      <c r="S138" s="37"/>
      <c r="T138" s="68"/>
      <c r="U138" s="68"/>
      <c r="V138" s="68"/>
      <c r="W138" s="68"/>
      <c r="X138" s="68"/>
      <c r="Y138" s="68"/>
      <c r="Z138" s="68"/>
    </row>
    <row r="139" spans="8:26" x14ac:dyDescent="0.25">
      <c r="H139" s="7"/>
      <c r="O139" s="82"/>
      <c r="P139" s="37" t="str">
        <f>Дизайн!C17</f>
        <v xml:space="preserve">Етикетка </v>
      </c>
      <c r="Q139" s="37">
        <f>Дизайн!D17</f>
        <v>450</v>
      </c>
      <c r="R139" s="81"/>
      <c r="S139" s="37"/>
      <c r="T139" s="68"/>
      <c r="U139" s="68"/>
      <c r="V139" s="68"/>
      <c r="W139" s="68"/>
      <c r="X139" s="68"/>
      <c r="Y139" s="68"/>
      <c r="Z139" s="68"/>
    </row>
    <row r="140" spans="8:26" x14ac:dyDescent="0.25">
      <c r="H140" s="7"/>
      <c r="O140" s="82"/>
      <c r="P140" s="37" t="str">
        <f>Дизайн!C18</f>
        <v>Правки 150</v>
      </c>
      <c r="Q140" s="37">
        <f>Дизайн!D18</f>
        <v>150</v>
      </c>
      <c r="R140" s="81"/>
      <c r="S140" s="37"/>
      <c r="T140" s="68"/>
      <c r="U140" s="68"/>
      <c r="V140" s="68"/>
      <c r="W140" s="68"/>
      <c r="X140" s="68"/>
      <c r="Y140" s="68"/>
      <c r="Z140" s="68"/>
    </row>
    <row r="141" spans="8:26" x14ac:dyDescent="0.25">
      <c r="H141" s="7"/>
      <c r="O141" s="82"/>
      <c r="P141" s="37" t="str">
        <f>Дизайн!C19</f>
        <v>Правки 200</v>
      </c>
      <c r="Q141" s="37">
        <f>Дизайн!D19</f>
        <v>200</v>
      </c>
      <c r="R141" s="81"/>
      <c r="S141" s="37"/>
      <c r="T141" s="68"/>
      <c r="U141" s="68"/>
      <c r="V141" s="68"/>
      <c r="W141" s="68"/>
      <c r="X141" s="68"/>
      <c r="Y141" s="68"/>
      <c r="Z141" s="68"/>
    </row>
    <row r="142" spans="8:26" x14ac:dyDescent="0.25">
      <c r="H142" s="7"/>
      <c r="O142" s="82"/>
      <c r="P142" s="37" t="str">
        <f>Дизайн!C20</f>
        <v>Правки 300</v>
      </c>
      <c r="Q142" s="37">
        <f>Дизайн!D20</f>
        <v>300</v>
      </c>
      <c r="R142" s="81"/>
      <c r="S142" s="37"/>
      <c r="T142" s="68"/>
      <c r="U142" s="68"/>
      <c r="V142" s="68"/>
      <c r="W142" s="68"/>
      <c r="X142" s="68"/>
      <c r="Y142" s="68"/>
      <c r="Z142" s="68"/>
    </row>
    <row r="143" spans="8:26" x14ac:dyDescent="0.25">
      <c r="H143" s="7"/>
      <c r="O143" s="82"/>
      <c r="P143" s="37" t="str">
        <f>Дизайн!C21</f>
        <v>Під порізку</v>
      </c>
      <c r="Q143" s="37">
        <f>Дизайн!D21</f>
        <v>200</v>
      </c>
      <c r="R143" s="81"/>
      <c r="S143" s="37"/>
      <c r="T143" s="68"/>
      <c r="U143" s="68"/>
      <c r="V143" s="68"/>
      <c r="W143" s="68"/>
      <c r="X143" s="68"/>
      <c r="Y143" s="68"/>
      <c r="Z143" s="68"/>
    </row>
    <row r="144" spans="8:26" x14ac:dyDescent="0.25">
      <c r="H144" s="7"/>
      <c r="O144" s="82"/>
      <c r="P144" s="37">
        <f>Дизайн!C22</f>
        <v>0</v>
      </c>
      <c r="Q144" s="37">
        <f>Дизайн!D22</f>
        <v>0</v>
      </c>
      <c r="R144" s="81"/>
      <c r="S144" s="37"/>
      <c r="T144" s="68"/>
      <c r="U144" s="68"/>
      <c r="V144" s="68"/>
      <c r="W144" s="68"/>
      <c r="X144" s="68"/>
      <c r="Y144" s="68"/>
      <c r="Z144" s="68"/>
    </row>
    <row r="145" spans="8:26" x14ac:dyDescent="0.25">
      <c r="H145" s="7"/>
      <c r="O145" s="82"/>
      <c r="P145" s="37">
        <f>Дизайн!C23</f>
        <v>0</v>
      </c>
      <c r="Q145" s="37">
        <f>Дизайн!D23</f>
        <v>0</v>
      </c>
      <c r="R145" s="81"/>
      <c r="S145" s="37"/>
      <c r="T145" s="68"/>
      <c r="U145" s="68"/>
      <c r="V145" s="68"/>
      <c r="W145" s="68"/>
      <c r="X145" s="68"/>
      <c r="Y145" s="68"/>
      <c r="Z145" s="68"/>
    </row>
    <row r="146" spans="8:26" x14ac:dyDescent="0.25">
      <c r="H146" s="7"/>
      <c r="O146" s="82"/>
      <c r="P146" s="37">
        <f>Дизайн!C24</f>
        <v>0</v>
      </c>
      <c r="Q146" s="37">
        <f>Дизайн!D24</f>
        <v>0</v>
      </c>
      <c r="R146" s="81"/>
      <c r="S146" s="37"/>
      <c r="T146" s="68"/>
      <c r="U146" s="68"/>
      <c r="V146" s="68"/>
      <c r="W146" s="68"/>
      <c r="X146" s="68"/>
      <c r="Y146" s="68"/>
      <c r="Z146" s="68"/>
    </row>
    <row r="147" spans="8:26" x14ac:dyDescent="0.25">
      <c r="H147" s="7"/>
      <c r="O147" s="82"/>
      <c r="P147" s="37">
        <f>Дизайн!C25</f>
        <v>0</v>
      </c>
      <c r="Q147" s="37">
        <f>Дизайн!D25</f>
        <v>0</v>
      </c>
      <c r="R147" s="81"/>
      <c r="S147" s="37"/>
      <c r="T147" s="68"/>
      <c r="U147" s="68"/>
      <c r="V147" s="68"/>
      <c r="W147" s="68"/>
      <c r="X147" s="68"/>
      <c r="Y147" s="68"/>
      <c r="Z147" s="68"/>
    </row>
    <row r="148" spans="8:26" x14ac:dyDescent="0.25">
      <c r="H148" s="7"/>
      <c r="O148" s="82"/>
      <c r="P148" s="37">
        <f>Дизайн!C26</f>
        <v>0</v>
      </c>
      <c r="Q148" s="37">
        <f>Дизайн!D26</f>
        <v>0</v>
      </c>
      <c r="R148" s="81"/>
      <c r="S148" s="37"/>
      <c r="T148" s="68"/>
      <c r="U148" s="68"/>
      <c r="V148" s="68"/>
      <c r="W148" s="68"/>
      <c r="X148" s="68"/>
      <c r="Y148" s="68"/>
      <c r="Z148" s="68"/>
    </row>
    <row r="149" spans="8:26" x14ac:dyDescent="0.25">
      <c r="H149" s="7"/>
      <c r="O149" s="82"/>
      <c r="P149" s="37">
        <f>Дизайн!C27</f>
        <v>0</v>
      </c>
      <c r="Q149" s="37">
        <f>Дизайн!D27</f>
        <v>0</v>
      </c>
      <c r="R149" s="81"/>
      <c r="S149" s="37"/>
      <c r="T149" s="68"/>
      <c r="U149" s="68"/>
      <c r="V149" s="68"/>
      <c r="W149" s="68"/>
      <c r="X149" s="68"/>
      <c r="Y149" s="68"/>
      <c r="Z149" s="68"/>
    </row>
    <row r="150" spans="8:26" x14ac:dyDescent="0.25">
      <c r="H150" s="7"/>
      <c r="O150" s="126"/>
      <c r="P150" s="86"/>
      <c r="Q150" s="86"/>
      <c r="R150" s="87"/>
      <c r="S150" s="37"/>
      <c r="T150" s="68"/>
      <c r="U150" s="68"/>
      <c r="V150" s="68"/>
      <c r="W150" s="68"/>
      <c r="X150" s="68"/>
      <c r="Y150" s="68"/>
      <c r="Z150" s="68"/>
    </row>
    <row r="151" spans="8:26" x14ac:dyDescent="0.25">
      <c r="H151" s="7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8:26" x14ac:dyDescent="0.25">
      <c r="H152" s="7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8:26" x14ac:dyDescent="0.25">
      <c r="H153" s="7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8:26" x14ac:dyDescent="0.25">
      <c r="H154" s="7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8:26" x14ac:dyDescent="0.25">
      <c r="H155" s="7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8:26" x14ac:dyDescent="0.25">
      <c r="H156" s="7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8:26" x14ac:dyDescent="0.25">
      <c r="H157" s="7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8:26" x14ac:dyDescent="0.25">
      <c r="H158" s="7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8:26" x14ac:dyDescent="0.25">
      <c r="H159" s="7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8:26" x14ac:dyDescent="0.25">
      <c r="H160" s="7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8:26" x14ac:dyDescent="0.25">
      <c r="H161" s="7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8:26" x14ac:dyDescent="0.25">
      <c r="H162" s="7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8:26" x14ac:dyDescent="0.25">
      <c r="H163" s="7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8:26" x14ac:dyDescent="0.25">
      <c r="H164" s="7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8:26" x14ac:dyDescent="0.25">
      <c r="H165" s="7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8:26" x14ac:dyDescent="0.25">
      <c r="H166" s="7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8:26" x14ac:dyDescent="0.25">
      <c r="H167" s="7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8:26" x14ac:dyDescent="0.25">
      <c r="H168" s="7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8:26" x14ac:dyDescent="0.25">
      <c r="H169" s="7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8:26" x14ac:dyDescent="0.25">
      <c r="H170" s="7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8:26" x14ac:dyDescent="0.25">
      <c r="H171" s="7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8:26" x14ac:dyDescent="0.25">
      <c r="H172" s="7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8:26" x14ac:dyDescent="0.25">
      <c r="H173" s="7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8:26" x14ac:dyDescent="0.25">
      <c r="H174" s="7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8:26" x14ac:dyDescent="0.25">
      <c r="H175" s="7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8:26" x14ac:dyDescent="0.25">
      <c r="H176" s="7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8:26" x14ac:dyDescent="0.25">
      <c r="H177" s="7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8:26" x14ac:dyDescent="0.25">
      <c r="H178" s="7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8:26" x14ac:dyDescent="0.25">
      <c r="H179" s="7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8:26" x14ac:dyDescent="0.25">
      <c r="H180" s="7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8:26" x14ac:dyDescent="0.25">
      <c r="H181" s="7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8:26" x14ac:dyDescent="0.25">
      <c r="H182" s="7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8:26" x14ac:dyDescent="0.25">
      <c r="H183" s="7"/>
    </row>
    <row r="184" spans="8:26" x14ac:dyDescent="0.25">
      <c r="H184" s="7"/>
    </row>
    <row r="185" spans="8:26" x14ac:dyDescent="0.25">
      <c r="H185" s="7"/>
    </row>
    <row r="186" spans="8:26" x14ac:dyDescent="0.25">
      <c r="H186" s="7"/>
    </row>
    <row r="187" spans="8:26" x14ac:dyDescent="0.25">
      <c r="H187" s="7"/>
    </row>
    <row r="188" spans="8:26" x14ac:dyDescent="0.25">
      <c r="H188" s="7"/>
    </row>
    <row r="189" spans="8:26" x14ac:dyDescent="0.25">
      <c r="H189" s="7"/>
    </row>
    <row r="190" spans="8:26" x14ac:dyDescent="0.25">
      <c r="H190" s="7"/>
    </row>
    <row r="191" spans="8:26" x14ac:dyDescent="0.25">
      <c r="H191" s="7"/>
    </row>
    <row r="192" spans="8:26" x14ac:dyDescent="0.25">
      <c r="H192" s="7"/>
    </row>
    <row r="193" spans="8:8" x14ac:dyDescent="0.25">
      <c r="H193" s="7"/>
    </row>
    <row r="194" spans="8:8" x14ac:dyDescent="0.25">
      <c r="H194" s="7"/>
    </row>
    <row r="195" spans="8:8" x14ac:dyDescent="0.25">
      <c r="H195" s="7"/>
    </row>
    <row r="196" spans="8:8" x14ac:dyDescent="0.25">
      <c r="H196" s="7"/>
    </row>
    <row r="197" spans="8:8" x14ac:dyDescent="0.25">
      <c r="H197" s="7"/>
    </row>
    <row r="198" spans="8:8" x14ac:dyDescent="0.25">
      <c r="H198" s="7"/>
    </row>
    <row r="199" spans="8:8" x14ac:dyDescent="0.25">
      <c r="H199" s="7"/>
    </row>
    <row r="200" spans="8:8" x14ac:dyDescent="0.25">
      <c r="H200" s="7"/>
    </row>
    <row r="201" spans="8:8" x14ac:dyDescent="0.25">
      <c r="H201" s="7"/>
    </row>
    <row r="202" spans="8:8" x14ac:dyDescent="0.25">
      <c r="H202" s="7"/>
    </row>
    <row r="203" spans="8:8" x14ac:dyDescent="0.25">
      <c r="H203" s="7"/>
    </row>
    <row r="204" spans="8:8" x14ac:dyDescent="0.25">
      <c r="H204" s="7"/>
    </row>
    <row r="205" spans="8:8" x14ac:dyDescent="0.25">
      <c r="H205" s="7"/>
    </row>
    <row r="206" spans="8:8" x14ac:dyDescent="0.25">
      <c r="H206" s="7"/>
    </row>
    <row r="207" spans="8:8" x14ac:dyDescent="0.25">
      <c r="H207" s="7"/>
    </row>
    <row r="208" spans="8:8" x14ac:dyDescent="0.25">
      <c r="H208" s="7"/>
    </row>
    <row r="209" spans="8:8" x14ac:dyDescent="0.25">
      <c r="H209" s="7"/>
    </row>
    <row r="210" spans="8:8" x14ac:dyDescent="0.25">
      <c r="H210" s="7"/>
    </row>
    <row r="211" spans="8:8" x14ac:dyDescent="0.25">
      <c r="H211" s="7"/>
    </row>
    <row r="212" spans="8:8" x14ac:dyDescent="0.25">
      <c r="H212" s="7"/>
    </row>
    <row r="213" spans="8:8" x14ac:dyDescent="0.25">
      <c r="H213" s="7"/>
    </row>
    <row r="214" spans="8:8" x14ac:dyDescent="0.25">
      <c r="H214" s="7"/>
    </row>
    <row r="215" spans="8:8" x14ac:dyDescent="0.25">
      <c r="H215" s="7"/>
    </row>
    <row r="216" spans="8:8" x14ac:dyDescent="0.25">
      <c r="H216" s="7"/>
    </row>
    <row r="217" spans="8:8" x14ac:dyDescent="0.25">
      <c r="H217" s="7"/>
    </row>
    <row r="218" spans="8:8" x14ac:dyDescent="0.25">
      <c r="H218" s="7"/>
    </row>
    <row r="219" spans="8:8" x14ac:dyDescent="0.25">
      <c r="H219" s="7"/>
    </row>
    <row r="220" spans="8:8" x14ac:dyDescent="0.25">
      <c r="H220" s="7"/>
    </row>
    <row r="221" spans="8:8" x14ac:dyDescent="0.25">
      <c r="H221" s="7"/>
    </row>
    <row r="222" spans="8:8" x14ac:dyDescent="0.25">
      <c r="H222" s="7"/>
    </row>
    <row r="223" spans="8:8" x14ac:dyDescent="0.25">
      <c r="H223" s="7"/>
    </row>
    <row r="224" spans="8:8" x14ac:dyDescent="0.25">
      <c r="H224" s="7"/>
    </row>
    <row r="225" spans="8:8" x14ac:dyDescent="0.25">
      <c r="H225" s="7"/>
    </row>
    <row r="226" spans="8:8" x14ac:dyDescent="0.25">
      <c r="H226" s="7"/>
    </row>
    <row r="227" spans="8:8" x14ac:dyDescent="0.25">
      <c r="H227" s="7"/>
    </row>
    <row r="228" spans="8:8" x14ac:dyDescent="0.25">
      <c r="H228" s="7"/>
    </row>
    <row r="229" spans="8:8" x14ac:dyDescent="0.25">
      <c r="H229" s="7"/>
    </row>
    <row r="230" spans="8:8" x14ac:dyDescent="0.25">
      <c r="H230" s="7"/>
    </row>
    <row r="231" spans="8:8" x14ac:dyDescent="0.25">
      <c r="H231" s="7"/>
    </row>
    <row r="232" spans="8:8" x14ac:dyDescent="0.25">
      <c r="H232" s="7"/>
    </row>
    <row r="233" spans="8:8" x14ac:dyDescent="0.25">
      <c r="H233" s="7"/>
    </row>
    <row r="234" spans="8:8" x14ac:dyDescent="0.25">
      <c r="H234" s="7"/>
    </row>
    <row r="235" spans="8:8" x14ac:dyDescent="0.25">
      <c r="H235" s="7"/>
    </row>
    <row r="236" spans="8:8" x14ac:dyDescent="0.25">
      <c r="H236" s="7"/>
    </row>
    <row r="237" spans="8:8" x14ac:dyDescent="0.25">
      <c r="H237" s="7"/>
    </row>
    <row r="238" spans="8:8" x14ac:dyDescent="0.25">
      <c r="H238" s="7"/>
    </row>
    <row r="239" spans="8:8" x14ac:dyDescent="0.25">
      <c r="H239" s="7"/>
    </row>
    <row r="240" spans="8:8" x14ac:dyDescent="0.25">
      <c r="H240" s="7"/>
    </row>
    <row r="241" spans="1:7" s="7" customFormat="1" x14ac:dyDescent="0.25">
      <c r="A241" s="48"/>
      <c r="F241" s="106"/>
      <c r="G241" s="100"/>
    </row>
    <row r="242" spans="1:7" s="7" customFormat="1" x14ac:dyDescent="0.25">
      <c r="A242" s="48"/>
      <c r="F242" s="106"/>
      <c r="G242" s="100"/>
    </row>
    <row r="243" spans="1:7" s="7" customFormat="1" x14ac:dyDescent="0.25">
      <c r="A243" s="48"/>
      <c r="F243" s="106"/>
      <c r="G243" s="100"/>
    </row>
    <row r="244" spans="1:7" s="7" customFormat="1" x14ac:dyDescent="0.25">
      <c r="A244" s="48"/>
      <c r="F244" s="106"/>
      <c r="G244" s="100"/>
    </row>
    <row r="245" spans="1:7" s="7" customFormat="1" x14ac:dyDescent="0.25">
      <c r="A245" s="48"/>
      <c r="F245" s="106"/>
      <c r="G245" s="100"/>
    </row>
    <row r="246" spans="1:7" s="7" customFormat="1" x14ac:dyDescent="0.25">
      <c r="A246" s="48"/>
      <c r="F246" s="106"/>
      <c r="G246" s="100"/>
    </row>
    <row r="247" spans="1:7" s="7" customFormat="1" x14ac:dyDescent="0.25">
      <c r="A247" s="48"/>
      <c r="F247" s="106"/>
      <c r="G247" s="100"/>
    </row>
    <row r="248" spans="1:7" s="7" customFormat="1" x14ac:dyDescent="0.25">
      <c r="A248" s="48"/>
      <c r="F248" s="106"/>
      <c r="G248" s="100"/>
    </row>
    <row r="249" spans="1:7" s="7" customFormat="1" x14ac:dyDescent="0.25">
      <c r="A249" s="48"/>
      <c r="F249" s="106"/>
      <c r="G249" s="100"/>
    </row>
    <row r="250" spans="1:7" s="7" customFormat="1" x14ac:dyDescent="0.25">
      <c r="A250" s="48"/>
      <c r="F250" s="106"/>
      <c r="G250" s="100"/>
    </row>
    <row r="251" spans="1:7" s="7" customFormat="1" x14ac:dyDescent="0.25">
      <c r="A251" s="48"/>
      <c r="F251" s="106"/>
      <c r="G251" s="100"/>
    </row>
    <row r="252" spans="1:7" s="7" customFormat="1" x14ac:dyDescent="0.25">
      <c r="A252" s="48"/>
      <c r="F252" s="106"/>
      <c r="G252" s="100"/>
    </row>
    <row r="253" spans="1:7" s="7" customFormat="1" x14ac:dyDescent="0.25">
      <c r="A253" s="48"/>
      <c r="F253" s="106"/>
      <c r="G253" s="100"/>
    </row>
    <row r="254" spans="1:7" s="7" customFormat="1" x14ac:dyDescent="0.25">
      <c r="A254" s="48"/>
      <c r="F254" s="106"/>
      <c r="G254" s="100"/>
    </row>
    <row r="255" spans="1:7" s="7" customFormat="1" x14ac:dyDescent="0.25">
      <c r="A255" s="48"/>
      <c r="F255" s="106"/>
      <c r="G255" s="100"/>
    </row>
    <row r="256" spans="1:7" s="7" customFormat="1" x14ac:dyDescent="0.25">
      <c r="A256" s="48"/>
      <c r="F256" s="106"/>
      <c r="G256" s="100"/>
    </row>
    <row r="257" spans="1:7" s="7" customFormat="1" x14ac:dyDescent="0.25">
      <c r="A257" s="48"/>
      <c r="F257" s="106"/>
      <c r="G257" s="100"/>
    </row>
    <row r="258" spans="1:7" s="7" customFormat="1" x14ac:dyDescent="0.25">
      <c r="A258" s="48"/>
      <c r="F258" s="106"/>
      <c r="G258" s="100"/>
    </row>
    <row r="259" spans="1:7" s="7" customFormat="1" x14ac:dyDescent="0.25">
      <c r="A259" s="48"/>
      <c r="F259" s="106"/>
      <c r="G259" s="100"/>
    </row>
    <row r="260" spans="1:7" s="7" customFormat="1" x14ac:dyDescent="0.25">
      <c r="A260" s="48"/>
      <c r="F260" s="106"/>
      <c r="G260" s="100"/>
    </row>
    <row r="261" spans="1:7" s="7" customFormat="1" x14ac:dyDescent="0.25">
      <c r="A261" s="48"/>
      <c r="F261" s="106"/>
      <c r="G261" s="100"/>
    </row>
    <row r="262" spans="1:7" s="7" customFormat="1" x14ac:dyDescent="0.25">
      <c r="A262" s="48"/>
      <c r="F262" s="106"/>
      <c r="G262" s="100"/>
    </row>
    <row r="263" spans="1:7" s="7" customFormat="1" x14ac:dyDescent="0.25">
      <c r="A263" s="48"/>
      <c r="F263" s="106"/>
      <c r="G263" s="100"/>
    </row>
    <row r="264" spans="1:7" s="7" customFormat="1" x14ac:dyDescent="0.25">
      <c r="A264" s="48"/>
      <c r="F264" s="106"/>
      <c r="G264" s="100"/>
    </row>
    <row r="265" spans="1:7" s="7" customFormat="1" x14ac:dyDescent="0.25">
      <c r="A265" s="48"/>
      <c r="F265" s="106"/>
      <c r="G265" s="100"/>
    </row>
    <row r="266" spans="1:7" s="7" customFormat="1" x14ac:dyDescent="0.25">
      <c r="A266" s="48"/>
      <c r="F266" s="106"/>
      <c r="G266" s="100"/>
    </row>
    <row r="267" spans="1:7" s="7" customFormat="1" x14ac:dyDescent="0.25">
      <c r="A267" s="48"/>
      <c r="F267" s="106"/>
      <c r="G267" s="100"/>
    </row>
    <row r="268" spans="1:7" s="7" customFormat="1" x14ac:dyDescent="0.25">
      <c r="A268" s="48"/>
      <c r="F268" s="106"/>
      <c r="G268" s="100"/>
    </row>
    <row r="269" spans="1:7" s="7" customFormat="1" x14ac:dyDescent="0.25">
      <c r="A269" s="48"/>
      <c r="F269" s="106"/>
      <c r="G269" s="100"/>
    </row>
    <row r="270" spans="1:7" s="7" customFormat="1" x14ac:dyDescent="0.25">
      <c r="A270" s="48"/>
      <c r="F270" s="106"/>
      <c r="G270" s="100"/>
    </row>
    <row r="271" spans="1:7" s="7" customFormat="1" x14ac:dyDescent="0.25">
      <c r="A271" s="48"/>
      <c r="F271" s="106"/>
      <c r="G271" s="100"/>
    </row>
    <row r="272" spans="1:7" s="7" customFormat="1" x14ac:dyDescent="0.25">
      <c r="A272" s="48"/>
      <c r="F272" s="106"/>
      <c r="G272" s="100"/>
    </row>
    <row r="273" spans="1:7" s="7" customFormat="1" x14ac:dyDescent="0.25">
      <c r="A273" s="48"/>
      <c r="F273" s="106"/>
      <c r="G273" s="100"/>
    </row>
    <row r="274" spans="1:7" s="7" customFormat="1" x14ac:dyDescent="0.25">
      <c r="A274" s="48"/>
      <c r="F274" s="106"/>
      <c r="G274" s="100"/>
    </row>
    <row r="275" spans="1:7" s="7" customFormat="1" x14ac:dyDescent="0.25">
      <c r="A275" s="48"/>
      <c r="F275" s="106"/>
      <c r="G275" s="100"/>
    </row>
    <row r="276" spans="1:7" s="7" customFormat="1" x14ac:dyDescent="0.25">
      <c r="A276" s="48"/>
      <c r="F276" s="106"/>
      <c r="G276" s="100"/>
    </row>
    <row r="277" spans="1:7" s="7" customFormat="1" x14ac:dyDescent="0.25">
      <c r="A277" s="48"/>
      <c r="F277" s="106"/>
      <c r="G277" s="100"/>
    </row>
    <row r="278" spans="1:7" s="7" customFormat="1" x14ac:dyDescent="0.25">
      <c r="A278" s="48"/>
      <c r="F278" s="106"/>
      <c r="G278" s="100"/>
    </row>
    <row r="279" spans="1:7" s="7" customFormat="1" x14ac:dyDescent="0.25">
      <c r="A279" s="48"/>
      <c r="F279" s="106"/>
      <c r="G279" s="100"/>
    </row>
    <row r="280" spans="1:7" s="7" customFormat="1" x14ac:dyDescent="0.25">
      <c r="A280" s="48"/>
      <c r="F280" s="106"/>
      <c r="G280" s="100"/>
    </row>
    <row r="281" spans="1:7" s="7" customFormat="1" x14ac:dyDescent="0.25">
      <c r="A281" s="48"/>
      <c r="F281" s="106"/>
      <c r="G281" s="100"/>
    </row>
    <row r="282" spans="1:7" s="7" customFormat="1" x14ac:dyDescent="0.25">
      <c r="A282" s="48"/>
      <c r="F282" s="106"/>
      <c r="G282" s="100"/>
    </row>
    <row r="283" spans="1:7" s="7" customFormat="1" x14ac:dyDescent="0.25">
      <c r="A283" s="48"/>
      <c r="F283" s="106"/>
      <c r="G283" s="100"/>
    </row>
    <row r="284" spans="1:7" s="7" customFormat="1" x14ac:dyDescent="0.25">
      <c r="A284" s="48"/>
      <c r="F284" s="106"/>
      <c r="G284" s="100"/>
    </row>
    <row r="285" spans="1:7" s="7" customFormat="1" x14ac:dyDescent="0.25">
      <c r="A285" s="48"/>
      <c r="F285" s="106"/>
      <c r="G285" s="100"/>
    </row>
    <row r="286" spans="1:7" s="7" customFormat="1" x14ac:dyDescent="0.25">
      <c r="A286" s="48"/>
      <c r="F286" s="106"/>
      <c r="G286" s="100"/>
    </row>
    <row r="287" spans="1:7" s="7" customFormat="1" x14ac:dyDescent="0.25">
      <c r="A287" s="48"/>
      <c r="F287" s="106"/>
      <c r="G287" s="100"/>
    </row>
    <row r="288" spans="1:7" s="7" customFormat="1" x14ac:dyDescent="0.25">
      <c r="A288" s="48"/>
      <c r="F288" s="106"/>
      <c r="G288" s="100"/>
    </row>
    <row r="289" spans="1:7" s="7" customFormat="1" x14ac:dyDescent="0.25">
      <c r="A289" s="48"/>
      <c r="F289" s="106"/>
      <c r="G289" s="100"/>
    </row>
    <row r="290" spans="1:7" s="7" customFormat="1" x14ac:dyDescent="0.25">
      <c r="A290" s="48"/>
      <c r="F290" s="106"/>
      <c r="G290" s="100"/>
    </row>
    <row r="291" spans="1:7" s="7" customFormat="1" x14ac:dyDescent="0.25">
      <c r="A291" s="48"/>
      <c r="F291" s="106"/>
      <c r="G291" s="100"/>
    </row>
    <row r="292" spans="1:7" s="7" customFormat="1" x14ac:dyDescent="0.25">
      <c r="A292" s="48"/>
      <c r="F292" s="106"/>
      <c r="G292" s="100"/>
    </row>
    <row r="293" spans="1:7" s="7" customFormat="1" x14ac:dyDescent="0.25">
      <c r="A293" s="48"/>
      <c r="F293" s="106"/>
      <c r="G293" s="100"/>
    </row>
    <row r="294" spans="1:7" s="7" customFormat="1" x14ac:dyDescent="0.25">
      <c r="A294" s="48"/>
      <c r="F294" s="106"/>
      <c r="G294" s="100"/>
    </row>
    <row r="295" spans="1:7" s="7" customFormat="1" x14ac:dyDescent="0.25">
      <c r="A295" s="48"/>
      <c r="F295" s="106"/>
      <c r="G295" s="100"/>
    </row>
    <row r="296" spans="1:7" s="7" customFormat="1" x14ac:dyDescent="0.25">
      <c r="A296" s="48"/>
      <c r="F296" s="106"/>
      <c r="G296" s="100"/>
    </row>
    <row r="297" spans="1:7" s="7" customFormat="1" x14ac:dyDescent="0.25">
      <c r="A297" s="48"/>
      <c r="F297" s="106"/>
      <c r="G297" s="100"/>
    </row>
    <row r="298" spans="1:7" s="7" customFormat="1" x14ac:dyDescent="0.25">
      <c r="A298" s="48"/>
      <c r="F298" s="106"/>
      <c r="G298" s="100"/>
    </row>
    <row r="299" spans="1:7" s="7" customFormat="1" x14ac:dyDescent="0.25">
      <c r="A299" s="48"/>
      <c r="F299" s="106"/>
      <c r="G299" s="100"/>
    </row>
    <row r="300" spans="1:7" s="7" customFormat="1" x14ac:dyDescent="0.25">
      <c r="A300" s="48"/>
      <c r="F300" s="106"/>
      <c r="G300" s="100"/>
    </row>
    <row r="301" spans="1:7" s="7" customFormat="1" x14ac:dyDescent="0.25">
      <c r="A301" s="48"/>
      <c r="F301" s="106"/>
      <c r="G301" s="100"/>
    </row>
    <row r="302" spans="1:7" s="7" customFormat="1" x14ac:dyDescent="0.25">
      <c r="A302" s="48"/>
      <c r="F302" s="106"/>
      <c r="G302" s="100"/>
    </row>
    <row r="303" spans="1:7" s="7" customFormat="1" x14ac:dyDescent="0.25">
      <c r="A303" s="48"/>
      <c r="F303" s="106"/>
      <c r="G303" s="100"/>
    </row>
    <row r="304" spans="1:7" s="7" customFormat="1" x14ac:dyDescent="0.25">
      <c r="A304" s="48"/>
      <c r="F304" s="106"/>
      <c r="G304" s="100"/>
    </row>
    <row r="305" spans="1:7" s="7" customFormat="1" x14ac:dyDescent="0.25">
      <c r="A305" s="48"/>
      <c r="F305" s="106"/>
      <c r="G305" s="100"/>
    </row>
    <row r="306" spans="1:7" s="7" customFormat="1" x14ac:dyDescent="0.25">
      <c r="A306" s="48"/>
      <c r="F306" s="106"/>
      <c r="G306" s="100"/>
    </row>
    <row r="307" spans="1:7" s="7" customFormat="1" x14ac:dyDescent="0.25">
      <c r="A307" s="48"/>
      <c r="F307" s="106"/>
      <c r="G307" s="100"/>
    </row>
    <row r="308" spans="1:7" s="7" customFormat="1" x14ac:dyDescent="0.25">
      <c r="A308" s="48"/>
      <c r="F308" s="106"/>
      <c r="G308" s="100"/>
    </row>
    <row r="309" spans="1:7" s="7" customFormat="1" x14ac:dyDescent="0.25">
      <c r="A309" s="48"/>
      <c r="F309" s="106"/>
      <c r="G309" s="100"/>
    </row>
    <row r="310" spans="1:7" s="7" customFormat="1" x14ac:dyDescent="0.25">
      <c r="A310" s="48"/>
      <c r="F310" s="106"/>
      <c r="G310" s="100"/>
    </row>
    <row r="311" spans="1:7" s="7" customFormat="1" x14ac:dyDescent="0.25">
      <c r="A311" s="48"/>
      <c r="F311" s="106"/>
      <c r="G311" s="100"/>
    </row>
    <row r="312" spans="1:7" s="7" customFormat="1" x14ac:dyDescent="0.25">
      <c r="A312" s="48"/>
      <c r="F312" s="106"/>
      <c r="G312" s="100"/>
    </row>
    <row r="313" spans="1:7" s="7" customFormat="1" x14ac:dyDescent="0.25">
      <c r="A313" s="48"/>
      <c r="F313" s="106"/>
      <c r="G313" s="100"/>
    </row>
    <row r="314" spans="1:7" s="7" customFormat="1" x14ac:dyDescent="0.25">
      <c r="A314" s="48"/>
      <c r="F314" s="106"/>
      <c r="G314" s="100"/>
    </row>
    <row r="315" spans="1:7" s="7" customFormat="1" x14ac:dyDescent="0.25">
      <c r="A315" s="48"/>
      <c r="F315" s="106"/>
      <c r="G315" s="100"/>
    </row>
    <row r="316" spans="1:7" s="7" customFormat="1" x14ac:dyDescent="0.25">
      <c r="A316" s="48"/>
      <c r="F316" s="106"/>
      <c r="G316" s="100"/>
    </row>
    <row r="317" spans="1:7" s="7" customFormat="1" x14ac:dyDescent="0.25">
      <c r="A317" s="48"/>
      <c r="F317" s="106"/>
      <c r="G317" s="100"/>
    </row>
    <row r="318" spans="1:7" s="7" customFormat="1" x14ac:dyDescent="0.25">
      <c r="A318" s="48"/>
      <c r="F318" s="106"/>
      <c r="G318" s="100"/>
    </row>
    <row r="319" spans="1:7" s="7" customFormat="1" x14ac:dyDescent="0.25">
      <c r="A319" s="48"/>
      <c r="F319" s="106"/>
      <c r="G319" s="100"/>
    </row>
    <row r="320" spans="1:7" s="7" customFormat="1" x14ac:dyDescent="0.25">
      <c r="A320" s="48"/>
      <c r="F320" s="106"/>
      <c r="G320" s="100"/>
    </row>
    <row r="321" spans="1:7" s="7" customFormat="1" x14ac:dyDescent="0.25">
      <c r="A321" s="48"/>
      <c r="F321" s="106"/>
      <c r="G321" s="100"/>
    </row>
    <row r="322" spans="1:7" s="7" customFormat="1" x14ac:dyDescent="0.25">
      <c r="A322" s="48"/>
      <c r="F322" s="106"/>
      <c r="G322" s="100"/>
    </row>
    <row r="323" spans="1:7" s="7" customFormat="1" x14ac:dyDescent="0.25">
      <c r="A323" s="48"/>
      <c r="F323" s="106"/>
      <c r="G323" s="100"/>
    </row>
    <row r="324" spans="1:7" s="7" customFormat="1" x14ac:dyDescent="0.25">
      <c r="A324" s="48"/>
      <c r="F324" s="106"/>
      <c r="G324" s="100"/>
    </row>
    <row r="325" spans="1:7" s="7" customFormat="1" x14ac:dyDescent="0.25">
      <c r="A325" s="48"/>
      <c r="F325" s="106"/>
      <c r="G325" s="100"/>
    </row>
    <row r="326" spans="1:7" s="7" customFormat="1" x14ac:dyDescent="0.25">
      <c r="A326" s="48"/>
      <c r="F326" s="106"/>
      <c r="G326" s="100"/>
    </row>
    <row r="327" spans="1:7" s="7" customFormat="1" x14ac:dyDescent="0.25">
      <c r="A327" s="48"/>
      <c r="F327" s="106"/>
      <c r="G327" s="100"/>
    </row>
    <row r="328" spans="1:7" s="7" customFormat="1" x14ac:dyDescent="0.25">
      <c r="A328" s="48"/>
      <c r="F328" s="106"/>
      <c r="G328" s="100"/>
    </row>
    <row r="329" spans="1:7" s="7" customFormat="1" x14ac:dyDescent="0.25">
      <c r="A329" s="48"/>
      <c r="F329" s="106"/>
      <c r="G329" s="100"/>
    </row>
    <row r="330" spans="1:7" s="7" customFormat="1" x14ac:dyDescent="0.25">
      <c r="A330" s="48"/>
      <c r="F330" s="106"/>
      <c r="G330" s="100"/>
    </row>
    <row r="331" spans="1:7" s="7" customFormat="1" x14ac:dyDescent="0.25">
      <c r="A331" s="48"/>
      <c r="F331" s="106"/>
      <c r="G331" s="100"/>
    </row>
    <row r="332" spans="1:7" s="7" customFormat="1" x14ac:dyDescent="0.25">
      <c r="A332" s="48"/>
      <c r="F332" s="106"/>
      <c r="G332" s="100"/>
    </row>
    <row r="333" spans="1:7" s="7" customFormat="1" x14ac:dyDescent="0.25">
      <c r="A333" s="48"/>
      <c r="F333" s="106"/>
      <c r="G333" s="100"/>
    </row>
    <row r="334" spans="1:7" s="7" customFormat="1" x14ac:dyDescent="0.25">
      <c r="A334" s="48"/>
      <c r="F334" s="106"/>
      <c r="G334" s="100"/>
    </row>
    <row r="335" spans="1:7" s="7" customFormat="1" x14ac:dyDescent="0.25">
      <c r="A335" s="48"/>
      <c r="F335" s="106"/>
      <c r="G335" s="100"/>
    </row>
    <row r="336" spans="1:7" s="7" customFormat="1" x14ac:dyDescent="0.25">
      <c r="A336" s="48"/>
      <c r="F336" s="106"/>
      <c r="G336" s="100"/>
    </row>
    <row r="337" spans="1:7" s="7" customFormat="1" x14ac:dyDescent="0.25">
      <c r="A337" s="48"/>
      <c r="F337" s="106"/>
      <c r="G337" s="100"/>
    </row>
    <row r="338" spans="1:7" s="7" customFormat="1" x14ac:dyDescent="0.25">
      <c r="A338" s="48"/>
      <c r="F338" s="106"/>
      <c r="G338" s="100"/>
    </row>
    <row r="339" spans="1:7" s="7" customFormat="1" x14ac:dyDescent="0.25">
      <c r="A339" s="48"/>
      <c r="F339" s="106"/>
      <c r="G339" s="100"/>
    </row>
    <row r="340" spans="1:7" s="7" customFormat="1" x14ac:dyDescent="0.25">
      <c r="A340" s="48"/>
      <c r="F340" s="106"/>
      <c r="G340" s="100"/>
    </row>
    <row r="341" spans="1:7" s="7" customFormat="1" x14ac:dyDescent="0.25">
      <c r="A341" s="48"/>
      <c r="F341" s="106"/>
      <c r="G341" s="100"/>
    </row>
    <row r="342" spans="1:7" s="7" customFormat="1" x14ac:dyDescent="0.25">
      <c r="A342" s="48"/>
      <c r="F342" s="106"/>
      <c r="G342" s="100"/>
    </row>
    <row r="343" spans="1:7" s="7" customFormat="1" x14ac:dyDescent="0.25">
      <c r="A343" s="48"/>
      <c r="F343" s="106"/>
      <c r="G343" s="100"/>
    </row>
    <row r="344" spans="1:7" s="7" customFormat="1" x14ac:dyDescent="0.25">
      <c r="A344" s="48"/>
      <c r="F344" s="106"/>
      <c r="G344" s="100"/>
    </row>
    <row r="345" spans="1:7" s="7" customFormat="1" x14ac:dyDescent="0.25">
      <c r="A345" s="48"/>
      <c r="F345" s="106"/>
      <c r="G345" s="100"/>
    </row>
    <row r="346" spans="1:7" s="7" customFormat="1" x14ac:dyDescent="0.25">
      <c r="A346" s="48"/>
      <c r="F346" s="106"/>
      <c r="G346" s="100"/>
    </row>
    <row r="347" spans="1:7" s="7" customFormat="1" x14ac:dyDescent="0.25">
      <c r="A347" s="48"/>
      <c r="F347" s="106"/>
      <c r="G347" s="100"/>
    </row>
    <row r="348" spans="1:7" s="7" customFormat="1" x14ac:dyDescent="0.25">
      <c r="A348" s="48"/>
      <c r="F348" s="106"/>
      <c r="G348" s="100"/>
    </row>
    <row r="349" spans="1:7" s="7" customFormat="1" x14ac:dyDescent="0.25">
      <c r="A349" s="48"/>
      <c r="F349" s="106"/>
      <c r="G349" s="100"/>
    </row>
    <row r="350" spans="1:7" s="7" customFormat="1" x14ac:dyDescent="0.25">
      <c r="A350" s="48"/>
      <c r="F350" s="106"/>
      <c r="G350" s="100"/>
    </row>
    <row r="351" spans="1:7" s="7" customFormat="1" x14ac:dyDescent="0.25">
      <c r="A351" s="48"/>
      <c r="F351" s="106"/>
      <c r="G351" s="100"/>
    </row>
    <row r="352" spans="1:7" s="7" customFormat="1" x14ac:dyDescent="0.25">
      <c r="A352" s="48"/>
      <c r="F352" s="106"/>
      <c r="G352" s="100"/>
    </row>
    <row r="353" spans="1:7" s="7" customFormat="1" x14ac:dyDescent="0.25">
      <c r="A353" s="48"/>
      <c r="F353" s="106"/>
      <c r="G353" s="100"/>
    </row>
    <row r="354" spans="1:7" s="7" customFormat="1" x14ac:dyDescent="0.25">
      <c r="A354" s="48"/>
      <c r="F354" s="106"/>
      <c r="G354" s="100"/>
    </row>
    <row r="355" spans="1:7" s="7" customFormat="1" x14ac:dyDescent="0.25">
      <c r="A355" s="48"/>
      <c r="F355" s="106"/>
      <c r="G355" s="100"/>
    </row>
    <row r="356" spans="1:7" s="7" customFormat="1" x14ac:dyDescent="0.25">
      <c r="A356" s="48"/>
      <c r="F356" s="106"/>
      <c r="G356" s="100"/>
    </row>
    <row r="357" spans="1:7" s="7" customFormat="1" x14ac:dyDescent="0.25">
      <c r="A357" s="48"/>
      <c r="F357" s="106"/>
      <c r="G357" s="100"/>
    </row>
    <row r="358" spans="1:7" s="7" customFormat="1" x14ac:dyDescent="0.25">
      <c r="A358" s="48"/>
      <c r="F358" s="106"/>
      <c r="G358" s="100"/>
    </row>
    <row r="359" spans="1:7" s="7" customFormat="1" x14ac:dyDescent="0.25">
      <c r="A359" s="48"/>
      <c r="F359" s="106"/>
      <c r="G359" s="100"/>
    </row>
    <row r="360" spans="1:7" s="7" customFormat="1" x14ac:dyDescent="0.25">
      <c r="A360" s="48"/>
      <c r="F360" s="106"/>
      <c r="G360" s="100"/>
    </row>
    <row r="361" spans="1:7" s="7" customFormat="1" x14ac:dyDescent="0.25">
      <c r="A361" s="48"/>
      <c r="F361" s="106"/>
      <c r="G361" s="100"/>
    </row>
    <row r="362" spans="1:7" s="7" customFormat="1" x14ac:dyDescent="0.25">
      <c r="A362" s="48"/>
      <c r="F362" s="106"/>
      <c r="G362" s="100"/>
    </row>
    <row r="363" spans="1:7" s="7" customFormat="1" x14ac:dyDescent="0.25">
      <c r="A363" s="48"/>
      <c r="F363" s="106"/>
      <c r="G363" s="100"/>
    </row>
    <row r="364" spans="1:7" s="7" customFormat="1" x14ac:dyDescent="0.25">
      <c r="A364" s="48"/>
      <c r="F364" s="106"/>
      <c r="G364" s="100"/>
    </row>
    <row r="365" spans="1:7" s="7" customFormat="1" x14ac:dyDescent="0.25">
      <c r="A365" s="48"/>
      <c r="F365" s="106"/>
      <c r="G365" s="100"/>
    </row>
    <row r="366" spans="1:7" s="7" customFormat="1" x14ac:dyDescent="0.25">
      <c r="A366" s="48"/>
      <c r="F366" s="106"/>
      <c r="G366" s="100"/>
    </row>
    <row r="367" spans="1:7" s="7" customFormat="1" x14ac:dyDescent="0.25">
      <c r="A367" s="48"/>
      <c r="F367" s="106"/>
      <c r="G367" s="100"/>
    </row>
    <row r="368" spans="1:7" s="7" customFormat="1" x14ac:dyDescent="0.25">
      <c r="A368" s="48"/>
      <c r="F368" s="106"/>
      <c r="G368" s="100"/>
    </row>
    <row r="369" spans="1:7" s="7" customFormat="1" x14ac:dyDescent="0.25">
      <c r="A369" s="48"/>
      <c r="F369" s="106"/>
      <c r="G369" s="100"/>
    </row>
    <row r="370" spans="1:7" s="7" customFormat="1" x14ac:dyDescent="0.25">
      <c r="A370" s="48"/>
      <c r="F370" s="106"/>
      <c r="G370" s="100"/>
    </row>
    <row r="371" spans="1:7" s="7" customFormat="1" x14ac:dyDescent="0.25">
      <c r="A371" s="48"/>
      <c r="F371" s="106"/>
      <c r="G371" s="100"/>
    </row>
    <row r="372" spans="1:7" s="7" customFormat="1" x14ac:dyDescent="0.25">
      <c r="A372" s="48"/>
      <c r="F372" s="106"/>
      <c r="G372" s="100"/>
    </row>
    <row r="373" spans="1:7" s="7" customFormat="1" x14ac:dyDescent="0.25">
      <c r="A373" s="48"/>
      <c r="F373" s="106"/>
      <c r="G373" s="100"/>
    </row>
    <row r="374" spans="1:7" s="7" customFormat="1" x14ac:dyDescent="0.25">
      <c r="A374" s="48"/>
      <c r="F374" s="106"/>
      <c r="G374" s="100"/>
    </row>
    <row r="375" spans="1:7" s="7" customFormat="1" x14ac:dyDescent="0.25">
      <c r="A375" s="48"/>
      <c r="F375" s="106"/>
      <c r="G375" s="100"/>
    </row>
    <row r="376" spans="1:7" s="7" customFormat="1" x14ac:dyDescent="0.25">
      <c r="A376" s="48"/>
      <c r="F376" s="106"/>
      <c r="G376" s="100"/>
    </row>
    <row r="377" spans="1:7" s="7" customFormat="1" x14ac:dyDescent="0.25">
      <c r="A377" s="48"/>
      <c r="F377" s="106"/>
      <c r="G377" s="100"/>
    </row>
    <row r="378" spans="1:7" s="7" customFormat="1" x14ac:dyDescent="0.25">
      <c r="A378" s="48"/>
      <c r="F378" s="106"/>
      <c r="G378" s="100"/>
    </row>
    <row r="379" spans="1:7" s="7" customFormat="1" x14ac:dyDescent="0.25">
      <c r="A379" s="48"/>
      <c r="F379" s="106"/>
      <c r="G379" s="100"/>
    </row>
    <row r="380" spans="1:7" s="7" customFormat="1" x14ac:dyDescent="0.25">
      <c r="A380" s="48"/>
      <c r="F380" s="106"/>
      <c r="G380" s="100"/>
    </row>
    <row r="381" spans="1:7" s="7" customFormat="1" x14ac:dyDescent="0.25">
      <c r="A381" s="48"/>
      <c r="F381" s="106"/>
      <c r="G381" s="100"/>
    </row>
    <row r="382" spans="1:7" s="7" customFormat="1" x14ac:dyDescent="0.25">
      <c r="A382" s="48"/>
      <c r="F382" s="106"/>
      <c r="G382" s="100"/>
    </row>
    <row r="383" spans="1:7" s="7" customFormat="1" x14ac:dyDescent="0.25">
      <c r="A383" s="48"/>
      <c r="F383" s="106"/>
      <c r="G383" s="100"/>
    </row>
    <row r="384" spans="1:7" s="7" customFormat="1" x14ac:dyDescent="0.25">
      <c r="A384" s="48"/>
      <c r="F384" s="106"/>
      <c r="G384" s="100"/>
    </row>
    <row r="385" spans="1:7" s="7" customFormat="1" x14ac:dyDescent="0.25">
      <c r="A385" s="48"/>
      <c r="F385" s="106"/>
      <c r="G385" s="100"/>
    </row>
    <row r="386" spans="1:7" s="7" customFormat="1" x14ac:dyDescent="0.25">
      <c r="A386" s="48"/>
      <c r="F386" s="106"/>
      <c r="G386" s="100"/>
    </row>
    <row r="387" spans="1:7" s="7" customFormat="1" x14ac:dyDescent="0.25">
      <c r="A387" s="48"/>
      <c r="F387" s="106"/>
      <c r="G387" s="100"/>
    </row>
    <row r="388" spans="1:7" s="7" customFormat="1" x14ac:dyDescent="0.25">
      <c r="A388" s="48"/>
      <c r="F388" s="106"/>
      <c r="G388" s="100"/>
    </row>
    <row r="389" spans="1:7" s="7" customFormat="1" x14ac:dyDescent="0.25">
      <c r="A389" s="48"/>
      <c r="F389" s="106"/>
      <c r="G389" s="100"/>
    </row>
    <row r="390" spans="1:7" s="7" customFormat="1" x14ac:dyDescent="0.25">
      <c r="A390" s="48"/>
      <c r="F390" s="106"/>
      <c r="G390" s="100"/>
    </row>
    <row r="391" spans="1:7" s="7" customFormat="1" x14ac:dyDescent="0.25">
      <c r="A391" s="48"/>
      <c r="F391" s="106"/>
      <c r="G391" s="100"/>
    </row>
    <row r="392" spans="1:7" s="7" customFormat="1" x14ac:dyDescent="0.25">
      <c r="A392" s="48"/>
      <c r="F392" s="106"/>
      <c r="G392" s="100"/>
    </row>
    <row r="393" spans="1:7" s="7" customFormat="1" x14ac:dyDescent="0.25">
      <c r="A393" s="48"/>
      <c r="F393" s="106"/>
      <c r="G393" s="100"/>
    </row>
    <row r="394" spans="1:7" s="7" customFormat="1" x14ac:dyDescent="0.25">
      <c r="A394" s="48"/>
      <c r="F394" s="106"/>
      <c r="G394" s="100"/>
    </row>
    <row r="395" spans="1:7" s="7" customFormat="1" x14ac:dyDescent="0.25">
      <c r="A395" s="48"/>
      <c r="F395" s="106"/>
      <c r="G395" s="100"/>
    </row>
    <row r="396" spans="1:7" s="7" customFormat="1" x14ac:dyDescent="0.25">
      <c r="A396" s="48"/>
      <c r="F396" s="106"/>
      <c r="G396" s="100"/>
    </row>
    <row r="397" spans="1:7" s="7" customFormat="1" x14ac:dyDescent="0.25">
      <c r="A397" s="48"/>
      <c r="F397" s="106"/>
      <c r="G397" s="100"/>
    </row>
    <row r="398" spans="1:7" s="7" customFormat="1" x14ac:dyDescent="0.25">
      <c r="A398" s="48"/>
      <c r="F398" s="106"/>
      <c r="G398" s="100"/>
    </row>
    <row r="399" spans="1:7" s="7" customFormat="1" x14ac:dyDescent="0.25">
      <c r="A399" s="48"/>
      <c r="F399" s="106"/>
      <c r="G399" s="100"/>
    </row>
    <row r="400" spans="1:7" s="7" customFormat="1" x14ac:dyDescent="0.25">
      <c r="A400" s="48"/>
      <c r="F400" s="106"/>
      <c r="G400" s="100"/>
    </row>
    <row r="401" spans="1:7" s="7" customFormat="1" x14ac:dyDescent="0.25">
      <c r="A401" s="48"/>
      <c r="F401" s="106"/>
      <c r="G401" s="100"/>
    </row>
    <row r="402" spans="1:7" s="7" customFormat="1" x14ac:dyDescent="0.25">
      <c r="A402" s="48"/>
      <c r="F402" s="106"/>
      <c r="G402" s="100"/>
    </row>
    <row r="403" spans="1:7" s="7" customFormat="1" x14ac:dyDescent="0.25">
      <c r="A403" s="48"/>
      <c r="F403" s="106"/>
      <c r="G403" s="100"/>
    </row>
    <row r="404" spans="1:7" s="7" customFormat="1" x14ac:dyDescent="0.25">
      <c r="A404" s="48"/>
      <c r="F404" s="106"/>
      <c r="G404" s="100"/>
    </row>
    <row r="405" spans="1:7" s="7" customFormat="1" x14ac:dyDescent="0.25">
      <c r="A405" s="48"/>
      <c r="F405" s="106"/>
      <c r="G405" s="100"/>
    </row>
    <row r="406" spans="1:7" s="7" customFormat="1" x14ac:dyDescent="0.25">
      <c r="A406" s="48"/>
      <c r="F406" s="106"/>
      <c r="G406" s="100"/>
    </row>
    <row r="407" spans="1:7" s="7" customFormat="1" x14ac:dyDescent="0.25">
      <c r="A407" s="48"/>
      <c r="F407" s="106"/>
      <c r="G407" s="100"/>
    </row>
    <row r="408" spans="1:7" s="7" customFormat="1" x14ac:dyDescent="0.25">
      <c r="A408" s="48"/>
      <c r="F408" s="106"/>
      <c r="G408" s="100"/>
    </row>
    <row r="409" spans="1:7" s="7" customFormat="1" x14ac:dyDescent="0.25">
      <c r="A409" s="48"/>
      <c r="F409" s="106"/>
      <c r="G409" s="100"/>
    </row>
    <row r="410" spans="1:7" s="7" customFormat="1" x14ac:dyDescent="0.25">
      <c r="A410" s="48"/>
      <c r="F410" s="106"/>
      <c r="G410" s="100"/>
    </row>
    <row r="411" spans="1:7" s="7" customFormat="1" x14ac:dyDescent="0.25">
      <c r="A411" s="48"/>
      <c r="F411" s="106"/>
      <c r="G411" s="100"/>
    </row>
    <row r="412" spans="1:7" s="7" customFormat="1" x14ac:dyDescent="0.25">
      <c r="A412" s="48"/>
      <c r="F412" s="106"/>
      <c r="G412" s="100"/>
    </row>
    <row r="413" spans="1:7" s="7" customFormat="1" x14ac:dyDescent="0.25">
      <c r="A413" s="48"/>
      <c r="F413" s="106"/>
      <c r="G413" s="100"/>
    </row>
    <row r="414" spans="1:7" s="7" customFormat="1" x14ac:dyDescent="0.25">
      <c r="A414" s="48"/>
      <c r="F414" s="106"/>
      <c r="G414" s="100"/>
    </row>
    <row r="415" spans="1:7" s="7" customFormat="1" x14ac:dyDescent="0.25">
      <c r="A415" s="48"/>
      <c r="F415" s="106"/>
      <c r="G415" s="100"/>
    </row>
    <row r="416" spans="1:7" s="7" customFormat="1" x14ac:dyDescent="0.25">
      <c r="A416" s="48"/>
      <c r="F416" s="106"/>
      <c r="G416" s="100"/>
    </row>
    <row r="417" spans="1:7" s="7" customFormat="1" x14ac:dyDescent="0.25">
      <c r="A417" s="48"/>
      <c r="F417" s="106"/>
      <c r="G417" s="100"/>
    </row>
    <row r="418" spans="1:7" s="7" customFormat="1" x14ac:dyDescent="0.25">
      <c r="A418" s="48"/>
      <c r="F418" s="106"/>
      <c r="G418" s="100"/>
    </row>
    <row r="419" spans="1:7" s="7" customFormat="1" x14ac:dyDescent="0.25">
      <c r="A419" s="48"/>
      <c r="F419" s="106"/>
      <c r="G419" s="100"/>
    </row>
    <row r="420" spans="1:7" s="7" customFormat="1" x14ac:dyDescent="0.25">
      <c r="A420" s="48"/>
      <c r="F420" s="106"/>
      <c r="G420" s="100"/>
    </row>
    <row r="421" spans="1:7" s="7" customFormat="1" x14ac:dyDescent="0.25">
      <c r="A421" s="48"/>
      <c r="F421" s="106"/>
      <c r="G421" s="100"/>
    </row>
    <row r="422" spans="1:7" s="7" customFormat="1" x14ac:dyDescent="0.25">
      <c r="A422" s="48"/>
      <c r="F422" s="106"/>
      <c r="G422" s="100"/>
    </row>
    <row r="423" spans="1:7" s="7" customFormat="1" x14ac:dyDescent="0.25">
      <c r="A423" s="48"/>
      <c r="F423" s="106"/>
      <c r="G423" s="100"/>
    </row>
    <row r="424" spans="1:7" s="7" customFormat="1" x14ac:dyDescent="0.25">
      <c r="A424" s="48"/>
      <c r="F424" s="106"/>
      <c r="G424" s="100"/>
    </row>
    <row r="425" spans="1:7" s="7" customFormat="1" x14ac:dyDescent="0.25">
      <c r="A425" s="48"/>
      <c r="F425" s="106"/>
      <c r="G425" s="100"/>
    </row>
    <row r="426" spans="1:7" s="7" customFormat="1" x14ac:dyDescent="0.25">
      <c r="A426" s="48"/>
      <c r="F426" s="106"/>
      <c r="G426" s="100"/>
    </row>
    <row r="427" spans="1:7" s="7" customFormat="1" x14ac:dyDescent="0.25">
      <c r="A427" s="48"/>
      <c r="F427" s="106"/>
      <c r="G427" s="100"/>
    </row>
    <row r="428" spans="1:7" s="7" customFormat="1" x14ac:dyDescent="0.25">
      <c r="A428" s="48"/>
      <c r="F428" s="106"/>
      <c r="G428" s="100"/>
    </row>
    <row r="429" spans="1:7" s="7" customFormat="1" x14ac:dyDescent="0.25">
      <c r="A429" s="48"/>
      <c r="F429" s="106"/>
      <c r="G429" s="100"/>
    </row>
    <row r="430" spans="1:7" s="7" customFormat="1" x14ac:dyDescent="0.25">
      <c r="A430" s="48"/>
      <c r="F430" s="106"/>
      <c r="G430" s="100"/>
    </row>
    <row r="431" spans="1:7" s="7" customFormat="1" x14ac:dyDescent="0.25">
      <c r="A431" s="48"/>
      <c r="F431" s="106"/>
      <c r="G431" s="100"/>
    </row>
    <row r="432" spans="1:7" s="7" customFormat="1" x14ac:dyDescent="0.25">
      <c r="A432" s="48"/>
      <c r="F432" s="106"/>
      <c r="G432" s="100"/>
    </row>
    <row r="433" spans="1:7" s="7" customFormat="1" x14ac:dyDescent="0.25">
      <c r="A433" s="48"/>
      <c r="F433" s="106"/>
      <c r="G433" s="100"/>
    </row>
    <row r="434" spans="1:7" s="7" customFormat="1" x14ac:dyDescent="0.25">
      <c r="A434" s="48"/>
      <c r="F434" s="106"/>
      <c r="G434" s="100"/>
    </row>
    <row r="435" spans="1:7" s="7" customFormat="1" x14ac:dyDescent="0.25">
      <c r="A435" s="48"/>
      <c r="F435" s="106"/>
      <c r="G435" s="100"/>
    </row>
    <row r="436" spans="1:7" s="7" customFormat="1" x14ac:dyDescent="0.25">
      <c r="A436" s="48"/>
      <c r="F436" s="106"/>
      <c r="G436" s="100"/>
    </row>
    <row r="437" spans="1:7" s="7" customFormat="1" x14ac:dyDescent="0.25">
      <c r="A437" s="48"/>
      <c r="F437" s="106"/>
      <c r="G437" s="100"/>
    </row>
    <row r="438" spans="1:7" s="7" customFormat="1" x14ac:dyDescent="0.25">
      <c r="A438" s="48"/>
      <c r="F438" s="106"/>
      <c r="G438" s="100"/>
    </row>
    <row r="439" spans="1:7" s="7" customFormat="1" x14ac:dyDescent="0.25">
      <c r="A439" s="48"/>
      <c r="F439" s="106"/>
      <c r="G439" s="100"/>
    </row>
    <row r="440" spans="1:7" s="7" customFormat="1" x14ac:dyDescent="0.25">
      <c r="A440" s="48"/>
      <c r="F440" s="106"/>
      <c r="G440" s="100"/>
    </row>
    <row r="441" spans="1:7" s="7" customFormat="1" x14ac:dyDescent="0.25">
      <c r="A441" s="48"/>
      <c r="F441" s="106"/>
      <c r="G441" s="100"/>
    </row>
    <row r="442" spans="1:7" s="7" customFormat="1" x14ac:dyDescent="0.25">
      <c r="A442" s="48"/>
      <c r="F442" s="106"/>
      <c r="G442" s="100"/>
    </row>
    <row r="443" spans="1:7" s="7" customFormat="1" x14ac:dyDescent="0.25">
      <c r="A443" s="48"/>
      <c r="F443" s="106"/>
      <c r="G443" s="100"/>
    </row>
    <row r="444" spans="1:7" s="7" customFormat="1" x14ac:dyDescent="0.25">
      <c r="A444" s="48"/>
      <c r="F444" s="106"/>
      <c r="G444" s="100"/>
    </row>
    <row r="445" spans="1:7" s="7" customFormat="1" x14ac:dyDescent="0.25">
      <c r="A445" s="48"/>
      <c r="F445" s="106"/>
      <c r="G445" s="100"/>
    </row>
    <row r="446" spans="1:7" s="7" customFormat="1" x14ac:dyDescent="0.25">
      <c r="A446" s="48"/>
      <c r="F446" s="106"/>
      <c r="G446" s="100"/>
    </row>
    <row r="447" spans="1:7" s="7" customFormat="1" x14ac:dyDescent="0.25">
      <c r="A447" s="48"/>
      <c r="F447" s="106"/>
      <c r="G447" s="100"/>
    </row>
    <row r="448" spans="1:7" s="7" customFormat="1" x14ac:dyDescent="0.25">
      <c r="A448" s="48"/>
      <c r="F448" s="106"/>
      <c r="G448" s="100"/>
    </row>
    <row r="449" spans="1:7" s="7" customFormat="1" x14ac:dyDescent="0.25">
      <c r="A449" s="48"/>
      <c r="F449" s="106"/>
      <c r="G449" s="100"/>
    </row>
    <row r="450" spans="1:7" s="7" customFormat="1" x14ac:dyDescent="0.25">
      <c r="A450" s="48"/>
      <c r="F450" s="106"/>
      <c r="G450" s="100"/>
    </row>
    <row r="451" spans="1:7" s="7" customFormat="1" x14ac:dyDescent="0.25">
      <c r="A451" s="48"/>
      <c r="F451" s="106"/>
      <c r="G451" s="100"/>
    </row>
    <row r="452" spans="1:7" s="7" customFormat="1" x14ac:dyDescent="0.25">
      <c r="A452" s="48"/>
      <c r="F452" s="106"/>
      <c r="G452" s="100"/>
    </row>
    <row r="453" spans="1:7" s="7" customFormat="1" x14ac:dyDescent="0.25">
      <c r="A453" s="48"/>
      <c r="F453" s="106"/>
      <c r="G453" s="100"/>
    </row>
    <row r="454" spans="1:7" s="7" customFormat="1" x14ac:dyDescent="0.25">
      <c r="A454" s="48"/>
      <c r="F454" s="106"/>
      <c r="G454" s="100"/>
    </row>
    <row r="455" spans="1:7" s="7" customFormat="1" x14ac:dyDescent="0.25">
      <c r="A455" s="48"/>
      <c r="F455" s="106"/>
      <c r="G455" s="100"/>
    </row>
    <row r="456" spans="1:7" s="7" customFormat="1" x14ac:dyDescent="0.25">
      <c r="A456" s="48"/>
      <c r="F456" s="106"/>
      <c r="G456" s="100"/>
    </row>
    <row r="457" spans="1:7" s="7" customFormat="1" x14ac:dyDescent="0.25">
      <c r="A457" s="48"/>
      <c r="F457" s="106"/>
      <c r="G457" s="100"/>
    </row>
    <row r="458" spans="1:7" s="7" customFormat="1" x14ac:dyDescent="0.25">
      <c r="A458" s="48"/>
      <c r="F458" s="106"/>
      <c r="G458" s="100"/>
    </row>
    <row r="459" spans="1:7" s="7" customFormat="1" x14ac:dyDescent="0.25">
      <c r="A459" s="48"/>
      <c r="F459" s="106"/>
      <c r="G459" s="100"/>
    </row>
    <row r="460" spans="1:7" s="7" customFormat="1" x14ac:dyDescent="0.25">
      <c r="A460" s="48"/>
      <c r="F460" s="106"/>
      <c r="G460" s="100"/>
    </row>
    <row r="461" spans="1:7" s="7" customFormat="1" x14ac:dyDescent="0.25">
      <c r="A461" s="48"/>
      <c r="F461" s="106"/>
      <c r="G461" s="100"/>
    </row>
    <row r="462" spans="1:7" s="7" customFormat="1" x14ac:dyDescent="0.25">
      <c r="A462" s="48"/>
      <c r="F462" s="106"/>
      <c r="G462" s="100"/>
    </row>
    <row r="463" spans="1:7" s="7" customFormat="1" x14ac:dyDescent="0.25">
      <c r="A463" s="48"/>
      <c r="F463" s="106"/>
      <c r="G463" s="100"/>
    </row>
    <row r="464" spans="1:7" s="7" customFormat="1" x14ac:dyDescent="0.25">
      <c r="A464" s="48"/>
      <c r="F464" s="106"/>
      <c r="G464" s="100"/>
    </row>
    <row r="465" spans="1:7" s="7" customFormat="1" x14ac:dyDescent="0.25">
      <c r="A465" s="48"/>
      <c r="F465" s="106"/>
      <c r="G465" s="100"/>
    </row>
    <row r="466" spans="1:7" s="7" customFormat="1" x14ac:dyDescent="0.25">
      <c r="A466" s="48"/>
      <c r="F466" s="106"/>
      <c r="G466" s="100"/>
    </row>
    <row r="467" spans="1:7" s="7" customFormat="1" x14ac:dyDescent="0.25">
      <c r="A467" s="48"/>
      <c r="F467" s="106"/>
      <c r="G467" s="100"/>
    </row>
    <row r="468" spans="1:7" s="7" customFormat="1" x14ac:dyDescent="0.25">
      <c r="A468" s="48"/>
      <c r="F468" s="106"/>
      <c r="G468" s="100"/>
    </row>
    <row r="469" spans="1:7" s="7" customFormat="1" x14ac:dyDescent="0.25">
      <c r="A469" s="48"/>
      <c r="F469" s="106"/>
      <c r="G469" s="100"/>
    </row>
    <row r="470" spans="1:7" s="7" customFormat="1" x14ac:dyDescent="0.25">
      <c r="A470" s="48"/>
      <c r="F470" s="106"/>
      <c r="G470" s="100"/>
    </row>
    <row r="471" spans="1:7" s="7" customFormat="1" x14ac:dyDescent="0.25">
      <c r="A471" s="48"/>
      <c r="F471" s="106"/>
      <c r="G471" s="100"/>
    </row>
    <row r="472" spans="1:7" s="7" customFormat="1" x14ac:dyDescent="0.25">
      <c r="A472" s="48"/>
      <c r="F472" s="106"/>
      <c r="G472" s="100"/>
    </row>
    <row r="473" spans="1:7" s="7" customFormat="1" x14ac:dyDescent="0.25">
      <c r="A473" s="48"/>
      <c r="F473" s="106"/>
      <c r="G473" s="100"/>
    </row>
    <row r="474" spans="1:7" s="7" customFormat="1" x14ac:dyDescent="0.25">
      <c r="A474" s="48"/>
      <c r="F474" s="106"/>
      <c r="G474" s="100"/>
    </row>
    <row r="475" spans="1:7" s="7" customFormat="1" x14ac:dyDescent="0.25">
      <c r="A475" s="48"/>
      <c r="F475" s="106"/>
      <c r="G475" s="100"/>
    </row>
    <row r="476" spans="1:7" s="7" customFormat="1" x14ac:dyDescent="0.25">
      <c r="A476" s="48"/>
      <c r="F476" s="106"/>
      <c r="G476" s="100"/>
    </row>
    <row r="477" spans="1:7" s="7" customFormat="1" x14ac:dyDescent="0.25">
      <c r="A477" s="48"/>
      <c r="F477" s="106"/>
      <c r="G477" s="100"/>
    </row>
    <row r="478" spans="1:7" s="7" customFormat="1" x14ac:dyDescent="0.25">
      <c r="A478" s="48"/>
      <c r="F478" s="106"/>
      <c r="G478" s="100"/>
    </row>
    <row r="479" spans="1:7" s="7" customFormat="1" x14ac:dyDescent="0.25">
      <c r="A479" s="48"/>
      <c r="F479" s="106"/>
      <c r="G479" s="100"/>
    </row>
    <row r="480" spans="1:7" s="7" customFormat="1" x14ac:dyDescent="0.25">
      <c r="A480" s="48"/>
      <c r="F480" s="106"/>
      <c r="G480" s="100"/>
    </row>
    <row r="481" spans="1:7" s="7" customFormat="1" x14ac:dyDescent="0.25">
      <c r="A481" s="48"/>
      <c r="F481" s="106"/>
      <c r="G481" s="100"/>
    </row>
    <row r="482" spans="1:7" s="7" customFormat="1" x14ac:dyDescent="0.25">
      <c r="A482" s="48"/>
      <c r="F482" s="106"/>
      <c r="G482" s="100"/>
    </row>
    <row r="483" spans="1:7" s="7" customFormat="1" x14ac:dyDescent="0.25">
      <c r="A483" s="48"/>
      <c r="F483" s="106"/>
      <c r="G483" s="100"/>
    </row>
    <row r="484" spans="1:7" s="7" customFormat="1" x14ac:dyDescent="0.25">
      <c r="A484" s="48"/>
      <c r="F484" s="106"/>
      <c r="G484" s="100"/>
    </row>
    <row r="485" spans="1:7" s="7" customFormat="1" x14ac:dyDescent="0.25">
      <c r="A485" s="48"/>
      <c r="F485" s="106"/>
      <c r="G485" s="100"/>
    </row>
    <row r="486" spans="1:7" s="7" customFormat="1" x14ac:dyDescent="0.25">
      <c r="A486" s="48"/>
      <c r="F486" s="106"/>
      <c r="G486" s="100"/>
    </row>
    <row r="487" spans="1:7" s="7" customFormat="1" x14ac:dyDescent="0.25">
      <c r="A487" s="48"/>
      <c r="F487" s="106"/>
      <c r="G487" s="100"/>
    </row>
    <row r="488" spans="1:7" s="7" customFormat="1" x14ac:dyDescent="0.25">
      <c r="A488" s="48"/>
      <c r="F488" s="106"/>
      <c r="G488" s="100"/>
    </row>
    <row r="489" spans="1:7" s="7" customFormat="1" x14ac:dyDescent="0.25">
      <c r="A489" s="48"/>
      <c r="F489" s="106"/>
      <c r="G489" s="100"/>
    </row>
    <row r="490" spans="1:7" s="7" customFormat="1" x14ac:dyDescent="0.25">
      <c r="A490" s="48"/>
      <c r="F490" s="106"/>
      <c r="G490" s="100"/>
    </row>
    <row r="491" spans="1:7" s="7" customFormat="1" x14ac:dyDescent="0.25">
      <c r="A491" s="48"/>
      <c r="F491" s="106"/>
      <c r="G491" s="100"/>
    </row>
    <row r="492" spans="1:7" s="7" customFormat="1" x14ac:dyDescent="0.25">
      <c r="A492" s="48"/>
      <c r="F492" s="106"/>
      <c r="G492" s="100"/>
    </row>
    <row r="493" spans="1:7" s="7" customFormat="1" x14ac:dyDescent="0.25">
      <c r="A493" s="48"/>
      <c r="F493" s="106"/>
      <c r="G493" s="100"/>
    </row>
    <row r="494" spans="1:7" s="7" customFormat="1" x14ac:dyDescent="0.25">
      <c r="A494" s="48"/>
      <c r="F494" s="106"/>
      <c r="G494" s="100"/>
    </row>
    <row r="495" spans="1:7" s="7" customFormat="1" x14ac:dyDescent="0.25">
      <c r="A495" s="48"/>
      <c r="F495" s="106"/>
      <c r="G495" s="100"/>
    </row>
    <row r="496" spans="1:7" s="7" customFormat="1" x14ac:dyDescent="0.25">
      <c r="A496" s="48"/>
      <c r="F496" s="106"/>
      <c r="G496" s="100"/>
    </row>
    <row r="497" spans="1:7" s="7" customFormat="1" x14ac:dyDescent="0.25">
      <c r="A497" s="48"/>
      <c r="F497" s="106"/>
      <c r="G497" s="100"/>
    </row>
    <row r="498" spans="1:7" s="7" customFormat="1" x14ac:dyDescent="0.25">
      <c r="A498" s="48"/>
      <c r="F498" s="106"/>
      <c r="G498" s="100"/>
    </row>
    <row r="499" spans="1:7" s="7" customFormat="1" x14ac:dyDescent="0.25">
      <c r="A499" s="48"/>
      <c r="F499" s="106"/>
      <c r="G499" s="100"/>
    </row>
    <row r="500" spans="1:7" s="7" customFormat="1" x14ac:dyDescent="0.25">
      <c r="A500" s="48"/>
      <c r="F500" s="106"/>
      <c r="G500" s="100"/>
    </row>
    <row r="501" spans="1:7" s="7" customFormat="1" x14ac:dyDescent="0.25">
      <c r="A501" s="48"/>
      <c r="F501" s="106"/>
      <c r="G501" s="100"/>
    </row>
    <row r="502" spans="1:7" s="7" customFormat="1" x14ac:dyDescent="0.25">
      <c r="A502" s="48"/>
      <c r="F502" s="106"/>
      <c r="G502" s="100"/>
    </row>
    <row r="503" spans="1:7" s="7" customFormat="1" x14ac:dyDescent="0.25">
      <c r="A503" s="48"/>
      <c r="F503" s="106"/>
      <c r="G503" s="100"/>
    </row>
    <row r="504" spans="1:7" s="7" customFormat="1" x14ac:dyDescent="0.25">
      <c r="A504" s="48"/>
      <c r="F504" s="106"/>
      <c r="G504" s="100"/>
    </row>
    <row r="505" spans="1:7" s="7" customFormat="1" x14ac:dyDescent="0.25">
      <c r="A505" s="48"/>
      <c r="F505" s="106"/>
      <c r="G505" s="100"/>
    </row>
    <row r="506" spans="1:7" s="7" customFormat="1" x14ac:dyDescent="0.25">
      <c r="A506" s="48"/>
      <c r="F506" s="106"/>
      <c r="G506" s="100"/>
    </row>
    <row r="507" spans="1:7" s="7" customFormat="1" x14ac:dyDescent="0.25">
      <c r="A507" s="48"/>
      <c r="F507" s="106"/>
      <c r="G507" s="100"/>
    </row>
    <row r="508" spans="1:7" s="7" customFormat="1" x14ac:dyDescent="0.25">
      <c r="A508" s="48"/>
      <c r="F508" s="106"/>
      <c r="G508" s="100"/>
    </row>
    <row r="509" spans="1:7" s="7" customFormat="1" x14ac:dyDescent="0.25">
      <c r="A509" s="48"/>
      <c r="F509" s="106"/>
      <c r="G509" s="100"/>
    </row>
    <row r="510" spans="1:7" s="7" customFormat="1" x14ac:dyDescent="0.25">
      <c r="A510" s="48"/>
      <c r="F510" s="106"/>
      <c r="G510" s="100"/>
    </row>
    <row r="511" spans="1:7" s="7" customFormat="1" x14ac:dyDescent="0.25">
      <c r="A511" s="48"/>
      <c r="F511" s="106"/>
      <c r="G511" s="100"/>
    </row>
    <row r="512" spans="1:7" s="7" customFormat="1" x14ac:dyDescent="0.25">
      <c r="A512" s="48"/>
      <c r="F512" s="106"/>
      <c r="G512" s="100"/>
    </row>
    <row r="513" spans="1:7" s="7" customFormat="1" x14ac:dyDescent="0.25">
      <c r="A513" s="48"/>
      <c r="F513" s="106"/>
      <c r="G513" s="100"/>
    </row>
    <row r="514" spans="1:7" s="7" customFormat="1" x14ac:dyDescent="0.25">
      <c r="A514" s="48"/>
      <c r="F514" s="106"/>
      <c r="G514" s="100"/>
    </row>
    <row r="515" spans="1:7" s="7" customFormat="1" x14ac:dyDescent="0.25">
      <c r="A515" s="48"/>
      <c r="F515" s="106"/>
      <c r="G515" s="100"/>
    </row>
    <row r="516" spans="1:7" s="7" customFormat="1" x14ac:dyDescent="0.25">
      <c r="A516" s="48"/>
      <c r="F516" s="106"/>
      <c r="G516" s="100"/>
    </row>
    <row r="517" spans="1:7" s="7" customFormat="1" x14ac:dyDescent="0.25">
      <c r="A517" s="48"/>
      <c r="F517" s="106"/>
      <c r="G517" s="100"/>
    </row>
    <row r="518" spans="1:7" s="7" customFormat="1" x14ac:dyDescent="0.25">
      <c r="A518" s="48"/>
      <c r="F518" s="106"/>
      <c r="G518" s="100"/>
    </row>
    <row r="519" spans="1:7" s="7" customFormat="1" x14ac:dyDescent="0.25">
      <c r="A519" s="48"/>
      <c r="F519" s="106"/>
      <c r="G519" s="100"/>
    </row>
    <row r="520" spans="1:7" s="7" customFormat="1" x14ac:dyDescent="0.25">
      <c r="A520" s="48"/>
      <c r="F520" s="106"/>
      <c r="G520" s="100"/>
    </row>
    <row r="521" spans="1:7" s="7" customFormat="1" x14ac:dyDescent="0.25">
      <c r="A521" s="48"/>
      <c r="F521" s="106"/>
      <c r="G521" s="100"/>
    </row>
    <row r="522" spans="1:7" s="7" customFormat="1" x14ac:dyDescent="0.25">
      <c r="A522" s="48"/>
      <c r="F522" s="106"/>
      <c r="G522" s="100"/>
    </row>
    <row r="523" spans="1:7" s="7" customFormat="1" x14ac:dyDescent="0.25">
      <c r="A523" s="48"/>
      <c r="F523" s="106"/>
      <c r="G523" s="100"/>
    </row>
    <row r="524" spans="1:7" s="7" customFormat="1" x14ac:dyDescent="0.25">
      <c r="A524" s="48"/>
      <c r="F524" s="106"/>
      <c r="G524" s="100"/>
    </row>
    <row r="525" spans="1:7" s="7" customFormat="1" x14ac:dyDescent="0.25">
      <c r="A525" s="48"/>
      <c r="F525" s="106"/>
      <c r="G525" s="100"/>
    </row>
    <row r="526" spans="1:7" s="7" customFormat="1" x14ac:dyDescent="0.25">
      <c r="A526" s="48"/>
      <c r="F526" s="106"/>
      <c r="G526" s="100"/>
    </row>
    <row r="527" spans="1:7" s="7" customFormat="1" x14ac:dyDescent="0.25">
      <c r="A527" s="48"/>
      <c r="F527" s="106"/>
      <c r="G527" s="100"/>
    </row>
    <row r="528" spans="1:7" s="7" customFormat="1" x14ac:dyDescent="0.25">
      <c r="A528" s="48"/>
      <c r="F528" s="106"/>
      <c r="G528" s="100"/>
    </row>
    <row r="529" spans="1:7" s="7" customFormat="1" x14ac:dyDescent="0.25">
      <c r="A529" s="48"/>
      <c r="F529" s="106"/>
      <c r="G529" s="100"/>
    </row>
    <row r="530" spans="1:7" s="7" customFormat="1" x14ac:dyDescent="0.25">
      <c r="A530" s="48"/>
      <c r="F530" s="106"/>
      <c r="G530" s="100"/>
    </row>
    <row r="531" spans="1:7" s="7" customFormat="1" x14ac:dyDescent="0.25">
      <c r="A531" s="48"/>
      <c r="F531" s="106"/>
      <c r="G531" s="100"/>
    </row>
    <row r="532" spans="1:7" s="7" customFormat="1" x14ac:dyDescent="0.25">
      <c r="A532" s="48"/>
      <c r="F532" s="106"/>
      <c r="G532" s="100"/>
    </row>
    <row r="533" spans="1:7" s="7" customFormat="1" x14ac:dyDescent="0.25">
      <c r="A533" s="48"/>
      <c r="F533" s="106"/>
      <c r="G533" s="100"/>
    </row>
    <row r="534" spans="1:7" s="7" customFormat="1" x14ac:dyDescent="0.25">
      <c r="A534" s="48"/>
      <c r="F534" s="106"/>
      <c r="G534" s="100"/>
    </row>
    <row r="535" spans="1:7" s="7" customFormat="1" x14ac:dyDescent="0.25">
      <c r="A535" s="48"/>
      <c r="F535" s="106"/>
      <c r="G535" s="100"/>
    </row>
    <row r="536" spans="1:7" s="7" customFormat="1" x14ac:dyDescent="0.25">
      <c r="A536" s="48"/>
      <c r="F536" s="106"/>
      <c r="G536" s="100"/>
    </row>
    <row r="537" spans="1:7" s="7" customFormat="1" x14ac:dyDescent="0.25">
      <c r="A537" s="48"/>
      <c r="F537" s="106"/>
      <c r="G537" s="100"/>
    </row>
    <row r="538" spans="1:7" s="7" customFormat="1" x14ac:dyDescent="0.25">
      <c r="A538" s="48"/>
      <c r="F538" s="106"/>
      <c r="G538" s="100"/>
    </row>
    <row r="539" spans="1:7" s="7" customFormat="1" x14ac:dyDescent="0.25">
      <c r="A539" s="48"/>
      <c r="F539" s="106"/>
      <c r="G539" s="100"/>
    </row>
    <row r="540" spans="1:7" s="7" customFormat="1" x14ac:dyDescent="0.25">
      <c r="A540" s="48"/>
      <c r="F540" s="106"/>
      <c r="G540" s="100"/>
    </row>
    <row r="541" spans="1:7" s="7" customFormat="1" x14ac:dyDescent="0.25">
      <c r="A541" s="48"/>
      <c r="F541" s="106"/>
      <c r="G541" s="100"/>
    </row>
    <row r="542" spans="1:7" s="7" customFormat="1" x14ac:dyDescent="0.25">
      <c r="A542" s="48"/>
      <c r="F542" s="106"/>
      <c r="G542" s="100"/>
    </row>
    <row r="543" spans="1:7" s="7" customFormat="1" x14ac:dyDescent="0.25">
      <c r="A543" s="48"/>
      <c r="F543" s="106"/>
      <c r="G543" s="100"/>
    </row>
    <row r="544" spans="1:7" s="7" customFormat="1" x14ac:dyDescent="0.25">
      <c r="A544" s="48"/>
      <c r="F544" s="106"/>
      <c r="G544" s="100"/>
    </row>
    <row r="545" spans="1:7" s="7" customFormat="1" x14ac:dyDescent="0.25">
      <c r="A545" s="48"/>
      <c r="F545" s="106"/>
      <c r="G545" s="100"/>
    </row>
    <row r="546" spans="1:7" s="7" customFormat="1" x14ac:dyDescent="0.25">
      <c r="A546" s="48"/>
      <c r="F546" s="106"/>
      <c r="G546" s="100"/>
    </row>
    <row r="547" spans="1:7" s="7" customFormat="1" x14ac:dyDescent="0.25">
      <c r="A547" s="48"/>
      <c r="F547" s="106"/>
      <c r="G547" s="100"/>
    </row>
    <row r="548" spans="1:7" s="7" customFormat="1" x14ac:dyDescent="0.25">
      <c r="A548" s="48"/>
      <c r="F548" s="106"/>
      <c r="G548" s="100"/>
    </row>
    <row r="549" spans="1:7" s="7" customFormat="1" x14ac:dyDescent="0.25">
      <c r="A549" s="48"/>
      <c r="F549" s="106"/>
      <c r="G549" s="100"/>
    </row>
    <row r="550" spans="1:7" s="7" customFormat="1" x14ac:dyDescent="0.25">
      <c r="A550" s="48"/>
      <c r="F550" s="106"/>
      <c r="G550" s="100"/>
    </row>
    <row r="551" spans="1:7" s="7" customFormat="1" x14ac:dyDescent="0.25">
      <c r="A551" s="48"/>
      <c r="F551" s="106"/>
      <c r="G551" s="100"/>
    </row>
    <row r="552" spans="1:7" s="7" customFormat="1" x14ac:dyDescent="0.25">
      <c r="A552" s="48"/>
      <c r="F552" s="106"/>
      <c r="G552" s="100"/>
    </row>
    <row r="553" spans="1:7" s="7" customFormat="1" x14ac:dyDescent="0.25">
      <c r="A553" s="48"/>
      <c r="F553" s="106"/>
      <c r="G553" s="100"/>
    </row>
    <row r="554" spans="1:7" s="7" customFormat="1" x14ac:dyDescent="0.25">
      <c r="A554" s="48"/>
      <c r="F554" s="106"/>
      <c r="G554" s="100"/>
    </row>
    <row r="555" spans="1:7" s="7" customFormat="1" x14ac:dyDescent="0.25">
      <c r="A555" s="48"/>
      <c r="F555" s="106"/>
      <c r="G555" s="100"/>
    </row>
    <row r="556" spans="1:7" s="7" customFormat="1" x14ac:dyDescent="0.25">
      <c r="A556" s="48"/>
      <c r="F556" s="106"/>
      <c r="G556" s="100"/>
    </row>
    <row r="557" spans="1:7" s="7" customFormat="1" x14ac:dyDescent="0.25">
      <c r="A557" s="48"/>
      <c r="F557" s="106"/>
      <c r="G557" s="100"/>
    </row>
    <row r="558" spans="1:7" s="7" customFormat="1" x14ac:dyDescent="0.25">
      <c r="A558" s="48"/>
      <c r="F558" s="106"/>
      <c r="G558" s="100"/>
    </row>
    <row r="559" spans="1:7" s="7" customFormat="1" x14ac:dyDescent="0.25">
      <c r="A559" s="48"/>
      <c r="F559" s="106"/>
      <c r="G559" s="100"/>
    </row>
    <row r="560" spans="1:7" s="7" customFormat="1" x14ac:dyDescent="0.25">
      <c r="A560" s="48"/>
      <c r="F560" s="106"/>
      <c r="G560" s="100"/>
    </row>
    <row r="561" spans="1:7" s="7" customFormat="1" x14ac:dyDescent="0.25">
      <c r="A561" s="48"/>
      <c r="F561" s="106"/>
      <c r="G561" s="100"/>
    </row>
    <row r="562" spans="1:7" s="7" customFormat="1" x14ac:dyDescent="0.25">
      <c r="A562" s="48"/>
      <c r="F562" s="106"/>
      <c r="G562" s="100"/>
    </row>
    <row r="563" spans="1:7" s="7" customFormat="1" x14ac:dyDescent="0.25">
      <c r="A563" s="48"/>
      <c r="F563" s="106"/>
      <c r="G563" s="100"/>
    </row>
    <row r="564" spans="1:7" s="7" customFormat="1" x14ac:dyDescent="0.25">
      <c r="A564" s="48"/>
      <c r="F564" s="106"/>
      <c r="G564" s="100"/>
    </row>
    <row r="565" spans="1:7" s="7" customFormat="1" x14ac:dyDescent="0.25">
      <c r="A565" s="48"/>
      <c r="F565" s="106"/>
      <c r="G565" s="100"/>
    </row>
    <row r="566" spans="1:7" s="7" customFormat="1" x14ac:dyDescent="0.25">
      <c r="A566" s="48"/>
      <c r="F566" s="106"/>
      <c r="G566" s="100"/>
    </row>
    <row r="567" spans="1:7" s="7" customFormat="1" x14ac:dyDescent="0.25">
      <c r="A567" s="48"/>
      <c r="F567" s="106"/>
      <c r="G567" s="100"/>
    </row>
    <row r="568" spans="1:7" s="7" customFormat="1" x14ac:dyDescent="0.25">
      <c r="A568" s="48"/>
      <c r="F568" s="106"/>
      <c r="G568" s="100"/>
    </row>
    <row r="569" spans="1:7" s="7" customFormat="1" x14ac:dyDescent="0.25">
      <c r="A569" s="48"/>
      <c r="F569" s="106"/>
      <c r="G569" s="100"/>
    </row>
    <row r="570" spans="1:7" s="7" customFormat="1" x14ac:dyDescent="0.25">
      <c r="A570" s="48"/>
      <c r="F570" s="106"/>
      <c r="G570" s="100"/>
    </row>
    <row r="571" spans="1:7" s="7" customFormat="1" x14ac:dyDescent="0.25">
      <c r="A571" s="48"/>
      <c r="F571" s="106"/>
      <c r="G571" s="100"/>
    </row>
    <row r="572" spans="1:7" s="7" customFormat="1" x14ac:dyDescent="0.25">
      <c r="A572" s="48"/>
      <c r="F572" s="106"/>
      <c r="G572" s="100"/>
    </row>
    <row r="573" spans="1:7" s="7" customFormat="1" x14ac:dyDescent="0.25">
      <c r="A573" s="48"/>
      <c r="F573" s="106"/>
      <c r="G573" s="100"/>
    </row>
    <row r="574" spans="1:7" s="7" customFormat="1" x14ac:dyDescent="0.25">
      <c r="A574" s="48"/>
      <c r="F574" s="106"/>
      <c r="G574" s="100"/>
    </row>
    <row r="575" spans="1:7" s="7" customFormat="1" x14ac:dyDescent="0.25">
      <c r="A575" s="48"/>
      <c r="F575" s="106"/>
      <c r="G575" s="100"/>
    </row>
    <row r="576" spans="1:7" s="7" customFormat="1" x14ac:dyDescent="0.25">
      <c r="A576" s="48"/>
      <c r="F576" s="106"/>
      <c r="G576" s="100"/>
    </row>
    <row r="577" spans="1:7" s="7" customFormat="1" x14ac:dyDescent="0.25">
      <c r="A577" s="48"/>
      <c r="F577" s="106"/>
      <c r="G577" s="100"/>
    </row>
    <row r="578" spans="1:7" s="7" customFormat="1" x14ac:dyDescent="0.25">
      <c r="A578" s="48"/>
      <c r="F578" s="106"/>
      <c r="G578" s="100"/>
    </row>
    <row r="579" spans="1:7" s="7" customFormat="1" x14ac:dyDescent="0.25">
      <c r="A579" s="48"/>
      <c r="F579" s="106"/>
      <c r="G579" s="100"/>
    </row>
    <row r="580" spans="1:7" s="7" customFormat="1" x14ac:dyDescent="0.25">
      <c r="A580" s="48"/>
      <c r="F580" s="106"/>
      <c r="G580" s="100"/>
    </row>
    <row r="581" spans="1:7" s="7" customFormat="1" x14ac:dyDescent="0.25">
      <c r="A581" s="48"/>
      <c r="F581" s="106"/>
      <c r="G581" s="100"/>
    </row>
    <row r="582" spans="1:7" s="7" customFormat="1" x14ac:dyDescent="0.25">
      <c r="A582" s="48"/>
      <c r="F582" s="106"/>
      <c r="G582" s="100"/>
    </row>
    <row r="583" spans="1:7" s="7" customFormat="1" x14ac:dyDescent="0.25">
      <c r="A583" s="48"/>
      <c r="F583" s="106"/>
      <c r="G583" s="100"/>
    </row>
    <row r="584" spans="1:7" s="7" customFormat="1" x14ac:dyDescent="0.25">
      <c r="A584" s="48"/>
      <c r="F584" s="106"/>
      <c r="G584" s="100"/>
    </row>
    <row r="585" spans="1:7" s="7" customFormat="1" x14ac:dyDescent="0.25">
      <c r="A585" s="48"/>
      <c r="F585" s="106"/>
      <c r="G585" s="100"/>
    </row>
    <row r="586" spans="1:7" s="7" customFormat="1" x14ac:dyDescent="0.25">
      <c r="A586" s="48"/>
      <c r="F586" s="106"/>
      <c r="G586" s="100"/>
    </row>
    <row r="587" spans="1:7" s="7" customFormat="1" x14ac:dyDescent="0.25">
      <c r="A587" s="48"/>
      <c r="F587" s="106"/>
      <c r="G587" s="100"/>
    </row>
    <row r="588" spans="1:7" s="7" customFormat="1" x14ac:dyDescent="0.25">
      <c r="A588" s="48"/>
      <c r="F588" s="106"/>
      <c r="G588" s="100"/>
    </row>
    <row r="589" spans="1:7" s="7" customFormat="1" x14ac:dyDescent="0.25">
      <c r="A589" s="48"/>
      <c r="F589" s="106"/>
      <c r="G589" s="100"/>
    </row>
    <row r="590" spans="1:7" s="7" customFormat="1" x14ac:dyDescent="0.25">
      <c r="A590" s="48"/>
      <c r="F590" s="106"/>
      <c r="G590" s="100"/>
    </row>
    <row r="591" spans="1:7" s="7" customFormat="1" x14ac:dyDescent="0.25">
      <c r="A591" s="48"/>
      <c r="F591" s="106"/>
      <c r="G591" s="100"/>
    </row>
    <row r="592" spans="1:7" s="7" customFormat="1" x14ac:dyDescent="0.25">
      <c r="A592" s="48"/>
      <c r="F592" s="106"/>
      <c r="G592" s="100"/>
    </row>
    <row r="593" spans="1:7" s="7" customFormat="1" x14ac:dyDescent="0.25">
      <c r="A593" s="48"/>
      <c r="F593" s="106"/>
      <c r="G593" s="100"/>
    </row>
    <row r="594" spans="1:7" s="7" customFormat="1" x14ac:dyDescent="0.25">
      <c r="A594" s="48"/>
      <c r="F594" s="106"/>
      <c r="G594" s="100"/>
    </row>
    <row r="595" spans="1:7" s="7" customFormat="1" x14ac:dyDescent="0.25">
      <c r="A595" s="48"/>
      <c r="F595" s="106"/>
      <c r="G595" s="100"/>
    </row>
    <row r="596" spans="1:7" s="7" customFormat="1" x14ac:dyDescent="0.25">
      <c r="A596" s="48"/>
      <c r="F596" s="106"/>
      <c r="G596" s="100"/>
    </row>
    <row r="597" spans="1:7" s="7" customFormat="1" x14ac:dyDescent="0.25">
      <c r="A597" s="48"/>
      <c r="F597" s="106"/>
      <c r="G597" s="100"/>
    </row>
    <row r="598" spans="1:7" s="7" customFormat="1" x14ac:dyDescent="0.25">
      <c r="A598" s="48"/>
      <c r="F598" s="106"/>
      <c r="G598" s="100"/>
    </row>
    <row r="599" spans="1:7" s="7" customFormat="1" x14ac:dyDescent="0.25">
      <c r="A599" s="48"/>
      <c r="F599" s="106"/>
      <c r="G599" s="100"/>
    </row>
    <row r="600" spans="1:7" s="7" customFormat="1" x14ac:dyDescent="0.25">
      <c r="A600" s="48"/>
      <c r="F600" s="106"/>
      <c r="G600" s="100"/>
    </row>
    <row r="601" spans="1:7" s="7" customFormat="1" x14ac:dyDescent="0.25">
      <c r="A601" s="48"/>
      <c r="F601" s="106"/>
      <c r="G601" s="100"/>
    </row>
    <row r="602" spans="1:7" s="7" customFormat="1" x14ac:dyDescent="0.25">
      <c r="A602" s="48"/>
      <c r="F602" s="106"/>
      <c r="G602" s="100"/>
    </row>
    <row r="603" spans="1:7" s="7" customFormat="1" x14ac:dyDescent="0.25">
      <c r="A603" s="48"/>
      <c r="F603" s="106"/>
      <c r="G603" s="100"/>
    </row>
    <row r="604" spans="1:7" s="7" customFormat="1" x14ac:dyDescent="0.25">
      <c r="A604" s="48"/>
      <c r="F604" s="106"/>
      <c r="G604" s="100"/>
    </row>
    <row r="605" spans="1:7" s="7" customFormat="1" x14ac:dyDescent="0.25">
      <c r="A605" s="48"/>
      <c r="F605" s="106"/>
      <c r="G605" s="100"/>
    </row>
    <row r="606" spans="1:7" s="7" customFormat="1" x14ac:dyDescent="0.25">
      <c r="A606" s="48"/>
      <c r="F606" s="106"/>
      <c r="G606" s="100"/>
    </row>
    <row r="607" spans="1:7" s="7" customFormat="1" x14ac:dyDescent="0.25">
      <c r="A607" s="48"/>
      <c r="F607" s="106"/>
      <c r="G607" s="100"/>
    </row>
    <row r="608" spans="1:7" s="7" customFormat="1" x14ac:dyDescent="0.25">
      <c r="A608" s="48"/>
      <c r="F608" s="106"/>
      <c r="G608" s="100"/>
    </row>
    <row r="609" spans="1:7" s="7" customFormat="1" x14ac:dyDescent="0.25">
      <c r="A609" s="48"/>
      <c r="F609" s="106"/>
      <c r="G609" s="100"/>
    </row>
    <row r="610" spans="1:7" s="7" customFormat="1" x14ac:dyDescent="0.25">
      <c r="A610" s="48"/>
      <c r="F610" s="106"/>
      <c r="G610" s="100"/>
    </row>
    <row r="611" spans="1:7" s="7" customFormat="1" x14ac:dyDescent="0.25">
      <c r="A611" s="48"/>
      <c r="F611" s="106"/>
      <c r="G611" s="100"/>
    </row>
    <row r="612" spans="1:7" s="7" customFormat="1" x14ac:dyDescent="0.25">
      <c r="A612" s="48"/>
      <c r="F612" s="106"/>
      <c r="G612" s="100"/>
    </row>
    <row r="613" spans="1:7" s="7" customFormat="1" x14ac:dyDescent="0.25">
      <c r="A613" s="48"/>
      <c r="F613" s="106"/>
      <c r="G613" s="100"/>
    </row>
    <row r="614" spans="1:7" s="7" customFormat="1" x14ac:dyDescent="0.25">
      <c r="A614" s="48"/>
      <c r="F614" s="106"/>
      <c r="G614" s="100"/>
    </row>
    <row r="615" spans="1:7" s="7" customFormat="1" x14ac:dyDescent="0.25">
      <c r="A615" s="48"/>
      <c r="F615" s="106"/>
      <c r="G615" s="100"/>
    </row>
    <row r="616" spans="1:7" s="7" customFormat="1" x14ac:dyDescent="0.25">
      <c r="A616" s="48"/>
      <c r="F616" s="106"/>
      <c r="G616" s="100"/>
    </row>
    <row r="617" spans="1:7" s="7" customFormat="1" x14ac:dyDescent="0.25">
      <c r="A617" s="48"/>
      <c r="F617" s="106"/>
      <c r="G617" s="100"/>
    </row>
    <row r="618" spans="1:7" s="7" customFormat="1" x14ac:dyDescent="0.25">
      <c r="A618" s="48"/>
      <c r="F618" s="106"/>
      <c r="G618" s="100"/>
    </row>
    <row r="619" spans="1:7" s="7" customFormat="1" x14ac:dyDescent="0.25">
      <c r="A619" s="48"/>
      <c r="F619" s="106"/>
      <c r="G619" s="100"/>
    </row>
    <row r="620" spans="1:7" s="7" customFormat="1" x14ac:dyDescent="0.25">
      <c r="A620" s="48"/>
      <c r="F620" s="106"/>
      <c r="G620" s="100"/>
    </row>
    <row r="621" spans="1:7" s="7" customFormat="1" x14ac:dyDescent="0.25">
      <c r="A621" s="48"/>
      <c r="F621" s="106"/>
      <c r="G621" s="100"/>
    </row>
    <row r="622" spans="1:7" s="7" customFormat="1" x14ac:dyDescent="0.25">
      <c r="A622" s="48"/>
      <c r="F622" s="106"/>
      <c r="G622" s="100"/>
    </row>
    <row r="623" spans="1:7" s="7" customFormat="1" x14ac:dyDescent="0.25">
      <c r="A623" s="48"/>
      <c r="F623" s="106"/>
      <c r="G623" s="100"/>
    </row>
    <row r="624" spans="1:7" s="7" customFormat="1" x14ac:dyDescent="0.25">
      <c r="A624" s="48"/>
      <c r="F624" s="106"/>
      <c r="G624" s="100"/>
    </row>
    <row r="625" spans="1:7" s="7" customFormat="1" x14ac:dyDescent="0.25">
      <c r="A625" s="48"/>
      <c r="F625" s="106"/>
      <c r="G625" s="100"/>
    </row>
    <row r="626" spans="1:7" s="7" customFormat="1" x14ac:dyDescent="0.25">
      <c r="A626" s="48"/>
      <c r="F626" s="106"/>
      <c r="G626" s="100"/>
    </row>
    <row r="627" spans="1:7" s="7" customFormat="1" x14ac:dyDescent="0.25">
      <c r="A627" s="48"/>
      <c r="F627" s="106"/>
      <c r="G627" s="100"/>
    </row>
    <row r="628" spans="1:7" s="7" customFormat="1" x14ac:dyDescent="0.25">
      <c r="A628" s="48"/>
      <c r="F628" s="106"/>
      <c r="G628" s="100"/>
    </row>
    <row r="629" spans="1:7" s="7" customFormat="1" x14ac:dyDescent="0.25">
      <c r="A629" s="48"/>
      <c r="F629" s="106"/>
      <c r="G629" s="100"/>
    </row>
    <row r="630" spans="1:7" s="7" customFormat="1" x14ac:dyDescent="0.25">
      <c r="A630" s="48"/>
      <c r="F630" s="106"/>
      <c r="G630" s="100"/>
    </row>
    <row r="631" spans="1:7" s="7" customFormat="1" x14ac:dyDescent="0.25">
      <c r="A631" s="48"/>
      <c r="F631" s="106"/>
      <c r="G631" s="100"/>
    </row>
    <row r="632" spans="1:7" s="7" customFormat="1" x14ac:dyDescent="0.25">
      <c r="A632" s="48"/>
      <c r="F632" s="106"/>
      <c r="G632" s="100"/>
    </row>
    <row r="633" spans="1:7" s="7" customFormat="1" x14ac:dyDescent="0.25">
      <c r="A633" s="48"/>
      <c r="F633" s="106"/>
      <c r="G633" s="100"/>
    </row>
    <row r="634" spans="1:7" s="7" customFormat="1" x14ac:dyDescent="0.25">
      <c r="A634" s="48"/>
      <c r="F634" s="106"/>
      <c r="G634" s="100"/>
    </row>
    <row r="635" spans="1:7" s="7" customFormat="1" x14ac:dyDescent="0.25">
      <c r="A635" s="48"/>
      <c r="F635" s="106"/>
      <c r="G635" s="100"/>
    </row>
    <row r="636" spans="1:7" s="7" customFormat="1" x14ac:dyDescent="0.25">
      <c r="A636" s="48"/>
      <c r="F636" s="106"/>
      <c r="G636" s="100"/>
    </row>
    <row r="637" spans="1:7" s="7" customFormat="1" x14ac:dyDescent="0.25">
      <c r="A637" s="48"/>
      <c r="F637" s="106"/>
      <c r="G637" s="100"/>
    </row>
    <row r="638" spans="1:7" s="7" customFormat="1" x14ac:dyDescent="0.25">
      <c r="A638" s="48"/>
      <c r="F638" s="106"/>
      <c r="G638" s="100"/>
    </row>
    <row r="639" spans="1:7" s="7" customFormat="1" x14ac:dyDescent="0.25">
      <c r="A639" s="48"/>
      <c r="F639" s="106"/>
      <c r="G639" s="100"/>
    </row>
    <row r="640" spans="1:7" s="7" customFormat="1" x14ac:dyDescent="0.25">
      <c r="A640" s="48"/>
      <c r="F640" s="106"/>
      <c r="G640" s="100"/>
    </row>
    <row r="641" spans="1:7" s="7" customFormat="1" x14ac:dyDescent="0.25">
      <c r="A641" s="48"/>
      <c r="F641" s="106"/>
      <c r="G641" s="100"/>
    </row>
    <row r="642" spans="1:7" s="7" customFormat="1" x14ac:dyDescent="0.25">
      <c r="A642" s="48"/>
      <c r="F642" s="106"/>
      <c r="G642" s="100"/>
    </row>
    <row r="643" spans="1:7" s="7" customFormat="1" x14ac:dyDescent="0.25">
      <c r="A643" s="48"/>
      <c r="F643" s="106"/>
      <c r="G643" s="100"/>
    </row>
    <row r="644" spans="1:7" s="7" customFormat="1" x14ac:dyDescent="0.25">
      <c r="A644" s="48"/>
      <c r="F644" s="106"/>
      <c r="G644" s="100"/>
    </row>
    <row r="645" spans="1:7" s="7" customFormat="1" x14ac:dyDescent="0.25">
      <c r="A645" s="48"/>
      <c r="F645" s="106"/>
      <c r="G645" s="100"/>
    </row>
    <row r="646" spans="1:7" s="7" customFormat="1" x14ac:dyDescent="0.25">
      <c r="A646" s="48"/>
      <c r="F646" s="106"/>
      <c r="G646" s="100"/>
    </row>
    <row r="647" spans="1:7" s="7" customFormat="1" x14ac:dyDescent="0.25">
      <c r="A647" s="48"/>
      <c r="F647" s="106"/>
      <c r="G647" s="100"/>
    </row>
    <row r="648" spans="1:7" s="7" customFormat="1" x14ac:dyDescent="0.25">
      <c r="A648" s="48"/>
      <c r="F648" s="106"/>
      <c r="G648" s="100"/>
    </row>
    <row r="649" spans="1:7" s="7" customFormat="1" x14ac:dyDescent="0.25">
      <c r="A649" s="48"/>
      <c r="F649" s="106"/>
      <c r="G649" s="100"/>
    </row>
    <row r="650" spans="1:7" s="7" customFormat="1" x14ac:dyDescent="0.25">
      <c r="A650" s="48"/>
      <c r="F650" s="106"/>
      <c r="G650" s="100"/>
    </row>
    <row r="651" spans="1:7" s="7" customFormat="1" x14ac:dyDescent="0.25">
      <c r="A651" s="48"/>
      <c r="F651" s="106"/>
      <c r="G651" s="100"/>
    </row>
    <row r="652" spans="1:7" s="7" customFormat="1" x14ac:dyDescent="0.25">
      <c r="A652" s="48"/>
      <c r="F652" s="106"/>
      <c r="G652" s="100"/>
    </row>
    <row r="653" spans="1:7" s="7" customFormat="1" x14ac:dyDescent="0.25">
      <c r="A653" s="48"/>
      <c r="F653" s="106"/>
      <c r="G653" s="100"/>
    </row>
    <row r="654" spans="1:7" s="7" customFormat="1" x14ac:dyDescent="0.25">
      <c r="A654" s="48"/>
      <c r="F654" s="106"/>
      <c r="G654" s="100"/>
    </row>
    <row r="655" spans="1:7" s="7" customFormat="1" x14ac:dyDescent="0.25">
      <c r="A655" s="48"/>
      <c r="F655" s="106"/>
      <c r="G655" s="100"/>
    </row>
    <row r="656" spans="1:7" s="7" customFormat="1" x14ac:dyDescent="0.25">
      <c r="A656" s="48"/>
      <c r="F656" s="106"/>
      <c r="G656" s="100"/>
    </row>
    <row r="657" spans="1:7" s="7" customFormat="1" x14ac:dyDescent="0.25">
      <c r="A657" s="48"/>
      <c r="F657" s="106"/>
      <c r="G657" s="100"/>
    </row>
    <row r="658" spans="1:7" s="7" customFormat="1" x14ac:dyDescent="0.25">
      <c r="A658" s="48"/>
      <c r="F658" s="106"/>
      <c r="G658" s="100"/>
    </row>
    <row r="659" spans="1:7" s="7" customFormat="1" x14ac:dyDescent="0.25">
      <c r="A659" s="48"/>
      <c r="F659" s="106"/>
      <c r="G659" s="100"/>
    </row>
    <row r="660" spans="1:7" s="7" customFormat="1" x14ac:dyDescent="0.25">
      <c r="A660" s="48"/>
      <c r="F660" s="106"/>
      <c r="G660" s="100"/>
    </row>
    <row r="661" spans="1:7" s="7" customFormat="1" x14ac:dyDescent="0.25">
      <c r="A661" s="48"/>
      <c r="F661" s="106"/>
      <c r="G661" s="100"/>
    </row>
    <row r="662" spans="1:7" s="7" customFormat="1" x14ac:dyDescent="0.25">
      <c r="A662" s="48"/>
      <c r="F662" s="106"/>
      <c r="G662" s="100"/>
    </row>
    <row r="663" spans="1:7" s="7" customFormat="1" x14ac:dyDescent="0.25">
      <c r="A663" s="48"/>
      <c r="F663" s="106"/>
      <c r="G663" s="100"/>
    </row>
    <row r="664" spans="1:7" s="7" customFormat="1" x14ac:dyDescent="0.25">
      <c r="A664" s="48"/>
      <c r="F664" s="106"/>
      <c r="G664" s="100"/>
    </row>
    <row r="665" spans="1:7" s="7" customFormat="1" x14ac:dyDescent="0.25">
      <c r="A665" s="48"/>
      <c r="F665" s="106"/>
      <c r="G665" s="100"/>
    </row>
    <row r="666" spans="1:7" s="7" customFormat="1" x14ac:dyDescent="0.25">
      <c r="A666" s="48"/>
      <c r="F666" s="106"/>
      <c r="G666" s="100"/>
    </row>
    <row r="667" spans="1:7" s="7" customFormat="1" x14ac:dyDescent="0.25">
      <c r="A667" s="48"/>
      <c r="F667" s="106"/>
      <c r="G667" s="100"/>
    </row>
    <row r="668" spans="1:7" s="7" customFormat="1" x14ac:dyDescent="0.25">
      <c r="A668" s="48"/>
      <c r="F668" s="106"/>
      <c r="G668" s="100"/>
    </row>
    <row r="669" spans="1:7" s="7" customFormat="1" x14ac:dyDescent="0.25">
      <c r="A669" s="48"/>
      <c r="F669" s="106"/>
      <c r="G669" s="100"/>
    </row>
    <row r="670" spans="1:7" s="7" customFormat="1" x14ac:dyDescent="0.25">
      <c r="A670" s="48"/>
      <c r="F670" s="106"/>
      <c r="G670" s="100"/>
    </row>
    <row r="671" spans="1:7" s="7" customFormat="1" x14ac:dyDescent="0.25">
      <c r="A671" s="48"/>
      <c r="F671" s="106"/>
      <c r="G671" s="100"/>
    </row>
    <row r="672" spans="1:7" s="7" customFormat="1" x14ac:dyDescent="0.25">
      <c r="A672" s="48"/>
      <c r="F672" s="106"/>
      <c r="G672" s="100"/>
    </row>
    <row r="673" spans="1:7" s="7" customFormat="1" x14ac:dyDescent="0.25">
      <c r="A673" s="48"/>
      <c r="F673" s="106"/>
      <c r="G673" s="100"/>
    </row>
    <row r="674" spans="1:7" s="7" customFormat="1" x14ac:dyDescent="0.25">
      <c r="A674" s="48"/>
      <c r="F674" s="106"/>
      <c r="G674" s="100"/>
    </row>
    <row r="675" spans="1:7" s="7" customFormat="1" x14ac:dyDescent="0.25">
      <c r="A675" s="48"/>
      <c r="F675" s="106"/>
      <c r="G675" s="100"/>
    </row>
    <row r="676" spans="1:7" s="7" customFormat="1" x14ac:dyDescent="0.25">
      <c r="A676" s="48"/>
      <c r="F676" s="106"/>
      <c r="G676" s="100"/>
    </row>
    <row r="677" spans="1:7" s="7" customFormat="1" x14ac:dyDescent="0.25">
      <c r="A677" s="48"/>
      <c r="F677" s="106"/>
      <c r="G677" s="100"/>
    </row>
    <row r="678" spans="1:7" s="7" customFormat="1" x14ac:dyDescent="0.25">
      <c r="A678" s="48"/>
      <c r="F678" s="106"/>
      <c r="G678" s="100"/>
    </row>
    <row r="679" spans="1:7" s="7" customFormat="1" x14ac:dyDescent="0.25">
      <c r="A679" s="48"/>
      <c r="F679" s="106"/>
      <c r="G679" s="100"/>
    </row>
    <row r="680" spans="1:7" s="7" customFormat="1" x14ac:dyDescent="0.25">
      <c r="A680" s="48"/>
      <c r="F680" s="106"/>
      <c r="G680" s="100"/>
    </row>
    <row r="681" spans="1:7" s="7" customFormat="1" x14ac:dyDescent="0.25">
      <c r="A681" s="48"/>
      <c r="F681" s="106"/>
      <c r="G681" s="100"/>
    </row>
    <row r="682" spans="1:7" s="7" customFormat="1" x14ac:dyDescent="0.25">
      <c r="A682" s="48"/>
      <c r="F682" s="106"/>
      <c r="G682" s="100"/>
    </row>
    <row r="683" spans="1:7" s="7" customFormat="1" x14ac:dyDescent="0.25">
      <c r="A683" s="48"/>
      <c r="F683" s="106"/>
      <c r="G683" s="100"/>
    </row>
    <row r="684" spans="1:7" s="7" customFormat="1" x14ac:dyDescent="0.25">
      <c r="A684" s="48"/>
      <c r="F684" s="106"/>
      <c r="G684" s="100"/>
    </row>
    <row r="685" spans="1:7" s="7" customFormat="1" x14ac:dyDescent="0.25">
      <c r="A685" s="48"/>
      <c r="F685" s="106"/>
      <c r="G685" s="100"/>
    </row>
    <row r="686" spans="1:7" s="7" customFormat="1" x14ac:dyDescent="0.25">
      <c r="A686" s="48"/>
      <c r="F686" s="106"/>
      <c r="G686" s="100"/>
    </row>
    <row r="687" spans="1:7" s="7" customFormat="1" x14ac:dyDescent="0.25">
      <c r="A687" s="48"/>
      <c r="F687" s="106"/>
      <c r="G687" s="100"/>
    </row>
    <row r="688" spans="1:7" s="7" customFormat="1" x14ac:dyDescent="0.25">
      <c r="A688" s="48"/>
      <c r="F688" s="106"/>
      <c r="G688" s="100"/>
    </row>
    <row r="689" spans="1:7" s="7" customFormat="1" x14ac:dyDescent="0.25">
      <c r="A689" s="48"/>
      <c r="F689" s="106"/>
      <c r="G689" s="100"/>
    </row>
    <row r="690" spans="1:7" s="7" customFormat="1" x14ac:dyDescent="0.25">
      <c r="A690" s="48"/>
      <c r="F690" s="106"/>
      <c r="G690" s="100"/>
    </row>
    <row r="691" spans="1:7" s="7" customFormat="1" x14ac:dyDescent="0.25">
      <c r="A691" s="48"/>
      <c r="F691" s="106"/>
      <c r="G691" s="100"/>
    </row>
    <row r="692" spans="1:7" s="7" customFormat="1" x14ac:dyDescent="0.25">
      <c r="A692" s="48"/>
      <c r="F692" s="106"/>
      <c r="G692" s="100"/>
    </row>
    <row r="693" spans="1:7" s="7" customFormat="1" x14ac:dyDescent="0.25">
      <c r="A693" s="48"/>
      <c r="F693" s="106"/>
      <c r="G693" s="100"/>
    </row>
    <row r="694" spans="1:7" s="7" customFormat="1" x14ac:dyDescent="0.25">
      <c r="A694" s="48"/>
      <c r="F694" s="106"/>
      <c r="G694" s="100"/>
    </row>
    <row r="695" spans="1:7" s="7" customFormat="1" x14ac:dyDescent="0.25">
      <c r="A695" s="48"/>
      <c r="F695" s="106"/>
      <c r="G695" s="100"/>
    </row>
    <row r="696" spans="1:7" s="7" customFormat="1" x14ac:dyDescent="0.25">
      <c r="A696" s="48"/>
      <c r="F696" s="106"/>
      <c r="G696" s="100"/>
    </row>
    <row r="697" spans="1:7" s="7" customFormat="1" x14ac:dyDescent="0.25">
      <c r="A697" s="48"/>
      <c r="F697" s="106"/>
      <c r="G697" s="100"/>
    </row>
    <row r="698" spans="1:7" s="7" customFormat="1" x14ac:dyDescent="0.25">
      <c r="A698" s="48"/>
      <c r="F698" s="106"/>
      <c r="G698" s="100"/>
    </row>
    <row r="699" spans="1:7" s="7" customFormat="1" x14ac:dyDescent="0.25">
      <c r="A699" s="48"/>
      <c r="F699" s="106"/>
      <c r="G699" s="100"/>
    </row>
    <row r="700" spans="1:7" s="7" customFormat="1" x14ac:dyDescent="0.25">
      <c r="A700" s="48"/>
      <c r="F700" s="106"/>
      <c r="G700" s="100"/>
    </row>
    <row r="701" spans="1:7" s="7" customFormat="1" x14ac:dyDescent="0.25">
      <c r="A701" s="48"/>
      <c r="F701" s="106"/>
      <c r="G701" s="100"/>
    </row>
    <row r="702" spans="1:7" s="7" customFormat="1" x14ac:dyDescent="0.25">
      <c r="A702" s="48"/>
      <c r="F702" s="106"/>
      <c r="G702" s="100"/>
    </row>
    <row r="703" spans="1:7" s="7" customFormat="1" x14ac:dyDescent="0.25">
      <c r="A703" s="48"/>
      <c r="F703" s="106"/>
      <c r="G703" s="100"/>
    </row>
    <row r="704" spans="1:7" s="7" customFormat="1" x14ac:dyDescent="0.25">
      <c r="A704" s="48"/>
      <c r="F704" s="106"/>
      <c r="G704" s="100"/>
    </row>
    <row r="705" spans="1:7" s="7" customFormat="1" x14ac:dyDescent="0.25">
      <c r="A705" s="48"/>
      <c r="F705" s="106"/>
      <c r="G705" s="100"/>
    </row>
    <row r="706" spans="1:7" s="7" customFormat="1" x14ac:dyDescent="0.25">
      <c r="A706" s="48"/>
      <c r="F706" s="106"/>
      <c r="G706" s="100"/>
    </row>
    <row r="707" spans="1:7" s="7" customFormat="1" x14ac:dyDescent="0.25">
      <c r="A707" s="48"/>
      <c r="F707" s="106"/>
      <c r="G707" s="100"/>
    </row>
    <row r="708" spans="1:7" s="7" customFormat="1" x14ac:dyDescent="0.25">
      <c r="A708" s="48"/>
      <c r="F708" s="106"/>
      <c r="G708" s="100"/>
    </row>
    <row r="709" spans="1:7" s="7" customFormat="1" x14ac:dyDescent="0.25">
      <c r="A709" s="48"/>
      <c r="F709" s="106"/>
      <c r="G709" s="100"/>
    </row>
    <row r="710" spans="1:7" s="7" customFormat="1" x14ac:dyDescent="0.25">
      <c r="A710" s="48"/>
      <c r="F710" s="106"/>
      <c r="G710" s="100"/>
    </row>
    <row r="711" spans="1:7" s="7" customFormat="1" x14ac:dyDescent="0.25">
      <c r="A711" s="48"/>
      <c r="F711" s="106"/>
      <c r="G711" s="100"/>
    </row>
    <row r="712" spans="1:7" s="7" customFormat="1" x14ac:dyDescent="0.25">
      <c r="A712" s="48"/>
      <c r="F712" s="106"/>
      <c r="G712" s="100"/>
    </row>
    <row r="713" spans="1:7" s="7" customFormat="1" x14ac:dyDescent="0.25">
      <c r="A713" s="48"/>
      <c r="F713" s="106"/>
      <c r="G713" s="100"/>
    </row>
    <row r="714" spans="1:7" s="7" customFormat="1" x14ac:dyDescent="0.25">
      <c r="A714" s="48"/>
      <c r="F714" s="106"/>
      <c r="G714" s="100"/>
    </row>
    <row r="715" spans="1:7" s="7" customFormat="1" x14ac:dyDescent="0.25">
      <c r="A715" s="48"/>
      <c r="F715" s="106"/>
      <c r="G715" s="100"/>
    </row>
    <row r="716" spans="1:7" s="7" customFormat="1" x14ac:dyDescent="0.25">
      <c r="A716" s="48"/>
      <c r="F716" s="106"/>
      <c r="G716" s="100"/>
    </row>
    <row r="717" spans="1:7" s="7" customFormat="1" x14ac:dyDescent="0.25">
      <c r="A717" s="48"/>
      <c r="F717" s="106"/>
      <c r="G717" s="100"/>
    </row>
    <row r="718" spans="1:7" s="7" customFormat="1" x14ac:dyDescent="0.25">
      <c r="A718" s="48"/>
      <c r="F718" s="106"/>
      <c r="G718" s="100"/>
    </row>
    <row r="719" spans="1:7" s="7" customFormat="1" x14ac:dyDescent="0.25">
      <c r="A719" s="48"/>
      <c r="F719" s="106"/>
      <c r="G719" s="100"/>
    </row>
    <row r="720" spans="1:7" s="7" customFormat="1" x14ac:dyDescent="0.25">
      <c r="A720" s="48"/>
      <c r="F720" s="106"/>
      <c r="G720" s="100"/>
    </row>
    <row r="721" spans="1:7" s="7" customFormat="1" x14ac:dyDescent="0.25">
      <c r="A721" s="48"/>
      <c r="F721" s="106"/>
      <c r="G721" s="100"/>
    </row>
    <row r="722" spans="1:7" s="7" customFormat="1" x14ac:dyDescent="0.25">
      <c r="A722" s="48"/>
      <c r="F722" s="106"/>
      <c r="G722" s="100"/>
    </row>
    <row r="723" spans="1:7" s="7" customFormat="1" x14ac:dyDescent="0.25">
      <c r="A723" s="48"/>
      <c r="F723" s="106"/>
      <c r="G723" s="100"/>
    </row>
    <row r="724" spans="1:7" s="7" customFormat="1" x14ac:dyDescent="0.25">
      <c r="A724" s="48"/>
      <c r="F724" s="106"/>
      <c r="G724" s="100"/>
    </row>
    <row r="725" spans="1:7" s="7" customFormat="1" x14ac:dyDescent="0.25">
      <c r="A725" s="48"/>
      <c r="F725" s="106"/>
      <c r="G725" s="100"/>
    </row>
    <row r="726" spans="1:7" s="7" customFormat="1" x14ac:dyDescent="0.25">
      <c r="A726" s="48"/>
      <c r="F726" s="106"/>
      <c r="G726" s="100"/>
    </row>
    <row r="727" spans="1:7" s="7" customFormat="1" x14ac:dyDescent="0.25">
      <c r="A727" s="48"/>
      <c r="F727" s="106"/>
      <c r="G727" s="100"/>
    </row>
    <row r="728" spans="1:7" s="7" customFormat="1" x14ac:dyDescent="0.25">
      <c r="A728" s="48"/>
      <c r="F728" s="106"/>
      <c r="G728" s="100"/>
    </row>
    <row r="729" spans="1:7" s="7" customFormat="1" x14ac:dyDescent="0.25">
      <c r="A729" s="48"/>
      <c r="F729" s="106"/>
      <c r="G729" s="100"/>
    </row>
    <row r="730" spans="1:7" s="7" customFormat="1" x14ac:dyDescent="0.25">
      <c r="A730" s="48"/>
      <c r="F730" s="106"/>
      <c r="G730" s="100"/>
    </row>
    <row r="731" spans="1:7" s="7" customFormat="1" x14ac:dyDescent="0.25">
      <c r="A731" s="48"/>
      <c r="F731" s="106"/>
      <c r="G731" s="100"/>
    </row>
    <row r="732" spans="1:7" s="7" customFormat="1" x14ac:dyDescent="0.25">
      <c r="A732" s="48"/>
      <c r="F732" s="106"/>
      <c r="G732" s="100"/>
    </row>
    <row r="733" spans="1:7" s="7" customFormat="1" x14ac:dyDescent="0.25">
      <c r="A733" s="48"/>
      <c r="F733" s="106"/>
      <c r="G733" s="100"/>
    </row>
    <row r="734" spans="1:7" s="7" customFormat="1" x14ac:dyDescent="0.25">
      <c r="A734" s="48"/>
      <c r="F734" s="106"/>
      <c r="G734" s="100"/>
    </row>
    <row r="735" spans="1:7" s="7" customFormat="1" x14ac:dyDescent="0.25">
      <c r="A735" s="48"/>
      <c r="F735" s="106"/>
      <c r="G735" s="100"/>
    </row>
    <row r="736" spans="1:7" s="7" customFormat="1" x14ac:dyDescent="0.25">
      <c r="A736" s="48"/>
      <c r="F736" s="106"/>
      <c r="G736" s="100"/>
    </row>
    <row r="737" spans="1:7" s="7" customFormat="1" x14ac:dyDescent="0.25">
      <c r="A737" s="48"/>
      <c r="F737" s="106"/>
      <c r="G737" s="100"/>
    </row>
    <row r="738" spans="1:7" s="7" customFormat="1" x14ac:dyDescent="0.25">
      <c r="A738" s="48"/>
      <c r="F738" s="106"/>
      <c r="G738" s="100"/>
    </row>
    <row r="739" spans="1:7" s="7" customFormat="1" x14ac:dyDescent="0.25">
      <c r="A739" s="48"/>
      <c r="F739" s="106"/>
      <c r="G739" s="100"/>
    </row>
    <row r="740" spans="1:7" s="7" customFormat="1" x14ac:dyDescent="0.25">
      <c r="A740" s="48"/>
      <c r="F740" s="106"/>
      <c r="G740" s="100"/>
    </row>
    <row r="741" spans="1:7" s="7" customFormat="1" x14ac:dyDescent="0.25">
      <c r="A741" s="48"/>
      <c r="F741" s="106"/>
      <c r="G741" s="100"/>
    </row>
    <row r="742" spans="1:7" s="7" customFormat="1" x14ac:dyDescent="0.25">
      <c r="A742" s="48"/>
      <c r="F742" s="106"/>
      <c r="G742" s="100"/>
    </row>
    <row r="743" spans="1:7" s="7" customFormat="1" x14ac:dyDescent="0.25">
      <c r="A743" s="48"/>
      <c r="F743" s="106"/>
      <c r="G743" s="100"/>
    </row>
    <row r="744" spans="1:7" s="7" customFormat="1" x14ac:dyDescent="0.25">
      <c r="A744" s="48"/>
      <c r="F744" s="106"/>
      <c r="G744" s="100"/>
    </row>
    <row r="745" spans="1:7" s="7" customFormat="1" x14ac:dyDescent="0.25">
      <c r="A745" s="48"/>
      <c r="F745" s="106"/>
      <c r="G745" s="100"/>
    </row>
    <row r="746" spans="1:7" s="7" customFormat="1" x14ac:dyDescent="0.25">
      <c r="A746" s="48"/>
      <c r="F746" s="106"/>
      <c r="G746" s="100"/>
    </row>
    <row r="747" spans="1:7" s="7" customFormat="1" x14ac:dyDescent="0.25">
      <c r="A747" s="48"/>
      <c r="F747" s="106"/>
      <c r="G747" s="100"/>
    </row>
    <row r="748" spans="1:7" s="7" customFormat="1" x14ac:dyDescent="0.25">
      <c r="A748" s="48"/>
      <c r="F748" s="106"/>
      <c r="G748" s="100"/>
    </row>
    <row r="749" spans="1:7" s="7" customFormat="1" x14ac:dyDescent="0.25">
      <c r="A749" s="48"/>
      <c r="F749" s="106"/>
      <c r="G749" s="100"/>
    </row>
    <row r="750" spans="1:7" s="7" customFormat="1" x14ac:dyDescent="0.25">
      <c r="A750" s="48"/>
      <c r="F750" s="106"/>
      <c r="G750" s="100"/>
    </row>
    <row r="751" spans="1:7" s="7" customFormat="1" x14ac:dyDescent="0.25">
      <c r="A751" s="48"/>
      <c r="F751" s="106"/>
      <c r="G751" s="100"/>
    </row>
    <row r="752" spans="1:7" s="7" customFormat="1" x14ac:dyDescent="0.25">
      <c r="A752" s="48"/>
      <c r="F752" s="106"/>
      <c r="G752" s="100"/>
    </row>
    <row r="753" spans="1:7" s="7" customFormat="1" x14ac:dyDescent="0.25">
      <c r="A753" s="48"/>
      <c r="F753" s="106"/>
      <c r="G753" s="100"/>
    </row>
    <row r="754" spans="1:7" s="7" customFormat="1" x14ac:dyDescent="0.25">
      <c r="A754" s="48"/>
      <c r="F754" s="106"/>
      <c r="G754" s="100"/>
    </row>
    <row r="755" spans="1:7" s="7" customFormat="1" x14ac:dyDescent="0.25">
      <c r="A755" s="48"/>
      <c r="F755" s="106"/>
      <c r="G755" s="100"/>
    </row>
    <row r="756" spans="1:7" s="7" customFormat="1" x14ac:dyDescent="0.25">
      <c r="A756" s="48"/>
      <c r="F756" s="106"/>
      <c r="G756" s="100"/>
    </row>
    <row r="757" spans="1:7" s="7" customFormat="1" x14ac:dyDescent="0.25">
      <c r="A757" s="48"/>
      <c r="F757" s="106"/>
      <c r="G757" s="100"/>
    </row>
    <row r="758" spans="1:7" s="7" customFormat="1" x14ac:dyDescent="0.25">
      <c r="A758" s="48"/>
      <c r="F758" s="106"/>
      <c r="G758" s="100"/>
    </row>
    <row r="759" spans="1:7" s="7" customFormat="1" x14ac:dyDescent="0.25">
      <c r="A759" s="48"/>
      <c r="F759" s="106"/>
      <c r="G759" s="100"/>
    </row>
    <row r="760" spans="1:7" s="7" customFormat="1" x14ac:dyDescent="0.25">
      <c r="A760" s="48"/>
      <c r="F760" s="106"/>
      <c r="G760" s="100"/>
    </row>
    <row r="761" spans="1:7" s="7" customFormat="1" x14ac:dyDescent="0.25">
      <c r="A761" s="48"/>
      <c r="F761" s="106"/>
      <c r="G761" s="100"/>
    </row>
    <row r="762" spans="1:7" s="7" customFormat="1" x14ac:dyDescent="0.25">
      <c r="A762" s="48"/>
      <c r="F762" s="106"/>
      <c r="G762" s="100"/>
    </row>
    <row r="763" spans="1:7" s="7" customFormat="1" x14ac:dyDescent="0.25">
      <c r="A763" s="48"/>
      <c r="F763" s="106"/>
      <c r="G763" s="100"/>
    </row>
    <row r="764" spans="1:7" s="7" customFormat="1" x14ac:dyDescent="0.25">
      <c r="A764" s="48"/>
      <c r="F764" s="106"/>
      <c r="G764" s="100"/>
    </row>
    <row r="765" spans="1:7" s="7" customFormat="1" x14ac:dyDescent="0.25">
      <c r="A765" s="48"/>
      <c r="F765" s="106"/>
      <c r="G765" s="100"/>
    </row>
    <row r="766" spans="1:7" s="7" customFormat="1" x14ac:dyDescent="0.25">
      <c r="A766" s="48"/>
      <c r="F766" s="106"/>
      <c r="G766" s="100"/>
    </row>
    <row r="767" spans="1:7" s="7" customFormat="1" x14ac:dyDescent="0.25">
      <c r="A767" s="48"/>
      <c r="F767" s="106"/>
      <c r="G767" s="100"/>
    </row>
    <row r="768" spans="1:7" s="7" customFormat="1" x14ac:dyDescent="0.25">
      <c r="A768" s="48"/>
      <c r="F768" s="106"/>
      <c r="G768" s="100"/>
    </row>
    <row r="769" spans="1:7" s="7" customFormat="1" x14ac:dyDescent="0.25">
      <c r="A769" s="48"/>
      <c r="F769" s="106"/>
      <c r="G769" s="100"/>
    </row>
    <row r="770" spans="1:7" s="7" customFormat="1" x14ac:dyDescent="0.25">
      <c r="A770" s="48"/>
      <c r="F770" s="106"/>
      <c r="G770" s="100"/>
    </row>
    <row r="771" spans="1:7" s="7" customFormat="1" x14ac:dyDescent="0.25">
      <c r="A771" s="48"/>
      <c r="F771" s="106"/>
      <c r="G771" s="100"/>
    </row>
    <row r="772" spans="1:7" s="7" customFormat="1" x14ac:dyDescent="0.25">
      <c r="A772" s="48"/>
      <c r="F772" s="106"/>
      <c r="G772" s="100"/>
    </row>
    <row r="773" spans="1:7" s="7" customFormat="1" x14ac:dyDescent="0.25">
      <c r="A773" s="48"/>
      <c r="F773" s="106"/>
      <c r="G773" s="100"/>
    </row>
    <row r="774" spans="1:7" s="7" customFormat="1" x14ac:dyDescent="0.25">
      <c r="A774" s="48"/>
      <c r="F774" s="106"/>
      <c r="G774" s="100"/>
    </row>
    <row r="775" spans="1:7" s="7" customFormat="1" x14ac:dyDescent="0.25">
      <c r="A775" s="48"/>
      <c r="F775" s="106"/>
      <c r="G775" s="100"/>
    </row>
    <row r="776" spans="1:7" s="7" customFormat="1" x14ac:dyDescent="0.25">
      <c r="A776" s="48"/>
      <c r="F776" s="106"/>
      <c r="G776" s="100"/>
    </row>
    <row r="777" spans="1:7" s="7" customFormat="1" x14ac:dyDescent="0.25">
      <c r="A777" s="48"/>
      <c r="F777" s="106"/>
      <c r="G777" s="100"/>
    </row>
    <row r="778" spans="1:7" s="7" customFormat="1" x14ac:dyDescent="0.25">
      <c r="A778" s="48"/>
      <c r="F778" s="106"/>
      <c r="G778" s="100"/>
    </row>
    <row r="779" spans="1:7" s="7" customFormat="1" x14ac:dyDescent="0.25">
      <c r="A779" s="48"/>
      <c r="F779" s="106"/>
      <c r="G779" s="100"/>
    </row>
    <row r="780" spans="1:7" s="7" customFormat="1" x14ac:dyDescent="0.25">
      <c r="A780" s="48"/>
      <c r="F780" s="106"/>
      <c r="G780" s="100"/>
    </row>
    <row r="781" spans="1:7" s="7" customFormat="1" x14ac:dyDescent="0.25">
      <c r="A781" s="48"/>
      <c r="F781" s="106"/>
      <c r="G781" s="100"/>
    </row>
    <row r="782" spans="1:7" s="7" customFormat="1" x14ac:dyDescent="0.25">
      <c r="A782" s="48"/>
      <c r="F782" s="106"/>
      <c r="G782" s="100"/>
    </row>
    <row r="783" spans="1:7" s="7" customFormat="1" x14ac:dyDescent="0.25">
      <c r="A783" s="48"/>
      <c r="F783" s="106"/>
      <c r="G783" s="100"/>
    </row>
    <row r="784" spans="1:7" s="7" customFormat="1" x14ac:dyDescent="0.25">
      <c r="A784" s="48"/>
      <c r="F784" s="106"/>
      <c r="G784" s="100"/>
    </row>
    <row r="785" spans="1:7" s="7" customFormat="1" x14ac:dyDescent="0.25">
      <c r="A785" s="48"/>
      <c r="F785" s="106"/>
      <c r="G785" s="100"/>
    </row>
    <row r="786" spans="1:7" s="7" customFormat="1" x14ac:dyDescent="0.25">
      <c r="A786" s="48"/>
      <c r="F786" s="106"/>
      <c r="G786" s="100"/>
    </row>
    <row r="787" spans="1:7" s="7" customFormat="1" x14ac:dyDescent="0.25">
      <c r="A787" s="48"/>
      <c r="F787" s="106"/>
      <c r="G787" s="100"/>
    </row>
    <row r="788" spans="1:7" s="7" customFormat="1" x14ac:dyDescent="0.25">
      <c r="A788" s="48"/>
      <c r="F788" s="106"/>
      <c r="G788" s="100"/>
    </row>
    <row r="789" spans="1:7" s="7" customFormat="1" x14ac:dyDescent="0.25">
      <c r="A789" s="48"/>
      <c r="F789" s="106"/>
      <c r="G789" s="100"/>
    </row>
    <row r="790" spans="1:7" s="7" customFormat="1" x14ac:dyDescent="0.25">
      <c r="A790" s="48"/>
      <c r="F790" s="106"/>
      <c r="G790" s="100"/>
    </row>
    <row r="791" spans="1:7" s="7" customFormat="1" x14ac:dyDescent="0.25">
      <c r="A791" s="48"/>
      <c r="F791" s="106"/>
      <c r="G791" s="100"/>
    </row>
    <row r="792" spans="1:7" s="7" customFormat="1" x14ac:dyDescent="0.25">
      <c r="A792" s="48"/>
      <c r="F792" s="106"/>
      <c r="G792" s="100"/>
    </row>
    <row r="793" spans="1:7" s="7" customFormat="1" x14ac:dyDescent="0.25">
      <c r="A793" s="48"/>
      <c r="F793" s="106"/>
      <c r="G793" s="100"/>
    </row>
    <row r="794" spans="1:7" s="7" customFormat="1" x14ac:dyDescent="0.25">
      <c r="A794" s="48"/>
      <c r="F794" s="106"/>
      <c r="G794" s="100"/>
    </row>
    <row r="795" spans="1:7" s="7" customFormat="1" x14ac:dyDescent="0.25">
      <c r="A795" s="48"/>
      <c r="F795" s="106"/>
      <c r="G795" s="100"/>
    </row>
    <row r="796" spans="1:7" s="7" customFormat="1" x14ac:dyDescent="0.25">
      <c r="A796" s="48"/>
      <c r="F796" s="106"/>
      <c r="G796" s="100"/>
    </row>
    <row r="797" spans="1:7" s="7" customFormat="1" x14ac:dyDescent="0.25">
      <c r="A797" s="48"/>
      <c r="F797" s="106"/>
      <c r="G797" s="100"/>
    </row>
    <row r="798" spans="1:7" s="7" customFormat="1" x14ac:dyDescent="0.25">
      <c r="A798" s="48"/>
      <c r="F798" s="106"/>
      <c r="G798" s="100"/>
    </row>
    <row r="799" spans="1:7" s="7" customFormat="1" x14ac:dyDescent="0.25">
      <c r="A799" s="48"/>
      <c r="F799" s="106"/>
      <c r="G799" s="100"/>
    </row>
    <row r="800" spans="1:7" s="7" customFormat="1" x14ac:dyDescent="0.25">
      <c r="A800" s="48"/>
      <c r="F800" s="106"/>
      <c r="G800" s="100"/>
    </row>
    <row r="801" spans="1:7" s="7" customFormat="1" x14ac:dyDescent="0.25">
      <c r="A801" s="48"/>
      <c r="F801" s="106"/>
      <c r="G801" s="100"/>
    </row>
    <row r="802" spans="1:7" s="7" customFormat="1" x14ac:dyDescent="0.25">
      <c r="A802" s="48"/>
      <c r="F802" s="106"/>
      <c r="G802" s="100"/>
    </row>
    <row r="803" spans="1:7" s="7" customFormat="1" x14ac:dyDescent="0.25">
      <c r="A803" s="48"/>
      <c r="F803" s="106"/>
      <c r="G803" s="100"/>
    </row>
    <row r="804" spans="1:7" s="7" customFormat="1" x14ac:dyDescent="0.25">
      <c r="A804" s="48"/>
      <c r="F804" s="106"/>
      <c r="G804" s="100"/>
    </row>
    <row r="805" spans="1:7" s="7" customFormat="1" x14ac:dyDescent="0.25">
      <c r="A805" s="48"/>
      <c r="F805" s="106"/>
      <c r="G805" s="100"/>
    </row>
    <row r="806" spans="1:7" s="7" customFormat="1" x14ac:dyDescent="0.25">
      <c r="A806" s="48"/>
      <c r="F806" s="106"/>
      <c r="G806" s="100"/>
    </row>
    <row r="807" spans="1:7" s="7" customFormat="1" x14ac:dyDescent="0.25">
      <c r="A807" s="48"/>
      <c r="F807" s="106"/>
      <c r="G807" s="100"/>
    </row>
    <row r="808" spans="1:7" s="7" customFormat="1" x14ac:dyDescent="0.25">
      <c r="A808" s="48"/>
      <c r="F808" s="106"/>
      <c r="G808" s="100"/>
    </row>
    <row r="809" spans="1:7" s="7" customFormat="1" x14ac:dyDescent="0.25">
      <c r="A809" s="48"/>
      <c r="F809" s="106"/>
      <c r="G809" s="100"/>
    </row>
    <row r="810" spans="1:7" s="7" customFormat="1" x14ac:dyDescent="0.25">
      <c r="A810" s="48"/>
      <c r="F810" s="106"/>
      <c r="G810" s="100"/>
    </row>
    <row r="811" spans="1:7" s="7" customFormat="1" x14ac:dyDescent="0.25">
      <c r="A811" s="48"/>
      <c r="F811" s="106"/>
      <c r="G811" s="100"/>
    </row>
    <row r="812" spans="1:7" s="7" customFormat="1" x14ac:dyDescent="0.25">
      <c r="A812" s="48"/>
      <c r="F812" s="106"/>
      <c r="G812" s="100"/>
    </row>
    <row r="813" spans="1:7" s="7" customFormat="1" x14ac:dyDescent="0.25">
      <c r="A813" s="48"/>
      <c r="F813" s="106"/>
      <c r="G813" s="100"/>
    </row>
    <row r="814" spans="1:7" s="7" customFormat="1" x14ac:dyDescent="0.25">
      <c r="A814" s="48"/>
      <c r="F814" s="106"/>
      <c r="G814" s="100"/>
    </row>
    <row r="815" spans="1:7" s="7" customFormat="1" x14ac:dyDescent="0.25">
      <c r="A815" s="48"/>
      <c r="F815" s="106"/>
      <c r="G815" s="100"/>
    </row>
    <row r="816" spans="1:7" s="7" customFormat="1" x14ac:dyDescent="0.25">
      <c r="A816" s="48"/>
      <c r="F816" s="106"/>
      <c r="G816" s="100"/>
    </row>
    <row r="817" spans="1:7" s="7" customFormat="1" x14ac:dyDescent="0.25">
      <c r="A817" s="48"/>
      <c r="F817" s="106"/>
      <c r="G817" s="100"/>
    </row>
    <row r="818" spans="1:7" s="7" customFormat="1" x14ac:dyDescent="0.25">
      <c r="A818" s="48"/>
      <c r="F818" s="106"/>
      <c r="G818" s="100"/>
    </row>
    <row r="819" spans="1:7" s="7" customFormat="1" x14ac:dyDescent="0.25">
      <c r="A819" s="48"/>
      <c r="F819" s="106"/>
      <c r="G819" s="100"/>
    </row>
    <row r="820" spans="1:7" s="7" customFormat="1" x14ac:dyDescent="0.25">
      <c r="A820" s="48"/>
      <c r="F820" s="106"/>
      <c r="G820" s="100"/>
    </row>
    <row r="821" spans="1:7" s="7" customFormat="1" x14ac:dyDescent="0.25">
      <c r="A821" s="48"/>
      <c r="F821" s="106"/>
      <c r="G821" s="100"/>
    </row>
    <row r="822" spans="1:7" s="7" customFormat="1" x14ac:dyDescent="0.25">
      <c r="A822" s="48"/>
      <c r="F822" s="106"/>
      <c r="G822" s="100"/>
    </row>
    <row r="823" spans="1:7" s="7" customFormat="1" x14ac:dyDescent="0.25">
      <c r="A823" s="48"/>
      <c r="F823" s="106"/>
      <c r="G823" s="100"/>
    </row>
    <row r="824" spans="1:7" s="7" customFormat="1" x14ac:dyDescent="0.25">
      <c r="A824" s="48"/>
      <c r="F824" s="106"/>
      <c r="G824" s="100"/>
    </row>
    <row r="825" spans="1:7" s="7" customFormat="1" x14ac:dyDescent="0.25">
      <c r="A825" s="48"/>
      <c r="F825" s="106"/>
      <c r="G825" s="100"/>
    </row>
    <row r="826" spans="1:7" s="7" customFormat="1" x14ac:dyDescent="0.25">
      <c r="A826" s="48"/>
      <c r="F826" s="106"/>
      <c r="G826" s="100"/>
    </row>
    <row r="827" spans="1:7" s="7" customFormat="1" x14ac:dyDescent="0.25">
      <c r="A827" s="48"/>
      <c r="F827" s="106"/>
      <c r="G827" s="100"/>
    </row>
    <row r="828" spans="1:7" s="7" customFormat="1" x14ac:dyDescent="0.25">
      <c r="A828" s="48"/>
      <c r="F828" s="106"/>
      <c r="G828" s="100"/>
    </row>
    <row r="829" spans="1:7" s="7" customFormat="1" x14ac:dyDescent="0.25">
      <c r="A829" s="48"/>
      <c r="F829" s="106"/>
      <c r="G829" s="100"/>
    </row>
    <row r="830" spans="1:7" s="7" customFormat="1" x14ac:dyDescent="0.25">
      <c r="A830" s="48"/>
      <c r="F830" s="106"/>
      <c r="G830" s="100"/>
    </row>
    <row r="831" spans="1:7" s="7" customFormat="1" x14ac:dyDescent="0.25">
      <c r="A831" s="48"/>
      <c r="F831" s="106"/>
      <c r="G831" s="100"/>
    </row>
    <row r="832" spans="1:7" s="7" customFormat="1" x14ac:dyDescent="0.25">
      <c r="A832" s="48"/>
      <c r="F832" s="106"/>
      <c r="G832" s="100"/>
    </row>
    <row r="833" spans="1:7" s="7" customFormat="1" x14ac:dyDescent="0.25">
      <c r="A833" s="48"/>
      <c r="F833" s="106"/>
      <c r="G833" s="100"/>
    </row>
    <row r="834" spans="1:7" s="7" customFormat="1" x14ac:dyDescent="0.25">
      <c r="A834" s="48"/>
      <c r="F834" s="106"/>
      <c r="G834" s="100"/>
    </row>
    <row r="835" spans="1:7" s="7" customFormat="1" x14ac:dyDescent="0.25">
      <c r="A835" s="48"/>
      <c r="F835" s="106"/>
      <c r="G835" s="100"/>
    </row>
    <row r="836" spans="1:7" s="7" customFormat="1" x14ac:dyDescent="0.25">
      <c r="A836" s="48"/>
      <c r="F836" s="106"/>
      <c r="G836" s="100"/>
    </row>
    <row r="837" spans="1:7" s="7" customFormat="1" x14ac:dyDescent="0.25">
      <c r="A837" s="48"/>
      <c r="F837" s="106"/>
      <c r="G837" s="100"/>
    </row>
    <row r="838" spans="1:7" s="7" customFormat="1" x14ac:dyDescent="0.25">
      <c r="A838" s="48"/>
      <c r="F838" s="106"/>
      <c r="G838" s="100"/>
    </row>
    <row r="839" spans="1:7" s="7" customFormat="1" x14ac:dyDescent="0.25">
      <c r="A839" s="48"/>
      <c r="F839" s="106"/>
      <c r="G839" s="100"/>
    </row>
    <row r="840" spans="1:7" s="7" customFormat="1" x14ac:dyDescent="0.25">
      <c r="A840" s="48"/>
      <c r="F840" s="106"/>
      <c r="G840" s="100"/>
    </row>
    <row r="841" spans="1:7" s="7" customFormat="1" x14ac:dyDescent="0.25">
      <c r="A841" s="48"/>
      <c r="F841" s="106"/>
      <c r="G841" s="100"/>
    </row>
    <row r="842" spans="1:7" s="7" customFormat="1" x14ac:dyDescent="0.25">
      <c r="A842" s="48"/>
      <c r="F842" s="106"/>
      <c r="G842" s="100"/>
    </row>
    <row r="843" spans="1:7" s="7" customFormat="1" x14ac:dyDescent="0.25">
      <c r="A843" s="48"/>
      <c r="F843" s="106"/>
      <c r="G843" s="100"/>
    </row>
    <row r="844" spans="1:7" s="7" customFormat="1" x14ac:dyDescent="0.25">
      <c r="A844" s="48"/>
      <c r="F844" s="106"/>
      <c r="G844" s="100"/>
    </row>
    <row r="845" spans="1:7" s="7" customFormat="1" x14ac:dyDescent="0.25">
      <c r="A845" s="48"/>
      <c r="F845" s="106"/>
      <c r="G845" s="100"/>
    </row>
    <row r="846" spans="1:7" s="7" customFormat="1" x14ac:dyDescent="0.25">
      <c r="A846" s="48"/>
      <c r="F846" s="106"/>
      <c r="G846" s="100"/>
    </row>
    <row r="847" spans="1:7" s="7" customFormat="1" x14ac:dyDescent="0.25">
      <c r="A847" s="48"/>
      <c r="F847" s="106"/>
      <c r="G847" s="100"/>
    </row>
    <row r="848" spans="1:7" s="7" customFormat="1" x14ac:dyDescent="0.25">
      <c r="A848" s="48"/>
      <c r="F848" s="106"/>
      <c r="G848" s="100"/>
    </row>
    <row r="849" spans="1:7" s="7" customFormat="1" x14ac:dyDescent="0.25">
      <c r="A849" s="48"/>
      <c r="F849" s="106"/>
      <c r="G849" s="100"/>
    </row>
    <row r="850" spans="1:7" s="7" customFormat="1" x14ac:dyDescent="0.25">
      <c r="A850" s="48"/>
      <c r="F850" s="106"/>
      <c r="G850" s="100"/>
    </row>
    <row r="851" spans="1:7" s="7" customFormat="1" x14ac:dyDescent="0.25">
      <c r="A851" s="48"/>
      <c r="F851" s="106"/>
      <c r="G851" s="100"/>
    </row>
    <row r="852" spans="1:7" s="7" customFormat="1" x14ac:dyDescent="0.25">
      <c r="A852" s="48"/>
      <c r="F852" s="106"/>
      <c r="G852" s="100"/>
    </row>
    <row r="853" spans="1:7" s="7" customFormat="1" x14ac:dyDescent="0.25">
      <c r="A853" s="48"/>
      <c r="F853" s="106"/>
      <c r="G853" s="100"/>
    </row>
    <row r="854" spans="1:7" s="7" customFormat="1" x14ac:dyDescent="0.25">
      <c r="A854" s="48"/>
      <c r="F854" s="106"/>
      <c r="G854" s="100"/>
    </row>
    <row r="855" spans="1:7" s="7" customFormat="1" x14ac:dyDescent="0.25">
      <c r="A855" s="48"/>
      <c r="F855" s="106"/>
      <c r="G855" s="100"/>
    </row>
    <row r="856" spans="1:7" s="7" customFormat="1" x14ac:dyDescent="0.25">
      <c r="A856" s="48"/>
      <c r="F856" s="106"/>
      <c r="G856" s="100"/>
    </row>
    <row r="857" spans="1:7" s="7" customFormat="1" x14ac:dyDescent="0.25">
      <c r="A857" s="48"/>
      <c r="F857" s="106"/>
      <c r="G857" s="100"/>
    </row>
    <row r="858" spans="1:7" s="7" customFormat="1" x14ac:dyDescent="0.25">
      <c r="A858" s="48"/>
      <c r="F858" s="106"/>
      <c r="G858" s="100"/>
    </row>
    <row r="859" spans="1:7" s="7" customFormat="1" x14ac:dyDescent="0.25">
      <c r="A859" s="48"/>
      <c r="F859" s="106"/>
      <c r="G859" s="100"/>
    </row>
    <row r="860" spans="1:7" s="7" customFormat="1" x14ac:dyDescent="0.25">
      <c r="A860" s="48"/>
      <c r="F860" s="106"/>
      <c r="G860" s="100"/>
    </row>
    <row r="861" spans="1:7" s="7" customFormat="1" x14ac:dyDescent="0.25">
      <c r="A861" s="48"/>
      <c r="F861" s="106"/>
      <c r="G861" s="100"/>
    </row>
    <row r="862" spans="1:7" s="7" customFormat="1" x14ac:dyDescent="0.25">
      <c r="A862" s="48"/>
      <c r="F862" s="106"/>
      <c r="G862" s="100"/>
    </row>
    <row r="863" spans="1:7" s="7" customFormat="1" x14ac:dyDescent="0.25">
      <c r="A863" s="48"/>
      <c r="F863" s="106"/>
      <c r="G863" s="100"/>
    </row>
    <row r="864" spans="1:7" s="7" customFormat="1" x14ac:dyDescent="0.25">
      <c r="A864" s="48"/>
      <c r="F864" s="106"/>
      <c r="G864" s="100"/>
    </row>
    <row r="865" spans="1:7" s="7" customFormat="1" x14ac:dyDescent="0.25">
      <c r="A865" s="48"/>
      <c r="F865" s="106"/>
      <c r="G865" s="100"/>
    </row>
    <row r="866" spans="1:7" s="7" customFormat="1" x14ac:dyDescent="0.25">
      <c r="A866" s="48"/>
      <c r="F866" s="106"/>
      <c r="G866" s="100"/>
    </row>
    <row r="867" spans="1:7" s="7" customFormat="1" x14ac:dyDescent="0.25">
      <c r="A867" s="48"/>
      <c r="F867" s="106"/>
      <c r="G867" s="100"/>
    </row>
    <row r="868" spans="1:7" s="7" customFormat="1" x14ac:dyDescent="0.25">
      <c r="A868" s="48"/>
      <c r="F868" s="106"/>
      <c r="G868" s="100"/>
    </row>
    <row r="869" spans="1:7" s="7" customFormat="1" x14ac:dyDescent="0.25">
      <c r="A869" s="48"/>
      <c r="F869" s="106"/>
      <c r="G869" s="100"/>
    </row>
    <row r="870" spans="1:7" s="7" customFormat="1" x14ac:dyDescent="0.25">
      <c r="A870" s="48"/>
      <c r="F870" s="106"/>
      <c r="G870" s="100"/>
    </row>
    <row r="871" spans="1:7" s="7" customFormat="1" x14ac:dyDescent="0.25">
      <c r="A871" s="48"/>
      <c r="F871" s="106"/>
      <c r="G871" s="100"/>
    </row>
    <row r="872" spans="1:7" s="7" customFormat="1" x14ac:dyDescent="0.25">
      <c r="A872" s="48"/>
      <c r="F872" s="106"/>
      <c r="G872" s="100"/>
    </row>
    <row r="873" spans="1:7" s="7" customFormat="1" x14ac:dyDescent="0.25">
      <c r="A873" s="48"/>
      <c r="F873" s="106"/>
      <c r="G873" s="100"/>
    </row>
    <row r="874" spans="1:7" s="7" customFormat="1" x14ac:dyDescent="0.25">
      <c r="A874" s="48"/>
      <c r="F874" s="106"/>
      <c r="G874" s="100"/>
    </row>
    <row r="875" spans="1:7" s="7" customFormat="1" x14ac:dyDescent="0.25">
      <c r="A875" s="48"/>
      <c r="F875" s="106"/>
      <c r="G875" s="100"/>
    </row>
    <row r="876" spans="1:7" s="7" customFormat="1" x14ac:dyDescent="0.25">
      <c r="A876" s="48"/>
      <c r="F876" s="106"/>
      <c r="G876" s="100"/>
    </row>
    <row r="877" spans="1:7" s="7" customFormat="1" x14ac:dyDescent="0.25">
      <c r="A877" s="48"/>
      <c r="F877" s="106"/>
      <c r="G877" s="100"/>
    </row>
    <row r="878" spans="1:7" s="7" customFormat="1" x14ac:dyDescent="0.25">
      <c r="A878" s="48"/>
      <c r="F878" s="106"/>
      <c r="G878" s="100"/>
    </row>
    <row r="879" spans="1:7" s="7" customFormat="1" x14ac:dyDescent="0.25">
      <c r="A879" s="48"/>
      <c r="F879" s="106"/>
      <c r="G879" s="100"/>
    </row>
    <row r="880" spans="1:7" s="7" customFormat="1" x14ac:dyDescent="0.25">
      <c r="A880" s="48"/>
      <c r="F880" s="106"/>
      <c r="G880" s="100"/>
    </row>
    <row r="881" spans="1:7" s="7" customFormat="1" x14ac:dyDescent="0.25">
      <c r="A881" s="48"/>
      <c r="F881" s="106"/>
      <c r="G881" s="100"/>
    </row>
    <row r="882" spans="1:7" s="7" customFormat="1" x14ac:dyDescent="0.25">
      <c r="A882" s="48"/>
      <c r="F882" s="106"/>
      <c r="G882" s="100"/>
    </row>
  </sheetData>
  <mergeCells count="51">
    <mergeCell ref="B29:B30"/>
    <mergeCell ref="E29:E30"/>
    <mergeCell ref="B23:B24"/>
    <mergeCell ref="D21:D22"/>
    <mergeCell ref="B25:B26"/>
    <mergeCell ref="D25:D26"/>
    <mergeCell ref="D23:D24"/>
    <mergeCell ref="E23:E24"/>
    <mergeCell ref="E21:E22"/>
    <mergeCell ref="C21:C22"/>
    <mergeCell ref="C25:C26"/>
    <mergeCell ref="D27:D28"/>
    <mergeCell ref="E27:E28"/>
    <mergeCell ref="I1:N1"/>
    <mergeCell ref="C19:C20"/>
    <mergeCell ref="B1:E2"/>
    <mergeCell ref="D3:D4"/>
    <mergeCell ref="C7:C8"/>
    <mergeCell ref="C9:C10"/>
    <mergeCell ref="C11:C12"/>
    <mergeCell ref="E3:E4"/>
    <mergeCell ref="B11:B12"/>
    <mergeCell ref="C13:C14"/>
    <mergeCell ref="D19:D20"/>
    <mergeCell ref="B13:B14"/>
    <mergeCell ref="D10:D13"/>
    <mergeCell ref="E10:E13"/>
    <mergeCell ref="B5:B6"/>
    <mergeCell ref="C5:C6"/>
    <mergeCell ref="E5:E6"/>
    <mergeCell ref="D5:D6"/>
    <mergeCell ref="E17:E18"/>
    <mergeCell ref="B15:E16"/>
    <mergeCell ref="E19:E20"/>
    <mergeCell ref="D17:D18"/>
    <mergeCell ref="I62:L62"/>
    <mergeCell ref="I63:L63"/>
    <mergeCell ref="I57:L57"/>
    <mergeCell ref="I59:L59"/>
    <mergeCell ref="I60:L60"/>
    <mergeCell ref="I61:L61"/>
    <mergeCell ref="P11:S11"/>
    <mergeCell ref="C23:C24"/>
    <mergeCell ref="C29:C30"/>
    <mergeCell ref="D29:D30"/>
    <mergeCell ref="I56:J56"/>
    <mergeCell ref="K56:L56"/>
    <mergeCell ref="I33:N33"/>
    <mergeCell ref="E32:E36"/>
    <mergeCell ref="I23:N23"/>
    <mergeCell ref="I13:N13"/>
  </mergeCells>
  <conditionalFormatting sqref="H56:L6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{250D0C03-A73B-47C4-BB7D-579D35253862}</x14:id>
        </ext>
      </extLst>
    </cfRule>
  </conditionalFormatting>
  <dataValidations count="14">
    <dataValidation type="list" allowBlank="1" showInputMessage="1" showErrorMessage="1" sqref="H3:H12" xr:uid="{00000000-0002-0000-0200-000000000000}">
      <formula1>$H$3:$H$11</formula1>
    </dataValidation>
    <dataValidation type="list" allowBlank="1" showInputMessage="1" showErrorMessage="1" sqref="H15:H21" xr:uid="{00000000-0002-0000-0200-000001000000}">
      <formula1>$H$15:$H$21</formula1>
    </dataValidation>
    <dataValidation type="list" allowBlank="1" showInputMessage="1" showErrorMessage="1" sqref="H25:H31" xr:uid="{00000000-0002-0000-0200-000002000000}">
      <formula1>$H$25:$H$31</formula1>
    </dataValidation>
    <dataValidation type="list" allowBlank="1" showInputMessage="1" showErrorMessage="1" sqref="H35:H42" xr:uid="{00000000-0002-0000-0200-000003000000}">
      <formula1>$H$35:$H$41</formula1>
    </dataValidation>
    <dataValidation type="list" allowBlank="1" showInputMessage="1" showErrorMessage="1" sqref="E21:E22 E27:E28" xr:uid="{00000000-0002-0000-0200-000004000000}">
      <formula1>$H$46:$H$54</formula1>
    </dataValidation>
    <dataValidation type="list" allowBlank="1" showInputMessage="1" showErrorMessage="1" sqref="C38" xr:uid="{00000000-0002-0000-0200-000005000000}">
      <formula1>$C$39:$C$40</formula1>
    </dataValidation>
    <dataValidation type="list" allowBlank="1" showInputMessage="1" showErrorMessage="1" sqref="C5 E19" xr:uid="{00000000-0002-0000-0200-000006000000}">
      <formula1>$A$5:$A$8</formula1>
    </dataValidation>
    <dataValidation type="list" allowBlank="1" showInputMessage="1" showErrorMessage="1" sqref="O111" xr:uid="{00000000-0002-0000-0200-000007000000}">
      <formula1>$P$110:$P$115</formula1>
    </dataValidation>
    <dataValidation type="list" allowBlank="1" showInputMessage="1" showErrorMessage="1" sqref="O110" xr:uid="{00000000-0002-0000-0200-000008000000}">
      <formula1>$P$111:$P$122</formula1>
    </dataValidation>
    <dataValidation type="list" allowBlank="1" showInputMessage="1" showErrorMessage="1" sqref="G6" xr:uid="{00000000-0002-0000-0200-000009000000}">
      <formula1>$C$43:$C$44</formula1>
    </dataValidation>
    <dataValidation type="list" allowBlank="1" showInputMessage="1" showErrorMessage="1" sqref="E5:E6" xr:uid="{00000000-0002-0000-0200-00000A000000}">
      <formula1>$H$44:$H$54</formula1>
    </dataValidation>
    <dataValidation type="list" allowBlank="1" showInputMessage="1" showErrorMessage="1" sqref="E3:E4" xr:uid="{00000000-0002-0000-0200-00000B000000}">
      <formula1>IF(C5="4+0", List_4_0, IF(C5="4+4", List_4_4, IF(C5="1+0", List_1_0, IF(C5="1+1", List_1_1))))</formula1>
    </dataValidation>
    <dataValidation type="list" allowBlank="1" showInputMessage="1" showErrorMessage="1" sqref="E17:E18" xr:uid="{00000000-0002-0000-0200-00000C000000}">
      <formula1>IF(E19="4+0", List_4_0, IF(E19="4+4", List_4_4, IF(E19="1+0", List_1_0, IF(E19="1+1", List_1_1))))</formula1>
    </dataValidation>
    <dataValidation type="list" allowBlank="1" showInputMessage="1" showErrorMessage="1" sqref="E23:E24" xr:uid="{00000000-0002-0000-0200-00000D000000}">
      <formula1>IF(E25="4+0", List_4_0, IF(E25="4+4", List_4_4, IF(E25="1+0", List_1_0, IF(E25="1+1", List_1_1, ""))))</formula1>
    </dataValidation>
  </dataValidations>
  <pageMargins left="0.39374999999999999" right="0.19652800000000001" top="0.19652800000000001" bottom="0.19652800000000001" header="0.315278" footer="0.315278"/>
  <pageSetup paperSize="9" fitToWidth="0" orientation="landscape" r:id="rId1"/>
  <drawing r:id="rId2"/>
  <legacyDrawing r:id="rId3"/>
  <controls>
    <mc:AlternateContent xmlns:mc="http://schemas.openxmlformats.org/markup-compatibility/2006">
      <mc:Choice Requires="x14">
        <control shapeId="1116" r:id="rId4" name="CheckBox1">
          <controlPr defaultSize="0" autoLine="0" linkedCell="G14" r:id="rId5">
            <anchor>
              <from>
                <xdr:col>5</xdr:col>
                <xdr:colOff>57150</xdr:colOff>
                <xdr:row>36</xdr:row>
                <xdr:rowOff>0</xdr:rowOff>
              </from>
              <to>
                <xdr:col>5</xdr:col>
                <xdr:colOff>219075</xdr:colOff>
                <xdr:row>37</xdr:row>
                <xdr:rowOff>0</xdr:rowOff>
              </to>
            </anchor>
          </controlPr>
        </control>
      </mc:Choice>
      <mc:Fallback>
        <control shapeId="1116" r:id="rId4" name="CheckBox1"/>
      </mc:Fallback>
    </mc:AlternateContent>
    <mc:AlternateContent xmlns:mc="http://schemas.openxmlformats.org/markup-compatibility/2006">
      <mc:Choice Requires="x14">
        <control shapeId="1115" r:id="rId6" name="ComboBox13">
          <controlPr autoLine="0" autoPict="0" linkedCell="E38" listFillRange="P125:P143" r:id="rId7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5</xdr:col>
                <xdr:colOff>0</xdr:colOff>
                <xdr:row>38</xdr:row>
                <xdr:rowOff>0</xdr:rowOff>
              </to>
            </anchor>
          </controlPr>
        </control>
      </mc:Choice>
      <mc:Fallback>
        <control shapeId="1115" r:id="rId6" name="ComboBox13"/>
      </mc:Fallback>
    </mc:AlternateContent>
    <mc:AlternateContent xmlns:mc="http://schemas.openxmlformats.org/markup-compatibility/2006">
      <mc:Choice Requires="x14">
        <control shapeId="1106" r:id="rId8" name="ComboBox9">
          <controlPr autoLine="0" linkedCell="E3" listFillRange="S118:S126" r:id="rId9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4</xdr:row>
                <xdr:rowOff>0</xdr:rowOff>
              </to>
            </anchor>
          </controlPr>
        </control>
      </mc:Choice>
      <mc:Fallback>
        <control shapeId="1106" r:id="rId8" name="ComboBox9"/>
      </mc:Fallback>
    </mc:AlternateContent>
    <mc:AlternateContent xmlns:mc="http://schemas.openxmlformats.org/markup-compatibility/2006">
      <mc:Choice Requires="x14">
        <control shapeId="1058" r:id="rId10" name="ComboBox8">
          <controlPr autoLine="0" linkedCell="O111" listFillRange="P110:P115" r:id="rId11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3</xdr:col>
                <xdr:colOff>0</xdr:colOff>
                <xdr:row>18</xdr:row>
                <xdr:rowOff>0</xdr:rowOff>
              </to>
            </anchor>
          </controlPr>
        </control>
      </mc:Choice>
      <mc:Fallback>
        <control shapeId="1058" r:id="rId10" name="ComboBox8"/>
      </mc:Fallback>
    </mc:AlternateContent>
    <mc:AlternateContent xmlns:mc="http://schemas.openxmlformats.org/markup-compatibility/2006">
      <mc:Choice Requires="x14">
        <control shapeId="1045" r:id="rId12" name="ComboBox7">
          <controlPr autoLine="0" autoPict="0" linkedCell="O110" listFillRange="P111:P122" r:id="rId13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3</xdr:col>
                <xdr:colOff>0</xdr:colOff>
                <xdr:row>4</xdr:row>
                <xdr:rowOff>0</xdr:rowOff>
              </to>
            </anchor>
          </controlPr>
        </control>
      </mc:Choice>
      <mc:Fallback>
        <control shapeId="1045" r:id="rId12" name="ComboBox7"/>
      </mc:Fallback>
    </mc:AlternateContent>
    <mc:AlternateContent xmlns:mc="http://schemas.openxmlformats.org/markup-compatibility/2006">
      <mc:Choice Requires="x14">
        <control shapeId="1041" r:id="rId14" name="ComboBox6">
          <controlPr autoLine="0" linkedCell="E27" listFillRange="H44:H54" r:id="rId15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5</xdr:col>
                <xdr:colOff>0</xdr:colOff>
                <xdr:row>28</xdr:row>
                <xdr:rowOff>0</xdr:rowOff>
              </to>
            </anchor>
          </controlPr>
        </control>
      </mc:Choice>
      <mc:Fallback>
        <control shapeId="1041" r:id="rId14" name="ComboBox6"/>
      </mc:Fallback>
    </mc:AlternateContent>
    <mc:AlternateContent xmlns:mc="http://schemas.openxmlformats.org/markup-compatibility/2006">
      <mc:Choice Requires="x14">
        <control shapeId="1035" r:id="rId16" name="ComboBox4">
          <controlPr autoLine="0" linkedCell="E25" listFillRange="S110:S113" r:id="rId17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5</xdr:col>
                <xdr:colOff>0</xdr:colOff>
                <xdr:row>26</xdr:row>
                <xdr:rowOff>0</xdr:rowOff>
              </to>
            </anchor>
          </controlPr>
        </control>
      </mc:Choice>
      <mc:Fallback>
        <control shapeId="1035" r:id="rId16" name="ComboBox4"/>
      </mc:Fallback>
    </mc:AlternateContent>
    <mc:AlternateContent xmlns:mc="http://schemas.openxmlformats.org/markup-compatibility/2006">
      <mc:Choice Requires="x14">
        <control shapeId="1034" r:id="rId18" name="ComboBox3">
          <controlPr autoLine="0" linkedCell="E19" listFillRange="S110:S113" r:id="rId19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5</xdr:col>
                <xdr:colOff>0</xdr:colOff>
                <xdr:row>20</xdr:row>
                <xdr:rowOff>0</xdr:rowOff>
              </to>
            </anchor>
          </controlPr>
        </control>
      </mc:Choice>
      <mc:Fallback>
        <control shapeId="1034" r:id="rId18" name="ComboBox3"/>
      </mc:Fallback>
    </mc:AlternateContent>
    <mc:AlternateContent xmlns:mc="http://schemas.openxmlformats.org/markup-compatibility/2006">
      <mc:Choice Requires="x14">
        <control shapeId="1030" r:id="rId20" name="ComboBox1">
          <controlPr autoLine="0" linkedCell="C5" listFillRange="S110:S113" r:id="rId21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0</xdr:colOff>
                <xdr:row>6</xdr:row>
                <xdr:rowOff>0</xdr:rowOff>
              </to>
            </anchor>
          </controlPr>
        </control>
      </mc:Choice>
      <mc:Fallback>
        <control shapeId="1030" r:id="rId20" name="ComboBox1"/>
      </mc:Fallback>
    </mc:AlternateContent>
    <mc:AlternateContent xmlns:mc="http://schemas.openxmlformats.org/markup-compatibility/2006">
      <mc:Choice Requires="x14">
        <control shapeId="1037" r:id="rId22" name="ComboBox2">
          <controlPr autoLine="0" linkedCell="E5" listFillRange="H44:H54" r:id="rId23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5</xdr:col>
                <xdr:colOff>0</xdr:colOff>
                <xdr:row>6</xdr:row>
                <xdr:rowOff>0</xdr:rowOff>
              </to>
            </anchor>
          </controlPr>
        </control>
      </mc:Choice>
      <mc:Fallback>
        <control shapeId="1037" r:id="rId22" name="ComboBox2"/>
      </mc:Fallback>
    </mc:AlternateContent>
    <mc:AlternateContent xmlns:mc="http://schemas.openxmlformats.org/markup-compatibility/2006">
      <mc:Choice Requires="x14">
        <control shapeId="1038" r:id="rId24" name="ComboBox5">
          <controlPr autoLine="0" linkedCell="E21" listFillRange="H44:H54" r:id="rId25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5</xdr:col>
                <xdr:colOff>0</xdr:colOff>
                <xdr:row>22</xdr:row>
                <xdr:rowOff>0</xdr:rowOff>
              </to>
            </anchor>
          </controlPr>
        </control>
      </mc:Choice>
      <mc:Fallback>
        <control shapeId="1038" r:id="rId24" name="ComboBox5"/>
      </mc:Fallback>
    </mc:AlternateContent>
    <mc:AlternateContent xmlns:mc="http://schemas.openxmlformats.org/markup-compatibility/2006">
      <mc:Choice Requires="x14">
        <control shapeId="1107" r:id="rId26" name="ComboBox10">
          <controlPr autoLine="0" linkedCell="E23" listFillRange="W118:W126" r:id="rId27">
            <anchor moveWithCells="1" sizeWithCells="1">
              <from>
                <xdr:col>4</xdr:col>
                <xdr:colOff>0</xdr:colOff>
                <xdr:row>22</xdr:row>
                <xdr:rowOff>0</xdr:rowOff>
              </from>
              <to>
                <xdr:col>5</xdr:col>
                <xdr:colOff>0</xdr:colOff>
                <xdr:row>24</xdr:row>
                <xdr:rowOff>0</xdr:rowOff>
              </to>
            </anchor>
          </controlPr>
        </control>
      </mc:Choice>
      <mc:Fallback>
        <control shapeId="1107" r:id="rId26" name="ComboBox10"/>
      </mc:Fallback>
    </mc:AlternateContent>
    <mc:AlternateContent xmlns:mc="http://schemas.openxmlformats.org/markup-compatibility/2006">
      <mc:Choice Requires="x14">
        <control shapeId="1108" r:id="rId28" name="ComboBox11">
          <controlPr autoLine="0" linkedCell="E17" listFillRange="U118:U126" r:id="rId29">
            <anchor moveWithCells="1" sizeWithCells="1">
              <from>
                <xdr:col>4</xdr:col>
                <xdr:colOff>0</xdr:colOff>
                <xdr:row>16</xdr:row>
                <xdr:rowOff>0</xdr:rowOff>
              </from>
              <to>
                <xdr:col>5</xdr:col>
                <xdr:colOff>0</xdr:colOff>
                <xdr:row>18</xdr:row>
                <xdr:rowOff>0</xdr:rowOff>
              </to>
            </anchor>
          </controlPr>
        </control>
      </mc:Choice>
      <mc:Fallback>
        <control shapeId="1108" r:id="rId28" name="ComboBox11"/>
      </mc:Fallback>
    </mc:AlternateContent>
    <mc:AlternateContent xmlns:mc="http://schemas.openxmlformats.org/markup-compatibility/2006">
      <mc:Choice Requires="x14">
        <control shapeId="1113" r:id="rId30" name="ComboBox12">
          <controlPr autoLine="0" autoPict="0" linkedCell="C38" listFillRange="C39:C40" r:id="rId31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3</xdr:col>
                <xdr:colOff>0</xdr:colOff>
                <xdr:row>38</xdr:row>
                <xdr:rowOff>0</xdr:rowOff>
              </to>
            </anchor>
          </controlPr>
        </control>
      </mc:Choice>
      <mc:Fallback>
        <control shapeId="1113" r:id="rId30" name="ComboBox12"/>
      </mc:Fallback>
    </mc:AlternateContent>
    <mc:AlternateContent xmlns:mc="http://schemas.openxmlformats.org/markup-compatibility/2006">
      <mc:Choice Requires="x14">
        <control shapeId="1062" r:id="rId32" name="Check Box 38">
          <controlPr defaultSize="0" autoFill="0" autoLine="0" autoPict="0">
            <anchor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4" r:id="rId33" name="Check Box 40">
          <controlPr defaultSize="0" autoFill="0" autoLine="0" autoPict="0">
            <anchor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1066800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5" r:id="rId34" name="Check Box 41">
          <controlPr defaultSize="0" autoFill="0" autoLine="0" autoPict="0">
            <anchor>
              <from>
                <xdr:col>4</xdr:col>
                <xdr:colOff>1066800</xdr:colOff>
                <xdr:row>6</xdr:row>
                <xdr:rowOff>0</xdr:rowOff>
              </from>
              <to>
                <xdr:col>5</xdr:col>
                <xdr:colOff>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9" r:id="rId35" name="Check Box 45">
          <controlPr defaultSize="0" autoFill="0" autoLine="0" autoPict="0">
            <anchor>
              <from>
                <xdr:col>4</xdr:col>
                <xdr:colOff>1066800</xdr:colOff>
                <xdr:row>7</xdr:row>
                <xdr:rowOff>0</xdr:rowOff>
              </from>
              <to>
                <xdr:col>5</xdr:col>
                <xdr:colOff>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0" r:id="rId36" name="Check Box 46">
          <controlPr defaultSize="0" autoFill="0" autoLine="0" autoPict="0">
            <anchor>
              <from>
                <xdr:col>4</xdr:col>
                <xdr:colOff>1066800</xdr:colOff>
                <xdr:row>8</xdr:row>
                <xdr:rowOff>0</xdr:rowOff>
              </from>
              <to>
                <xdr:col>5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3" r:id="rId37" name="Check Box 69">
          <controlPr defaultSize="0" autoFill="0" autoLine="0" autoPict="0">
            <anchor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1066800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3" r:id="rId38" name="Check Box 39">
          <controlPr defaultSize="0" autoFill="0" autoLine="0" autoPict="0">
            <anchor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8" r:id="rId39" name="Check Box 74">
          <controlPr defaultSize="0" autoFill="0" autoLine="0" autoPict="0">
            <anchor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9" r:id="rId40" name="Check Box 75">
          <controlPr defaultSize="0" autoFill="0" autoLine="0" autoPict="0">
            <anchor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1066800</xdr:colOff>
                <xdr:row>9</xdr:row>
                <xdr:rowOff>0</xdr:rowOff>
              </to>
            </anchor>
          </controlPr>
        </control>
      </mc:Choice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D0C03-A73B-47C4-BB7D-579D35253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H56:L63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E000000}">
          <x14:formula1>
            <xm:f>Дизайн!$C$3:$C$23</xm:f>
          </x14:formula1>
          <xm:sqref>E38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Аркуш9">
    <tabColor rgb="FFFFC000"/>
  </sheetPr>
  <dimension ref="A2:E23"/>
  <sheetViews>
    <sheetView tabSelected="1" topLeftCell="B1" workbookViewId="0">
      <selection activeCell="H25" sqref="H25"/>
    </sheetView>
  </sheetViews>
  <sheetFormatPr defaultRowHeight="15" x14ac:dyDescent="0.25"/>
  <cols>
    <col min="1" max="1" width="9.140625" hidden="1" customWidth="1"/>
    <col min="2" max="2" width="1.28515625" customWidth="1"/>
    <col min="3" max="3" width="29" customWidth="1"/>
    <col min="4" max="4" width="26.28515625" customWidth="1"/>
  </cols>
  <sheetData>
    <row r="2" spans="2:5" ht="31.5" x14ac:dyDescent="0.25">
      <c r="B2" s="1"/>
      <c r="C2" s="156" t="s">
        <v>176</v>
      </c>
      <c r="D2" s="156"/>
      <c r="E2" s="2"/>
    </row>
    <row r="3" spans="2:5" ht="18.75" x14ac:dyDescent="0.25">
      <c r="C3" s="107" t="s">
        <v>189</v>
      </c>
      <c r="D3" s="107">
        <v>0</v>
      </c>
    </row>
    <row r="4" spans="2:5" ht="18.75" x14ac:dyDescent="0.25">
      <c r="C4" s="107" t="s">
        <v>185</v>
      </c>
      <c r="D4" s="107">
        <v>1000</v>
      </c>
    </row>
    <row r="5" spans="2:5" ht="18.75" x14ac:dyDescent="0.25">
      <c r="C5" s="107" t="s">
        <v>186</v>
      </c>
      <c r="D5" s="107">
        <v>500</v>
      </c>
    </row>
    <row r="6" spans="2:5" ht="18.75" x14ac:dyDescent="0.25">
      <c r="C6" s="107" t="s">
        <v>56</v>
      </c>
      <c r="D6" s="107">
        <v>400</v>
      </c>
    </row>
    <row r="7" spans="2:5" ht="18.75" x14ac:dyDescent="0.25">
      <c r="C7" s="107" t="s">
        <v>177</v>
      </c>
      <c r="D7" s="107">
        <v>300</v>
      </c>
    </row>
    <row r="8" spans="2:5" ht="18.75" x14ac:dyDescent="0.25">
      <c r="C8" s="107" t="s">
        <v>57</v>
      </c>
      <c r="D8" s="107">
        <v>500</v>
      </c>
    </row>
    <row r="9" spans="2:5" ht="18.75" x14ac:dyDescent="0.25">
      <c r="C9" s="107" t="s">
        <v>58</v>
      </c>
      <c r="D9" s="107">
        <v>450</v>
      </c>
    </row>
    <row r="10" spans="2:5" ht="18.75" x14ac:dyDescent="0.25">
      <c r="C10" s="107" t="s">
        <v>59</v>
      </c>
      <c r="D10" s="107">
        <v>500</v>
      </c>
    </row>
    <row r="11" spans="2:5" ht="18.75" x14ac:dyDescent="0.25">
      <c r="C11" s="107" t="s">
        <v>60</v>
      </c>
      <c r="D11" s="107">
        <v>450</v>
      </c>
    </row>
    <row r="12" spans="2:5" ht="18.75" x14ac:dyDescent="0.25">
      <c r="C12" s="107" t="s">
        <v>179</v>
      </c>
      <c r="D12" s="107">
        <v>550</v>
      </c>
    </row>
    <row r="13" spans="2:5" ht="18.75" x14ac:dyDescent="0.25">
      <c r="C13" s="107" t="s">
        <v>178</v>
      </c>
      <c r="D13" s="107">
        <v>700</v>
      </c>
    </row>
    <row r="14" spans="2:5" ht="18.75" x14ac:dyDescent="0.25">
      <c r="C14" s="107" t="s">
        <v>61</v>
      </c>
      <c r="D14" s="107">
        <v>500</v>
      </c>
    </row>
    <row r="15" spans="2:5" ht="18.75" x14ac:dyDescent="0.25">
      <c r="C15" s="107" t="s">
        <v>62</v>
      </c>
      <c r="D15" s="107">
        <v>900</v>
      </c>
    </row>
    <row r="16" spans="2:5" ht="18.75" x14ac:dyDescent="0.25">
      <c r="C16" s="107" t="s">
        <v>63</v>
      </c>
      <c r="D16" s="107">
        <v>450</v>
      </c>
    </row>
    <row r="17" spans="3:4" ht="18.75" x14ac:dyDescent="0.25">
      <c r="C17" s="107" t="s">
        <v>64</v>
      </c>
      <c r="D17" s="107">
        <v>450</v>
      </c>
    </row>
    <row r="18" spans="3:4" ht="18.75" x14ac:dyDescent="0.25">
      <c r="C18" s="107" t="s">
        <v>182</v>
      </c>
      <c r="D18" s="107">
        <v>150</v>
      </c>
    </row>
    <row r="19" spans="3:4" ht="18.75" x14ac:dyDescent="0.25">
      <c r="C19" s="107" t="s">
        <v>183</v>
      </c>
      <c r="D19" s="107">
        <v>200</v>
      </c>
    </row>
    <row r="20" spans="3:4" ht="18.75" x14ac:dyDescent="0.25">
      <c r="C20" s="107" t="s">
        <v>184</v>
      </c>
      <c r="D20" s="107">
        <v>300</v>
      </c>
    </row>
    <row r="21" spans="3:4" ht="18.75" x14ac:dyDescent="0.25">
      <c r="C21" s="107" t="s">
        <v>180</v>
      </c>
      <c r="D21" s="107">
        <v>200</v>
      </c>
    </row>
    <row r="22" spans="3:4" ht="18.75" x14ac:dyDescent="0.25">
      <c r="C22" s="107"/>
      <c r="D22" s="107"/>
    </row>
    <row r="23" spans="3:4" ht="18.75" x14ac:dyDescent="0.25">
      <c r="C23" s="107"/>
      <c r="D23" s="107"/>
    </row>
  </sheetData>
  <mergeCells count="1">
    <mergeCell ref="C2:D2"/>
  </mergeCells>
  <phoneticPr fontId="57" type="noConversion"/>
  <pageMargins left="0.7" right="0.7" top="0.75" bottom="0.75" header="0.3" footer="0.3"/>
  <pageSetup paperSize="9" fitToWidth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4</vt:i4>
      </vt:variant>
    </vt:vector>
  </HeadingPairs>
  <TitlesOfParts>
    <vt:vector size="6" baseType="lpstr">
      <vt:lpstr>Цифровий Друк</vt:lpstr>
      <vt:lpstr>Дизайн</vt:lpstr>
      <vt:lpstr>List_1_0</vt:lpstr>
      <vt:lpstr>List_1_1</vt:lpstr>
      <vt:lpstr>List_4_0</vt:lpstr>
      <vt:lpstr>List_4_4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PRINT-PC</dc:creator>
  <cp:keywords/>
  <dc:description/>
  <cp:lastModifiedBy>ІгорУляна</cp:lastModifiedBy>
  <cp:revision>0</cp:revision>
  <dcterms:created xsi:type="dcterms:W3CDTF">2018-10-18T17:53:51Z</dcterms:created>
  <dcterms:modified xsi:type="dcterms:W3CDTF">2025-02-20T21:15:59Z</dcterms:modified>
</cp:coreProperties>
</file>