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2" i="1"/>
  <c r="P12"/>
  <c r="Q11"/>
  <c r="R8"/>
  <c r="O8"/>
  <c r="N8"/>
  <c r="O7"/>
  <c r="N7"/>
  <c r="R7" s="1"/>
  <c r="O6"/>
  <c r="R6" s="1"/>
  <c r="N6"/>
  <c r="N9"/>
  <c r="N5"/>
  <c r="O5"/>
  <c r="L9"/>
  <c r="L8"/>
  <c r="L7"/>
  <c r="L6"/>
  <c r="L5"/>
  <c r="J12"/>
  <c r="J27"/>
  <c r="J30"/>
  <c r="M29"/>
  <c r="J29"/>
  <c r="M25"/>
  <c r="M24"/>
  <c r="J26"/>
  <c r="K24"/>
  <c r="K23"/>
  <c r="J23"/>
  <c r="C24"/>
  <c r="D24"/>
  <c r="D22"/>
  <c r="D20"/>
  <c r="C11"/>
  <c r="C15"/>
  <c r="B16"/>
  <c r="N21"/>
  <c r="O21" s="1"/>
  <c r="N17"/>
  <c r="O17" s="1"/>
  <c r="N20"/>
  <c r="O20" s="1"/>
  <c r="N19"/>
  <c r="O19" s="1"/>
  <c r="N18"/>
  <c r="O18" s="1"/>
  <c r="J19"/>
  <c r="J14"/>
  <c r="H18"/>
  <c r="H14"/>
  <c r="H13"/>
  <c r="H16" s="1"/>
  <c r="H20" s="1"/>
  <c r="J18" s="1"/>
  <c r="E9"/>
  <c r="E8"/>
  <c r="E7"/>
  <c r="E6"/>
  <c r="E5"/>
  <c r="D9"/>
  <c r="D8"/>
  <c r="D7"/>
  <c r="D6"/>
  <c r="D5"/>
  <c r="I11"/>
  <c r="J9"/>
  <c r="J8"/>
  <c r="J7"/>
  <c r="J6"/>
  <c r="J5"/>
  <c r="I9"/>
  <c r="I8"/>
  <c r="I7"/>
  <c r="I6"/>
  <c r="I5"/>
  <c r="R5" l="1"/>
  <c r="J11"/>
  <c r="H12"/>
  <c r="P9"/>
  <c r="O9"/>
  <c r="R9" s="1"/>
  <c r="R11" s="1"/>
  <c r="O2"/>
  <c r="O3" s="1"/>
  <c r="K12"/>
  <c r="K13" s="1"/>
</calcChain>
</file>

<file path=xl/sharedStrings.xml><?xml version="1.0" encoding="utf-8"?>
<sst xmlns="http://schemas.openxmlformats.org/spreadsheetml/2006/main" count="4" uniqueCount="4">
  <si>
    <t>%</t>
  </si>
  <si>
    <t>eur</t>
  </si>
  <si>
    <t>usd</t>
  </si>
  <si>
    <t>grn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</si>
</sst>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32"/>
  <sheetViews>
    <sheetView tabSelected="1" workbookViewId="0">
      <selection activeCell="P2" sqref="P2"/>
    </sheetView>
  </sheetViews>
  <sheetFormatPr defaultRowHeight="15"/>
  <cols>
    <col min="10" max="10" width="12" customWidth="1"/>
  </cols>
  <sheetData>
    <row r="2" spans="2:18">
      <c r="I2">
        <v>26.94</v>
      </c>
      <c r="J2">
        <v>32.33</v>
      </c>
      <c r="K2">
        <v>1.2</v>
      </c>
      <c r="M2">
        <v>179</v>
      </c>
      <c r="N2">
        <f>M2*J2</f>
        <v>5787.07</v>
      </c>
      <c r="O2">
        <f>I2*P2</f>
        <v>26940</v>
      </c>
      <c r="P2">
        <v>1000</v>
      </c>
    </row>
    <row r="3" spans="2:18">
      <c r="O3">
        <f>N2+O2-C15</f>
        <v>9.1100000000005821</v>
      </c>
    </row>
    <row r="4" spans="2:18">
      <c r="G4" t="s">
        <v>0</v>
      </c>
      <c r="M4" t="s">
        <v>1</v>
      </c>
      <c r="P4" t="s">
        <v>2</v>
      </c>
      <c r="R4" t="s">
        <v>3</v>
      </c>
    </row>
    <row r="5" spans="2:18">
      <c r="D5">
        <f>F5*$J$2</f>
        <v>9375.6999999999989</v>
      </c>
      <c r="E5">
        <f>(F5-I5)*$J$2</f>
        <v>1875.1399999999999</v>
      </c>
      <c r="F5">
        <v>290</v>
      </c>
      <c r="G5">
        <v>20</v>
      </c>
      <c r="I5">
        <f>F5*(100-G5)/100</f>
        <v>232</v>
      </c>
      <c r="J5">
        <f>I5*$J$2</f>
        <v>7500.5599999999995</v>
      </c>
      <c r="K5">
        <v>-196.74</v>
      </c>
      <c r="L5">
        <f>J5-K5</f>
        <v>7697.2999999999993</v>
      </c>
      <c r="M5">
        <v>0.78</v>
      </c>
      <c r="N5">
        <f>M5*$J$2</f>
        <v>25.217399999999998</v>
      </c>
      <c r="O5">
        <f>P5*$I$2</f>
        <v>7381.56</v>
      </c>
      <c r="P5">
        <v>274</v>
      </c>
      <c r="R5">
        <f>L5-N5-O5</f>
        <v>290.52259999999933</v>
      </c>
    </row>
    <row r="6" spans="2:18">
      <c r="D6">
        <f t="shared" ref="D6:D9" si="0">F6*$J$2</f>
        <v>9375.6999999999989</v>
      </c>
      <c r="E6">
        <f t="shared" ref="E6:E9" si="1">(F6-I6)*$J$2</f>
        <v>4687.8499999999995</v>
      </c>
      <c r="F6">
        <v>290</v>
      </c>
      <c r="G6">
        <v>50</v>
      </c>
      <c r="I6">
        <f t="shared" ref="I6:I9" si="2">F6*(100-G6)/100</f>
        <v>145</v>
      </c>
      <c r="J6">
        <f t="shared" ref="J6:J9" si="3">I6*$J$2</f>
        <v>4687.8499999999995</v>
      </c>
      <c r="K6">
        <v>-64.66</v>
      </c>
      <c r="L6">
        <f t="shared" ref="L6:L9" si="4">J6-K6</f>
        <v>4752.5099999999993</v>
      </c>
      <c r="M6">
        <v>147</v>
      </c>
      <c r="N6">
        <f>M6*$J$2</f>
        <v>4752.5099999999993</v>
      </c>
      <c r="O6">
        <f>P6*$I$2</f>
        <v>0</v>
      </c>
      <c r="R6">
        <f>L6-N6-O6</f>
        <v>0</v>
      </c>
    </row>
    <row r="7" spans="2:18">
      <c r="D7">
        <f t="shared" si="0"/>
        <v>14548.5</v>
      </c>
      <c r="E7">
        <f t="shared" si="1"/>
        <v>7274.25</v>
      </c>
      <c r="F7">
        <v>450</v>
      </c>
      <c r="G7">
        <v>50</v>
      </c>
      <c r="I7">
        <f t="shared" si="2"/>
        <v>225</v>
      </c>
      <c r="J7">
        <f t="shared" si="3"/>
        <v>7274.25</v>
      </c>
      <c r="K7">
        <v>-96.99</v>
      </c>
      <c r="L7">
        <f t="shared" si="4"/>
        <v>7371.24</v>
      </c>
      <c r="M7">
        <v>228</v>
      </c>
      <c r="N7">
        <f>M7*$J$2</f>
        <v>7371.24</v>
      </c>
      <c r="O7">
        <f>P7*$I$2</f>
        <v>0</v>
      </c>
      <c r="R7">
        <f>L7-N7-O7</f>
        <v>0</v>
      </c>
    </row>
    <row r="8" spans="2:18">
      <c r="D8">
        <f t="shared" si="0"/>
        <v>11962.099999999999</v>
      </c>
      <c r="E8">
        <f t="shared" si="1"/>
        <v>5981.0499999999993</v>
      </c>
      <c r="F8">
        <v>370</v>
      </c>
      <c r="G8">
        <v>50</v>
      </c>
      <c r="I8">
        <f t="shared" si="2"/>
        <v>185</v>
      </c>
      <c r="J8">
        <f t="shared" si="3"/>
        <v>5981.0499999999993</v>
      </c>
      <c r="K8">
        <v>-64.66</v>
      </c>
      <c r="L8">
        <f t="shared" si="4"/>
        <v>6045.7099999999991</v>
      </c>
      <c r="M8">
        <v>187</v>
      </c>
      <c r="N8">
        <f>M8*$J$2</f>
        <v>6045.71</v>
      </c>
      <c r="O8">
        <f>P8*$I$2</f>
        <v>0</v>
      </c>
      <c r="R8">
        <f>L8-N8-O8</f>
        <v>-9.0949470177292824E-13</v>
      </c>
    </row>
    <row r="9" spans="2:18">
      <c r="D9">
        <f t="shared" si="0"/>
        <v>14548.5</v>
      </c>
      <c r="E9">
        <f t="shared" si="1"/>
        <v>7274.25</v>
      </c>
      <c r="F9">
        <v>450</v>
      </c>
      <c r="G9">
        <v>50</v>
      </c>
      <c r="I9">
        <f t="shared" si="2"/>
        <v>225</v>
      </c>
      <c r="J9">
        <f t="shared" si="3"/>
        <v>7274.25</v>
      </c>
      <c r="K9">
        <v>-96.99</v>
      </c>
      <c r="L9">
        <f t="shared" si="4"/>
        <v>7371.24</v>
      </c>
      <c r="M9">
        <v>32.26</v>
      </c>
      <c r="N9">
        <f>M9*$J$2</f>
        <v>1042.9657999999999</v>
      </c>
      <c r="O9">
        <f>P9*$I$2</f>
        <v>19558.440000000002</v>
      </c>
      <c r="P9">
        <f>P2-P5</f>
        <v>726</v>
      </c>
      <c r="R9">
        <f>L9-N9-O9</f>
        <v>-13230.165800000002</v>
      </c>
    </row>
    <row r="11" spans="2:18">
      <c r="C11">
        <f>C13*1.2</f>
        <v>1214.3999999999999</v>
      </c>
      <c r="I11">
        <f>SUM(I5:I10)</f>
        <v>1012</v>
      </c>
      <c r="J11">
        <f>SUM(J5:J10)</f>
        <v>32717.96</v>
      </c>
      <c r="Q11">
        <f>0.04*J2</f>
        <v>1.2931999999999999</v>
      </c>
      <c r="R11">
        <f>SUM(R5:R10)</f>
        <v>-12939.643200000004</v>
      </c>
    </row>
    <row r="12" spans="2:18">
      <c r="H12">
        <f>P2/K2*J2-P2*I2</f>
        <v>1.6666666666678793</v>
      </c>
      <c r="I12">
        <v>-520.04</v>
      </c>
      <c r="J12">
        <f>J11-I12</f>
        <v>33238</v>
      </c>
      <c r="K12">
        <f>P2*I2+M2*J2</f>
        <v>32727.07</v>
      </c>
      <c r="P12">
        <f>4.96 * J2</f>
        <v>160.35679999999999</v>
      </c>
    </row>
    <row r="13" spans="2:18">
      <c r="B13">
        <v>1250</v>
      </c>
      <c r="C13">
        <v>1012</v>
      </c>
      <c r="G13">
        <v>500</v>
      </c>
      <c r="H13">
        <f>G13*I2</f>
        <v>13470</v>
      </c>
      <c r="K13">
        <f>J12-K12</f>
        <v>510.93000000000029</v>
      </c>
    </row>
    <row r="14" spans="2:18">
      <c r="B14">
        <v>28</v>
      </c>
      <c r="C14">
        <v>32.33</v>
      </c>
      <c r="G14">
        <v>580</v>
      </c>
      <c r="H14">
        <f>G14*J2</f>
        <v>18751.399999999998</v>
      </c>
      <c r="J14">
        <f>J11-J12</f>
        <v>-520.04000000000087</v>
      </c>
    </row>
    <row r="15" spans="2:18">
      <c r="C15">
        <f>C14*C13</f>
        <v>32717.96</v>
      </c>
    </row>
    <row r="16" spans="2:18">
      <c r="B16">
        <f>B14*B13</f>
        <v>35000</v>
      </c>
      <c r="C16">
        <v>32718</v>
      </c>
      <c r="H16">
        <f>J11-H13-H14</f>
        <v>496.56000000000131</v>
      </c>
    </row>
    <row r="17" spans="3:17">
      <c r="N17">
        <f>Q17*I2</f>
        <v>7216.1484000000009</v>
      </c>
      <c r="O17">
        <f>J5-N17</f>
        <v>284.41159999999854</v>
      </c>
      <c r="Q17">
        <v>267.86</v>
      </c>
    </row>
    <row r="18" spans="3:17">
      <c r="C18">
        <v>-1296.54</v>
      </c>
      <c r="H18">
        <f>-0.56</f>
        <v>-0.56000000000000005</v>
      </c>
      <c r="J18">
        <f>H20/I2</f>
        <v>18.411284335560552</v>
      </c>
      <c r="M18">
        <v>144.99</v>
      </c>
      <c r="N18">
        <f>ROUND(M18*$J$2,2)</f>
        <v>4687.53</v>
      </c>
      <c r="O18">
        <f>J6-N18</f>
        <v>0.31999999999970896</v>
      </c>
    </row>
    <row r="19" spans="3:17">
      <c r="C19">
        <v>500</v>
      </c>
      <c r="D19">
        <v>28</v>
      </c>
      <c r="J19">
        <f>-35/I2</f>
        <v>-1.2991833704528581</v>
      </c>
      <c r="M19">
        <v>224.99</v>
      </c>
      <c r="N19">
        <f t="shared" ref="N19:N21" si="5">ROUND(M19*$J$2,2)</f>
        <v>7273.93</v>
      </c>
      <c r="O19">
        <f>J7-N19</f>
        <v>0.31999999999970896</v>
      </c>
    </row>
    <row r="20" spans="3:17">
      <c r="D20">
        <f>C19*D19</f>
        <v>14000</v>
      </c>
      <c r="F20">
        <v>5096</v>
      </c>
      <c r="H20">
        <f>H16+H18</f>
        <v>496.00000000000131</v>
      </c>
      <c r="M20">
        <v>184.99</v>
      </c>
      <c r="N20">
        <f t="shared" si="5"/>
        <v>5980.73</v>
      </c>
      <c r="O20">
        <f>J8-N20</f>
        <v>0.31999999999970896</v>
      </c>
    </row>
    <row r="21" spans="3:17">
      <c r="C21">
        <v>650</v>
      </c>
      <c r="D21">
        <v>32.33</v>
      </c>
      <c r="F21">
        <v>12964</v>
      </c>
      <c r="M21">
        <v>25.03</v>
      </c>
      <c r="N21">
        <f>ROUND(M21*$J$2,2)+Q21*I2</f>
        <v>7029.3966</v>
      </c>
      <c r="O21">
        <f>J9-N21</f>
        <v>244.85339999999997</v>
      </c>
      <c r="Q21">
        <v>230.89</v>
      </c>
    </row>
    <row r="22" spans="3:17">
      <c r="D22">
        <f>C21*D21</f>
        <v>21014.5</v>
      </c>
    </row>
    <row r="23" spans="3:17">
      <c r="H23">
        <v>1012</v>
      </c>
      <c r="I23">
        <v>1.2</v>
      </c>
      <c r="J23">
        <f>H23*I23</f>
        <v>1214.3999999999999</v>
      </c>
      <c r="K23">
        <f>J23-500</f>
        <v>714.39999999999986</v>
      </c>
      <c r="M23">
        <v>1214</v>
      </c>
    </row>
    <row r="24" spans="3:17">
      <c r="C24">
        <f>C15-C18</f>
        <v>34014.5</v>
      </c>
      <c r="D24">
        <f>D22+D20-1000</f>
        <v>34014.5</v>
      </c>
      <c r="K24">
        <f>K23/I23</f>
        <v>595.33333333333326</v>
      </c>
      <c r="M24">
        <f>M23-500</f>
        <v>714</v>
      </c>
    </row>
    <row r="25" spans="3:17">
      <c r="M25">
        <f>M24/1.2</f>
        <v>595</v>
      </c>
    </row>
    <row r="26" spans="3:17">
      <c r="H26">
        <v>500</v>
      </c>
      <c r="I26">
        <v>28</v>
      </c>
      <c r="J26">
        <f>H26*I26</f>
        <v>14000</v>
      </c>
    </row>
    <row r="27" spans="3:17">
      <c r="I27">
        <v>32.33</v>
      </c>
      <c r="J27">
        <f>M27*I27</f>
        <v>19398</v>
      </c>
      <c r="M27">
        <v>600</v>
      </c>
    </row>
    <row r="29" spans="3:17">
      <c r="J29">
        <f>-I27*H23</f>
        <v>-32717.96</v>
      </c>
      <c r="M29">
        <f>5*I27</f>
        <v>161.64999999999998</v>
      </c>
    </row>
    <row r="30" spans="3:17">
      <c r="J30">
        <f>-518.43+0.04</f>
        <v>-518.39</v>
      </c>
    </row>
    <row r="31" spans="3:17">
      <c r="J31">
        <v>-0.04</v>
      </c>
    </row>
    <row r="32" spans="3:17">
      <c r="J32">
        <v>-1.65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Firma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2021-04-29T11:01:39Z</dcterms:created>
  <dcterms:modified xsi:type="dcterms:W3CDTF">2021-05-12T13:13:47Z</dcterms:modified>
</cp:coreProperties>
</file>