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TenzoCorrection-forPrecipitationMeterDev\"/>
    </mc:Choice>
  </mc:AlternateContent>
  <xr:revisionPtr revIDLastSave="0" documentId="13_ncr:1_{5BC9EFA5-42E8-47BB-AD13-5A89C429C5F5}" xr6:coauthVersionLast="36" xr6:coauthVersionMax="36" xr10:uidLastSave="{00000000-0000-0000-0000-000000000000}"/>
  <bookViews>
    <workbookView xWindow="0" yWindow="0" windowWidth="20880" windowHeight="8430" activeTab="2" xr2:uid="{EAAFA3E9-589C-454A-BBA5-6184C379F9C5}"/>
  </bookViews>
  <sheets>
    <sheet name="Лист1" sheetId="1" r:id="rId1"/>
    <sheet name="Лист2" sheetId="2" r:id="rId2"/>
    <sheet name="Лист4" sheetId="4" r:id="rId3"/>
  </sheets>
  <definedNames>
    <definedName name="solver_adj" localSheetId="0" hidden="1">Лист1!$S$2:$T$2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Лист1!$V$2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5" i="2"/>
  <c r="F13" i="2"/>
  <c r="F11" i="2"/>
  <c r="I11" i="2" s="1"/>
  <c r="I13" i="2" s="1"/>
  <c r="I15" i="2" s="1"/>
  <c r="Q3" i="1" l="1"/>
  <c r="Q2" i="1"/>
  <c r="W2" i="1"/>
  <c r="V3" i="1"/>
  <c r="W3" i="1" s="1"/>
  <c r="V2" i="1"/>
  <c r="K3" i="1"/>
  <c r="L3" i="1"/>
  <c r="P3" i="1" s="1"/>
  <c r="M3" i="1"/>
  <c r="M2" i="1"/>
  <c r="L2" i="1"/>
  <c r="K2" i="1"/>
  <c r="P2" i="1"/>
</calcChain>
</file>

<file path=xl/sharedStrings.xml><?xml version="1.0" encoding="utf-8"?>
<sst xmlns="http://schemas.openxmlformats.org/spreadsheetml/2006/main" count="45" uniqueCount="38">
  <si>
    <t>TENZO</t>
  </si>
  <si>
    <t>TENZOavg</t>
  </si>
  <si>
    <t>LEVEL_TK</t>
  </si>
  <si>
    <t>Oporn</t>
  </si>
  <si>
    <t>K_int</t>
  </si>
  <si>
    <t>k</t>
  </si>
  <si>
    <t>d</t>
  </si>
  <si>
    <t>ALFA_k</t>
  </si>
  <si>
    <t>BETA_k</t>
  </si>
  <si>
    <t>GAMMA</t>
  </si>
  <si>
    <t>DELTA</t>
  </si>
  <si>
    <t>ALFA_d</t>
  </si>
  <si>
    <t>BETA_d</t>
  </si>
  <si>
    <t>level_tk</t>
  </si>
  <si>
    <t>delta</t>
  </si>
  <si>
    <t>gamma</t>
  </si>
  <si>
    <t>betta</t>
  </si>
  <si>
    <t>alfa</t>
  </si>
  <si>
    <t>betta_d</t>
  </si>
  <si>
    <t>alfa_d</t>
  </si>
  <si>
    <t>(gamma*level_tk+delta)</t>
  </si>
  <si>
    <t>(betta*level^2)</t>
  </si>
  <si>
    <t>total</t>
  </si>
  <si>
    <t>(alfa*level^3)</t>
  </si>
  <si>
    <t>&lt;- k</t>
  </si>
  <si>
    <t>1st step (k)</t>
  </si>
  <si>
    <t>2d step (k)</t>
  </si>
  <si>
    <t>3d step (k)</t>
  </si>
  <si>
    <t>1st step (d)</t>
  </si>
  <si>
    <t>(alfa_d*level+beta_d)</t>
  </si>
  <si>
    <t>&lt;- d</t>
  </si>
  <si>
    <t>sensor_level</t>
  </si>
  <si>
    <t>alfa_k</t>
  </si>
  <si>
    <t>betta_k</t>
  </si>
  <si>
    <t>iteration</t>
  </si>
  <si>
    <t>temperature</t>
  </si>
  <si>
    <t>temp_int</t>
  </si>
  <si>
    <t>level_avg_1min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</si>
</sst>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7DED-B9E6-4981-BF52-3781830B4737}">
  <dimension ref="A1:W3"/>
  <sheetViews>
    <sheetView workbookViewId="0">
      <selection activeCell="D2" sqref="D2"/>
    </sheetView>
  </sheetViews>
  <sheetFormatPr defaultRowHeight="15" x14ac:dyDescent="0.25"/>
  <cols>
    <col min="3" max="3" width="9.85546875" bestFit="1" customWidth="1"/>
    <col min="12" max="12" width="11.7109375" bestFit="1" customWidth="1"/>
    <col min="13" max="13" width="11" bestFit="1" customWidth="1"/>
    <col min="16" max="16" width="12" bestFit="1" customWidth="1"/>
    <col min="24" max="24" width="11.1406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  <c r="S1" t="s">
        <v>11</v>
      </c>
      <c r="T1" t="s">
        <v>12</v>
      </c>
    </row>
    <row r="2" spans="1:23" x14ac:dyDescent="0.25">
      <c r="A2" s="1">
        <v>1</v>
      </c>
      <c r="B2">
        <v>209159</v>
      </c>
      <c r="C2">
        <v>209157</v>
      </c>
      <c r="D2">
        <v>207870</v>
      </c>
      <c r="E2">
        <v>207861</v>
      </c>
      <c r="F2">
        <v>771</v>
      </c>
      <c r="H2">
        <v>-0.31332968</v>
      </c>
      <c r="I2">
        <v>71.399140000000003</v>
      </c>
      <c r="K2">
        <f>5.06E-18</f>
        <v>5.06E-18</v>
      </c>
      <c r="L2">
        <f>-0.0000000000079957</f>
        <v>-7.9957000000000008E-12</v>
      </c>
      <c r="M2">
        <f>0.00000321</f>
        <v>3.2100000000000002E-6</v>
      </c>
      <c r="N2">
        <v>-0.68149999999999999</v>
      </c>
      <c r="P2">
        <f>K2*D2^3+L2*D2^2+M2*D2+N2-H2</f>
        <v>-9.5214157931089449E-4</v>
      </c>
      <c r="Q2" s="2">
        <f>P2/H2</f>
        <v>3.0387851521467566E-3</v>
      </c>
      <c r="S2">
        <v>1.2866909514190801E-4</v>
      </c>
      <c r="T2">
        <v>44.768000000000001</v>
      </c>
      <c r="V2">
        <f>S2*D2+T2-I2</f>
        <v>0.11530480714841929</v>
      </c>
      <c r="W2" s="2">
        <f>V2/I2</f>
        <v>1.614932716954564E-3</v>
      </c>
    </row>
    <row r="3" spans="1:23" x14ac:dyDescent="0.25">
      <c r="A3" s="1">
        <v>2</v>
      </c>
      <c r="B3">
        <v>210069</v>
      </c>
      <c r="C3">
        <v>210065</v>
      </c>
      <c r="D3">
        <v>208742</v>
      </c>
      <c r="E3">
        <v>20874</v>
      </c>
      <c r="F3">
        <v>732</v>
      </c>
      <c r="H3">
        <v>-0.31283899999999998</v>
      </c>
      <c r="I3">
        <v>71.514799999999994</v>
      </c>
      <c r="K3">
        <f>5.06E-18</f>
        <v>5.06E-18</v>
      </c>
      <c r="L3">
        <f>-0.0000000000079957</f>
        <v>-7.9957000000000008E-12</v>
      </c>
      <c r="M3">
        <f>0.00000321</f>
        <v>3.2100000000000002E-6</v>
      </c>
      <c r="N3">
        <v>-0.68149999999999999</v>
      </c>
      <c r="P3">
        <f>K3*D3^3+L3*D3^2+M3*D3+N3-H3</f>
        <v>-9.7405383523507805E-4</v>
      </c>
      <c r="Q3" s="2">
        <f>P3/H3</f>
        <v>3.113594645281049E-3</v>
      </c>
      <c r="S3">
        <v>1.2866909514190801E-4</v>
      </c>
      <c r="T3">
        <v>44.768000000000001</v>
      </c>
      <c r="V3">
        <f>S3*D3+T3-I3</f>
        <v>0.11184425811217125</v>
      </c>
      <c r="W3" s="2">
        <f>V3/I3</f>
        <v>1.5639316353002631E-3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A3F-4739-4F9B-B3AC-0DD6A90E5604}">
  <dimension ref="B1:K17"/>
  <sheetViews>
    <sheetView workbookViewId="0">
      <selection activeCell="E1" sqref="E1:K2"/>
    </sheetView>
  </sheetViews>
  <sheetFormatPr defaultRowHeight="15" x14ac:dyDescent="0.25"/>
  <cols>
    <col min="2" max="2" width="12.7109375" bestFit="1" customWidth="1"/>
    <col min="6" max="6" width="11.7109375" bestFit="1" customWidth="1"/>
    <col min="9" max="9" width="12.7109375" bestFit="1" customWidth="1"/>
  </cols>
  <sheetData>
    <row r="1" spans="2:11" x14ac:dyDescent="0.25">
      <c r="B1" s="4" t="s">
        <v>13</v>
      </c>
      <c r="E1" t="s">
        <v>14</v>
      </c>
      <c r="F1" t="s">
        <v>15</v>
      </c>
      <c r="G1" t="s">
        <v>16</v>
      </c>
      <c r="H1" t="s">
        <v>17</v>
      </c>
      <c r="J1" t="s">
        <v>19</v>
      </c>
      <c r="K1" t="s">
        <v>18</v>
      </c>
    </row>
    <row r="2" spans="2:11" x14ac:dyDescent="0.25">
      <c r="B2" s="6">
        <v>207870</v>
      </c>
      <c r="E2">
        <v>-0.68152596828018497</v>
      </c>
      <c r="F2">
        <v>3.2143405039723628E-6</v>
      </c>
      <c r="G2">
        <v>-7.9957182303388846E-12</v>
      </c>
      <c r="H2">
        <v>5.0688544858774938E-18</v>
      </c>
      <c r="J2">
        <v>1.281152557056245E-4</v>
      </c>
      <c r="K2">
        <v>44.768520303903458</v>
      </c>
    </row>
    <row r="11" spans="2:11" x14ac:dyDescent="0.25">
      <c r="B11" t="s">
        <v>25</v>
      </c>
      <c r="C11" s="3" t="s">
        <v>20</v>
      </c>
      <c r="F11">
        <f>F2*B2+E2</f>
        <v>-1.3361007719449924E-2</v>
      </c>
      <c r="H11" t="s">
        <v>22</v>
      </c>
      <c r="I11">
        <f>F11</f>
        <v>-1.3361007719449924E-2</v>
      </c>
    </row>
    <row r="13" spans="2:11" x14ac:dyDescent="0.25">
      <c r="B13" t="s">
        <v>26</v>
      </c>
      <c r="C13" s="3" t="s">
        <v>21</v>
      </c>
      <c r="F13">
        <f>G2*B2^2</f>
        <v>-0.34549448020312284</v>
      </c>
      <c r="H13" t="s">
        <v>22</v>
      </c>
      <c r="I13">
        <f>I11+F13</f>
        <v>-0.35885548792257277</v>
      </c>
    </row>
    <row r="15" spans="2:11" x14ac:dyDescent="0.25">
      <c r="B15" t="s">
        <v>27</v>
      </c>
      <c r="C15" s="3" t="s">
        <v>23</v>
      </c>
      <c r="F15">
        <f>H2*B2^3</f>
        <v>4.5528702323206369E-2</v>
      </c>
      <c r="H15" t="s">
        <v>22</v>
      </c>
      <c r="I15" s="5">
        <f>I13+F15</f>
        <v>-0.31332678559936639</v>
      </c>
      <c r="J15" s="3" t="s">
        <v>24</v>
      </c>
    </row>
    <row r="17" spans="2:7" x14ac:dyDescent="0.25">
      <c r="B17" t="s">
        <v>28</v>
      </c>
      <c r="C17" s="3" t="s">
        <v>29</v>
      </c>
      <c r="F17" s="5">
        <f>J2*B2+K2</f>
        <v>71.399838507431625</v>
      </c>
      <c r="G17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9F1E-A299-4865-8641-C7B8998B86BB}">
  <dimension ref="A2:H30"/>
  <sheetViews>
    <sheetView tabSelected="1" workbookViewId="0">
      <selection activeCell="E6" sqref="E6"/>
    </sheetView>
  </sheetViews>
  <sheetFormatPr defaultRowHeight="15" x14ac:dyDescent="0.25"/>
  <cols>
    <col min="2" max="2" width="12.28515625" bestFit="1" customWidth="1"/>
    <col min="3" max="3" width="15" bestFit="1" customWidth="1"/>
    <col min="4" max="4" width="12.28515625" bestFit="1" customWidth="1"/>
    <col min="5" max="5" width="9.140625" bestFit="1" customWidth="1"/>
  </cols>
  <sheetData>
    <row r="2" spans="1:8" x14ac:dyDescent="0.25">
      <c r="B2" s="10" t="s">
        <v>32</v>
      </c>
      <c r="C2" s="10" t="s">
        <v>33</v>
      </c>
      <c r="D2" s="10" t="s">
        <v>15</v>
      </c>
      <c r="E2" s="10" t="s">
        <v>14</v>
      </c>
      <c r="F2" s="4"/>
      <c r="G2" s="10" t="s">
        <v>19</v>
      </c>
      <c r="H2" s="10" t="s">
        <v>18</v>
      </c>
    </row>
    <row r="3" spans="1:8" x14ac:dyDescent="0.25">
      <c r="B3" s="9">
        <v>5.0688544858774938E-18</v>
      </c>
      <c r="C3" s="9">
        <v>-7.9957182303388846E-12</v>
      </c>
      <c r="D3" s="9">
        <v>3.2143405039723628E-6</v>
      </c>
      <c r="E3" s="11">
        <v>-0.68152596828018497</v>
      </c>
      <c r="F3" s="4"/>
      <c r="G3" s="9">
        <v>1.281152557056245E-4</v>
      </c>
      <c r="H3" s="9">
        <v>44.768520303903458</v>
      </c>
    </row>
    <row r="4" spans="1:8" s="8" customFormat="1" ht="15.75" thickBot="1" x14ac:dyDescent="0.3"/>
    <row r="5" spans="1:8" x14ac:dyDescent="0.25">
      <c r="A5" s="7" t="s">
        <v>34</v>
      </c>
      <c r="B5" s="7" t="s">
        <v>31</v>
      </c>
      <c r="C5" s="7" t="s">
        <v>37</v>
      </c>
      <c r="D5" s="7" t="s">
        <v>35</v>
      </c>
      <c r="E5" s="7" t="s">
        <v>4</v>
      </c>
      <c r="F5" s="7" t="s">
        <v>36</v>
      </c>
    </row>
    <row r="6" spans="1:8" x14ac:dyDescent="0.25">
      <c r="A6" s="7">
        <v>0</v>
      </c>
      <c r="C6" s="4">
        <v>209159</v>
      </c>
      <c r="D6" s="4">
        <v>19.82</v>
      </c>
      <c r="E6" s="4"/>
    </row>
    <row r="7" spans="1:8" x14ac:dyDescent="0.25">
      <c r="A7" s="7">
        <v>1</v>
      </c>
    </row>
    <row r="8" spans="1:8" x14ac:dyDescent="0.25">
      <c r="A8" s="7">
        <v>2</v>
      </c>
    </row>
    <row r="9" spans="1:8" x14ac:dyDescent="0.25">
      <c r="A9" s="7">
        <v>3</v>
      </c>
    </row>
    <row r="10" spans="1:8" x14ac:dyDescent="0.25">
      <c r="A10" s="7">
        <v>4</v>
      </c>
    </row>
    <row r="11" spans="1:8" x14ac:dyDescent="0.25">
      <c r="A11" s="7">
        <v>5</v>
      </c>
    </row>
    <row r="12" spans="1:8" x14ac:dyDescent="0.25">
      <c r="A12" s="7">
        <v>6</v>
      </c>
    </row>
    <row r="13" spans="1:8" x14ac:dyDescent="0.25">
      <c r="A13" s="7">
        <v>7</v>
      </c>
    </row>
    <row r="14" spans="1:8" x14ac:dyDescent="0.25">
      <c r="A14" s="7">
        <v>8</v>
      </c>
    </row>
    <row r="15" spans="1:8" x14ac:dyDescent="0.25">
      <c r="A15" s="7">
        <v>9</v>
      </c>
    </row>
    <row r="16" spans="1:8" x14ac:dyDescent="0.25">
      <c r="A16" s="7">
        <v>10</v>
      </c>
    </row>
    <row r="17" spans="1:1" x14ac:dyDescent="0.25">
      <c r="A17" s="7">
        <v>11</v>
      </c>
    </row>
    <row r="18" spans="1:1" x14ac:dyDescent="0.25">
      <c r="A18" s="7">
        <v>12</v>
      </c>
    </row>
    <row r="19" spans="1:1" x14ac:dyDescent="0.25">
      <c r="A19" s="7">
        <v>13</v>
      </c>
    </row>
    <row r="20" spans="1:1" x14ac:dyDescent="0.25">
      <c r="A20" s="7">
        <v>14</v>
      </c>
    </row>
    <row r="21" spans="1:1" x14ac:dyDescent="0.25">
      <c r="A21" s="7">
        <v>15</v>
      </c>
    </row>
    <row r="22" spans="1:1" x14ac:dyDescent="0.25">
      <c r="A22" s="7">
        <v>16</v>
      </c>
    </row>
    <row r="23" spans="1:1" x14ac:dyDescent="0.25">
      <c r="A23" s="7">
        <v>17</v>
      </c>
    </row>
    <row r="24" spans="1:1" x14ac:dyDescent="0.25">
      <c r="A24" s="7">
        <v>18</v>
      </c>
    </row>
    <row r="25" spans="1:1" x14ac:dyDescent="0.25">
      <c r="A25" s="7">
        <v>19</v>
      </c>
    </row>
    <row r="26" spans="1:1" x14ac:dyDescent="0.25">
      <c r="A26" s="7">
        <v>20</v>
      </c>
    </row>
    <row r="27" spans="1:1" x14ac:dyDescent="0.25">
      <c r="A27" s="7">
        <v>21</v>
      </c>
    </row>
    <row r="28" spans="1:1" x14ac:dyDescent="0.25">
      <c r="A28" s="7">
        <v>22</v>
      </c>
    </row>
    <row r="29" spans="1:1" x14ac:dyDescent="0.25">
      <c r="A29" s="7">
        <v>23</v>
      </c>
    </row>
    <row r="30" spans="1:1" x14ac:dyDescent="0.25">
      <c r="A30" s="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2023-03-01T12:48:33Z</dcterms:created>
  <dcterms:modified xsi:type="dcterms:W3CDTF">2023-03-02T06:57:31Z</dcterms:modified>
</cp:coreProperties>
</file>