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gord\Videos\DIO\Exel Microsft e Santander\Projectos_Exel\Planilha\"/>
    </mc:Choice>
  </mc:AlternateContent>
  <xr:revisionPtr revIDLastSave="0" documentId="8_{459B4756-5795-4E65-A192-4CE4151C9781}" xr6:coauthVersionLast="47" xr6:coauthVersionMax="47" xr10:uidLastSave="{00000000-0000-0000-0000-000000000000}"/>
  <bookViews>
    <workbookView xWindow="-110" yWindow="-110" windowWidth="19420" windowHeight="10300" tabRatio="366" firstSheet="1" activeTab="2" xr2:uid="{44B907F1-F54B-40C4-AABF-F67442B35D63}"/>
  </bookViews>
  <sheets>
    <sheet name="Perguntas_de_Negócios" sheetId="1" r:id="rId1"/>
    <sheet name="Planilha_Principal" sheetId="2" r:id="rId2"/>
    <sheet name="Planilha_Apoio" sheetId="3" r:id="rId3"/>
  </sheets>
  <definedNames>
    <definedName name="C_rendimento_carteira">Planilha_Principal!$E$13</definedName>
    <definedName name="C_salario">Planilha_Principal!$E$12</definedName>
    <definedName name="C_sugest_investimento">Planilha_Principal!$E$14</definedName>
    <definedName name="I_anos_investido">Planilha_Principal!$E$19</definedName>
    <definedName name="I_aporte">Planilha_Principal!$E$18</definedName>
    <definedName name="I_dividendo_mensais">Planilha_Principal!$E$22</definedName>
    <definedName name="I_patrimonio_acumulado">Planilha_Principal!$E$21</definedName>
    <definedName name="I_taxa_rendimento_mensal">Planilha_Principal!$E$20</definedName>
    <definedName name="I_valor_investido">Planilha_Principal!$E$18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E14" i="2"/>
  <c r="E34" i="2"/>
  <c r="D38" i="2"/>
  <c r="D39" i="2"/>
  <c r="D40" i="2"/>
  <c r="D41" i="2"/>
  <c r="D42" i="2"/>
  <c r="D27" i="2"/>
  <c r="E27" i="2" s="1"/>
  <c r="D28" i="2"/>
  <c r="E28" i="2" s="1"/>
  <c r="D29" i="2"/>
  <c r="E29" i="2" s="1"/>
  <c r="D30" i="2"/>
  <c r="E30" i="2" s="1"/>
  <c r="D26" i="2"/>
  <c r="E26" i="2" s="1"/>
  <c r="E21" i="2"/>
  <c r="E22" i="2" s="1"/>
  <c r="E40" i="2" l="1"/>
  <c r="E39" i="2"/>
  <c r="E38" i="2"/>
  <c r="E37" i="2"/>
  <c r="E42" i="2"/>
  <c r="E41" i="2"/>
  <c r="E43" i="2" l="1"/>
</calcChain>
</file>

<file path=xl/sharedStrings.xml><?xml version="1.0" encoding="utf-8"?>
<sst xmlns="http://schemas.openxmlformats.org/spreadsheetml/2006/main" count="94" uniqueCount="59">
  <si>
    <t>Objectivo: Criar um Simulador simples com adereços (fundo de investimento)</t>
  </si>
  <si>
    <t>Quanto investir por mês?</t>
  </si>
  <si>
    <t>Por Quantos anos ?</t>
  </si>
  <si>
    <t>Taxa de Rendimento mensal ?</t>
  </si>
  <si>
    <t>Quanto de patrimônio acumulado terei ?</t>
  </si>
  <si>
    <t>Quanto que é os dividentos Mensais ?</t>
  </si>
  <si>
    <t>Perguntas de Negócio:</t>
  </si>
  <si>
    <t>1. Quanto investir por mês?</t>
  </si>
  <si>
    <t>2. Por Quantos anos ?</t>
  </si>
  <si>
    <t>3. Taxa de Rendimento mensal ?</t>
  </si>
  <si>
    <t>4. Quanto de patrimônio acumulado terei ?</t>
  </si>
  <si>
    <t>4. Quanto que é os dividentos Mensais ?</t>
  </si>
  <si>
    <t>INVESTIMENTO MENSAL</t>
  </si>
  <si>
    <t>CONFIGURAÇÕES</t>
  </si>
  <si>
    <t>Salário</t>
  </si>
  <si>
    <t>Rendimento Carteira</t>
  </si>
  <si>
    <t>Sugestão de Investimento (30%)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</si>
  <si>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</si>
  <si>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</si>
  <si>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</si>
  <si>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</si>
  <si>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</si>
  <si>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</si>
  <si>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</si>
  <si>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</si>
  <si>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</si>
  <si>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</si>
  <si>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</si>
  <si>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</si>
  <si>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</si>
  <si>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</si>
  <si>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</si>
  <si>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</si>
  <si>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</si>
  <si>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</si>
  <si>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</si>
  <si>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</si>
  <si>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</si>
  <si>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Conservador-PAPEL</t>
  </si>
  <si>
    <t>Conservador</t>
  </si>
  <si>
    <t>Conservador-TIJOLO</t>
  </si>
  <si>
    <t>Conservador-HÍBRIDOS</t>
  </si>
  <si>
    <t>Conservador-FOFs</t>
  </si>
  <si>
    <t>Conservador-DESENVOLVIMENTO</t>
  </si>
  <si>
    <t>Conservador-HOTELARIAS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</si>
  <si>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</si>
  <si>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</si>
  <si>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</si>
  <si>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</si>
  <si>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</si>
  <si>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</si>
  <si>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</si>
  <si>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</si>
  <si>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</si>
  <si>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</si>
  <si>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</si>
  <si>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Agressivo-DESENVOLVIMENTO</t>
  </si>
  <si>
    <t>Agressivo-HOTELARIAS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</si>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</sst>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AOA]"/>
    <numFmt numFmtId="172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Segoe UI Variable Display"/>
    </font>
    <font>
      <sz val="12"/>
      <color theme="1"/>
      <name val="Segoe UI"/>
      <family val="2"/>
    </font>
    <font>
      <sz val="16"/>
      <color theme="1"/>
      <name val="Segoe UI"/>
      <family val="2"/>
    </font>
    <font>
      <sz val="14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Segoe UI"/>
      <family val="2"/>
    </font>
    <font>
      <sz val="8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180">
        <stop position="0">
          <color theme="0" tint="-0.49803155613879818"/>
        </stop>
        <stop position="1">
          <color theme="0" tint="-0.25098422193060094"/>
        </stop>
      </gradientFill>
    </fill>
    <fill>
      <gradientFill degree="180">
        <stop position="0">
          <color theme="0" tint="-0.49803155613879818"/>
        </stop>
        <stop position="1">
          <color theme="0" tint="-0.1490218817712943"/>
        </stop>
      </gradientFill>
    </fill>
    <fill>
      <patternFill patternType="solid">
        <fgColor rgb="FF0B1837"/>
        <bgColor indexed="64"/>
      </patternFill>
    </fill>
    <fill>
      <patternFill patternType="solid">
        <fgColor theme="0"/>
        <bgColor indexed="64"/>
      </patternFill>
    </fill>
    <fill>
      <gradientFill degree="270">
        <stop position="0">
          <color theme="0" tint="-0.25098422193060094"/>
        </stop>
        <stop position="1">
          <color theme="0" tint="-5.0965910824915313E-2"/>
        </stop>
      </gradient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0B1837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rgb="FF0B1837"/>
      </bottom>
      <diagonal/>
    </border>
    <border>
      <left/>
      <right/>
      <top style="thin">
        <color theme="0" tint="-0.24994659260841701"/>
      </top>
      <bottom style="thin">
        <color rgb="FF0B1837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rgb="FF0B1837"/>
      </top>
      <bottom/>
      <diagonal/>
    </border>
    <border>
      <left/>
      <right style="thin">
        <color theme="0" tint="-0.24994659260841701"/>
      </right>
      <top style="thin">
        <color rgb="FF0B1837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1499984740745262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1"/>
      </top>
      <bottom/>
      <diagonal/>
    </border>
    <border>
      <left/>
      <right style="thin">
        <color theme="0" tint="-0.24994659260841701"/>
      </right>
      <top style="thin">
        <color theme="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4659260841701"/>
      </left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77111117893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4659260841701"/>
      </bottom>
      <diagonal/>
    </border>
    <border>
      <left/>
      <right style="thin">
        <color theme="0" tint="-0.249977111117893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172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/>
    </xf>
    <xf numFmtId="0" fontId="6" fillId="6" borderId="0" xfId="1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6" borderId="9" xfId="1" applyFont="1" applyFill="1" applyBorder="1" applyAlignment="1">
      <alignment horizontal="center" vertical="center"/>
    </xf>
    <xf numFmtId="0" fontId="6" fillId="6" borderId="10" xfId="1" applyFont="1" applyFill="1" applyBorder="1" applyAlignment="1">
      <alignment horizontal="center" vertical="center"/>
    </xf>
    <xf numFmtId="0" fontId="3" fillId="3" borderId="2" xfId="2" applyFill="1" applyAlignment="1">
      <alignment horizontal="left" indent="3"/>
    </xf>
    <xf numFmtId="0" fontId="3" fillId="3" borderId="2" xfId="2" applyFill="1"/>
    <xf numFmtId="0" fontId="0" fillId="7" borderId="0" xfId="0" applyFill="1"/>
    <xf numFmtId="0" fontId="0" fillId="8" borderId="0" xfId="0" applyFill="1"/>
    <xf numFmtId="0" fontId="7" fillId="8" borderId="0" xfId="0" applyFont="1" applyFill="1" applyAlignment="1">
      <alignment horizontal="left" indent="7"/>
    </xf>
    <xf numFmtId="0" fontId="7" fillId="9" borderId="0" xfId="0" applyFont="1" applyFill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9" fillId="10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23" xfId="0" applyBorder="1"/>
    <xf numFmtId="0" fontId="9" fillId="10" borderId="5" xfId="0" applyFont="1" applyFill="1" applyBorder="1" applyAlignment="1">
      <alignment horizontal="center" vertical="center"/>
    </xf>
    <xf numFmtId="0" fontId="0" fillId="0" borderId="15" xfId="0" applyBorder="1"/>
    <xf numFmtId="0" fontId="0" fillId="7" borderId="14" xfId="0" applyFill="1" applyBorder="1" applyAlignment="1">
      <alignment horizontal="left" indent="2"/>
    </xf>
    <xf numFmtId="0" fontId="5" fillId="11" borderId="0" xfId="0" applyFont="1" applyFill="1"/>
    <xf numFmtId="9" fontId="0" fillId="0" borderId="17" xfId="0" applyNumberFormat="1" applyBorder="1"/>
    <xf numFmtId="9" fontId="0" fillId="0" borderId="19" xfId="0" applyNumberFormat="1" applyBorder="1"/>
    <xf numFmtId="0" fontId="0" fillId="0" borderId="0" xfId="0"/>
    <xf numFmtId="9" fontId="0" fillId="0" borderId="21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28" xfId="0" applyNumberFormat="1" applyBorder="1"/>
    <xf numFmtId="0" fontId="0" fillId="0" borderId="30" xfId="0" applyBorder="1"/>
    <xf numFmtId="0" fontId="0" fillId="0" borderId="0" xfId="0"/>
    <xf numFmtId="0" fontId="0" fillId="3" borderId="0" xfId="0" applyFill="1"/>
    <xf numFmtId="0" fontId="9" fillId="10" borderId="31" xfId="0" applyFont="1" applyFill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/>
    </xf>
    <xf numFmtId="0" fontId="9" fillId="10" borderId="33" xfId="0" applyFont="1" applyFill="1" applyBorder="1" applyAlignment="1">
      <alignment vertical="center"/>
    </xf>
    <xf numFmtId="0" fontId="9" fillId="10" borderId="41" xfId="0" applyFont="1" applyFill="1" applyBorder="1" applyAlignment="1">
      <alignment horizontal="center" vertical="center"/>
    </xf>
    <xf numFmtId="0" fontId="9" fillId="10" borderId="42" xfId="0" applyFont="1" applyFill="1" applyBorder="1" applyAlignment="1">
      <alignment horizontal="center" vertical="center"/>
    </xf>
    <xf numFmtId="0" fontId="0" fillId="7" borderId="36" xfId="0" applyFill="1" applyBorder="1" applyAlignment="1">
      <alignment horizontal="left" indent="2"/>
    </xf>
    <xf numFmtId="164" fontId="0" fillId="7" borderId="37" xfId="0" applyNumberFormat="1" applyFill="1" applyBorder="1" applyAlignment="1">
      <alignment horizontal="center"/>
    </xf>
    <xf numFmtId="0" fontId="0" fillId="7" borderId="38" xfId="0" applyFill="1" applyBorder="1" applyAlignment="1">
      <alignment horizontal="left" indent="2"/>
    </xf>
    <xf numFmtId="0" fontId="0" fillId="7" borderId="39" xfId="0" applyFill="1" applyBorder="1" applyAlignment="1">
      <alignment horizontal="left" indent="2"/>
    </xf>
    <xf numFmtId="164" fontId="0" fillId="7" borderId="40" xfId="0" applyNumberFormat="1" applyFill="1" applyBorder="1" applyAlignment="1">
      <alignment horizontal="center"/>
    </xf>
    <xf numFmtId="0" fontId="9" fillId="10" borderId="45" xfId="0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9" fillId="10" borderId="48" xfId="0" applyFont="1" applyFill="1" applyBorder="1" applyAlignment="1">
      <alignment horizontal="center" vertical="center"/>
    </xf>
    <xf numFmtId="0" fontId="9" fillId="10" borderId="49" xfId="0" applyFont="1" applyFill="1" applyBorder="1" applyAlignment="1">
      <alignment horizontal="center" vertical="center"/>
    </xf>
    <xf numFmtId="0" fontId="11" fillId="10" borderId="50" xfId="0" applyFont="1" applyFill="1" applyBorder="1" applyAlignment="1">
      <alignment vertical="center"/>
    </xf>
    <xf numFmtId="0" fontId="9" fillId="10" borderId="41" xfId="0" applyFont="1" applyFill="1" applyBorder="1" applyAlignment="1">
      <alignment horizontal="center" vertical="center"/>
    </xf>
    <xf numFmtId="0" fontId="9" fillId="10" borderId="45" xfId="0" applyFont="1" applyFill="1" applyBorder="1" applyAlignment="1">
      <alignment horizontal="center" vertical="center"/>
    </xf>
    <xf numFmtId="0" fontId="0" fillId="12" borderId="34" xfId="0" applyFill="1" applyBorder="1" applyAlignment="1">
      <alignment horizontal="left" indent="2"/>
    </xf>
    <xf numFmtId="0" fontId="0" fillId="12" borderId="12" xfId="0" applyFill="1" applyBorder="1" applyAlignment="1">
      <alignment horizontal="left" indent="2"/>
    </xf>
    <xf numFmtId="164" fontId="0" fillId="12" borderId="35" xfId="0" applyNumberFormat="1" applyFill="1" applyBorder="1" applyAlignment="1">
      <alignment horizontal="center"/>
    </xf>
    <xf numFmtId="0" fontId="0" fillId="12" borderId="36" xfId="0" applyFill="1" applyBorder="1" applyAlignment="1">
      <alignment horizontal="left" indent="2"/>
    </xf>
    <xf numFmtId="0" fontId="0" fillId="12" borderId="14" xfId="0" applyFill="1" applyBorder="1" applyAlignment="1">
      <alignment horizontal="left" indent="2"/>
    </xf>
    <xf numFmtId="10" fontId="0" fillId="12" borderId="37" xfId="0" applyNumberFormat="1" applyFill="1" applyBorder="1" applyAlignment="1">
      <alignment horizontal="center"/>
    </xf>
    <xf numFmtId="0" fontId="0" fillId="12" borderId="38" xfId="0" applyFill="1" applyBorder="1" applyAlignment="1">
      <alignment horizontal="left" indent="2"/>
    </xf>
    <xf numFmtId="0" fontId="0" fillId="12" borderId="39" xfId="0" applyFill="1" applyBorder="1" applyAlignment="1">
      <alignment horizontal="left" indent="2"/>
    </xf>
    <xf numFmtId="164" fontId="0" fillId="12" borderId="40" xfId="0" applyNumberFormat="1" applyFill="1" applyBorder="1" applyAlignment="1">
      <alignment horizontal="center"/>
    </xf>
    <xf numFmtId="0" fontId="0" fillId="12" borderId="43" xfId="0" applyFill="1" applyBorder="1" applyAlignment="1">
      <alignment horizontal="left" indent="2"/>
    </xf>
    <xf numFmtId="0" fontId="0" fillId="12" borderId="22" xfId="0" applyFill="1" applyBorder="1" applyAlignment="1">
      <alignment horizontal="left" indent="2"/>
    </xf>
    <xf numFmtId="164" fontId="0" fillId="12" borderId="44" xfId="0" applyNumberFormat="1" applyFill="1" applyBorder="1" applyAlignment="1">
      <alignment horizontal="center"/>
    </xf>
    <xf numFmtId="1" fontId="0" fillId="12" borderId="37" xfId="0" applyNumberFormat="1" applyFill="1" applyBorder="1" applyAlignment="1">
      <alignment horizontal="center"/>
    </xf>
    <xf numFmtId="0" fontId="0" fillId="12" borderId="53" xfId="0" applyFill="1" applyBorder="1" applyAlignment="1">
      <alignment horizontal="left" indent="2"/>
    </xf>
    <xf numFmtId="164" fontId="0" fillId="12" borderId="29" xfId="0" applyNumberFormat="1" applyFill="1" applyBorder="1" applyAlignment="1">
      <alignment horizontal="center"/>
    </xf>
    <xf numFmtId="164" fontId="0" fillId="12" borderId="37" xfId="0" applyNumberFormat="1" applyFill="1" applyBorder="1" applyAlignment="1">
      <alignment horizontal="center"/>
    </xf>
    <xf numFmtId="0" fontId="0" fillId="12" borderId="54" xfId="0" applyFill="1" applyBorder="1" applyAlignment="1">
      <alignment horizontal="left" indent="2"/>
    </xf>
    <xf numFmtId="0" fontId="0" fillId="12" borderId="55" xfId="0" applyFill="1" applyBorder="1" applyAlignment="1">
      <alignment horizontal="left" indent="2"/>
    </xf>
    <xf numFmtId="164" fontId="0" fillId="12" borderId="56" xfId="0" applyNumberFormat="1" applyFill="1" applyBorder="1" applyAlignment="1">
      <alignment horizontal="center"/>
    </xf>
    <xf numFmtId="0" fontId="0" fillId="12" borderId="51" xfId="0" applyFont="1" applyFill="1" applyBorder="1" applyAlignment="1">
      <alignment horizontal="center"/>
    </xf>
    <xf numFmtId="0" fontId="0" fillId="12" borderId="57" xfId="0" applyFont="1" applyFill="1" applyBorder="1" applyAlignment="1">
      <alignment horizontal="center"/>
    </xf>
    <xf numFmtId="0" fontId="0" fillId="12" borderId="52" xfId="0" applyFont="1" applyFill="1" applyBorder="1"/>
    <xf numFmtId="0" fontId="0" fillId="12" borderId="58" xfId="0" applyFill="1" applyBorder="1" applyAlignment="1">
      <alignment horizontal="center"/>
    </xf>
    <xf numFmtId="9" fontId="0" fillId="12" borderId="29" xfId="0" applyNumberFormat="1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4" fillId="12" borderId="38" xfId="0" applyFont="1" applyFill="1" applyBorder="1"/>
    <xf numFmtId="0" fontId="4" fillId="12" borderId="47" xfId="0" applyFont="1" applyFill="1" applyBorder="1"/>
    <xf numFmtId="164" fontId="4" fillId="12" borderId="40" xfId="0" applyNumberFormat="1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 vertical="center"/>
    </xf>
  </cellXfs>
  <cellStyles count="4">
    <cellStyle name="Cabeçalho 1" xfId="1" builtinId="16"/>
    <cellStyle name="Célula Ligada" xfId="2" builtinId="24"/>
    <cellStyle name="Moeda 2" xfId="3" xr:uid="{4F0B9341-D626-4EDA-818E-FEFAD168EE95}"/>
    <cellStyle name="Normal" xfId="0" builtinId="0"/>
  </cellStyles>
  <dxfs count="0"/>
  <tableStyles count="0" defaultTableStyle="TableStyleMedium2" defaultPivotStyle="PivotStyleLight16"/>
  <colors>
    <mruColors>
      <color rgb="FF0B1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89610751406958"/>
          <c:y val="5.8927825777282887E-2"/>
          <c:w val="0.69047199788771718"/>
          <c:h val="0.8917779099889686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5.2177261043991278E-2"/>
                  <c:y val="-6.78816385512729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D5-4978-B41D-EC1755583EB8}"/>
                </c:ext>
              </c:extLst>
            </c:dLbl>
            <c:dLbl>
              <c:idx val="1"/>
              <c:layout>
                <c:manualLayout>
                  <c:x val="4.9692629565705936E-2"/>
                  <c:y val="-6.78818294445198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P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009740929236522E-2"/>
                      <c:h val="5.64631681025020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A0D5-4978-B41D-EC1755583EB8}"/>
                </c:ext>
              </c:extLst>
            </c:dLbl>
            <c:dLbl>
              <c:idx val="2"/>
              <c:layout>
                <c:manualLayout>
                  <c:x val="4.2238735130850087E-2"/>
                  <c:y val="-7.27303270192210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D5-4978-B41D-EC1755583EB8}"/>
                </c:ext>
              </c:extLst>
            </c:dLbl>
            <c:dLbl>
              <c:idx val="3"/>
              <c:layout>
                <c:manualLayout>
                  <c:x val="4.2238735130850087E-2"/>
                  <c:y val="-6.30329500833249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D5-4978-B41D-EC1755583EB8}"/>
                </c:ext>
              </c:extLst>
            </c:dLbl>
            <c:dLbl>
              <c:idx val="4"/>
              <c:layout>
                <c:manualLayout>
                  <c:x val="3.7269472174279485E-2"/>
                  <c:y val="-6.7881638551272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D5-4978-B41D-EC1755583EB8}"/>
                </c:ext>
              </c:extLst>
            </c:dLbl>
            <c:dLbl>
              <c:idx val="5"/>
              <c:layout>
                <c:manualLayout>
                  <c:x val="3.7320043365760891E-2"/>
                  <c:y val="-4.86536856249646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D5-4978-B41D-EC1755583E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Planilha_Principal!$C$37:$C$42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Planilha_Principal!$D$37:$D$42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5-4978-B41D-EC1755583EB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Planilha_Principal!$C$37:$C$42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Planilha_Principal!$E$37:$E$42</c:f>
              <c:numCache>
                <c:formatCode>#\ ##0.00\ [$AOA]</c:formatCode>
                <c:ptCount val="6"/>
                <c:pt idx="0">
                  <c:v>22500</c:v>
                </c:pt>
                <c:pt idx="1">
                  <c:v>37500</c:v>
                </c:pt>
                <c:pt idx="2">
                  <c:v>7500</c:v>
                </c:pt>
                <c:pt idx="3">
                  <c:v>7500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5-4978-B41D-EC1755583E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8605344"/>
        <c:axId val="1678605824"/>
      </c:barChart>
      <c:catAx>
        <c:axId val="167860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PT"/>
          </a:p>
        </c:txPr>
        <c:crossAx val="1678605824"/>
        <c:crosses val="autoZero"/>
        <c:auto val="1"/>
        <c:lblAlgn val="ctr"/>
        <c:lblOffset val="100"/>
        <c:noMultiLvlLbl val="0"/>
      </c:catAx>
      <c:valAx>
        <c:axId val="16786058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78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50800" dir="5400000" algn="ctr" rotWithShape="0">
        <a:srgbClr val="000000">
          <a:alpha val="91000"/>
        </a:srgbClr>
      </a:outerShdw>
    </a:effectLst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837569</xdr:colOff>
      <xdr:row>0</xdr:row>
      <xdr:rowOff>161195</xdr:rowOff>
    </xdr:from>
    <xdr:to>
      <xdr:col>5</xdr:col>
      <xdr:colOff>272851</xdr:colOff>
      <xdr:row>8</xdr:row>
      <xdr:rowOff>97694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3C9B5A-68E9-330B-3824-50720DE4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27" t="35730" r="18301" b="36238"/>
        <a:stretch/>
      </xdr:blipFill>
      <xdr:spPr>
        <a:xfrm>
          <a:off x="1448146" y="161195"/>
          <a:ext cx="6044167" cy="1421422"/>
        </a:xfrm>
        <a:prstGeom prst="rect">
          <a:avLst/>
        </a:prstGeom>
        <a:effectLst>
          <a:glow rad="50800">
            <a:schemeClr val="accent1">
              <a:alpha val="42000"/>
            </a:schemeClr>
          </a:glow>
          <a:outerShdw blurRad="76200" dist="114300" dir="4620000" sx="98000" sy="98000" algn="ctr" rotWithShape="0">
            <a:schemeClr val="tx1">
              <a:lumMod val="50000"/>
              <a:lumOff val="50000"/>
              <a:alpha val="94000"/>
            </a:schemeClr>
          </a:outerShdw>
          <a:reflection endPos="0" dir="5400000" sy="-100000" algn="bl" rotWithShape="0"/>
        </a:effectLst>
      </xdr:spPr>
    </xdr:pic>
    <xdr:clientData/>
  </xdr:twoCellAnchor>
  <xdr:twoCellAnchor editAs="absolute">
    <xdr:from>
      <xdr:col>2</xdr:col>
      <xdr:colOff>27110</xdr:colOff>
      <xdr:row>45</xdr:row>
      <xdr:rowOff>92806</xdr:rowOff>
    </xdr:from>
    <xdr:to>
      <xdr:col>5</xdr:col>
      <xdr:colOff>4885</xdr:colOff>
      <xdr:row>59</xdr:row>
      <xdr:rowOff>130908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A2BFA5-B6F8-1BDF-8328-283D2DEF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ombra Superior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  <wetp:taskpane dockstate="right" visibility="0" width="525" row="7">
    <wetp:webextensionref xmlns:r="http://schemas.openxmlformats.org/officeDocument/2006/relationships" r:id="rId2"/>
  </wetp:taskpane>
  <wetp:taskpane dockstate="right" visibility="0" width="525" row="6">
    <wetp:webextensionref xmlns:r="http://schemas.openxmlformats.org/officeDocument/2006/relationships" r:id="rId3"/>
  </wetp:taskpane>
  <wetp:taskpane dockstate="right" visibility="0" width="525" row="7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EF12FE1C-DFB0-4258-884C-495E4B52D77B}">
  <we:reference id="wa200007447" version="1.0.0.0" store="pt-PT" storeType="OMEX"/>
  <we:alternateReferences>
    <we:reference id="wa200007447" version="1.0.0.0" store="wa200007447" storeType="OMEX"/>
  </we:alternateReferences>
  <we:properties>
    <we:property name="hello" value="{&quot;name&quot;:&quot;hello&quot;,&quot;code&quot;:&quot;def hello(name):\n    \&quot;\&quot;\&quot; Returns a greeting. \&quot;\&quot;\&quot;\n    return f\&quot;Hello {name}!\&quot;\n\n\n   \n\&quot;\&quot;\&quot;\nOverview:\n🚀 Excel functions using Python!\n🆓 Unlimited free use.\n🌐 Code has internet access.\n📦 Import custom packages.\n📖 https:\/\/www.boardflare.com\/apps\/excel\/python\n\nHow to use:\n⬅️ Drag task pane open for space.\n🧑‍💻 Write a Python function.\n💾 Save to create Excel function.\n▶️ Run function e.g. =HELLO(\&quot;World\&quot;).\n\n\nClick Run▶️ below to try =HELLO!\n\&quot;\&quot;\&quot;&quot;,&quot;signature&quot;:&quot;HELLO(name)&quot;,&quot;description&quot;:&quot;Returns a greeting&quot;,&quot;resultLine&quot;:&quot;\n\nresult = hello(**{k: v for k, v in [(\&quot;name\&quot;, arg1 if arg1 != \&quot;__OMITTED__\&quot; else None)] if v is not None})&quot;,&quot;formula&quot;:&quot;=LAMBDA(name, BOARDFLARE.EXEC(\&quot;hello\&quot;,name))&quot;,&quot;execFormula&quot;:&quot;=BOARDFLARE.EXEC(\&quot;hello\&quot;, arg1)&quot;,&quot;timestamp&quot;:&quot;2025-05-18T12:08:59.005Z&quot;,&quot;uid&quot;:&quot;anonymous&quot;,&quot;parameters&quot;:[{&quot;name&quot;:&quot;name&quot;}],&quot;imports&quot;:[],&quot;noName&quot;:false}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00AED9D-1E81-465A-934F-DD2D90A24BB1}">
  <we:reference id="wa200005502" version="1.0.0.11" store="pt-PT" storeType="OMEX"/>
  <we:alternateReferences>
    <we:reference id="wa200005502" version="1.0.0.11" store="wa200005502" storeType="OMEX"/>
  </we:alternateReferences>
  <we:properties>
    <we:property name="docId" value="&quot;xTuwUOdjORWJD8bJJNx7k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AE861D7E-3759-4C29-AB69-3A6F2F7A415C}">
  <we:reference id="wa104381504" version="1.0.0.0" store="pt-PT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364019D8-B326-43D6-9511-72515A98BEB2}">
  <we:reference id="wa200003784" version="1.2.0.2" store="pt-PT" storeType="OMEX"/>
  <we:alternateReferences>
    <we:reference id="wa200003784" version="1.2.0.2" store="wa2000037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EBE4-2695-47D8-B0A3-52FC6F99FF2C}">
  <sheetPr>
    <tabColor theme="4" tint="-0.499984740745262"/>
  </sheetPr>
  <dimension ref="A1:XFD30"/>
  <sheetViews>
    <sheetView showGridLines="0" topLeftCell="C2" workbookViewId="0">
      <selection activeCell="I15" sqref="I15"/>
    </sheetView>
  </sheetViews>
  <sheetFormatPr defaultColWidth="0" defaultRowHeight="14.5" zeroHeight="1" x14ac:dyDescent="0.35"/>
  <cols>
    <col min="1" max="2" width="3.26953125" style="1" customWidth="1"/>
    <col min="3" max="3" width="3.26953125" style="3" customWidth="1"/>
    <col min="4" max="4" width="1.26953125" style="4" customWidth="1"/>
    <col min="5" max="6" width="8.7265625" customWidth="1"/>
    <col min="7" max="7" width="31.08984375" bestFit="1" customWidth="1"/>
    <col min="8" max="20" width="8.7265625" customWidth="1"/>
  </cols>
  <sheetData>
    <row r="1" spans="1:19" s="1" customFormat="1" x14ac:dyDescent="0.35">
      <c r="A1" s="16"/>
      <c r="C1" s="16"/>
      <c r="D1" s="4"/>
    </row>
    <row r="2" spans="1:19" s="3" customFormat="1" x14ac:dyDescent="0.35">
      <c r="B2" s="16"/>
      <c r="C2" s="4"/>
      <c r="D2" s="1"/>
    </row>
    <row r="3" spans="1:19" s="4" customFormat="1" x14ac:dyDescent="0.35">
      <c r="A3" s="16"/>
      <c r="C3" s="16"/>
      <c r="D3" s="3"/>
    </row>
    <row r="4" spans="1:19" customFormat="1" x14ac:dyDescent="0.35">
      <c r="A4" s="1"/>
      <c r="B4" s="1"/>
      <c r="C4" s="3"/>
      <c r="D4" s="4"/>
    </row>
    <row r="5" spans="1:19" customFormat="1" ht="15" thickBot="1" x14ac:dyDescent="0.4">
      <c r="A5" s="1"/>
      <c r="B5" s="1"/>
      <c r="C5" s="3"/>
      <c r="D5" s="4"/>
    </row>
    <row r="6" spans="1:19" ht="26.5" customHeight="1" x14ac:dyDescent="0.35">
      <c r="F6" s="5" t="s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x14ac:dyDescent="0.35"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ht="15" thickBot="1" x14ac:dyDescent="0.4"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</row>
    <row r="9" spans="1:19" x14ac:dyDescent="0.35"/>
    <row r="10" spans="1:19" x14ac:dyDescent="0.35"/>
    <row r="11" spans="1:19" x14ac:dyDescent="0.35">
      <c r="F11" s="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" x14ac:dyDescent="0.7">
      <c r="F12" s="17"/>
      <c r="G12" s="20" t="s">
        <v>6</v>
      </c>
      <c r="H12" s="20"/>
      <c r="I12" s="20"/>
      <c r="J12" s="20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5">
      <c r="F13" s="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5"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5" x14ac:dyDescent="0.45">
      <c r="F15" s="18" t="s">
        <v>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18" thickBot="1" x14ac:dyDescent="0.5">
      <c r="F16" s="18"/>
      <c r="G16" s="14"/>
      <c r="H16" s="15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6:19" ht="18" thickTop="1" x14ac:dyDescent="0.45">
      <c r="F17" s="18" t="s">
        <v>8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6:19" ht="18" thickBot="1" x14ac:dyDescent="0.5">
      <c r="F18" s="18"/>
      <c r="G18" s="14"/>
      <c r="H18" s="15"/>
      <c r="I18" s="15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6:19" ht="18" thickTop="1" x14ac:dyDescent="0.45">
      <c r="F19" s="18" t="s">
        <v>9</v>
      </c>
      <c r="K19" s="19"/>
      <c r="L19" s="19"/>
      <c r="M19" s="19"/>
      <c r="N19" s="19"/>
      <c r="O19" s="19"/>
      <c r="P19" s="19"/>
      <c r="Q19" s="19"/>
      <c r="R19" s="19"/>
      <c r="S19" s="19"/>
    </row>
    <row r="20" spans="6:19" ht="17.5" x14ac:dyDescent="0.45">
      <c r="F20" s="1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6:19" ht="17.5" x14ac:dyDescent="0.45">
      <c r="F21" s="18" t="s">
        <v>10</v>
      </c>
      <c r="L21" s="19"/>
      <c r="M21" s="19"/>
      <c r="N21" s="19"/>
      <c r="O21" s="19"/>
      <c r="P21" s="19"/>
      <c r="Q21" s="19"/>
      <c r="R21" s="19"/>
      <c r="S21" s="19"/>
    </row>
    <row r="22" spans="6:19" ht="18" thickBot="1" x14ac:dyDescent="0.5">
      <c r="F22" s="18"/>
      <c r="G22" s="14"/>
      <c r="H22" s="15"/>
      <c r="I22" s="15"/>
      <c r="J22" s="14"/>
      <c r="K22" s="15"/>
      <c r="L22" s="2"/>
      <c r="M22" s="2"/>
      <c r="N22" s="2"/>
      <c r="O22" s="2"/>
      <c r="P22" s="2"/>
      <c r="Q22" s="2"/>
      <c r="R22" s="2"/>
      <c r="S22" s="2"/>
    </row>
    <row r="23" spans="6:19" ht="18" thickTop="1" x14ac:dyDescent="0.45">
      <c r="F23" s="18" t="s">
        <v>11</v>
      </c>
      <c r="L23" s="19"/>
      <c r="M23" s="19"/>
      <c r="N23" s="19"/>
      <c r="O23" s="19"/>
      <c r="P23" s="19"/>
      <c r="Q23" s="19"/>
      <c r="R23" s="19"/>
      <c r="S23" s="19"/>
    </row>
    <row r="24" spans="6:19" x14ac:dyDescent="0.35">
      <c r="F24" s="1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6:19" x14ac:dyDescent="0.35">
      <c r="F25" s="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6:19" x14ac:dyDescent="0.35">
      <c r="F26" s="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6:19" x14ac:dyDescent="0.35">
      <c r="F27" s="17"/>
      <c r="G27" s="2"/>
      <c r="H27" s="4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6:19" x14ac:dyDescent="0.35">
      <c r="F28" s="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6:19" x14ac:dyDescent="0.35"/>
    <row r="30" spans="6:19" x14ac:dyDescent="0.35"/>
  </sheetData>
  <mergeCells count="6">
    <mergeCell ref="F6:S8"/>
    <mergeCell ref="L23:S23"/>
    <mergeCell ref="L21:S21"/>
    <mergeCell ref="K19:S19"/>
    <mergeCell ref="J17:S17"/>
    <mergeCell ref="J15:S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6A06-763A-49DF-9F25-98BE9D8345BC}">
  <sheetPr>
    <tabColor theme="4" tint="-0.249977111117893"/>
  </sheetPr>
  <dimension ref="A1:L65"/>
  <sheetViews>
    <sheetView showGridLines="0" showRowColHeaders="0" topLeftCell="A12" zoomScale="130" zoomScaleNormal="130" workbookViewId="0">
      <selection activeCell="D37" activeCellId="5" sqref="E22 E21 E14 D26:E30 E34 D37:E43"/>
    </sheetView>
  </sheetViews>
  <sheetFormatPr defaultColWidth="0" defaultRowHeight="14.5" zeroHeight="1" x14ac:dyDescent="0.35"/>
  <cols>
    <col min="1" max="1" width="8.7265625" customWidth="1"/>
    <col min="2" max="2" width="19.36328125" customWidth="1"/>
    <col min="3" max="3" width="35.26953125" customWidth="1"/>
    <col min="4" max="4" width="24" bestFit="1" customWidth="1"/>
    <col min="5" max="5" width="16" bestFit="1" customWidth="1"/>
    <col min="6" max="10" width="8.7265625" customWidth="1"/>
    <col min="13" max="16384" width="8.7265625" hidden="1"/>
  </cols>
  <sheetData>
    <row r="1" spans="2:5" x14ac:dyDescent="0.35"/>
    <row r="2" spans="2:5" x14ac:dyDescent="0.35"/>
    <row r="3" spans="2:5" x14ac:dyDescent="0.35"/>
    <row r="4" spans="2:5" x14ac:dyDescent="0.35"/>
    <row r="5" spans="2:5" x14ac:dyDescent="0.35"/>
    <row r="6" spans="2:5" x14ac:dyDescent="0.35"/>
    <row r="7" spans="2:5" x14ac:dyDescent="0.35"/>
    <row r="8" spans="2:5" x14ac:dyDescent="0.35"/>
    <row r="9" spans="2:5" x14ac:dyDescent="0.35"/>
    <row r="10" spans="2:5" s="38" customFormat="1" x14ac:dyDescent="0.35"/>
    <row r="11" spans="2:5" ht="28.5" customHeight="1" x14ac:dyDescent="0.35">
      <c r="C11" s="48" t="s">
        <v>13</v>
      </c>
      <c r="D11" s="49"/>
      <c r="E11" s="50"/>
    </row>
    <row r="12" spans="2:5" ht="17.5" x14ac:dyDescent="0.45">
      <c r="B12" s="21"/>
      <c r="C12" s="65" t="s">
        <v>14</v>
      </c>
      <c r="D12" s="66"/>
      <c r="E12" s="67">
        <v>250000</v>
      </c>
    </row>
    <row r="13" spans="2:5" x14ac:dyDescent="0.35">
      <c r="C13" s="68" t="s">
        <v>15</v>
      </c>
      <c r="D13" s="69"/>
      <c r="E13" s="70">
        <v>0.01</v>
      </c>
    </row>
    <row r="14" spans="2:5" x14ac:dyDescent="0.35">
      <c r="C14" s="71" t="s">
        <v>16</v>
      </c>
      <c r="D14" s="72"/>
      <c r="E14" s="73">
        <f>C_salario*0.3</f>
        <v>75000</v>
      </c>
    </row>
    <row r="15" spans="2:5" x14ac:dyDescent="0.35"/>
    <row r="16" spans="2:5" x14ac:dyDescent="0.35"/>
    <row r="17" spans="2:9" ht="21" x14ac:dyDescent="0.35">
      <c r="C17" s="51" t="s">
        <v>12</v>
      </c>
      <c r="D17" s="52"/>
      <c r="E17" s="50"/>
    </row>
    <row r="18" spans="2:9" x14ac:dyDescent="0.35">
      <c r="C18" s="74" t="s">
        <v>1</v>
      </c>
      <c r="D18" s="75"/>
      <c r="E18" s="76">
        <v>75000</v>
      </c>
    </row>
    <row r="19" spans="2:9" x14ac:dyDescent="0.35">
      <c r="C19" s="68" t="s">
        <v>2</v>
      </c>
      <c r="D19" s="69"/>
      <c r="E19" s="77">
        <v>3</v>
      </c>
    </row>
    <row r="20" spans="2:9" x14ac:dyDescent="0.35">
      <c r="C20" s="68" t="s">
        <v>3</v>
      </c>
      <c r="D20" s="69"/>
      <c r="E20" s="70">
        <v>1.0789999999999999E-2</v>
      </c>
    </row>
    <row r="21" spans="2:9" x14ac:dyDescent="0.35">
      <c r="C21" s="53" t="s">
        <v>4</v>
      </c>
      <c r="D21" s="34"/>
      <c r="E21" s="54">
        <f>FV(I_taxa_rendimento_mensal,I_anos_investido*12,I_aporte)*-1</f>
        <v>3278128.0517266584</v>
      </c>
      <c r="I21" s="23"/>
    </row>
    <row r="22" spans="2:9" x14ac:dyDescent="0.35">
      <c r="C22" s="55" t="s">
        <v>5</v>
      </c>
      <c r="D22" s="56"/>
      <c r="E22" s="57">
        <f>I_patrimonio_acumulado*C_rendimento_carteira</f>
        <v>32781.280517266583</v>
      </c>
    </row>
    <row r="23" spans="2:9" x14ac:dyDescent="0.35"/>
    <row r="24" spans="2:9" x14ac:dyDescent="0.35"/>
    <row r="25" spans="2:9" ht="21" x14ac:dyDescent="0.35">
      <c r="C25" s="51" t="s">
        <v>23</v>
      </c>
      <c r="D25" s="58"/>
      <c r="E25" s="59" t="s">
        <v>17</v>
      </c>
      <c r="G25" s="29"/>
    </row>
    <row r="26" spans="2:9" x14ac:dyDescent="0.35">
      <c r="B26" s="35">
        <v>2</v>
      </c>
      <c r="C26" s="78" t="s">
        <v>18</v>
      </c>
      <c r="D26" s="79">
        <f>FV(I_taxa_rendimento_mensal,B26*12,I_aporte)*-1</f>
        <v>2042072.0473233913</v>
      </c>
      <c r="E26" s="80">
        <f>D26*C_rendimento_carteira</f>
        <v>20420.720473233912</v>
      </c>
    </row>
    <row r="27" spans="2:9" x14ac:dyDescent="0.35">
      <c r="B27" s="35">
        <v>5</v>
      </c>
      <c r="C27" s="81" t="s">
        <v>19</v>
      </c>
      <c r="D27" s="79">
        <f>FV(I_taxa_rendimento_mensal,B27*12,I_aporte)*-1</f>
        <v>6283268.5498865731</v>
      </c>
      <c r="E27" s="80">
        <f>D27*C_rendimento_carteira</f>
        <v>62832.685498865729</v>
      </c>
    </row>
    <row r="28" spans="2:9" x14ac:dyDescent="0.35">
      <c r="B28" s="35">
        <v>10</v>
      </c>
      <c r="C28" s="81" t="s">
        <v>20</v>
      </c>
      <c r="D28" s="79">
        <f>FV(I_taxa_rendimento_mensal,B28*12,I_aporte)*-1</f>
        <v>18246315.939762916</v>
      </c>
      <c r="E28" s="80">
        <f>D28*C_rendimento_carteira</f>
        <v>182463.15939762918</v>
      </c>
    </row>
    <row r="29" spans="2:9" x14ac:dyDescent="0.35">
      <c r="B29" s="35">
        <v>20</v>
      </c>
      <c r="C29" s="81" t="s">
        <v>21</v>
      </c>
      <c r="D29" s="79">
        <f>FV(I_taxa_rendimento_mensal,B29*12,I_aporte)*-1</f>
        <v>84389880.00728105</v>
      </c>
      <c r="E29" s="80">
        <f>D29*C_rendimento_carteira</f>
        <v>843898.8000728105</v>
      </c>
    </row>
    <row r="30" spans="2:9" x14ac:dyDescent="0.35">
      <c r="B30" s="35">
        <v>30</v>
      </c>
      <c r="C30" s="82" t="s">
        <v>22</v>
      </c>
      <c r="D30" s="83">
        <f>FV(I_taxa_rendimento_mensal,B30*12,I_aporte)*-1</f>
        <v>324162724.12535357</v>
      </c>
      <c r="E30" s="73">
        <f>D30*C_rendimento_carteira</f>
        <v>3241627.2412535357</v>
      </c>
    </row>
    <row r="31" spans="2:9" ht="13" customHeight="1" x14ac:dyDescent="0.35"/>
    <row r="32" spans="2:9" ht="15.5" customHeight="1" x14ac:dyDescent="0.35"/>
    <row r="33" spans="3:7" ht="11" customHeight="1" thickBot="1" x14ac:dyDescent="0.4">
      <c r="C33" s="60" t="s">
        <v>24</v>
      </c>
      <c r="D33" s="61"/>
      <c r="E33" s="62" t="s">
        <v>58</v>
      </c>
    </row>
    <row r="34" spans="3:7" x14ac:dyDescent="0.35">
      <c r="C34" s="84" t="s">
        <v>26</v>
      </c>
      <c r="D34" s="85"/>
      <c r="E34" s="86">
        <f>I_aporte</f>
        <v>75000</v>
      </c>
    </row>
    <row r="35" spans="3:7" x14ac:dyDescent="0.35"/>
    <row r="36" spans="3:7" ht="21" x14ac:dyDescent="0.35">
      <c r="C36" s="63" t="s">
        <v>27</v>
      </c>
      <c r="D36" s="64" t="s">
        <v>28</v>
      </c>
      <c r="E36" s="93" t="s">
        <v>29</v>
      </c>
    </row>
    <row r="37" spans="3:7" x14ac:dyDescent="0.35">
      <c r="C37" s="87" t="s">
        <v>30</v>
      </c>
      <c r="D37" s="88">
        <f>VLOOKUP($E$33&amp;"-"&amp;C37,Planilha_Apoio!$B:$E,4,0)</f>
        <v>0.3</v>
      </c>
      <c r="E37" s="80">
        <f>$E$34*D37</f>
        <v>22500</v>
      </c>
    </row>
    <row r="38" spans="3:7" x14ac:dyDescent="0.35">
      <c r="C38" s="89" t="s">
        <v>31</v>
      </c>
      <c r="D38" s="88">
        <f>VLOOKUP($E$33&amp;"-"&amp;C38,Planilha_Apoio!$B:$E,4,0)</f>
        <v>0.5</v>
      </c>
      <c r="E38" s="80">
        <f t="shared" ref="E38:E42" si="0">$E$34*D38</f>
        <v>37500</v>
      </c>
      <c r="G38" s="45"/>
    </row>
    <row r="39" spans="3:7" x14ac:dyDescent="0.35">
      <c r="C39" s="89" t="s">
        <v>32</v>
      </c>
      <c r="D39" s="88">
        <f>VLOOKUP($E$33&amp;"-"&amp;C39,Planilha_Apoio!$B:$E,4,0)</f>
        <v>0.1</v>
      </c>
      <c r="E39" s="80">
        <f t="shared" si="0"/>
        <v>7500</v>
      </c>
    </row>
    <row r="40" spans="3:7" x14ac:dyDescent="0.35">
      <c r="C40" s="89" t="s">
        <v>33</v>
      </c>
      <c r="D40" s="88">
        <f>VLOOKUP($E$33&amp;"-"&amp;C40,Planilha_Apoio!$B:$E,4,0)</f>
        <v>0.1</v>
      </c>
      <c r="E40" s="80">
        <f t="shared" si="0"/>
        <v>7500</v>
      </c>
    </row>
    <row r="41" spans="3:7" x14ac:dyDescent="0.35">
      <c r="C41" s="89" t="s">
        <v>34</v>
      </c>
      <c r="D41" s="88">
        <f>VLOOKUP($E$33&amp;"-"&amp;C41,Planilha_Apoio!$B:$E,4,0)</f>
        <v>0</v>
      </c>
      <c r="E41" s="80">
        <f t="shared" si="0"/>
        <v>0</v>
      </c>
    </row>
    <row r="42" spans="3:7" x14ac:dyDescent="0.35">
      <c r="C42" s="89" t="s">
        <v>35</v>
      </c>
      <c r="D42" s="88">
        <f>VLOOKUP($E$33&amp;"-"&amp;C42,Planilha_Apoio!$B:$E,4,0)</f>
        <v>0</v>
      </c>
      <c r="E42" s="80">
        <f t="shared" si="0"/>
        <v>0</v>
      </c>
    </row>
    <row r="43" spans="3:7" x14ac:dyDescent="0.35">
      <c r="C43" s="90"/>
      <c r="D43" s="91"/>
      <c r="E43" s="92">
        <f>SUM(E37:E42)</f>
        <v>75000</v>
      </c>
    </row>
    <row r="44" spans="3:7" x14ac:dyDescent="0.35"/>
    <row r="45" spans="3:7" x14ac:dyDescent="0.35"/>
    <row r="46" spans="3:7" x14ac:dyDescent="0.35"/>
    <row r="47" spans="3:7" x14ac:dyDescent="0.35"/>
    <row r="48" spans="3:7" x14ac:dyDescent="0.35"/>
    <row r="49" x14ac:dyDescent="0.35"/>
    <row r="50" s="46" customFormat="1" x14ac:dyDescent="0.35"/>
    <row r="51" s="46" customFormat="1" x14ac:dyDescent="0.35"/>
    <row r="52" s="46" customFormat="1" x14ac:dyDescent="0.35"/>
    <row r="53" s="46" customFormat="1" x14ac:dyDescent="0.35"/>
    <row r="54" s="46" customFormat="1" x14ac:dyDescent="0.35"/>
    <row r="55" s="46" customFormat="1" x14ac:dyDescent="0.35"/>
    <row r="56" s="46" customFormat="1" x14ac:dyDescent="0.35"/>
    <row r="57" s="46" customFormat="1" x14ac:dyDescent="0.35"/>
    <row r="58" s="46" customFormat="1" x14ac:dyDescent="0.35"/>
    <row r="59" s="46" customFormat="1" x14ac:dyDescent="0.35"/>
    <row r="60" s="46" customFormat="1" x14ac:dyDescent="0.35"/>
    <row r="61" s="46" customFormat="1" x14ac:dyDescent="0.35"/>
    <row r="62" s="46" customFormat="1" x14ac:dyDescent="0.35"/>
    <row r="63" s="46" customFormat="1" x14ac:dyDescent="0.35"/>
    <row r="64" s="46" customFormat="1" x14ac:dyDescent="0.35"/>
    <row r="65" x14ac:dyDescent="0.35"/>
  </sheetData>
  <mergeCells count="13">
    <mergeCell ref="C22:D22"/>
    <mergeCell ref="C25:D25"/>
    <mergeCell ref="C33:D33"/>
    <mergeCell ref="C34:D34"/>
    <mergeCell ref="C17:D17"/>
    <mergeCell ref="C11:D11"/>
    <mergeCell ref="C12:D12"/>
    <mergeCell ref="C13:D13"/>
    <mergeCell ref="C14:D14"/>
    <mergeCell ref="C18:D18"/>
    <mergeCell ref="C19:D19"/>
    <mergeCell ref="C20:D20"/>
    <mergeCell ref="C21:D21"/>
  </mergeCells>
  <dataValidations count="1">
    <dataValidation type="list" allowBlank="1" showInputMessage="1" showErrorMessage="1" sqref="E33" xr:uid="{0B7BD144-0301-4635-8746-3F3B52072384}">
      <formula1>"CONSERVADOR, MODERADO, 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F174-70D1-4F9C-B606-F40E62B8DF63}">
  <sheetPr>
    <tabColor theme="4" tint="0.39997558519241921"/>
  </sheetPr>
  <dimension ref="A1:E20"/>
  <sheetViews>
    <sheetView showGridLines="0" tabSelected="1" topLeftCell="A2" workbookViewId="0">
      <selection activeCell="H14" sqref="H14"/>
    </sheetView>
  </sheetViews>
  <sheetFormatPr defaultRowHeight="14.5" x14ac:dyDescent="0.35"/>
  <cols>
    <col min="1" max="1" width="8.7265625" style="38"/>
    <col min="2" max="2" width="29.26953125" bestFit="1" customWidth="1"/>
    <col min="3" max="3" width="11.453125" bestFit="1" customWidth="1"/>
    <col min="4" max="4" width="17.7265625" bestFit="1" customWidth="1"/>
    <col min="5" max="5" width="4.26953125" bestFit="1" customWidth="1"/>
  </cols>
  <sheetData>
    <row r="1" spans="2:5" s="38" customFormat="1" ht="35" customHeight="1" thickBot="1" x14ac:dyDescent="0.4"/>
    <row r="2" spans="2:5" ht="21.5" thickBot="1" x14ac:dyDescent="0.4">
      <c r="B2" s="27" t="s">
        <v>36</v>
      </c>
      <c r="C2" s="32" t="s">
        <v>24</v>
      </c>
      <c r="D2" s="28" t="s">
        <v>27</v>
      </c>
      <c r="E2" s="27" t="s">
        <v>37</v>
      </c>
    </row>
    <row r="3" spans="2:5" x14ac:dyDescent="0.35">
      <c r="B3" s="24" t="s">
        <v>38</v>
      </c>
      <c r="C3" s="42" t="s">
        <v>39</v>
      </c>
      <c r="D3" s="40" t="s">
        <v>30</v>
      </c>
      <c r="E3" s="36">
        <v>0.3</v>
      </c>
    </row>
    <row r="4" spans="2:5" x14ac:dyDescent="0.35">
      <c r="B4" s="25" t="s">
        <v>40</v>
      </c>
      <c r="C4" s="31" t="s">
        <v>39</v>
      </c>
      <c r="D4" s="30" t="s">
        <v>31</v>
      </c>
      <c r="E4" s="37">
        <v>0.5</v>
      </c>
    </row>
    <row r="5" spans="2:5" x14ac:dyDescent="0.35">
      <c r="B5" s="25" t="s">
        <v>41</v>
      </c>
      <c r="C5" s="31" t="s">
        <v>39</v>
      </c>
      <c r="D5" s="30" t="s">
        <v>32</v>
      </c>
      <c r="E5" s="37">
        <v>0.1</v>
      </c>
    </row>
    <row r="6" spans="2:5" x14ac:dyDescent="0.35">
      <c r="B6" s="25" t="s">
        <v>42</v>
      </c>
      <c r="C6" s="31" t="s">
        <v>39</v>
      </c>
      <c r="D6" s="30" t="s">
        <v>33</v>
      </c>
      <c r="E6" s="37">
        <v>0.1</v>
      </c>
    </row>
    <row r="7" spans="2:5" x14ac:dyDescent="0.35">
      <c r="B7" s="25" t="s">
        <v>43</v>
      </c>
      <c r="C7" s="31" t="s">
        <v>39</v>
      </c>
      <c r="D7" s="30" t="s">
        <v>34</v>
      </c>
      <c r="E7" s="37">
        <v>0</v>
      </c>
    </row>
    <row r="8" spans="2:5" x14ac:dyDescent="0.35">
      <c r="B8" s="43" t="s">
        <v>44</v>
      </c>
      <c r="C8" s="22" t="s">
        <v>39</v>
      </c>
      <c r="D8" s="33" t="s">
        <v>35</v>
      </c>
      <c r="E8" s="44">
        <v>0</v>
      </c>
    </row>
    <row r="9" spans="2:5" x14ac:dyDescent="0.35">
      <c r="B9" s="25" t="s">
        <v>45</v>
      </c>
      <c r="C9" s="31" t="s">
        <v>25</v>
      </c>
      <c r="D9" s="30" t="s">
        <v>30</v>
      </c>
      <c r="E9" s="37">
        <v>0.32</v>
      </c>
    </row>
    <row r="10" spans="2:5" x14ac:dyDescent="0.35">
      <c r="B10" s="25" t="s">
        <v>46</v>
      </c>
      <c r="C10" s="31" t="s">
        <v>25</v>
      </c>
      <c r="D10" s="30" t="s">
        <v>31</v>
      </c>
      <c r="E10" s="37">
        <v>0.35</v>
      </c>
    </row>
    <row r="11" spans="2:5" x14ac:dyDescent="0.35">
      <c r="B11" s="25" t="s">
        <v>47</v>
      </c>
      <c r="C11" s="31" t="s">
        <v>25</v>
      </c>
      <c r="D11" s="30" t="s">
        <v>32</v>
      </c>
      <c r="E11" s="37">
        <v>0.08</v>
      </c>
    </row>
    <row r="12" spans="2:5" x14ac:dyDescent="0.35">
      <c r="B12" s="25" t="s">
        <v>48</v>
      </c>
      <c r="C12" s="31" t="s">
        <v>25</v>
      </c>
      <c r="D12" s="30" t="s">
        <v>33</v>
      </c>
      <c r="E12" s="37">
        <v>0.05</v>
      </c>
    </row>
    <row r="13" spans="2:5" x14ac:dyDescent="0.35">
      <c r="B13" s="25" t="s">
        <v>49</v>
      </c>
      <c r="C13" s="31" t="s">
        <v>25</v>
      </c>
      <c r="D13" s="30" t="s">
        <v>34</v>
      </c>
      <c r="E13" s="37">
        <v>0.1</v>
      </c>
    </row>
    <row r="14" spans="2:5" x14ac:dyDescent="0.35">
      <c r="B14" s="43" t="s">
        <v>50</v>
      </c>
      <c r="C14" s="22" t="s">
        <v>25</v>
      </c>
      <c r="D14" s="33" t="s">
        <v>35</v>
      </c>
      <c r="E14" s="44">
        <v>0.1</v>
      </c>
    </row>
    <row r="15" spans="2:5" x14ac:dyDescent="0.35">
      <c r="B15" s="25" t="s">
        <v>51</v>
      </c>
      <c r="C15" s="31" t="s">
        <v>52</v>
      </c>
      <c r="D15" s="30" t="s">
        <v>30</v>
      </c>
      <c r="E15" s="37">
        <v>0.5</v>
      </c>
    </row>
    <row r="16" spans="2:5" x14ac:dyDescent="0.35">
      <c r="B16" s="25" t="s">
        <v>53</v>
      </c>
      <c r="C16" s="31" t="s">
        <v>52</v>
      </c>
      <c r="D16" s="30" t="s">
        <v>31</v>
      </c>
      <c r="E16" s="37">
        <v>0.1</v>
      </c>
    </row>
    <row r="17" spans="2:5" x14ac:dyDescent="0.35">
      <c r="B17" s="25" t="s">
        <v>54</v>
      </c>
      <c r="C17" s="31" t="s">
        <v>52</v>
      </c>
      <c r="D17" s="30" t="s">
        <v>32</v>
      </c>
      <c r="E17" s="37">
        <v>0.05</v>
      </c>
    </row>
    <row r="18" spans="2:5" x14ac:dyDescent="0.35">
      <c r="B18" s="25" t="s">
        <v>55</v>
      </c>
      <c r="C18" s="31" t="s">
        <v>52</v>
      </c>
      <c r="D18" s="30" t="s">
        <v>33</v>
      </c>
      <c r="E18" s="37">
        <v>0.05</v>
      </c>
    </row>
    <row r="19" spans="2:5" x14ac:dyDescent="0.35">
      <c r="B19" s="25" t="s">
        <v>56</v>
      </c>
      <c r="C19" s="31" t="s">
        <v>52</v>
      </c>
      <c r="D19" s="30" t="s">
        <v>34</v>
      </c>
      <c r="E19" s="37">
        <v>0.2</v>
      </c>
    </row>
    <row r="20" spans="2:5" ht="15" thickBot="1" x14ac:dyDescent="0.4">
      <c r="B20" s="26" t="s">
        <v>57</v>
      </c>
      <c r="C20" s="22" t="s">
        <v>52</v>
      </c>
      <c r="D20" s="41" t="s">
        <v>35</v>
      </c>
      <c r="E20" s="39">
        <v>0.1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9</vt:i4>
      </vt:variant>
    </vt:vector>
  </HeadingPairs>
  <TitlesOfParts>
    <vt:vector size="12" baseType="lpstr">
      <vt:lpstr>Perguntas_de_Negócios</vt:lpstr>
      <vt:lpstr>Planilha_Principal</vt:lpstr>
      <vt:lpstr>Planilha_Apoio</vt:lpstr>
      <vt:lpstr>C_rendimento_carteira</vt:lpstr>
      <vt:lpstr>C_salario</vt:lpstr>
      <vt:lpstr>C_sugest_investimento</vt:lpstr>
      <vt:lpstr>I_anos_investido</vt:lpstr>
      <vt:lpstr>I_aporte</vt:lpstr>
      <vt:lpstr>I_dividendo_mensais</vt:lpstr>
      <vt:lpstr>I_patrimonio_acumulado</vt:lpstr>
      <vt:lpstr>I_taxa_rendimento_mensal</vt:lpstr>
      <vt:lpstr>I_valor_investido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Venda</dc:creator>
  <cp:lastModifiedBy>Igor Venda</cp:lastModifiedBy>
  <dcterms:created xsi:type="dcterms:W3CDTF">2025-05-18T07:48:52Z</dcterms:created>
  <dcterms:modified xsi:type="dcterms:W3CDTF">2025-05-18T22:17:13Z</dcterms:modified>
</cp:coreProperties>
</file>