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comments/comment3.xml" ContentType="application/vnd.openxmlformats-officedocument.spreadsheetml.comments+xml"/>
  <Override PartName="/xl/worksheets/sheet9.xml" ContentType="application/vnd.openxmlformats-officedocument.spreadsheetml.worksheet+xml"/>
  <Override PartName="/xl/comments/comment4.xml" ContentType="application/vnd.openxmlformats-officedocument.spreadsheetml.comments+xml"/>
  <Override PartName="/xl/worksheets/sheet10.xml" ContentType="application/vnd.openxmlformats-officedocument.spreadsheetml.worksheet+xml"/>
  <Override PartName="/xl/comments/comment5.xml" ContentType="application/vnd.openxmlformats-officedocument.spreadsheetml.comments+xml"/>
  <Override PartName="/xl/worksheets/sheet11.xml" ContentType="application/vnd.openxmlformats-officedocument.spreadsheetml.worksheet+xml"/>
  <Override PartName="/xl/comments/comment6.xml" ContentType="application/vnd.openxmlformats-officedocument.spreadsheetml.comments+xml"/>
  <Override PartName="/xl/worksheets/sheet12.xml" ContentType="application/vnd.openxmlformats-officedocument.spreadsheetml.worksheet+xml"/>
  <Override PartName="/xl/comments/comment7.xml" ContentType="application/vnd.openxmlformats-officedocument.spreadsheetml.comments+xml"/>
  <Override PartName="/xl/worksheets/sheet13.xml" ContentType="application/vnd.openxmlformats-officedocument.spreadsheetml.worksheet+xml"/>
  <Override PartName="/xl/comments/comment8.xml" ContentType="application/vnd.openxmlformats-officedocument.spreadsheetml.comments+xml"/>
  <Override PartName="/xl/worksheets/sheet14.xml" ContentType="application/vnd.openxmlformats-officedocument.spreadsheetml.worksheet+xml"/>
  <Override PartName="/xl/comments/comment9.xml" ContentType="application/vnd.openxmlformats-officedocument.spreadsheetml.comments+xml"/>
  <Override PartName="/xl/worksheets/sheet15.xml" ContentType="application/vnd.openxmlformats-officedocument.spreadsheetml.worksheet+xml"/>
  <Override PartName="/xl/comments/comment10.xml" ContentType="application/vnd.openxmlformats-officedocument.spreadsheetml.comments+xml"/>
  <Override PartName="/xl/worksheets/sheet16.xml" ContentType="application/vnd.openxmlformats-officedocument.spreadsheetml.worksheet+xml"/>
  <Override PartName="/xl/comments/comment11.xml" ContentType="application/vnd.openxmlformats-officedocument.spreadsheetml.comments+xml"/>
  <Override PartName="/xl/worksheets/sheet17.xml" ContentType="application/vnd.openxmlformats-officedocument.spreadsheetml.worksheet+xml"/>
  <Override PartName="/xl/comments/comment1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375" yWindow="435" windowWidth="12015" windowHeight="8940" tabRatio="733" firstSheet="0" activeTab="4" autoFilterDateGrouping="1"/>
  </bookViews>
  <sheets>
    <sheet name="Показатели" sheetId="1" state="visible" r:id="rId1"/>
    <sheet name="Графики" sheetId="2" state="visible" r:id="rId2"/>
    <sheet name="Данные1" sheetId="3" state="visible" r:id="rId3"/>
    <sheet name="КД-ПСИ" sheetId="4" state="visible" r:id="rId4"/>
    <sheet name="Данные2" sheetId="5" state="visible" r:id="rId5"/>
    <sheet name="ММЗ" sheetId="6" state="visible" r:id="rId6"/>
    <sheet name="МАЗ" sheetId="7" state="visible" r:id="rId7"/>
    <sheet name="Гомсельмаш" sheetId="8" state="visible" r:id="rId8"/>
    <sheet name="МЗКТ-БелАЗ-Салео" sheetId="9" state="visible" r:id="rId9"/>
    <sheet name="УРАЛ" sheetId="10" state="visible" r:id="rId10"/>
    <sheet name="Ростсельмаш" sheetId="11" state="visible" r:id="rId11"/>
    <sheet name="КАМАЗ" sheetId="12" state="visible" r:id="rId12"/>
    <sheet name="ЯМЗ" sheetId="13" state="visible" r:id="rId13"/>
    <sheet name="ПТЗ" sheetId="14" state="visible" r:id="rId14"/>
    <sheet name="ПАЗ" sheetId="15" state="visible" r:id="rId15"/>
    <sheet name="ЧСДМ-Тула-БТЗ" sheetId="16" state="visible" r:id="rId16"/>
    <sheet name="РФ_1-2-3" sheetId="17" state="visible" r:id="rId17"/>
  </sheets>
  <definedNames>
    <definedName name="_xlnm.Print_Area" localSheetId="0">'Показатели'!$A$1:$Z$26</definedName>
    <definedName name="_xlnm.Print_Area" localSheetId="1">'Графики'!$A$1:$I$110</definedName>
    <definedName name="_xlnm.Print_Area" localSheetId="2">'Данные1'!$A$1:$AP$30</definedName>
    <definedName name="_xlnm.Print_Area" localSheetId="3">'КД-ПСИ'!$A$1:$J$59</definedName>
    <definedName name="_xlnm.Print_Area" localSheetId="4">'Данные2'!$A$1:$AN$90</definedName>
    <definedName name="_xlnm.Print_Area" localSheetId="5">'ММЗ'!$A$1:$Q$64</definedName>
    <definedName name="_xlnm.Print_Area" localSheetId="6">'МАЗ'!$A$1:$Q$29</definedName>
    <definedName name="_xlnm.Print_Area" localSheetId="7">'Гомсельмаш'!$A$1:$Q$29</definedName>
    <definedName name="_xlnm.Print_Area" localSheetId="8">'МЗКТ-БелАЗ-Салео'!$A$1:$Q$66</definedName>
    <definedName name="_xlnm.Print_Area" localSheetId="9">'УРАЛ'!$A$1:$Q$29</definedName>
    <definedName name="_xlnm.Print_Area" localSheetId="10">'Ростсельмаш'!$A$1:$Q$29</definedName>
    <definedName name="_xlnm.Print_Area" localSheetId="11">'КАМАЗ'!$A$1:$Q$29</definedName>
    <definedName name="_xlnm.Print_Area" localSheetId="12">'ЯМЗ'!$A$1:$Q$30</definedName>
    <definedName name="_xlnm.Print_Area" localSheetId="13">'ПТЗ'!$A$1:$Q$29</definedName>
    <definedName name="_xlnm.Print_Area" localSheetId="14">'ПАЗ'!$A$1:$Q$29</definedName>
    <definedName name="_xlnm.Print_Area" localSheetId="15">'ЧСДМ-Тула-БТЗ'!$A$1:$Q$47</definedName>
    <definedName name="_xlnm.Print_Area" localSheetId="16">'РФ_1-2-3'!$A$1:$Q$47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0.0"/>
    <numFmt numFmtId="167" formatCode="#,##0.000_ ;\-#,##0.000\ "/>
    <numFmt numFmtId="168" formatCode="_-* #,##0.00_р_._-;\-* #,##0.00_р_._-;_-* &quot;-&quot;??_р_._-;_-@_-"/>
  </numFmts>
  <fonts count="28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color indexed="8"/>
      <sz val="11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color indexed="8"/>
      <sz val="12"/>
    </font>
    <font>
      <name val="Times New Roman"/>
      <charset val="204"/>
      <family val="1"/>
      <sz val="11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2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Calibri"/>
      <charset val="204"/>
      <family val="2"/>
      <color theme="1"/>
      <sz val="8"/>
      <scheme val="minor"/>
    </font>
    <font>
      <name val="Times New Roman"/>
      <charset val="204"/>
      <family val="1"/>
      <i val="1"/>
      <color theme="1"/>
      <sz val="11"/>
    </font>
    <font>
      <name val="Times New Roman"/>
      <charset val="204"/>
      <family val="1"/>
      <b val="1"/>
      <i val="1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b val="1"/>
      <color theme="1"/>
      <sz val="12"/>
      <u val="single"/>
    </font>
    <font>
      <name val="Calibri"/>
      <charset val="204"/>
      <family val="2"/>
      <color theme="1"/>
      <sz val="10"/>
      <scheme val="minor"/>
    </font>
    <font>
      <name val="Arial"/>
      <charset val="204"/>
      <family val="2"/>
      <i val="1"/>
      <color theme="1"/>
      <sz val="11"/>
    </font>
    <font>
      <name val="Times New Roman"/>
      <charset val="204"/>
      <family val="1"/>
      <b val="1"/>
      <i val="1"/>
      <color theme="1"/>
      <sz val="12"/>
    </font>
  </fonts>
  <fills count="17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9FCD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5BDF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11" fillId="0" borderId="0"/>
    <xf numFmtId="168" fontId="11" fillId="0" borderId="0"/>
  </cellStyleXfs>
  <cellXfs count="913">
    <xf numFmtId="0" fontId="0" fillId="0" borderId="0" pivotButton="0" quotePrefix="0" xfId="0"/>
    <xf numFmtId="0" fontId="13" fillId="0" borderId="1" applyAlignment="1" pivotButton="0" quotePrefix="0" xfId="0">
      <alignment horizontal="center" vertical="top" wrapText="1"/>
    </xf>
    <xf numFmtId="0" fontId="14" fillId="3" borderId="2" applyAlignment="1" pivotButton="0" quotePrefix="0" xfId="0">
      <alignment vertical="top" wrapText="1"/>
    </xf>
    <xf numFmtId="0" fontId="12" fillId="3" borderId="3" applyAlignment="1" pivotButton="0" quotePrefix="0" xfId="0">
      <alignment horizontal="center" vertical="top" wrapText="1"/>
    </xf>
    <xf numFmtId="0" fontId="12" fillId="0" borderId="4" applyAlignment="1" pivotButton="0" quotePrefix="0" xfId="0">
      <alignment vertical="top" wrapText="1"/>
    </xf>
    <xf numFmtId="0" fontId="12" fillId="0" borderId="5" applyAlignment="1" pivotButton="0" quotePrefix="0" xfId="0">
      <alignment horizontal="center" vertical="top" wrapText="1"/>
    </xf>
    <xf numFmtId="0" fontId="12" fillId="0" borderId="6" applyAlignment="1" pivotButton="0" quotePrefix="0" xfId="0">
      <alignment vertical="top" wrapText="1"/>
    </xf>
    <xf numFmtId="0" fontId="12" fillId="3" borderId="8" applyAlignment="1" pivotButton="0" quotePrefix="0" xfId="0">
      <alignment horizontal="center" vertical="top" wrapText="1"/>
    </xf>
    <xf numFmtId="0" fontId="12" fillId="0" borderId="9" applyAlignment="1" pivotButton="0" quotePrefix="0" xfId="0">
      <alignment horizontal="center" vertical="top" wrapText="1"/>
    </xf>
    <xf numFmtId="0" fontId="14" fillId="3" borderId="8" applyAlignment="1" pivotButton="0" quotePrefix="0" xfId="0">
      <alignment horizontal="center" vertical="top" wrapText="1"/>
    </xf>
    <xf numFmtId="0" fontId="12" fillId="3" borderId="11" applyAlignment="1" pivotButton="0" quotePrefix="0" xfId="0">
      <alignment vertical="top" wrapText="1"/>
    </xf>
    <xf numFmtId="0" fontId="14" fillId="3" borderId="12" applyAlignment="1" pivotButton="0" quotePrefix="0" xfId="0">
      <alignment horizontal="center" vertical="top" wrapText="1"/>
    </xf>
    <xf numFmtId="0" fontId="12" fillId="0" borderId="0" pivotButton="0" quotePrefix="0" xfId="0"/>
    <xf numFmtId="0" fontId="0" fillId="0" borderId="0" applyAlignment="1" pivotButton="0" quotePrefix="0" xfId="0">
      <alignment wrapText="1"/>
    </xf>
    <xf numFmtId="0" fontId="12" fillId="0" borderId="11" applyAlignment="1" pivotButton="0" quotePrefix="0" xfId="0">
      <alignment vertical="top" wrapText="1"/>
    </xf>
    <xf numFmtId="0" fontId="0" fillId="0" borderId="13" pivotButton="0" quotePrefix="0" xfId="0"/>
    <xf numFmtId="0" fontId="15" fillId="0" borderId="0" pivotButton="0" quotePrefix="0" xfId="0"/>
    <xf numFmtId="0" fontId="13" fillId="4" borderId="14" applyAlignment="1" pivotButton="0" quotePrefix="0" xfId="0">
      <alignment vertical="top" wrapText="1"/>
    </xf>
    <xf numFmtId="0" fontId="13" fillId="4" borderId="15" applyAlignment="1" pivotButton="0" quotePrefix="0" xfId="0">
      <alignment vertical="top" wrapText="1"/>
    </xf>
    <xf numFmtId="0" fontId="13" fillId="4" borderId="16" applyAlignment="1" pivotButton="0" quotePrefix="0" xfId="0">
      <alignment vertical="top" wrapText="1"/>
    </xf>
    <xf numFmtId="0" fontId="13" fillId="4" borderId="17" applyAlignment="1" pivotButton="0" quotePrefix="0" xfId="0">
      <alignment vertical="top" wrapText="1"/>
    </xf>
    <xf numFmtId="0" fontId="13" fillId="3" borderId="14" applyAlignment="1" pivotButton="0" quotePrefix="0" xfId="0">
      <alignment vertical="top" wrapText="1"/>
    </xf>
    <xf numFmtId="0" fontId="13" fillId="3" borderId="15" applyAlignment="1" pivotButton="0" quotePrefix="0" xfId="0">
      <alignment vertical="top" wrapText="1"/>
    </xf>
    <xf numFmtId="0" fontId="13" fillId="3" borderId="16" applyAlignment="1" pivotButton="0" quotePrefix="0" xfId="0">
      <alignment vertical="top" wrapText="1"/>
    </xf>
    <xf numFmtId="0" fontId="13" fillId="3" borderId="17" applyAlignment="1" pivotButton="0" quotePrefix="0" xfId="0">
      <alignment vertical="top" wrapText="1"/>
    </xf>
    <xf numFmtId="0" fontId="13" fillId="5" borderId="16" applyAlignment="1" pivotButton="0" quotePrefix="0" xfId="0">
      <alignment vertical="top" wrapText="1"/>
    </xf>
    <xf numFmtId="0" fontId="13" fillId="5" borderId="17" applyAlignment="1" pivotButton="0" quotePrefix="0" xfId="0">
      <alignment vertical="top" wrapText="1"/>
    </xf>
    <xf numFmtId="0" fontId="13" fillId="5" borderId="14" applyAlignment="1" pivotButton="0" quotePrefix="0" xfId="0">
      <alignment vertical="top" wrapText="1"/>
    </xf>
    <xf numFmtId="0" fontId="13" fillId="5" borderId="15" applyAlignment="1" pivotButton="0" quotePrefix="0" xfId="0">
      <alignment vertical="top" wrapText="1"/>
    </xf>
    <xf numFmtId="0" fontId="13" fillId="6" borderId="16" applyAlignment="1" pivotButton="0" quotePrefix="0" xfId="0">
      <alignment vertical="top" wrapText="1"/>
    </xf>
    <xf numFmtId="0" fontId="13" fillId="6" borderId="17" applyAlignment="1" pivotButton="0" quotePrefix="0" xfId="0">
      <alignment vertical="top" wrapText="1"/>
    </xf>
    <xf numFmtId="0" fontId="13" fillId="6" borderId="14" applyAlignment="1" pivotButton="0" quotePrefix="0" xfId="0">
      <alignment vertical="top" wrapText="1"/>
    </xf>
    <xf numFmtId="0" fontId="13" fillId="6" borderId="15" applyAlignment="1" pivotButton="0" quotePrefix="0" xfId="0">
      <alignment vertical="top" wrapText="1"/>
    </xf>
    <xf numFmtId="0" fontId="12" fillId="6" borderId="18" applyAlignment="1" pivotButton="0" quotePrefix="0" xfId="0">
      <alignment horizontal="center" vertical="top" wrapText="1"/>
    </xf>
    <xf numFmtId="0" fontId="13" fillId="7" borderId="14" applyAlignment="1" pivotButton="0" quotePrefix="0" xfId="0">
      <alignment vertical="top" wrapText="1"/>
    </xf>
    <xf numFmtId="0" fontId="13" fillId="7" borderId="16" applyAlignment="1" pivotButton="0" quotePrefix="0" xfId="0">
      <alignment vertical="top" wrapText="1"/>
    </xf>
    <xf numFmtId="0" fontId="13" fillId="7" borderId="17" applyAlignment="1" pivotButton="0" quotePrefix="0" xfId="0">
      <alignment vertical="top" wrapText="1"/>
    </xf>
    <xf numFmtId="0" fontId="12" fillId="4" borderId="18" applyAlignment="1" pivotButton="0" quotePrefix="0" xfId="0">
      <alignment horizontal="center" vertical="top" wrapText="1"/>
    </xf>
    <xf numFmtId="0" fontId="12" fillId="7" borderId="18" applyAlignment="1" pivotButton="0" quotePrefix="0" xfId="0">
      <alignment horizontal="center" vertical="top" wrapText="1"/>
    </xf>
    <xf numFmtId="0" fontId="12" fillId="4" borderId="19" applyAlignment="1" pivotButton="0" quotePrefix="0" xfId="0">
      <alignment horizontal="center" vertical="top" wrapText="1"/>
    </xf>
    <xf numFmtId="0" fontId="12" fillId="7" borderId="19" applyAlignment="1" pivotButton="0" quotePrefix="0" xfId="0">
      <alignment horizontal="center" vertical="top" wrapText="1"/>
    </xf>
    <xf numFmtId="0" fontId="12" fillId="4" borderId="16" applyAlignment="1" pivotButton="0" quotePrefix="0" xfId="0">
      <alignment horizontal="center" vertical="top" wrapText="1"/>
    </xf>
    <xf numFmtId="0" fontId="12" fillId="7" borderId="16" applyAlignment="1" pivotButton="0" quotePrefix="0" xfId="0">
      <alignment horizontal="center" vertical="top" wrapText="1"/>
    </xf>
    <xf numFmtId="0" fontId="0" fillId="7" borderId="18" applyAlignment="1" pivotButton="0" quotePrefix="0" xfId="0">
      <alignment horizontal="center" vertical="top" wrapText="1"/>
    </xf>
    <xf numFmtId="0" fontId="13" fillId="5" borderId="20" applyAlignment="1" pivotButton="0" quotePrefix="0" xfId="0">
      <alignment vertical="top" wrapText="1"/>
    </xf>
    <xf numFmtId="0" fontId="13" fillId="5" borderId="21" applyAlignment="1" pivotButton="0" quotePrefix="0" xfId="0">
      <alignment vertical="top" wrapText="1"/>
    </xf>
    <xf numFmtId="0" fontId="13" fillId="7" borderId="20" applyAlignment="1" pivotButton="0" quotePrefix="0" xfId="0">
      <alignment vertical="top" wrapText="1"/>
    </xf>
    <xf numFmtId="0" fontId="13" fillId="7" borderId="22" applyAlignment="1" pivotButton="0" quotePrefix="0" xfId="0">
      <alignment vertical="top" wrapText="1"/>
    </xf>
    <xf numFmtId="0" fontId="0" fillId="5" borderId="23" applyAlignment="1" pivotButton="0" quotePrefix="0" xfId="0">
      <alignment horizontal="center" vertical="top" wrapText="1"/>
    </xf>
    <xf numFmtId="0" fontId="0" fillId="7" borderId="23" applyAlignment="1" pivotButton="0" quotePrefix="0" xfId="0">
      <alignment horizontal="center" vertical="top" wrapText="1"/>
    </xf>
    <xf numFmtId="0" fontId="0" fillId="5" borderId="18" applyAlignment="1" pivotButton="0" quotePrefix="0" xfId="0">
      <alignment horizontal="center" vertical="top" wrapText="1"/>
    </xf>
    <xf numFmtId="0" fontId="12" fillId="7" borderId="24" applyAlignment="1" pivotButton="0" quotePrefix="0" xfId="0">
      <alignment vertical="top" wrapText="1"/>
    </xf>
    <xf numFmtId="0" fontId="12" fillId="7" borderId="25" applyAlignment="1" pivotButton="0" quotePrefix="0" xfId="0">
      <alignment vertical="top" wrapText="1"/>
    </xf>
    <xf numFmtId="0" fontId="0" fillId="3" borderId="18" applyAlignment="1" pivotButton="0" quotePrefix="0" xfId="0">
      <alignment horizontal="center" vertical="top" wrapText="1"/>
    </xf>
    <xf numFmtId="0" fontId="0" fillId="3" borderId="23" applyAlignment="1" pivotButton="0" quotePrefix="0" xfId="0">
      <alignment horizontal="center" vertical="top" wrapText="1"/>
    </xf>
    <xf numFmtId="0" fontId="14" fillId="3" borderId="8" applyAlignment="1" pivotButton="0" quotePrefix="0" xfId="0">
      <alignment vertical="top" wrapText="1"/>
    </xf>
    <xf numFmtId="0" fontId="12" fillId="0" borderId="5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2" fillId="0" borderId="26" applyAlignment="1" pivotButton="0" quotePrefix="0" xfId="0">
      <alignment horizontal="left" vertical="top" wrapText="1"/>
    </xf>
    <xf numFmtId="0" fontId="12" fillId="0" borderId="21" applyAlignment="1" pivotButton="0" quotePrefix="0" xfId="0">
      <alignment horizontal="left" vertical="top" wrapText="1"/>
    </xf>
    <xf numFmtId="0" fontId="12" fillId="0" borderId="27" applyAlignment="1" pivotButton="0" quotePrefix="0" xfId="0">
      <alignment vertical="top" wrapText="1"/>
    </xf>
    <xf numFmtId="0" fontId="12" fillId="0" borderId="28" applyAlignment="1" pivotButton="0" quotePrefix="0" xfId="0">
      <alignment vertical="top" wrapText="1"/>
    </xf>
    <xf numFmtId="0" fontId="12" fillId="0" borderId="29" applyAlignment="1" pivotButton="0" quotePrefix="0" xfId="0">
      <alignment vertical="top" wrapText="1"/>
    </xf>
    <xf numFmtId="0" fontId="12" fillId="0" borderId="30" applyAlignment="1" pivotButton="0" quotePrefix="0" xfId="0">
      <alignment vertical="top" wrapText="1"/>
    </xf>
    <xf numFmtId="0" fontId="12" fillId="3" borderId="31" applyAlignment="1" pivotButton="0" quotePrefix="0" xfId="0">
      <alignment vertical="top" wrapText="1"/>
    </xf>
    <xf numFmtId="0" fontId="12" fillId="3" borderId="32" applyAlignment="1" pivotButton="0" quotePrefix="0" xfId="0">
      <alignment vertical="top" wrapText="1"/>
    </xf>
    <xf numFmtId="0" fontId="12" fillId="8" borderId="33" applyAlignment="1" pivotButton="0" quotePrefix="0" xfId="0">
      <alignment vertical="top" wrapText="1"/>
    </xf>
    <xf numFmtId="0" fontId="12" fillId="8" borderId="28" applyAlignment="1" pivotButton="0" quotePrefix="0" xfId="0">
      <alignment vertical="top" wrapText="1"/>
    </xf>
    <xf numFmtId="0" fontId="12" fillId="6" borderId="27" applyAlignment="1" pivotButton="0" quotePrefix="0" xfId="0">
      <alignment vertical="top" wrapText="1"/>
    </xf>
    <xf numFmtId="0" fontId="12" fillId="6" borderId="33" applyAlignment="1" pivotButton="0" quotePrefix="0" xfId="0">
      <alignment vertical="top" wrapText="1"/>
    </xf>
    <xf numFmtId="0" fontId="12" fillId="6" borderId="28" applyAlignment="1" pivotButton="0" quotePrefix="0" xfId="0">
      <alignment vertical="top" wrapText="1"/>
    </xf>
    <xf numFmtId="0" fontId="12" fillId="6" borderId="34" applyAlignment="1" pivotButton="0" quotePrefix="0" xfId="0">
      <alignment vertical="top" wrapText="1"/>
    </xf>
    <xf numFmtId="0" fontId="12" fillId="5" borderId="35" applyAlignment="1" pivotButton="0" quotePrefix="0" xfId="0">
      <alignment vertical="top" wrapText="1"/>
    </xf>
    <xf numFmtId="0" fontId="12" fillId="5" borderId="33" applyAlignment="1" pivotButton="0" quotePrefix="0" xfId="0">
      <alignment vertical="top" wrapText="1"/>
    </xf>
    <xf numFmtId="0" fontId="12" fillId="5" borderId="28" applyAlignment="1" pivotButton="0" quotePrefix="0" xfId="0">
      <alignment vertical="top" wrapText="1"/>
    </xf>
    <xf numFmtId="0" fontId="12" fillId="5" borderId="34" applyAlignment="1" pivotButton="0" quotePrefix="0" xfId="0">
      <alignment vertical="top" wrapText="1"/>
    </xf>
    <xf numFmtId="0" fontId="12" fillId="9" borderId="35" applyAlignment="1" pivotButton="0" quotePrefix="0" xfId="0">
      <alignment vertical="top" wrapText="1"/>
    </xf>
    <xf numFmtId="0" fontId="12" fillId="9" borderId="33" applyAlignment="1" pivotButton="0" quotePrefix="0" xfId="0">
      <alignment vertical="top" wrapText="1"/>
    </xf>
    <xf numFmtId="0" fontId="12" fillId="9" borderId="28" applyAlignment="1" pivotButton="0" quotePrefix="0" xfId="0">
      <alignment vertical="top" wrapText="1"/>
    </xf>
    <xf numFmtId="0" fontId="12" fillId="9" borderId="34" applyAlignment="1" pivotButton="0" quotePrefix="0" xfId="0">
      <alignment vertical="top" wrapText="1"/>
    </xf>
    <xf numFmtId="0" fontId="12" fillId="7" borderId="34" applyAlignment="1" pivotButton="0" quotePrefix="0" xfId="0">
      <alignment vertical="top" wrapText="1"/>
    </xf>
    <xf numFmtId="0" fontId="12" fillId="8" borderId="35" applyAlignment="1" pivotButton="0" quotePrefix="0" xfId="0">
      <alignment vertical="top" wrapText="1"/>
    </xf>
    <xf numFmtId="0" fontId="12" fillId="7" borderId="36" applyAlignment="1" pivotButton="0" quotePrefix="0" xfId="0">
      <alignment vertical="top" wrapText="1"/>
    </xf>
    <xf numFmtId="0" fontId="13" fillId="10" borderId="22" applyAlignment="1" pivotButton="0" quotePrefix="0" xfId="0">
      <alignment horizontal="center" vertical="top" wrapText="1"/>
    </xf>
    <xf numFmtId="0" fontId="14" fillId="10" borderId="39" applyAlignment="1" pivotButton="0" quotePrefix="0" xfId="0">
      <alignment horizontal="center" vertical="top" wrapText="1"/>
    </xf>
    <xf numFmtId="0" fontId="14" fillId="10" borderId="38" applyAlignment="1" pivotButton="0" quotePrefix="0" xfId="0">
      <alignment horizontal="center" vertical="top" wrapText="1"/>
    </xf>
    <xf numFmtId="0" fontId="14" fillId="10" borderId="40" applyAlignment="1" pivotButton="0" quotePrefix="0" xfId="0">
      <alignment horizontal="center" vertical="top" wrapText="1"/>
    </xf>
    <xf numFmtId="0" fontId="13" fillId="10" borderId="21" applyAlignment="1" pivotButton="0" quotePrefix="0" xfId="0">
      <alignment horizontal="center" vertical="top" wrapText="1"/>
    </xf>
    <xf numFmtId="0" fontId="16" fillId="0" borderId="13" applyAlignment="1" pivotButton="0" quotePrefix="0" xfId="0">
      <alignment horizontal="center" vertical="top" wrapText="1"/>
    </xf>
    <xf numFmtId="0" fontId="16" fillId="0" borderId="13" applyAlignment="1" pivotButton="0" quotePrefix="0" xfId="0">
      <alignment vertical="top" wrapText="1"/>
    </xf>
    <xf numFmtId="0" fontId="14" fillId="0" borderId="41" applyAlignment="1" pivotButton="0" quotePrefix="0" xfId="0">
      <alignment horizontal="center" vertical="top" wrapText="1"/>
    </xf>
    <xf numFmtId="0" fontId="14" fillId="0" borderId="5" applyAlignment="1" pivotButton="0" quotePrefix="0" xfId="0">
      <alignment horizontal="center" vertical="top" wrapText="1"/>
    </xf>
    <xf numFmtId="0" fontId="14" fillId="0" borderId="3" applyAlignment="1" pivotButton="0" quotePrefix="0" xfId="0">
      <alignment horizontal="center" vertical="top" wrapText="1"/>
    </xf>
    <xf numFmtId="0" fontId="14" fillId="0" borderId="34" applyAlignment="1" pivotButton="0" quotePrefix="0" xfId="0">
      <alignment horizontal="center" vertical="top" wrapText="1"/>
    </xf>
    <xf numFmtId="0" fontId="0" fillId="7" borderId="8" applyAlignment="1" pivotButton="0" quotePrefix="0" xfId="0">
      <alignment horizontal="center" vertical="top" wrapText="1"/>
    </xf>
    <xf numFmtId="0" fontId="0" fillId="7" borderId="5" applyAlignment="1" pivotButton="0" quotePrefix="0" xfId="0">
      <alignment horizontal="center" vertical="top" wrapText="1"/>
    </xf>
    <xf numFmtId="0" fontId="12" fillId="8" borderId="42" applyAlignment="1" pivotButton="0" quotePrefix="0" xfId="0">
      <alignment vertical="top" wrapText="1"/>
    </xf>
    <xf numFmtId="0" fontId="14" fillId="10" borderId="37" applyAlignment="1" pivotButton="0" quotePrefix="0" xfId="0">
      <alignment horizontal="center" vertical="top" wrapText="1"/>
    </xf>
    <xf numFmtId="0" fontId="14" fillId="10" borderId="21" applyAlignment="1" pivotButton="0" quotePrefix="0" xfId="0">
      <alignment horizontal="center" vertical="top" wrapText="1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vertical="top"/>
    </xf>
    <xf numFmtId="1" fontId="14" fillId="3" borderId="43" applyAlignment="1" pivotButton="0" quotePrefix="0" xfId="0">
      <alignment horizontal="center" vertical="top" wrapText="1"/>
    </xf>
    <xf numFmtId="1" fontId="14" fillId="10" borderId="44" applyAlignment="1" pivotButton="0" quotePrefix="0" xfId="0">
      <alignment horizontal="center" vertical="top" wrapText="1"/>
    </xf>
    <xf numFmtId="1" fontId="14" fillId="10" borderId="39" applyAlignment="1" pivotButton="0" quotePrefix="0" xfId="0">
      <alignment horizontal="center" vertical="top" wrapText="1"/>
    </xf>
    <xf numFmtId="1" fontId="17" fillId="3" borderId="45" applyAlignment="1" pivotButton="0" quotePrefix="0" xfId="0">
      <alignment horizontal="center" vertical="top" wrapText="1"/>
    </xf>
    <xf numFmtId="1" fontId="14" fillId="0" borderId="45" applyAlignment="1" pivotButton="0" quotePrefix="0" xfId="0">
      <alignment horizontal="center" vertical="top" wrapText="1"/>
    </xf>
    <xf numFmtId="1" fontId="17" fillId="3" borderId="3" applyAlignment="1" pivotButton="0" quotePrefix="0" xfId="0">
      <alignment vertical="top" wrapText="1"/>
    </xf>
    <xf numFmtId="1" fontId="12" fillId="0" borderId="13" applyAlignment="1" pivotButton="0" quotePrefix="0" xfId="0">
      <alignment horizontal="center" vertical="top" wrapText="1"/>
    </xf>
    <xf numFmtId="1" fontId="12" fillId="10" borderId="37" applyAlignment="1" pivotButton="0" quotePrefix="0" xfId="0">
      <alignment horizontal="center" vertical="top" wrapText="1"/>
    </xf>
    <xf numFmtId="1" fontId="12" fillId="10" borderId="46" applyAlignment="1" pivotButton="0" quotePrefix="0" xfId="0">
      <alignment horizontal="center" vertical="top" wrapText="1"/>
    </xf>
    <xf numFmtId="1" fontId="17" fillId="0" borderId="47" applyAlignment="1" pivotButton="0" quotePrefix="0" xfId="0">
      <alignment horizontal="center" vertical="top" wrapText="1"/>
    </xf>
    <xf numFmtId="1" fontId="12" fillId="0" borderId="47" applyAlignment="1" pivotButton="0" quotePrefix="0" xfId="0">
      <alignment horizontal="center" vertical="top" wrapText="1"/>
    </xf>
    <xf numFmtId="1" fontId="17" fillId="0" borderId="5" applyAlignment="1" pivotButton="0" quotePrefix="0" xfId="0">
      <alignment vertical="top" wrapText="1"/>
    </xf>
    <xf numFmtId="1" fontId="12" fillId="0" borderId="48" applyAlignment="1" pivotButton="0" quotePrefix="0" xfId="0">
      <alignment horizontal="center" vertical="top" wrapText="1"/>
    </xf>
    <xf numFmtId="1" fontId="12" fillId="10" borderId="15" applyAlignment="1" pivotButton="0" quotePrefix="0" xfId="0">
      <alignment horizontal="center" vertical="top" wrapText="1"/>
    </xf>
    <xf numFmtId="1" fontId="12" fillId="10" borderId="17" applyAlignment="1" pivotButton="0" quotePrefix="0" xfId="0">
      <alignment horizontal="center" vertical="top" wrapText="1"/>
    </xf>
    <xf numFmtId="1" fontId="17" fillId="0" borderId="49" applyAlignment="1" pivotButton="0" quotePrefix="0" xfId="0">
      <alignment horizontal="center" vertical="top" wrapText="1"/>
    </xf>
    <xf numFmtId="1" fontId="12" fillId="0" borderId="49" applyAlignment="1" pivotButton="0" quotePrefix="0" xfId="0">
      <alignment horizontal="center" vertical="top" wrapText="1"/>
    </xf>
    <xf numFmtId="1" fontId="17" fillId="0" borderId="7" applyAlignment="1" pivotButton="0" quotePrefix="0" xfId="0">
      <alignment vertical="top" wrapText="1"/>
    </xf>
    <xf numFmtId="1" fontId="14" fillId="3" borderId="10" applyAlignment="1" pivotButton="0" quotePrefix="0" xfId="0">
      <alignment horizontal="center" vertical="top" wrapText="1"/>
    </xf>
    <xf numFmtId="1" fontId="14" fillId="10" borderId="26" applyAlignment="1" pivotButton="0" quotePrefix="0" xfId="0">
      <alignment horizontal="center" vertical="top" wrapText="1"/>
    </xf>
    <xf numFmtId="1" fontId="14" fillId="10" borderId="38" applyAlignment="1" pivotButton="0" quotePrefix="0" xfId="0">
      <alignment horizontal="center" vertical="top" wrapText="1"/>
    </xf>
    <xf numFmtId="1" fontId="17" fillId="3" borderId="41" applyAlignment="1" pivotButton="0" quotePrefix="0" xfId="0">
      <alignment horizontal="center" vertical="top" wrapText="1"/>
    </xf>
    <xf numFmtId="1" fontId="14" fillId="0" borderId="41" applyAlignment="1" pivotButton="0" quotePrefix="0" xfId="0">
      <alignment horizontal="center" vertical="top" wrapText="1"/>
    </xf>
    <xf numFmtId="1" fontId="17" fillId="3" borderId="8" applyAlignment="1" pivotButton="0" quotePrefix="0" xfId="0">
      <alignment vertical="top" wrapText="1"/>
    </xf>
    <xf numFmtId="1" fontId="12" fillId="0" borderId="1" applyAlignment="1" pivotButton="0" quotePrefix="0" xfId="0">
      <alignment horizontal="center" vertical="top" wrapText="1"/>
    </xf>
    <xf numFmtId="1" fontId="12" fillId="10" borderId="21" applyAlignment="1" pivotButton="0" quotePrefix="0" xfId="0">
      <alignment horizontal="center" vertical="top" wrapText="1"/>
    </xf>
    <xf numFmtId="1" fontId="12" fillId="10" borderId="22" applyAlignment="1" pivotButton="0" quotePrefix="0" xfId="0">
      <alignment horizontal="center" vertical="top" wrapText="1"/>
    </xf>
    <xf numFmtId="1" fontId="17" fillId="0" borderId="50" applyAlignment="1" pivotButton="0" quotePrefix="0" xfId="0">
      <alignment horizontal="center" vertical="top" wrapText="1"/>
    </xf>
    <xf numFmtId="1" fontId="12" fillId="0" borderId="50" applyAlignment="1" pivotButton="0" quotePrefix="0" xfId="0">
      <alignment horizontal="center" vertical="top" wrapText="1"/>
    </xf>
    <xf numFmtId="1" fontId="17" fillId="0" borderId="9" applyAlignment="1" pivotButton="0" quotePrefix="0" xfId="0">
      <alignment vertical="top" wrapText="1"/>
    </xf>
    <xf numFmtId="1" fontId="14" fillId="10" borderId="10" applyAlignment="1" pivotButton="0" quotePrefix="0" xfId="0">
      <alignment horizontal="center" vertical="top" wrapText="1"/>
    </xf>
    <xf numFmtId="0" fontId="0" fillId="0" borderId="13" applyAlignment="1" pivotButton="0" quotePrefix="0" xfId="0">
      <alignment wrapText="1"/>
    </xf>
    <xf numFmtId="0" fontId="0" fillId="0" borderId="13" applyAlignment="1" pivotButton="0" quotePrefix="0" xfId="0">
      <alignment textRotation="90" wrapText="1"/>
    </xf>
    <xf numFmtId="0" fontId="0" fillId="0" borderId="13" applyAlignment="1" pivotButton="0" quotePrefix="0" xfId="0">
      <alignment textRotation="90"/>
    </xf>
    <xf numFmtId="0" fontId="18" fillId="0" borderId="13" applyAlignment="1" pivotButton="0" quotePrefix="0" xfId="0">
      <alignment wrapText="1"/>
    </xf>
    <xf numFmtId="0" fontId="18" fillId="0" borderId="13" pivotButton="0" quotePrefix="0" xfId="0"/>
    <xf numFmtId="1" fontId="18" fillId="0" borderId="13" applyAlignment="1" pivotButton="0" quotePrefix="0" xfId="0">
      <alignment wrapText="1"/>
    </xf>
    <xf numFmtId="1" fontId="18" fillId="0" borderId="13" pivotButton="0" quotePrefix="0" xfId="0"/>
    <xf numFmtId="1" fontId="0" fillId="0" borderId="13" applyAlignment="1" pivotButton="0" quotePrefix="0" xfId="0">
      <alignment wrapText="1"/>
    </xf>
    <xf numFmtId="1" fontId="0" fillId="0" borderId="13" pivotButton="0" quotePrefix="0" xfId="0"/>
    <xf numFmtId="0" fontId="19" fillId="0" borderId="0" applyAlignment="1" pivotButton="0" quotePrefix="0" xfId="0">
      <alignment vertical="top" wrapText="1"/>
    </xf>
    <xf numFmtId="0" fontId="12" fillId="6" borderId="23" applyAlignment="1" applyProtection="1" pivotButton="0" quotePrefix="0" xfId="0">
      <alignment vertical="top" wrapText="1"/>
      <protection locked="0" hidden="0"/>
    </xf>
    <xf numFmtId="0" fontId="12" fillId="6" borderId="18" applyAlignment="1" applyProtection="1" pivotButton="0" quotePrefix="0" xfId="0">
      <alignment vertical="top" wrapText="1"/>
      <protection locked="0" hidden="0"/>
    </xf>
    <xf numFmtId="0" fontId="12" fillId="6" borderId="19" applyAlignment="1" applyProtection="1" pivotButton="0" quotePrefix="0" xfId="0">
      <alignment vertical="top" wrapText="1"/>
      <protection locked="0" hidden="0"/>
    </xf>
    <xf numFmtId="0" fontId="12" fillId="6" borderId="16" applyAlignment="1" applyProtection="1" pivotButton="0" quotePrefix="0" xfId="0">
      <alignment vertical="top" wrapText="1"/>
      <protection locked="0" hidden="0"/>
    </xf>
    <xf numFmtId="0" fontId="12" fillId="4" borderId="24" applyAlignment="1" applyProtection="1" pivotButton="0" quotePrefix="0" xfId="0">
      <alignment vertical="top" wrapText="1"/>
      <protection locked="0" hidden="0"/>
    </xf>
    <xf numFmtId="0" fontId="12" fillId="4" borderId="23" applyAlignment="1" applyProtection="1" pivotButton="0" quotePrefix="0" xfId="0">
      <alignment vertical="top" wrapText="1"/>
      <protection locked="0" hidden="0"/>
    </xf>
    <xf numFmtId="0" fontId="12" fillId="4" borderId="25" applyAlignment="1" applyProtection="1" pivotButton="0" quotePrefix="0" xfId="0">
      <alignment vertical="top" wrapText="1"/>
      <protection locked="0" hidden="0"/>
    </xf>
    <xf numFmtId="0" fontId="12" fillId="4" borderId="18" applyAlignment="1" applyProtection="1" pivotButton="0" quotePrefix="0" xfId="0">
      <alignment vertical="top" wrapText="1"/>
      <protection locked="0" hidden="0"/>
    </xf>
    <xf numFmtId="0" fontId="12" fillId="4" borderId="51" applyAlignment="1" applyProtection="1" pivotButton="0" quotePrefix="0" xfId="0">
      <alignment vertical="top" wrapText="1"/>
      <protection locked="0" hidden="0"/>
    </xf>
    <xf numFmtId="0" fontId="12" fillId="4" borderId="14" applyAlignment="1" applyProtection="1" pivotButton="0" quotePrefix="0" xfId="0">
      <alignment vertical="top" wrapText="1"/>
      <protection locked="0" hidden="0"/>
    </xf>
    <xf numFmtId="0" fontId="12" fillId="5" borderId="24" applyAlignment="1" applyProtection="1" pivotButton="0" quotePrefix="0" xfId="0">
      <alignment vertical="top" wrapText="1"/>
      <protection locked="0" hidden="0"/>
    </xf>
    <xf numFmtId="0" fontId="0" fillId="5" borderId="23" applyAlignment="1" applyProtection="1" pivotButton="0" quotePrefix="0" xfId="0">
      <alignment vertical="top" wrapText="1"/>
      <protection locked="0" hidden="0"/>
    </xf>
    <xf numFmtId="0" fontId="12" fillId="5" borderId="25" applyAlignment="1" applyProtection="1" pivotButton="0" quotePrefix="0" xfId="0">
      <alignment vertical="top" wrapText="1"/>
      <protection locked="0" hidden="0"/>
    </xf>
    <xf numFmtId="0" fontId="0" fillId="5" borderId="18" applyAlignment="1" applyProtection="1" pivotButton="0" quotePrefix="0" xfId="0">
      <alignment vertical="top" wrapText="1"/>
      <protection locked="0" hidden="0"/>
    </xf>
    <xf numFmtId="0" fontId="12" fillId="5" borderId="51" applyAlignment="1" applyProtection="1" pivotButton="0" quotePrefix="0" xfId="0">
      <alignment vertical="top" wrapText="1"/>
      <protection locked="0" hidden="0"/>
    </xf>
    <xf numFmtId="0" fontId="12" fillId="5" borderId="14" applyAlignment="1" applyProtection="1" pivotButton="0" quotePrefix="0" xfId="0">
      <alignment vertical="top" wrapText="1"/>
      <protection locked="0" hidden="0"/>
    </xf>
    <xf numFmtId="0" fontId="0" fillId="3" borderId="24" applyAlignment="1" applyProtection="1" pivotButton="0" quotePrefix="0" xfId="0">
      <alignment vertical="top" wrapText="1"/>
      <protection locked="0" hidden="0"/>
    </xf>
    <xf numFmtId="0" fontId="0" fillId="3" borderId="23" applyAlignment="1" applyProtection="1" pivotButton="0" quotePrefix="0" xfId="0">
      <alignment vertical="top" wrapText="1"/>
      <protection locked="0" hidden="0"/>
    </xf>
    <xf numFmtId="0" fontId="0" fillId="3" borderId="25" applyAlignment="1" applyProtection="1" pivotButton="0" quotePrefix="0" xfId="0">
      <alignment vertical="top" wrapText="1"/>
      <protection locked="0" hidden="0"/>
    </xf>
    <xf numFmtId="0" fontId="0" fillId="3" borderId="18" applyAlignment="1" applyProtection="1" pivotButton="0" quotePrefix="0" xfId="0">
      <alignment vertical="top" wrapText="1"/>
      <protection locked="0" hidden="0"/>
    </xf>
    <xf numFmtId="0" fontId="12" fillId="6" borderId="24" applyAlignment="1" applyProtection="1" pivotButton="0" quotePrefix="0" xfId="0">
      <alignment vertical="top" wrapText="1"/>
      <protection locked="0" hidden="0"/>
    </xf>
    <xf numFmtId="0" fontId="12" fillId="6" borderId="25" applyAlignment="1" applyProtection="1" pivotButton="0" quotePrefix="0" xfId="0">
      <alignment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2" fillId="6" borderId="13" applyAlignment="1" applyProtection="1" pivotButton="0" quotePrefix="0" xfId="0">
      <alignment horizontal="center" vertical="top" wrapText="1"/>
      <protection locked="0" hidden="0"/>
    </xf>
    <xf numFmtId="0" fontId="0" fillId="0" borderId="0" applyAlignment="1" applyProtection="1" pivotButton="0" quotePrefix="0" xfId="0">
      <alignment vertical="top" wrapText="1"/>
      <protection locked="0" hidden="0"/>
    </xf>
    <xf numFmtId="0" fontId="12" fillId="11" borderId="24" applyAlignment="1" applyProtection="1" pivotButton="0" quotePrefix="0" xfId="0">
      <alignment vertical="top" wrapText="1"/>
      <protection locked="0" hidden="0"/>
    </xf>
    <xf numFmtId="0" fontId="3" fillId="0" borderId="13" applyAlignment="1" applyProtection="1" pivotButton="0" quotePrefix="0" xfId="0">
      <alignment horizontal="center" vertical="top" wrapText="1"/>
      <protection locked="0" hidden="0"/>
    </xf>
    <xf numFmtId="0" fontId="0" fillId="0" borderId="0" applyAlignment="1" applyProtection="1" pivotButton="0" quotePrefix="0" xfId="0">
      <alignment vertical="top"/>
      <protection locked="0" hidden="0"/>
    </xf>
    <xf numFmtId="14" fontId="12" fillId="0" borderId="0" applyAlignment="1" applyProtection="1" pivotButton="0" quotePrefix="0" xfId="0">
      <alignment vertical="top" wrapText="1"/>
      <protection locked="0" hidden="0"/>
    </xf>
    <xf numFmtId="0" fontId="12" fillId="3" borderId="4" applyAlignment="1" applyProtection="1" pivotButton="0" quotePrefix="0" xfId="0">
      <alignment vertical="top" wrapText="1"/>
      <protection locked="0" hidden="0"/>
    </xf>
    <xf numFmtId="0" fontId="12" fillId="4" borderId="37" applyAlignment="1" applyProtection="1" pivotButton="0" quotePrefix="0" xfId="0">
      <alignment vertical="top" wrapText="1"/>
      <protection locked="0" hidden="0"/>
    </xf>
    <xf numFmtId="0" fontId="16" fillId="0" borderId="0" applyAlignment="1" applyProtection="1" pivotButton="0" quotePrefix="0" xfId="0">
      <alignment vertical="top" wrapText="1"/>
      <protection locked="0" hidden="0"/>
    </xf>
    <xf numFmtId="0" fontId="0" fillId="12" borderId="23" applyAlignment="1" applyProtection="1" pivotButton="0" quotePrefix="0" xfId="0">
      <alignment vertical="top" wrapText="1"/>
      <protection locked="0" hidden="0"/>
    </xf>
    <xf numFmtId="0" fontId="0" fillId="12" borderId="18" applyAlignment="1" applyProtection="1" pivotButton="0" quotePrefix="0" xfId="0">
      <alignment vertical="top" wrapText="1"/>
      <protection locked="0" hidden="0"/>
    </xf>
    <xf numFmtId="0" fontId="13" fillId="0" borderId="52" applyAlignment="1" pivotButton="0" quotePrefix="0" xfId="0">
      <alignment horizontal="center" vertical="top" wrapText="1"/>
    </xf>
    <xf numFmtId="1" fontId="14" fillId="3" borderId="51" applyAlignment="1" pivotButton="0" quotePrefix="0" xfId="0">
      <alignment horizontal="center" vertical="top" wrapText="1"/>
    </xf>
    <xf numFmtId="1" fontId="12" fillId="0" borderId="25" applyAlignment="1" pivotButton="0" quotePrefix="0" xfId="0">
      <alignment horizontal="center" vertical="top" wrapText="1"/>
    </xf>
    <xf numFmtId="1" fontId="12" fillId="0" borderId="14" applyAlignment="1" pivotButton="0" quotePrefix="0" xfId="0">
      <alignment horizontal="center" vertical="top" wrapText="1"/>
    </xf>
    <xf numFmtId="1" fontId="14" fillId="3" borderId="24" applyAlignment="1" pivotButton="0" quotePrefix="0" xfId="0">
      <alignment horizontal="center" vertical="top" wrapText="1"/>
    </xf>
    <xf numFmtId="1" fontId="12" fillId="0" borderId="52" applyAlignment="1" pivotButton="0" quotePrefix="0" xfId="0">
      <alignment horizontal="center" vertical="top" wrapText="1"/>
    </xf>
    <xf numFmtId="0" fontId="14" fillId="4" borderId="3" applyAlignment="1" pivotButton="0" quotePrefix="0" xfId="0">
      <alignment horizontal="center" vertical="top" wrapText="1"/>
    </xf>
    <xf numFmtId="0" fontId="12" fillId="4" borderId="5" applyAlignment="1" pivotButton="0" quotePrefix="0" xfId="0">
      <alignment horizontal="center" vertical="top" wrapText="1"/>
    </xf>
    <xf numFmtId="0" fontId="12" fillId="4" borderId="7" applyAlignment="1" pivotButton="0" quotePrefix="0" xfId="0">
      <alignment horizontal="center" vertical="top" wrapText="1"/>
    </xf>
    <xf numFmtId="0" fontId="14" fillId="4" borderId="8" applyAlignment="1" pivotButton="0" quotePrefix="0" xfId="0">
      <alignment horizontal="center" vertical="top" wrapText="1"/>
    </xf>
    <xf numFmtId="0" fontId="12" fillId="4" borderId="9" applyAlignment="1" pivotButton="0" quotePrefix="0" xfId="0">
      <alignment horizontal="center" vertical="top" wrapText="1"/>
    </xf>
    <xf numFmtId="0" fontId="14" fillId="4" borderId="12" applyAlignment="1" pivotButton="0" quotePrefix="0" xfId="0">
      <alignment horizontal="center" vertical="top" wrapText="1"/>
    </xf>
    <xf numFmtId="1" fontId="14" fillId="4" borderId="3" applyAlignment="1" pivotButton="0" quotePrefix="0" xfId="0">
      <alignment horizontal="center" vertical="top" wrapText="1"/>
    </xf>
    <xf numFmtId="1" fontId="12" fillId="4" borderId="5" applyAlignment="1" pivotButton="0" quotePrefix="0" xfId="0">
      <alignment horizontal="center" vertical="top" wrapText="1"/>
    </xf>
    <xf numFmtId="1" fontId="12" fillId="4" borderId="7" applyAlignment="1" pivotButton="0" quotePrefix="0" xfId="0">
      <alignment horizontal="center" vertical="top" wrapText="1"/>
    </xf>
    <xf numFmtId="1" fontId="14" fillId="4" borderId="8" applyAlignment="1" pivotButton="0" quotePrefix="0" xfId="0">
      <alignment horizontal="center" vertical="top" wrapText="1"/>
    </xf>
    <xf numFmtId="1" fontId="12" fillId="4" borderId="9" applyAlignment="1" pivotButton="0" quotePrefix="0" xfId="0">
      <alignment horizontal="center" vertical="top" wrapText="1"/>
    </xf>
    <xf numFmtId="1" fontId="14" fillId="4" borderId="12" applyAlignment="1" pivotButton="0" quotePrefix="0" xfId="0">
      <alignment horizontal="center" vertical="top" wrapText="1"/>
    </xf>
    <xf numFmtId="0" fontId="14" fillId="0" borderId="25" applyAlignment="1" pivotButton="0" quotePrefix="0" xfId="0">
      <alignment horizontal="center" vertical="top" wrapText="1"/>
    </xf>
    <xf numFmtId="0" fontId="14" fillId="0" borderId="52" applyAlignment="1" pivotButton="0" quotePrefix="0" xfId="0">
      <alignment horizontal="center" vertical="top" wrapText="1"/>
    </xf>
    <xf numFmtId="0" fontId="14" fillId="0" borderId="51" applyAlignment="1" pivotButton="0" quotePrefix="0" xfId="0">
      <alignment horizontal="center" vertical="top" wrapText="1"/>
    </xf>
    <xf numFmtId="0" fontId="14" fillId="0" borderId="24" applyAlignment="1" pivotButton="0" quotePrefix="0" xfId="0">
      <alignment horizontal="center" vertical="top" wrapText="1"/>
    </xf>
    <xf numFmtId="0" fontId="14" fillId="3" borderId="35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top"/>
    </xf>
    <xf numFmtId="0" fontId="12" fillId="7" borderId="53" applyAlignment="1" pivotButton="0" quotePrefix="0" xfId="0">
      <alignment vertical="center" wrapText="1"/>
    </xf>
    <xf numFmtId="0" fontId="12" fillId="8" borderId="54" applyAlignment="1" applyProtection="1" pivotButton="0" quotePrefix="0" xfId="0">
      <alignment vertical="center" wrapText="1"/>
      <protection locked="0" hidden="0"/>
    </xf>
    <xf numFmtId="0" fontId="12" fillId="8" borderId="55" applyAlignment="1" applyProtection="1" pivotButton="0" quotePrefix="0" xfId="0">
      <alignment vertical="center" wrapText="1"/>
      <protection locked="0" hidden="0"/>
    </xf>
    <xf numFmtId="0" fontId="12" fillId="8" borderId="32" applyAlignment="1" applyProtection="1" pivotButton="0" quotePrefix="0" xfId="0">
      <alignment vertical="center" wrapText="1"/>
      <protection locked="0" hidden="0"/>
    </xf>
    <xf numFmtId="0" fontId="12" fillId="8" borderId="11" applyAlignment="1" pivotButton="0" quotePrefix="0" xfId="0">
      <alignment vertical="center" wrapText="1"/>
    </xf>
    <xf numFmtId="0" fontId="12" fillId="13" borderId="18" applyAlignment="1" applyProtection="1" pivotButton="0" quotePrefix="0" xfId="0">
      <alignment vertical="top" wrapText="1"/>
      <protection locked="0" hidden="0"/>
    </xf>
    <xf numFmtId="0" fontId="12" fillId="13" borderId="19" applyAlignment="1" applyProtection="1" pivotButton="0" quotePrefix="0" xfId="0">
      <alignment vertical="top" wrapText="1"/>
      <protection locked="0" hidden="0"/>
    </xf>
    <xf numFmtId="0" fontId="12" fillId="0" borderId="13" applyAlignment="1" pivotButton="0" quotePrefix="0" xfId="0">
      <alignment horizontal="center" vertical="center" wrapText="1"/>
    </xf>
    <xf numFmtId="0" fontId="1" fillId="0" borderId="13" applyAlignment="1" applyProtection="1" pivotButton="0" quotePrefix="0" xfId="0">
      <alignment horizontal="center" vertical="center" wrapText="1"/>
      <protection locked="0" hidden="0"/>
    </xf>
    <xf numFmtId="0" fontId="1" fillId="0" borderId="13" applyAlignment="1" applyProtection="1" pivotButton="0" quotePrefix="0" xfId="0">
      <alignment horizontal="center" vertical="top" wrapText="1"/>
      <protection locked="0" hidden="0"/>
    </xf>
    <xf numFmtId="0" fontId="0" fillId="5" borderId="25" applyAlignment="1" pivotButton="0" quotePrefix="0" xfId="0">
      <alignment horizontal="center" vertical="top" wrapText="1"/>
    </xf>
    <xf numFmtId="14" fontId="1" fillId="0" borderId="13" applyAlignment="1" applyProtection="1" pivotButton="0" quotePrefix="0" xfId="0">
      <alignment horizontal="center" vertical="center" wrapText="1"/>
      <protection locked="0" hidden="0"/>
    </xf>
    <xf numFmtId="0" fontId="3" fillId="14" borderId="37" applyAlignment="1" applyProtection="1" pivotButton="0" quotePrefix="0" xfId="0">
      <alignment horizontal="left" vertical="top" wrapText="1"/>
      <protection locked="0" hidden="0"/>
    </xf>
    <xf numFmtId="0" fontId="12" fillId="7" borderId="8" applyAlignment="1" applyProtection="1" pivotButton="0" quotePrefix="0" xfId="0">
      <alignment horizontal="center" vertical="center" wrapText="1"/>
      <protection locked="0" hidden="0"/>
    </xf>
    <xf numFmtId="0" fontId="12" fillId="6" borderId="8" applyAlignment="1" applyProtection="1" pivotButton="0" quotePrefix="0" xfId="0">
      <alignment horizontal="center" vertical="center" wrapText="1"/>
      <protection locked="0" hidden="0"/>
    </xf>
    <xf numFmtId="0" fontId="12" fillId="6" borderId="23" applyAlignment="1" applyProtection="1" pivotButton="0" quotePrefix="0" xfId="0">
      <alignment horizontal="center" vertical="center" wrapText="1"/>
      <protection locked="0" hidden="0"/>
    </xf>
    <xf numFmtId="0" fontId="12" fillId="6" borderId="10" applyAlignment="1" applyProtection="1" pivotButton="0" quotePrefix="0" xfId="0">
      <alignment horizontal="center" vertical="center" wrapText="1"/>
      <protection locked="0" hidden="0"/>
    </xf>
    <xf numFmtId="0" fontId="12" fillId="6" borderId="26" applyAlignment="1" applyProtection="1" pivotButton="0" quotePrefix="0" xfId="0">
      <alignment horizontal="center" vertical="center" wrapText="1"/>
      <protection locked="0" hidden="0"/>
    </xf>
    <xf numFmtId="0" fontId="12" fillId="9" borderId="24" applyAlignment="1" applyProtection="1" pivotButton="0" quotePrefix="0" xfId="0">
      <alignment horizontal="center" vertical="center" wrapText="1"/>
      <protection locked="0" hidden="0"/>
    </xf>
    <xf numFmtId="0" fontId="12" fillId="9" borderId="10" applyAlignment="1" applyProtection="1" pivotButton="0" quotePrefix="0" xfId="0">
      <alignment horizontal="center" vertical="center" wrapText="1"/>
      <protection locked="0" hidden="0"/>
    </xf>
    <xf numFmtId="0" fontId="12" fillId="15" borderId="26" applyAlignment="1" applyProtection="1" pivotButton="0" quotePrefix="0" xfId="0">
      <alignment horizontal="center" vertical="center" wrapText="1"/>
      <protection locked="0" hidden="0"/>
    </xf>
    <xf numFmtId="0" fontId="12" fillId="5" borderId="24" applyAlignment="1" applyProtection="1" pivotButton="0" quotePrefix="0" xfId="0">
      <alignment horizontal="center" vertical="center" wrapText="1"/>
      <protection locked="0" hidden="0"/>
    </xf>
    <xf numFmtId="0" fontId="12" fillId="5" borderId="10" applyAlignment="1" applyProtection="1" pivotButton="0" quotePrefix="0" xfId="0">
      <alignment horizontal="center" vertical="center" wrapText="1"/>
      <protection locked="0" hidden="0"/>
    </xf>
    <xf numFmtId="0" fontId="3" fillId="12" borderId="26" applyAlignment="1" applyProtection="1" pivotButton="0" quotePrefix="0" xfId="0">
      <alignment horizontal="center" vertical="center" wrapText="1"/>
      <protection locked="0" hidden="0"/>
    </xf>
    <xf numFmtId="0" fontId="12" fillId="8" borderId="24" applyAlignment="1" applyProtection="1" pivotButton="0" quotePrefix="0" xfId="0">
      <alignment horizontal="center" vertical="center" wrapText="1"/>
      <protection locked="0" hidden="0"/>
    </xf>
    <xf numFmtId="0" fontId="12" fillId="8" borderId="10" applyAlignment="1" applyProtection="1" pivotButton="0" quotePrefix="0" xfId="0">
      <alignment horizontal="center" vertical="center" wrapText="1"/>
      <protection locked="0" hidden="0"/>
    </xf>
    <xf numFmtId="0" fontId="12" fillId="8" borderId="26" applyAlignment="1" applyProtection="1" pivotButton="0" quotePrefix="0" xfId="0">
      <alignment horizontal="center" vertical="center" wrapText="1"/>
      <protection locked="0" hidden="0"/>
    </xf>
    <xf numFmtId="0" fontId="12" fillId="8" borderId="56" applyAlignment="1" applyProtection="1" pivotButton="0" quotePrefix="0" xfId="0">
      <alignment horizontal="center" vertical="center" wrapText="1"/>
      <protection locked="0" hidden="0"/>
    </xf>
    <xf numFmtId="0" fontId="12" fillId="7" borderId="57" applyAlignment="1" applyProtection="1" pivotButton="0" quotePrefix="0" xfId="0">
      <alignment horizontal="center" vertical="center" wrapText="1"/>
      <protection locked="0" hidden="0"/>
    </xf>
    <xf numFmtId="2" fontId="12" fillId="6" borderId="1" applyAlignment="1" applyProtection="1" pivotButton="0" quotePrefix="0" xfId="0">
      <alignment horizontal="center" vertical="center" wrapText="1"/>
      <protection locked="0" hidden="0"/>
    </xf>
    <xf numFmtId="2" fontId="12" fillId="13" borderId="9" applyAlignment="1" pivotButton="0" quotePrefix="0" xfId="0">
      <alignment horizontal="center" vertical="center" wrapText="1"/>
    </xf>
    <xf numFmtId="2" fontId="12" fillId="9" borderId="52" applyAlignment="1" applyProtection="1" pivotButton="0" quotePrefix="0" xfId="0">
      <alignment horizontal="center" vertical="center" wrapText="1"/>
      <protection locked="0" hidden="0"/>
    </xf>
    <xf numFmtId="0" fontId="12" fillId="9" borderId="1" applyAlignment="1" applyProtection="1" pivotButton="0" quotePrefix="0" xfId="0">
      <alignment horizontal="center" vertical="center" wrapText="1"/>
      <protection locked="0" hidden="0"/>
    </xf>
    <xf numFmtId="0" fontId="12" fillId="9" borderId="21" applyAlignment="1" applyProtection="1" pivotButton="0" quotePrefix="0" xfId="0">
      <alignment horizontal="center" vertical="center" wrapText="1"/>
      <protection locked="0" hidden="0"/>
    </xf>
    <xf numFmtId="2" fontId="12" fillId="9" borderId="9" applyAlignment="1" pivotButton="0" quotePrefix="0" xfId="0">
      <alignment horizontal="center" vertical="center" wrapText="1"/>
    </xf>
    <xf numFmtId="2" fontId="12" fillId="7" borderId="9" applyAlignment="1" pivotButton="0" quotePrefix="0" xfId="0">
      <alignment horizontal="center" vertical="center" wrapText="1"/>
    </xf>
    <xf numFmtId="0" fontId="12" fillId="5" borderId="52" applyAlignment="1" applyProtection="1" pivotButton="0" quotePrefix="0" xfId="0">
      <alignment horizontal="center" vertical="center" wrapText="1"/>
      <protection locked="0" hidden="0"/>
    </xf>
    <xf numFmtId="0" fontId="12" fillId="5" borderId="1" applyAlignment="1" applyProtection="1" pivotButton="0" quotePrefix="0" xfId="0">
      <alignment horizontal="center" vertical="center" wrapText="1"/>
      <protection locked="0" hidden="0"/>
    </xf>
    <xf numFmtId="0" fontId="3" fillId="12" borderId="21" applyAlignment="1" applyProtection="1" pivotButton="0" quotePrefix="0" xfId="0">
      <alignment horizontal="center" vertical="center" wrapText="1"/>
      <protection locked="0" hidden="0"/>
    </xf>
    <xf numFmtId="0" fontId="12" fillId="5" borderId="9" applyAlignment="1" pivotButton="0" quotePrefix="0" xfId="0">
      <alignment horizontal="center" vertical="center" wrapText="1"/>
    </xf>
    <xf numFmtId="0" fontId="12" fillId="8" borderId="52" applyAlignment="1" applyProtection="1" pivotButton="0" quotePrefix="0" xfId="0">
      <alignment horizontal="center" vertical="center" wrapText="1"/>
      <protection locked="0" hidden="0"/>
    </xf>
    <xf numFmtId="0" fontId="12" fillId="8" borderId="1" applyAlignment="1" applyProtection="1" pivotButton="0" quotePrefix="0" xfId="0">
      <alignment horizontal="center" vertical="center" wrapText="1"/>
      <protection locked="0" hidden="0"/>
    </xf>
    <xf numFmtId="0" fontId="12" fillId="8" borderId="21" applyAlignment="1" applyProtection="1" pivotButton="0" quotePrefix="0" xfId="0">
      <alignment horizontal="center" vertical="center" wrapText="1"/>
      <protection locked="0" hidden="0"/>
    </xf>
    <xf numFmtId="0" fontId="12" fillId="8" borderId="58" applyAlignment="1" pivotButton="0" quotePrefix="0" xfId="0">
      <alignment horizontal="center" vertical="center" wrapText="1"/>
    </xf>
    <xf numFmtId="0" fontId="12" fillId="7" borderId="12" applyAlignment="1" pivotButton="0" quotePrefix="0" xfId="0">
      <alignment horizontal="center" vertical="center" wrapText="1"/>
    </xf>
    <xf numFmtId="2" fontId="12" fillId="7" borderId="53" applyAlignment="1" pivotButton="0" quotePrefix="0" xfId="0">
      <alignment horizontal="center" vertical="center" wrapText="1"/>
    </xf>
    <xf numFmtId="0" fontId="12" fillId="6" borderId="27" applyAlignment="1" applyProtection="1" pivotButton="0" quotePrefix="0" xfId="0">
      <alignment horizontal="center" vertical="center" wrapText="1"/>
      <protection locked="0" hidden="0"/>
    </xf>
    <xf numFmtId="0" fontId="12" fillId="6" borderId="33" applyAlignment="1" applyProtection="1" pivotButton="0" quotePrefix="0" xfId="0">
      <alignment horizontal="center" vertical="center" wrapText="1"/>
      <protection locked="0" hidden="0"/>
    </xf>
    <xf numFmtId="0" fontId="12" fillId="6" borderId="28" applyAlignment="1" applyProtection="1" pivotButton="0" quotePrefix="0" xfId="0">
      <alignment horizontal="center" vertical="center" wrapText="1"/>
      <protection locked="0" hidden="0"/>
    </xf>
    <xf numFmtId="0" fontId="12" fillId="9" borderId="35" applyAlignment="1" applyProtection="1" pivotButton="0" quotePrefix="0" xfId="0">
      <alignment horizontal="center" vertical="center" wrapText="1"/>
      <protection locked="0" hidden="0"/>
    </xf>
    <xf numFmtId="0" fontId="12" fillId="9" borderId="33" applyAlignment="1" applyProtection="1" pivotButton="0" quotePrefix="0" xfId="0">
      <alignment horizontal="center" vertical="center" wrapText="1"/>
      <protection locked="0" hidden="0"/>
    </xf>
    <xf numFmtId="0" fontId="12" fillId="9" borderId="28" applyAlignment="1" applyProtection="1" pivotButton="0" quotePrefix="0" xfId="0">
      <alignment horizontal="center" vertical="center" wrapText="1"/>
      <protection locked="0" hidden="0"/>
    </xf>
    <xf numFmtId="0" fontId="12" fillId="9" borderId="9" applyAlignment="1" pivotButton="0" quotePrefix="0" xfId="0">
      <alignment horizontal="center" vertical="center" wrapText="1"/>
    </xf>
    <xf numFmtId="0" fontId="12" fillId="5" borderId="59" applyAlignment="1" applyProtection="1" pivotButton="0" quotePrefix="0" xfId="0">
      <alignment horizontal="center" vertical="center" wrapText="1"/>
      <protection locked="0" hidden="0"/>
    </xf>
    <xf numFmtId="0" fontId="12" fillId="5" borderId="60" applyAlignment="1" applyProtection="1" pivotButton="0" quotePrefix="0" xfId="0">
      <alignment horizontal="center" vertical="center" wrapText="1"/>
      <protection locked="0" hidden="0"/>
    </xf>
    <xf numFmtId="0" fontId="3" fillId="12" borderId="61" applyAlignment="1" applyProtection="1" pivotButton="0" quotePrefix="0" xfId="0">
      <alignment horizontal="center" vertical="center" wrapText="1"/>
      <protection locked="0" hidden="0"/>
    </xf>
    <xf numFmtId="0" fontId="12" fillId="8" borderId="35" applyAlignment="1" applyProtection="1" pivotButton="0" quotePrefix="0" xfId="0">
      <alignment horizontal="center" vertical="center" wrapText="1"/>
      <protection locked="0" hidden="0"/>
    </xf>
    <xf numFmtId="0" fontId="12" fillId="8" borderId="33" applyAlignment="1" applyProtection="1" pivotButton="0" quotePrefix="0" xfId="0">
      <alignment horizontal="center" vertical="center" wrapText="1"/>
      <protection locked="0" hidden="0"/>
    </xf>
    <xf numFmtId="0" fontId="12" fillId="8" borderId="28" applyAlignment="1" applyProtection="1" pivotButton="0" quotePrefix="0" xfId="0">
      <alignment horizontal="center" vertical="center" wrapText="1"/>
      <protection locked="0" hidden="0"/>
    </xf>
    <xf numFmtId="0" fontId="12" fillId="7" borderId="53" applyAlignment="1" pivotButton="0" quotePrefix="0" xfId="0">
      <alignment horizontal="center" vertical="center" wrapText="1"/>
    </xf>
    <xf numFmtId="0" fontId="12" fillId="7" borderId="42" applyAlignment="1" applyProtection="1" pivotButton="0" quotePrefix="0" xfId="0">
      <alignment horizontal="center" vertical="center" wrapText="1"/>
      <protection locked="0" hidden="0"/>
    </xf>
    <xf numFmtId="0" fontId="12" fillId="5" borderId="27" applyAlignment="1" applyProtection="1" pivotButton="0" quotePrefix="0" xfId="0">
      <alignment horizontal="center" vertical="center" wrapText="1"/>
      <protection locked="0" hidden="0"/>
    </xf>
    <xf numFmtId="0" fontId="12" fillId="5" borderId="33" applyAlignment="1" applyProtection="1" pivotButton="0" quotePrefix="0" xfId="0">
      <alignment horizontal="center" vertical="center" wrapText="1"/>
      <protection locked="0" hidden="0"/>
    </xf>
    <xf numFmtId="0" fontId="3" fillId="12" borderId="40" applyAlignment="1" applyProtection="1" pivotButton="0" quotePrefix="0" xfId="0">
      <alignment horizontal="center" vertical="center" wrapText="1"/>
      <protection locked="0" hidden="0"/>
    </xf>
    <xf numFmtId="0" fontId="12" fillId="5" borderId="36" applyAlignment="1" pivotButton="0" quotePrefix="0" xfId="0">
      <alignment horizontal="center" vertical="center" wrapText="1"/>
    </xf>
    <xf numFmtId="0" fontId="12" fillId="8" borderId="42" applyAlignment="1" pivotButton="0" quotePrefix="0" xfId="0">
      <alignment horizontal="center" vertical="center" wrapText="1"/>
    </xf>
    <xf numFmtId="0" fontId="12" fillId="7" borderId="34" applyAlignment="1" applyProtection="1" pivotButton="0" quotePrefix="0" xfId="0">
      <alignment horizontal="center" vertical="center" wrapText="1"/>
      <protection locked="0" hidden="0"/>
    </xf>
    <xf numFmtId="0" fontId="12" fillId="7" borderId="36" applyAlignment="1" applyProtection="1" pivotButton="0" quotePrefix="0" xfId="0">
      <alignment horizontal="center" vertical="center" wrapText="1"/>
      <protection locked="0" hidden="0"/>
    </xf>
    <xf numFmtId="0" fontId="12" fillId="6" borderId="31" applyAlignment="1" applyProtection="1" pivotButton="0" quotePrefix="0" xfId="0">
      <alignment horizontal="center" vertical="center" wrapText="1"/>
      <protection locked="0" hidden="0"/>
    </xf>
    <xf numFmtId="0" fontId="12" fillId="6" borderId="55" applyAlignment="1" applyProtection="1" pivotButton="0" quotePrefix="0" xfId="0">
      <alignment horizontal="center" vertical="center" wrapText="1"/>
      <protection locked="0" hidden="0"/>
    </xf>
    <xf numFmtId="0" fontId="12" fillId="6" borderId="32" applyAlignment="1" applyProtection="1" pivotButton="0" quotePrefix="0" xfId="0">
      <alignment horizontal="center" vertical="center" wrapText="1"/>
      <protection locked="0" hidden="0"/>
    </xf>
    <xf numFmtId="2" fontId="12" fillId="6" borderId="12" applyAlignment="1" pivotButton="0" quotePrefix="0" xfId="0">
      <alignment horizontal="center" vertical="center" wrapText="1"/>
    </xf>
    <xf numFmtId="0" fontId="12" fillId="9" borderId="54" applyAlignment="1" applyProtection="1" pivotButton="0" quotePrefix="0" xfId="0">
      <alignment horizontal="center" vertical="center" wrapText="1"/>
      <protection locked="0" hidden="0"/>
    </xf>
    <xf numFmtId="0" fontId="12" fillId="9" borderId="55" applyAlignment="1" applyProtection="1" pivotButton="0" quotePrefix="0" xfId="0">
      <alignment horizontal="center" vertical="center" wrapText="1"/>
      <protection locked="0" hidden="0"/>
    </xf>
    <xf numFmtId="0" fontId="12" fillId="9" borderId="32" applyAlignment="1" applyProtection="1" pivotButton="0" quotePrefix="0" xfId="0">
      <alignment horizontal="center" vertical="center" wrapText="1"/>
      <protection locked="0" hidden="0"/>
    </xf>
    <xf numFmtId="0" fontId="12" fillId="9" borderId="12" applyAlignment="1" pivotButton="0" quotePrefix="0" xfId="0">
      <alignment horizontal="center" vertical="center" wrapText="1"/>
    </xf>
    <xf numFmtId="0" fontId="12" fillId="7" borderId="11" applyAlignment="1" pivotButton="0" quotePrefix="0" xfId="0">
      <alignment horizontal="center" vertical="center" wrapText="1"/>
    </xf>
    <xf numFmtId="0" fontId="12" fillId="5" borderId="31" applyAlignment="1" applyProtection="1" pivotButton="0" quotePrefix="0" xfId="0">
      <alignment horizontal="center" vertical="center" wrapText="1"/>
      <protection locked="0" hidden="0"/>
    </xf>
    <xf numFmtId="0" fontId="12" fillId="5" borderId="55" applyAlignment="1" applyProtection="1" pivotButton="0" quotePrefix="0" xfId="0">
      <alignment horizontal="center" vertical="center" wrapText="1"/>
      <protection locked="0" hidden="0"/>
    </xf>
    <xf numFmtId="0" fontId="3" fillId="12" borderId="62" applyAlignment="1" applyProtection="1" pivotButton="0" quotePrefix="0" xfId="0">
      <alignment horizontal="center" vertical="center" wrapText="1"/>
      <protection locked="0" hidden="0"/>
    </xf>
    <xf numFmtId="0" fontId="12" fillId="5" borderId="53" applyAlignment="1" pivotButton="0" quotePrefix="0" xfId="0">
      <alignment horizontal="center" vertical="center" wrapText="1"/>
    </xf>
    <xf numFmtId="0" fontId="12" fillId="8" borderId="54" applyAlignment="1" applyProtection="1" pivotButton="0" quotePrefix="0" xfId="0">
      <alignment horizontal="center" vertical="center" wrapText="1"/>
      <protection locked="0" hidden="0"/>
    </xf>
    <xf numFmtId="0" fontId="12" fillId="8" borderId="55" applyAlignment="1" applyProtection="1" pivotButton="0" quotePrefix="0" xfId="0">
      <alignment horizontal="center" vertical="center" wrapText="1"/>
      <protection locked="0" hidden="0"/>
    </xf>
    <xf numFmtId="0" fontId="12" fillId="8" borderId="32" applyAlignment="1" applyProtection="1" pivotButton="0" quotePrefix="0" xfId="0">
      <alignment horizontal="center" vertical="center" wrapText="1"/>
      <protection locked="0" hidden="0"/>
    </xf>
    <xf numFmtId="0" fontId="12" fillId="8" borderId="11" applyAlignment="1" pivotButton="0" quotePrefix="0" xfId="0">
      <alignment horizontal="center" vertical="center" wrapText="1"/>
    </xf>
    <xf numFmtId="0" fontId="12" fillId="6" borderId="29" applyAlignment="1" applyProtection="1" pivotButton="0" quotePrefix="0" xfId="0">
      <alignment horizontal="center" vertical="center" wrapText="1"/>
      <protection locked="0" hidden="0"/>
    </xf>
    <xf numFmtId="0" fontId="12" fillId="13" borderId="63" applyAlignment="1" applyProtection="1" pivotButton="0" quotePrefix="0" xfId="0">
      <alignment horizontal="center" vertical="center" wrapText="1"/>
      <protection locked="0" hidden="0"/>
    </xf>
    <xf numFmtId="0" fontId="12" fillId="6" borderId="30" applyAlignment="1" applyProtection="1" pivotButton="0" quotePrefix="0" xfId="0">
      <alignment horizontal="center" vertical="center" wrapText="1"/>
      <protection locked="0" hidden="0"/>
    </xf>
    <xf numFmtId="0" fontId="12" fillId="9" borderId="64" applyAlignment="1" applyProtection="1" pivotButton="0" quotePrefix="0" xfId="0">
      <alignment horizontal="center" vertical="center" wrapText="1"/>
      <protection locked="0" hidden="0"/>
    </xf>
    <xf numFmtId="0" fontId="12" fillId="9" borderId="63" applyAlignment="1" applyProtection="1" pivotButton="0" quotePrefix="0" xfId="0">
      <alignment horizontal="center" vertical="center" wrapText="1"/>
      <protection locked="0" hidden="0"/>
    </xf>
    <xf numFmtId="0" fontId="12" fillId="9" borderId="30" applyAlignment="1" applyProtection="1" pivotButton="0" quotePrefix="0" xfId="0">
      <alignment horizontal="center" vertical="center" wrapText="1"/>
      <protection locked="0" hidden="0"/>
    </xf>
    <xf numFmtId="0" fontId="12" fillId="7" borderId="9" applyAlignment="1" pivotButton="0" quotePrefix="0" xfId="0">
      <alignment horizontal="center" vertical="center" wrapText="1"/>
    </xf>
    <xf numFmtId="0" fontId="12" fillId="5" borderId="64" applyAlignment="1" applyProtection="1" pivotButton="0" quotePrefix="0" xfId="0">
      <alignment horizontal="center" vertical="center" wrapText="1"/>
      <protection locked="0" hidden="0"/>
    </xf>
    <xf numFmtId="0" fontId="12" fillId="5" borderId="63" applyAlignment="1" applyProtection="1" pivotButton="0" quotePrefix="0" xfId="0">
      <alignment horizontal="center" vertical="center" wrapText="1"/>
      <protection locked="0" hidden="0"/>
    </xf>
    <xf numFmtId="0" fontId="3" fillId="12" borderId="30" applyAlignment="1" applyProtection="1" pivotButton="0" quotePrefix="0" xfId="0">
      <alignment horizontal="center" vertical="center" wrapText="1"/>
      <protection locked="0" hidden="0"/>
    </xf>
    <xf numFmtId="0" fontId="12" fillId="8" borderId="64" applyAlignment="1" applyProtection="1" pivotButton="0" quotePrefix="0" xfId="0">
      <alignment horizontal="center" vertical="center" wrapText="1"/>
      <protection locked="0" hidden="0"/>
    </xf>
    <xf numFmtId="0" fontId="12" fillId="8" borderId="63" applyAlignment="1" applyProtection="1" pivotButton="0" quotePrefix="0" xfId="0">
      <alignment horizontal="center" vertical="center" wrapText="1"/>
      <protection locked="0" hidden="0"/>
    </xf>
    <xf numFmtId="0" fontId="12" fillId="8" borderId="30" applyAlignment="1" applyProtection="1" pivotButton="0" quotePrefix="0" xfId="0">
      <alignment horizontal="center" vertical="center" wrapText="1"/>
      <protection locked="0" hidden="0"/>
    </xf>
    <xf numFmtId="0" fontId="12" fillId="13" borderId="33" applyAlignment="1" applyProtection="1" pivotButton="0" quotePrefix="0" xfId="0">
      <alignment horizontal="center" vertical="center" wrapText="1"/>
      <protection locked="0" hidden="0"/>
    </xf>
    <xf numFmtId="0" fontId="12" fillId="13" borderId="28" applyAlignment="1" applyProtection="1" pivotButton="0" quotePrefix="0" xfId="0">
      <alignment horizontal="center" vertical="center" wrapText="1"/>
      <protection locked="0" hidden="0"/>
    </xf>
    <xf numFmtId="0" fontId="12" fillId="5" borderId="35" applyAlignment="1" applyProtection="1" pivotButton="0" quotePrefix="0" xfId="0">
      <alignment horizontal="center" vertical="center" wrapText="1"/>
      <protection locked="0" hidden="0"/>
    </xf>
    <xf numFmtId="0" fontId="3" fillId="12" borderId="28" applyAlignment="1" applyProtection="1" pivotButton="0" quotePrefix="0" xfId="0">
      <alignment horizontal="center" vertical="center" wrapText="1"/>
      <protection locked="0" hidden="0"/>
    </xf>
    <xf numFmtId="0" fontId="12" fillId="9" borderId="8" applyAlignment="1" applyProtection="1" pivotButton="0" quotePrefix="0" xfId="0">
      <alignment horizontal="center" vertical="center" wrapText="1"/>
      <protection locked="0" hidden="0"/>
    </xf>
    <xf numFmtId="0" fontId="12" fillId="9" borderId="34" applyAlignment="1" applyProtection="1" pivotButton="0" quotePrefix="0" xfId="0">
      <alignment horizontal="center" vertical="center" wrapText="1"/>
      <protection locked="0" hidden="0"/>
    </xf>
    <xf numFmtId="0" fontId="12" fillId="0" borderId="13" applyAlignment="1" pivotButton="0" quotePrefix="0" xfId="0">
      <alignment vertical="top" wrapText="1"/>
    </xf>
    <xf numFmtId="0" fontId="12" fillId="3" borderId="13" applyAlignment="1" pivotButton="0" quotePrefix="0" xfId="0">
      <alignment vertical="top" wrapText="1"/>
    </xf>
    <xf numFmtId="0" fontId="12" fillId="12" borderId="9" applyAlignment="1" pivotButton="0" quotePrefix="0" xfId="0">
      <alignment horizontal="center" vertical="center" wrapText="1"/>
    </xf>
    <xf numFmtId="0" fontId="3" fillId="12" borderId="8" applyAlignment="1" applyProtection="1" pivotButton="0" quotePrefix="0" xfId="0">
      <alignment horizontal="center" vertical="center" wrapText="1"/>
      <protection locked="0" hidden="0"/>
    </xf>
    <xf numFmtId="0" fontId="12" fillId="7" borderId="34" applyAlignment="1" pivotButton="0" quotePrefix="0" xfId="0">
      <alignment horizontal="center" vertical="center" wrapText="1"/>
    </xf>
    <xf numFmtId="0" fontId="12" fillId="6" borderId="12" applyAlignment="1" pivotButton="0" quotePrefix="0" xfId="0">
      <alignment horizontal="center" vertical="center" wrapText="1"/>
    </xf>
    <xf numFmtId="0" fontId="12" fillId="5" borderId="54" applyAlignment="1" applyProtection="1" pivotButton="0" quotePrefix="0" xfId="0">
      <alignment horizontal="center" vertical="center" wrapText="1"/>
      <protection locked="0" hidden="0"/>
    </xf>
    <xf numFmtId="0" fontId="3" fillId="12" borderId="32" applyAlignment="1" applyProtection="1" pivotButton="0" quotePrefix="0" xfId="0">
      <alignment horizontal="center" vertical="center" wrapText="1"/>
      <protection locked="0" hidden="0"/>
    </xf>
    <xf numFmtId="0" fontId="12" fillId="5" borderId="12" applyAlignment="1" pivotButton="0" quotePrefix="0" xfId="0">
      <alignment horizontal="center" vertical="center" wrapText="1"/>
    </xf>
    <xf numFmtId="0" fontId="14" fillId="3" borderId="56" applyAlignment="1" pivotButton="0" quotePrefix="0" xfId="0">
      <alignment vertical="top" wrapText="1"/>
    </xf>
    <xf numFmtId="0" fontId="12" fillId="0" borderId="58" applyAlignment="1" pivotButton="0" quotePrefix="0" xfId="0">
      <alignment vertical="top" wrapText="1"/>
    </xf>
    <xf numFmtId="0" fontId="14" fillId="0" borderId="4" applyAlignment="1" pivotButton="0" quotePrefix="0" xfId="0">
      <alignment horizontal="center" vertical="top" wrapText="1"/>
    </xf>
    <xf numFmtId="0" fontId="14" fillId="0" borderId="9" applyAlignment="1" pivotButton="0" quotePrefix="0" xfId="0">
      <alignment horizontal="center" vertical="top" wrapText="1"/>
    </xf>
    <xf numFmtId="0" fontId="0" fillId="7" borderId="53" applyAlignment="1" pivotButton="0" quotePrefix="0" xfId="0">
      <alignment horizontal="center" vertical="top" wrapText="1"/>
    </xf>
    <xf numFmtId="0" fontId="0" fillId="3" borderId="32" applyAlignment="1" applyProtection="1" pivotButton="0" quotePrefix="0" xfId="0">
      <alignment horizontal="center" vertical="top" wrapText="1"/>
      <protection locked="0" hidden="0"/>
    </xf>
    <xf numFmtId="0" fontId="0" fillId="3" borderId="62" applyAlignment="1" applyProtection="1" pivotButton="0" quotePrefix="0" xfId="0">
      <alignment horizontal="center" vertical="top" wrapText="1"/>
      <protection locked="0" hidden="0"/>
    </xf>
    <xf numFmtId="0" fontId="12" fillId="4" borderId="32" applyAlignment="1" pivotButton="0" quotePrefix="0" xfId="0">
      <alignment horizontal="center" vertical="top" wrapText="1"/>
    </xf>
    <xf numFmtId="0" fontId="0" fillId="3" borderId="32" applyAlignment="1" pivotButton="0" quotePrefix="0" xfId="0">
      <alignment horizontal="center" vertical="top" wrapText="1"/>
    </xf>
    <xf numFmtId="0" fontId="12" fillId="7" borderId="62" applyAlignment="1" pivotButton="0" quotePrefix="0" xfId="0">
      <alignment horizontal="center" vertical="top" wrapText="1"/>
    </xf>
    <xf numFmtId="0" fontId="12" fillId="4" borderId="32" applyAlignment="1" applyProtection="1" pivotButton="0" quotePrefix="0" xfId="0">
      <alignment horizontal="center" vertical="top" wrapText="1"/>
      <protection locked="0" hidden="0"/>
    </xf>
    <xf numFmtId="0" fontId="12" fillId="5" borderId="62" applyAlignment="1" applyProtection="1" pivotButton="0" quotePrefix="0" xfId="0">
      <alignment horizontal="center" vertical="top" wrapText="1"/>
      <protection locked="0" hidden="0"/>
    </xf>
    <xf numFmtId="0" fontId="0" fillId="12" borderId="32" applyAlignment="1" applyProtection="1" pivotButton="0" quotePrefix="0" xfId="0">
      <alignment horizontal="center" vertical="top" wrapText="1"/>
      <protection locked="0" hidden="0"/>
    </xf>
    <xf numFmtId="0" fontId="0" fillId="7" borderId="62" applyAlignment="1" pivotButton="0" quotePrefix="0" xfId="0">
      <alignment horizontal="center" vertical="top" wrapText="1"/>
    </xf>
    <xf numFmtId="0" fontId="0" fillId="5" borderId="32" applyAlignment="1" pivotButton="0" quotePrefix="0" xfId="0">
      <alignment horizontal="center" vertical="top" wrapText="1"/>
    </xf>
    <xf numFmtId="0" fontId="0" fillId="3" borderId="64" applyAlignment="1" applyProtection="1" pivotButton="0" quotePrefix="0" xfId="0">
      <alignment vertical="top" wrapText="1"/>
      <protection locked="0" hidden="0"/>
    </xf>
    <xf numFmtId="0" fontId="0" fillId="3" borderId="29" applyAlignment="1" applyProtection="1" pivotButton="0" quotePrefix="0" xfId="0">
      <alignment vertical="top" wrapText="1"/>
      <protection locked="0" hidden="0"/>
    </xf>
    <xf numFmtId="0" fontId="0" fillId="3" borderId="29" applyAlignment="1" pivotButton="0" quotePrefix="0" xfId="0">
      <alignment horizontal="center" vertical="top" wrapText="1"/>
    </xf>
    <xf numFmtId="0" fontId="0" fillId="7" borderId="67" applyAlignment="1" pivotButton="0" quotePrefix="0" xfId="0">
      <alignment horizontal="center" vertical="top" wrapText="1"/>
    </xf>
    <xf numFmtId="0" fontId="12" fillId="7" borderId="64" applyAlignment="1" pivotButton="0" quotePrefix="0" xfId="0">
      <alignment vertical="top" wrapText="1"/>
    </xf>
    <xf numFmtId="0" fontId="12" fillId="6" borderId="19" applyAlignment="1" pivotButton="0" quotePrefix="0" xfId="0">
      <alignment horizontal="center" vertical="top" wrapText="1"/>
    </xf>
    <xf numFmtId="0" fontId="0" fillId="5" borderId="24" applyAlignment="1" pivotButton="0" quotePrefix="0" xfId="0">
      <alignment horizontal="center" vertical="top" wrapText="1"/>
    </xf>
    <xf numFmtId="0" fontId="12" fillId="6" borderId="31" applyAlignment="1" applyProtection="1" pivotButton="0" quotePrefix="0" xfId="0">
      <alignment vertical="top" wrapText="1"/>
      <protection locked="0" hidden="0"/>
    </xf>
    <xf numFmtId="0" fontId="12" fillId="6" borderId="54" applyAlignment="1" applyProtection="1" pivotButton="0" quotePrefix="0" xfId="0">
      <alignment vertical="top" wrapText="1"/>
      <protection locked="0" hidden="0"/>
    </xf>
    <xf numFmtId="0" fontId="12" fillId="6" borderId="31" applyAlignment="1" pivotButton="0" quotePrefix="0" xfId="0">
      <alignment horizontal="center" vertical="top" wrapText="1"/>
    </xf>
    <xf numFmtId="0" fontId="12" fillId="4" borderId="54" applyAlignment="1" applyProtection="1" pivotButton="0" quotePrefix="0" xfId="0">
      <alignment vertical="top" wrapText="1"/>
      <protection locked="0" hidden="0"/>
    </xf>
    <xf numFmtId="0" fontId="12" fillId="4" borderId="31" applyAlignment="1" applyProtection="1" pivotButton="0" quotePrefix="0" xfId="0">
      <alignment vertical="top" wrapText="1"/>
      <protection locked="0" hidden="0"/>
    </xf>
    <xf numFmtId="0" fontId="12" fillId="4" borderId="31" applyAlignment="1" pivotButton="0" quotePrefix="0" xfId="0">
      <alignment horizontal="center" vertical="top" wrapText="1"/>
    </xf>
    <xf numFmtId="0" fontId="12" fillId="7" borderId="31" applyAlignment="1" pivotButton="0" quotePrefix="0" xfId="0">
      <alignment horizontal="center" vertical="top" wrapText="1"/>
    </xf>
    <xf numFmtId="0" fontId="12" fillId="5" borderId="54" applyAlignment="1" applyProtection="1" pivotButton="0" quotePrefix="0" xfId="0">
      <alignment vertical="top" wrapText="1"/>
      <protection locked="0" hidden="0"/>
    </xf>
    <xf numFmtId="0" fontId="0" fillId="12" borderId="31" applyAlignment="1" applyProtection="1" pivotButton="0" quotePrefix="0" xfId="0">
      <alignment vertical="top" wrapText="1"/>
      <protection locked="0" hidden="0"/>
    </xf>
    <xf numFmtId="0" fontId="0" fillId="5" borderId="54" applyAlignment="1" pivotButton="0" quotePrefix="0" xfId="0">
      <alignment horizontal="center" vertical="top" wrapText="1"/>
    </xf>
    <xf numFmtId="0" fontId="0" fillId="7" borderId="31" applyAlignment="1" pivotButton="0" quotePrefix="0" xfId="0">
      <alignment horizontal="center" vertical="top" wrapText="1"/>
    </xf>
    <xf numFmtId="0" fontId="0" fillId="3" borderId="54" applyAlignment="1" applyProtection="1" pivotButton="0" quotePrefix="0" xfId="0">
      <alignment vertical="top" wrapText="1"/>
      <protection locked="0" hidden="0"/>
    </xf>
    <xf numFmtId="0" fontId="0" fillId="3" borderId="31" applyAlignment="1" applyProtection="1" pivotButton="0" quotePrefix="0" xfId="0">
      <alignment vertical="top" wrapText="1"/>
      <protection locked="0" hidden="0"/>
    </xf>
    <xf numFmtId="0" fontId="0" fillId="3" borderId="31" applyAlignment="1" pivotButton="0" quotePrefix="0" xfId="0">
      <alignment horizontal="center" vertical="top" wrapText="1"/>
    </xf>
    <xf numFmtId="0" fontId="0" fillId="7" borderId="12" applyAlignment="1" pivotButton="0" quotePrefix="0" xfId="0">
      <alignment horizontal="center" vertical="top" wrapText="1"/>
    </xf>
    <xf numFmtId="0" fontId="12" fillId="7" borderId="54" applyAlignment="1" pivotButton="0" quotePrefix="0" xfId="0">
      <alignment vertical="top" wrapText="1"/>
    </xf>
    <xf numFmtId="0" fontId="0" fillId="5" borderId="29" applyAlignment="1" applyProtection="1" pivotButton="0" quotePrefix="0" xfId="0">
      <alignment vertical="top" wrapText="1"/>
      <protection locked="0" hidden="0"/>
    </xf>
    <xf numFmtId="0" fontId="0" fillId="5" borderId="31" applyAlignment="1" pivotButton="0" quotePrefix="0" xfId="0">
      <alignment horizontal="center" vertical="top" wrapText="1"/>
    </xf>
    <xf numFmtId="0" fontId="12" fillId="5" borderId="23" applyAlignment="1" applyProtection="1" pivotButton="0" quotePrefix="0" xfId="0">
      <alignment vertical="top" wrapText="1"/>
      <protection locked="0" hidden="0"/>
    </xf>
    <xf numFmtId="0" fontId="0" fillId="5" borderId="31" applyAlignment="1" applyProtection="1" pivotButton="0" quotePrefix="0" xfId="0">
      <alignment vertical="top" wrapText="1"/>
      <protection locked="0" hidden="0"/>
    </xf>
    <xf numFmtId="0" fontId="12" fillId="11" borderId="23" applyAlignment="1" applyProtection="1" pivotButton="0" quotePrefix="0" xfId="0">
      <alignment vertical="top" wrapText="1"/>
      <protection locked="0" hidden="0"/>
    </xf>
    <xf numFmtId="0" fontId="12" fillId="5" borderId="18" applyAlignment="1" applyProtection="1" pivotButton="0" quotePrefix="0" xfId="0">
      <alignment vertical="top" wrapText="1"/>
      <protection locked="0" hidden="0"/>
    </xf>
    <xf numFmtId="0" fontId="12" fillId="5" borderId="31" applyAlignment="1" applyProtection="1" pivotButton="0" quotePrefix="0" xfId="0">
      <alignment vertical="top" wrapText="1"/>
      <protection locked="0" hidden="0"/>
    </xf>
    <xf numFmtId="0" fontId="12" fillId="5" borderId="53" applyAlignment="1" applyProtection="1" pivotButton="0" quotePrefix="0" xfId="0">
      <alignment horizontal="center" vertical="top" wrapText="1"/>
      <protection locked="0" hidden="0"/>
    </xf>
    <xf numFmtId="0" fontId="0" fillId="3" borderId="53" applyAlignment="1" applyProtection="1" pivotButton="0" quotePrefix="0" xfId="0">
      <alignment horizontal="center" vertical="top" wrapText="1"/>
      <protection locked="0" hidden="0"/>
    </xf>
    <xf numFmtId="0" fontId="12" fillId="7" borderId="68" applyAlignment="1" pivotButton="0" quotePrefix="0" xfId="0">
      <alignment horizontal="center" vertical="top" wrapText="1"/>
    </xf>
    <xf numFmtId="0" fontId="12" fillId="5" borderId="68" applyAlignment="1" applyProtection="1" pivotButton="0" quotePrefix="0" xfId="0">
      <alignment horizontal="center" vertical="top" wrapText="1"/>
      <protection locked="0" hidden="0"/>
    </xf>
    <xf numFmtId="0" fontId="0" fillId="5" borderId="68" applyAlignment="1" applyProtection="1" pivotButton="0" quotePrefix="0" xfId="0">
      <alignment horizontal="center" vertical="top" wrapText="1"/>
      <protection locked="0" hidden="0"/>
    </xf>
    <xf numFmtId="0" fontId="0" fillId="5" borderId="68" applyAlignment="1" pivotButton="0" quotePrefix="0" xfId="0">
      <alignment horizontal="center" vertical="top" wrapText="1"/>
    </xf>
    <xf numFmtId="0" fontId="0" fillId="3" borderId="68" applyAlignment="1" applyProtection="1" pivotButton="0" quotePrefix="0" xfId="0">
      <alignment horizontal="center" vertical="top" wrapText="1"/>
      <protection locked="0" hidden="0"/>
    </xf>
    <xf numFmtId="0" fontId="0" fillId="3" borderId="68" applyAlignment="1" pivotButton="0" quotePrefix="0" xfId="0">
      <alignment horizontal="center" vertical="top" wrapText="1"/>
    </xf>
    <xf numFmtId="0" fontId="0" fillId="7" borderId="68" applyAlignment="1" pivotButton="0" quotePrefix="0" xfId="0">
      <alignment horizontal="center" vertical="top" wrapText="1"/>
    </xf>
    <xf numFmtId="0" fontId="12" fillId="7" borderId="53" applyAlignment="1" pivotButton="0" quotePrefix="0" xfId="0">
      <alignment horizontal="center" vertical="top" wrapText="1"/>
    </xf>
    <xf numFmtId="2" fontId="12" fillId="6" borderId="20" applyAlignment="1" applyProtection="1" pivotButton="0" quotePrefix="0" xfId="0">
      <alignment horizontal="center" vertical="center" wrapText="1"/>
      <protection locked="0" hidden="0"/>
    </xf>
    <xf numFmtId="0" fontId="12" fillId="14" borderId="13" applyAlignment="1" pivotButton="0" quotePrefix="0" xfId="0">
      <alignment horizontal="center" vertical="center" wrapText="1"/>
    </xf>
    <xf numFmtId="0" fontId="12" fillId="14" borderId="13" applyAlignment="1" pivotButton="0" quotePrefix="0" xfId="0">
      <alignment horizontal="center" vertical="top" wrapText="1"/>
    </xf>
    <xf numFmtId="17" fontId="14" fillId="0" borderId="13" applyAlignment="1" pivotButton="0" quotePrefix="0" xfId="0">
      <alignment vertical="top" wrapText="1"/>
    </xf>
    <xf numFmtId="0" fontId="12" fillId="14" borderId="13" applyAlignment="1" pivotButton="0" quotePrefix="0" xfId="0">
      <alignment vertical="center" wrapText="1"/>
    </xf>
    <xf numFmtId="14" fontId="12" fillId="0" borderId="13" applyAlignment="1" pivotButton="0" quotePrefix="0" xfId="0">
      <alignment vertical="top" wrapText="1"/>
    </xf>
    <xf numFmtId="0" fontId="14" fillId="0" borderId="13" applyAlignment="1" pivotButton="0" quotePrefix="0" xfId="0">
      <alignment vertical="top" wrapText="1"/>
    </xf>
    <xf numFmtId="0" fontId="7" fillId="0" borderId="13" applyAlignment="1" pivotButton="0" quotePrefix="0" xfId="0">
      <alignment horizontal="center" vertical="center" wrapText="1"/>
    </xf>
    <xf numFmtId="0" fontId="6" fillId="14" borderId="1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top" wrapText="1"/>
    </xf>
    <xf numFmtId="14" fontId="12" fillId="14" borderId="13" applyAlignment="1" pivotButton="0" quotePrefix="0" xfId="0">
      <alignment horizontal="center" vertical="center" wrapText="1"/>
    </xf>
    <xf numFmtId="0" fontId="22" fillId="0" borderId="13" applyAlignment="1" pivotButton="0" quotePrefix="0" xfId="0">
      <alignment horizontal="center" vertical="center" wrapText="1"/>
    </xf>
    <xf numFmtId="14" fontId="12" fillId="0" borderId="13" applyAlignment="1" pivotButton="0" quotePrefix="0" xfId="0">
      <alignment horizontal="center" vertical="center" wrapText="1"/>
    </xf>
    <xf numFmtId="0" fontId="22" fillId="0" borderId="13" applyAlignment="1" pivotButton="0" quotePrefix="0" xfId="0">
      <alignment vertical="top" wrapText="1"/>
    </xf>
    <xf numFmtId="0" fontId="22" fillId="0" borderId="43" applyAlignment="1" pivotButton="0" quotePrefix="0" xfId="0">
      <alignment vertical="top" wrapText="1"/>
    </xf>
    <xf numFmtId="0" fontId="12" fillId="0" borderId="48" applyAlignment="1" pivotButton="0" quotePrefix="0" xfId="0">
      <alignment horizontal="left" vertical="top" wrapText="1"/>
    </xf>
    <xf numFmtId="0" fontId="9" fillId="14" borderId="48" applyAlignment="1" pivotButton="0" quotePrefix="0" xfId="0">
      <alignment horizontal="center" vertical="center" wrapText="1"/>
    </xf>
    <xf numFmtId="0" fontId="6" fillId="14" borderId="48" applyAlignment="1" pivotButton="0" quotePrefix="0" xfId="0">
      <alignment horizontal="center" vertical="center" wrapText="1"/>
    </xf>
    <xf numFmtId="14" fontId="6" fillId="14" borderId="4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/>
    </xf>
    <xf numFmtId="0" fontId="1" fillId="0" borderId="23" applyAlignment="1" applyProtection="1" pivotButton="0" quotePrefix="0" xfId="0">
      <alignment horizontal="center" vertical="center" wrapText="1"/>
      <protection locked="0" hidden="0"/>
    </xf>
    <xf numFmtId="0" fontId="1" fillId="0" borderId="1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vertical="top" wrapText="1"/>
      <protection locked="0" hidden="0"/>
    </xf>
    <xf numFmtId="0" fontId="0" fillId="0" borderId="0" pivotButton="0" quotePrefix="0" xfId="0"/>
    <xf numFmtId="0" fontId="6" fillId="14" borderId="48" applyAlignment="1" pivotButton="0" quotePrefix="0" xfId="0">
      <alignment horizontal="left" vertical="center" wrapText="1"/>
    </xf>
    <xf numFmtId="0" fontId="12" fillId="0" borderId="48" applyAlignment="1" pivotButton="0" quotePrefix="0" xfId="0">
      <alignment vertical="top" wrapText="1"/>
    </xf>
    <xf numFmtId="0" fontId="7" fillId="16" borderId="43" applyAlignment="1" pivotButton="0" quotePrefix="0" xfId="0">
      <alignment horizontal="center" vertical="center" wrapText="1"/>
    </xf>
    <xf numFmtId="0" fontId="12" fillId="16" borderId="43" applyAlignment="1" pivotButton="0" quotePrefix="0" xfId="0">
      <alignment horizontal="center" vertical="center" wrapText="1"/>
    </xf>
    <xf numFmtId="0" fontId="7" fillId="16" borderId="13" applyAlignment="1" pivotButton="0" quotePrefix="0" xfId="0">
      <alignment horizontal="center" vertical="center" wrapText="1"/>
    </xf>
    <xf numFmtId="0" fontId="6" fillId="16" borderId="13" applyAlignment="1" pivotButton="0" quotePrefix="0" xfId="0">
      <alignment horizontal="center" vertical="center" wrapText="1"/>
    </xf>
    <xf numFmtId="0" fontId="21" fillId="16" borderId="13" applyAlignment="1" pivotButton="0" quotePrefix="0" xfId="0">
      <alignment horizontal="center" vertical="top" wrapText="1"/>
    </xf>
    <xf numFmtId="0" fontId="12" fillId="0" borderId="47" applyAlignment="1" pivotButton="0" quotePrefix="0" xfId="0">
      <alignment vertical="top" wrapText="1"/>
    </xf>
    <xf numFmtId="0" fontId="12" fillId="0" borderId="25" applyAlignment="1" pivotButton="0" quotePrefix="0" xfId="0">
      <alignment vertical="top" wrapText="1"/>
    </xf>
    <xf numFmtId="1" fontId="12" fillId="0" borderId="37" applyAlignment="1" pivotButton="0" quotePrefix="0" xfId="0">
      <alignment horizontal="right" vertical="center" wrapText="1"/>
    </xf>
    <xf numFmtId="0" fontId="5" fillId="0" borderId="0" applyAlignment="1" applyProtection="1" pivotButton="0" quotePrefix="0" xfId="0">
      <alignment vertical="top" wrapText="1"/>
      <protection locked="0" hidden="0"/>
    </xf>
    <xf numFmtId="1" fontId="5" fillId="0" borderId="0" applyAlignment="1" applyProtection="1" pivotButton="0" quotePrefix="0" xfId="0">
      <alignment horizontal="center" vertical="center" wrapText="1"/>
      <protection locked="0" hidden="0"/>
    </xf>
    <xf numFmtId="0" fontId="23" fillId="0" borderId="68" applyAlignment="1" pivotButton="0" quotePrefix="0" xfId="0">
      <alignment vertical="top" wrapText="1"/>
    </xf>
    <xf numFmtId="0" fontId="16" fillId="14" borderId="0" applyAlignment="1" pivotButton="0" quotePrefix="0" xfId="0">
      <alignment vertical="top" wrapText="1"/>
    </xf>
    <xf numFmtId="0" fontId="21" fillId="0" borderId="20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0" fontId="21" fillId="4" borderId="21" applyAlignment="1" pivotButton="0" quotePrefix="0" xfId="0">
      <alignment horizontal="center" vertical="center" wrapText="1"/>
    </xf>
    <xf numFmtId="0" fontId="21" fillId="6" borderId="22" applyAlignment="1" pivotButton="0" quotePrefix="0" xfId="0">
      <alignment horizontal="center" vertical="center" wrapText="1"/>
    </xf>
    <xf numFmtId="1" fontId="12" fillId="14" borderId="2" applyAlignment="1" pivotButton="0" quotePrefix="0" xfId="0">
      <alignment vertical="center" wrapText="1"/>
    </xf>
    <xf numFmtId="0" fontId="21" fillId="0" borderId="1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top" wrapText="1"/>
    </xf>
    <xf numFmtId="0" fontId="3" fillId="14" borderId="47" applyAlignment="1" applyProtection="1" pivotButton="0" quotePrefix="0" xfId="0">
      <alignment horizontal="left" vertical="top" wrapText="1"/>
      <protection locked="0" hidden="0"/>
    </xf>
    <xf numFmtId="3" fontId="14" fillId="3" borderId="13" applyAlignment="1" pivotButton="0" quotePrefix="0" xfId="0">
      <alignment horizontal="center" vertical="top" wrapText="1"/>
    </xf>
    <xf numFmtId="3" fontId="12" fillId="3" borderId="25" applyAlignment="1" applyProtection="1" pivotButton="0" quotePrefix="0" xfId="0">
      <alignment horizontal="center" vertical="top" wrapText="1"/>
      <protection locked="0" hidden="0"/>
    </xf>
    <xf numFmtId="3" fontId="12" fillId="3" borderId="13" applyAlignment="1" applyProtection="1" pivotButton="0" quotePrefix="0" xfId="0">
      <alignment horizontal="center" vertical="top" wrapText="1"/>
      <protection locked="0" hidden="0"/>
    </xf>
    <xf numFmtId="3" fontId="12" fillId="3" borderId="13" applyAlignment="1" applyProtection="1" pivotButton="0" quotePrefix="0" xfId="0">
      <alignment horizontal="center" vertical="top"/>
      <protection locked="0" hidden="0"/>
    </xf>
    <xf numFmtId="3" fontId="12" fillId="3" borderId="13" applyAlignment="1" pivotButton="0" quotePrefix="0" xfId="0">
      <alignment horizontal="center" vertical="top"/>
    </xf>
    <xf numFmtId="3" fontId="12" fillId="3" borderId="13" applyAlignment="1" pivotButton="0" quotePrefix="0" xfId="0">
      <alignment horizontal="center" vertical="top" wrapText="1"/>
    </xf>
    <xf numFmtId="3" fontId="12" fillId="0" borderId="13" applyAlignment="1" pivotButton="0" quotePrefix="0" xfId="0">
      <alignment horizontal="center" vertical="top" wrapText="1"/>
    </xf>
    <xf numFmtId="3" fontId="12" fillId="0" borderId="13" applyAlignment="1" pivotButton="0" quotePrefix="0" xfId="0">
      <alignment horizontal="center" vertical="top"/>
    </xf>
    <xf numFmtId="3" fontId="14" fillId="4" borderId="13" applyAlignment="1" pivotButton="0" quotePrefix="0" xfId="0">
      <alignment horizontal="center" vertical="top" wrapText="1"/>
    </xf>
    <xf numFmtId="3" fontId="12" fillId="4" borderId="25" applyAlignment="1" applyProtection="1" pivotButton="0" quotePrefix="0" xfId="0">
      <alignment horizontal="center" vertical="top" wrapText="1"/>
      <protection locked="0" hidden="0"/>
    </xf>
    <xf numFmtId="3" fontId="12" fillId="4" borderId="13" applyAlignment="1" applyProtection="1" pivotButton="0" quotePrefix="0" xfId="0">
      <alignment horizontal="center" vertical="top" wrapText="1"/>
      <protection locked="0" hidden="0"/>
    </xf>
    <xf numFmtId="3" fontId="12" fillId="4" borderId="13" applyAlignment="1" applyProtection="1" pivotButton="0" quotePrefix="0" xfId="0">
      <alignment horizontal="center" vertical="top"/>
      <protection locked="0" hidden="0"/>
    </xf>
    <xf numFmtId="3" fontId="12" fillId="4" borderId="13" applyAlignment="1" pivotButton="0" quotePrefix="0" xfId="0">
      <alignment horizontal="center" vertical="top"/>
    </xf>
    <xf numFmtId="3" fontId="12" fillId="0" borderId="0" applyAlignment="1" pivotButton="0" quotePrefix="0" xfId="0">
      <alignment horizontal="center" vertical="top" wrapText="1"/>
    </xf>
    <xf numFmtId="3" fontId="12" fillId="0" borderId="0" applyAlignment="1" pivotButton="0" quotePrefix="0" xfId="0">
      <alignment horizontal="center" vertical="top"/>
    </xf>
    <xf numFmtId="0" fontId="12" fillId="0" borderId="0" applyAlignment="1" applyProtection="1" pivotButton="0" quotePrefix="0" xfId="0">
      <alignment vertical="top" wrapText="1"/>
      <protection locked="0" hidden="0"/>
    </xf>
    <xf numFmtId="3" fontId="12" fillId="0" borderId="0" applyAlignment="1" applyProtection="1" pivotButton="0" quotePrefix="0" xfId="0">
      <alignment horizontal="center" vertical="top" wrapText="1"/>
      <protection locked="0" hidden="0"/>
    </xf>
    <xf numFmtId="3" fontId="12" fillId="0" borderId="0" applyAlignment="1" applyProtection="1" pivotButton="0" quotePrefix="0" xfId="0">
      <alignment horizontal="center" vertical="top"/>
      <protection locked="0" hidden="0"/>
    </xf>
    <xf numFmtId="0" fontId="12" fillId="0" borderId="37" applyAlignment="1" applyProtection="1" pivotButton="0" quotePrefix="0" xfId="0">
      <alignment vertical="top" wrapText="1"/>
      <protection locked="0" hidden="0"/>
    </xf>
    <xf numFmtId="3" fontId="12" fillId="0" borderId="25" applyAlignment="1" applyProtection="1" pivotButton="0" quotePrefix="0" xfId="0">
      <alignment horizontal="center" vertical="top" wrapText="1"/>
      <protection locked="0" hidden="0"/>
    </xf>
    <xf numFmtId="3" fontId="12" fillId="0" borderId="13" applyAlignment="1" applyProtection="1" pivotButton="0" quotePrefix="0" xfId="0">
      <alignment horizontal="center" vertical="top" wrapText="1"/>
      <protection locked="0" hidden="0"/>
    </xf>
    <xf numFmtId="3" fontId="12" fillId="0" borderId="13" applyAlignment="1" applyProtection="1" pivotButton="0" quotePrefix="0" xfId="0">
      <alignment horizontal="center" vertical="top"/>
      <protection locked="0" hidden="0"/>
    </xf>
    <xf numFmtId="0" fontId="24" fillId="3" borderId="13" applyAlignment="1" pivotButton="0" quotePrefix="0" xfId="0">
      <alignment vertical="top" wrapText="1"/>
    </xf>
    <xf numFmtId="0" fontId="24" fillId="4" borderId="13" applyAlignment="1" pivotButton="0" quotePrefix="0" xfId="0">
      <alignment vertical="top" wrapText="1"/>
    </xf>
    <xf numFmtId="3" fontId="12" fillId="0" borderId="37" applyAlignment="1" pivotButton="0" quotePrefix="0" xfId="0">
      <alignment horizontal="center" vertical="top"/>
    </xf>
    <xf numFmtId="3" fontId="14" fillId="4" borderId="43" applyAlignment="1" pivotButton="0" quotePrefix="0" xfId="0">
      <alignment horizontal="center" vertical="top" wrapText="1"/>
    </xf>
    <xf numFmtId="3" fontId="12" fillId="0" borderId="37" applyAlignment="1" applyProtection="1" pivotButton="0" quotePrefix="0" xfId="0">
      <alignment horizontal="center" vertical="top"/>
      <protection locked="0" hidden="0"/>
    </xf>
    <xf numFmtId="3" fontId="12" fillId="0" borderId="47" applyAlignment="1" pivotButton="0" quotePrefix="0" xfId="0">
      <alignment horizontal="center" vertical="top"/>
    </xf>
    <xf numFmtId="3" fontId="12" fillId="0" borderId="45" applyAlignment="1" pivotButton="0" quotePrefix="0" xfId="0">
      <alignment horizontal="center" vertical="top"/>
    </xf>
    <xf numFmtId="3" fontId="14" fillId="4" borderId="43" applyAlignment="1" pivotButton="0" quotePrefix="0" xfId="0">
      <alignment horizontal="center" vertical="top"/>
    </xf>
    <xf numFmtId="0" fontId="12" fillId="0" borderId="47" applyAlignment="1" pivotButton="0" quotePrefix="0" xfId="0">
      <alignment horizontal="center" vertical="top"/>
    </xf>
    <xf numFmtId="0" fontId="19" fillId="16" borderId="0" applyAlignment="1" pivotButton="0" quotePrefix="0" xfId="0">
      <alignment horizontal="right" vertical="center" wrapText="1"/>
    </xf>
    <xf numFmtId="3" fontId="12" fillId="4" borderId="37" applyAlignment="1" pivotButton="0" quotePrefix="0" xfId="0">
      <alignment horizontal="center" vertical="center" wrapText="1"/>
    </xf>
    <xf numFmtId="3" fontId="12" fillId="6" borderId="37" applyAlignment="1" pivotButton="0" quotePrefix="0" xfId="0">
      <alignment horizontal="center" vertical="center" wrapText="1"/>
    </xf>
    <xf numFmtId="3" fontId="12" fillId="0" borderId="23" applyAlignment="1" applyProtection="1" pivotButton="0" quotePrefix="0" xfId="0">
      <alignment horizontal="center" vertical="center" wrapText="1"/>
      <protection locked="0" hidden="0"/>
    </xf>
    <xf numFmtId="3" fontId="12" fillId="0" borderId="10" applyAlignment="1" pivotButton="0" quotePrefix="0" xfId="0">
      <alignment horizontal="center" vertical="center" wrapText="1"/>
    </xf>
    <xf numFmtId="3" fontId="12" fillId="4" borderId="38" applyAlignment="1" pivotButton="0" quotePrefix="0" xfId="0">
      <alignment horizontal="center" vertical="center" wrapText="1"/>
    </xf>
    <xf numFmtId="3" fontId="12" fillId="6" borderId="46" applyAlignment="1" pivotButton="0" quotePrefix="0" xfId="0">
      <alignment horizontal="center" vertical="center" wrapText="1"/>
    </xf>
    <xf numFmtId="3" fontId="12" fillId="0" borderId="18" applyAlignment="1" applyProtection="1" pivotButton="0" quotePrefix="0" xfId="0">
      <alignment horizontal="center" vertical="center" wrapText="1"/>
      <protection locked="0" hidden="0"/>
    </xf>
    <xf numFmtId="3" fontId="12" fillId="4" borderId="46" applyAlignment="1" pivotButton="0" quotePrefix="0" xfId="0">
      <alignment horizontal="center" vertical="center" wrapText="1"/>
    </xf>
    <xf numFmtId="3" fontId="12" fillId="0" borderId="19" applyAlignment="1" pivotButton="0" quotePrefix="0" xfId="0">
      <alignment horizontal="center" vertical="center" wrapText="1"/>
    </xf>
    <xf numFmtId="3" fontId="12" fillId="0" borderId="43" applyAlignment="1" pivotButton="0" quotePrefix="0" xfId="0">
      <alignment horizontal="center" vertical="center" wrapText="1"/>
    </xf>
    <xf numFmtId="3" fontId="12" fillId="6" borderId="39" applyAlignment="1" pivotButton="0" quotePrefix="0" xfId="0">
      <alignment horizontal="center" vertical="center" wrapText="1"/>
    </xf>
    <xf numFmtId="3" fontId="12" fillId="0" borderId="18" applyAlignment="1" pivotButton="0" quotePrefix="0" xfId="0">
      <alignment horizontal="center" vertical="center" wrapText="1"/>
    </xf>
    <xf numFmtId="3" fontId="14" fillId="0" borderId="27" applyAlignment="1" pivotButton="0" quotePrefix="0" xfId="0">
      <alignment horizontal="center" vertical="center" wrapText="1"/>
    </xf>
    <xf numFmtId="3" fontId="14" fillId="11" borderId="40" applyAlignment="1" pivotButton="0" quotePrefix="0" xfId="0">
      <alignment horizontal="center" vertical="center" wrapText="1"/>
    </xf>
    <xf numFmtId="3" fontId="14" fillId="0" borderId="35" applyAlignment="1" pivotButton="0" quotePrefix="0" xfId="0">
      <alignment horizontal="center" vertical="center" wrapText="1"/>
    </xf>
    <xf numFmtId="3" fontId="14" fillId="13" borderId="40" applyAlignment="1" pivotButton="0" quotePrefix="0" xfId="0">
      <alignment horizontal="center" vertical="center" wrapText="1"/>
    </xf>
    <xf numFmtId="3" fontId="14" fillId="0" borderId="42" applyAlignment="1" pivotButton="0" quotePrefix="0" xfId="0">
      <alignment horizontal="center" vertical="center" wrapText="1"/>
    </xf>
    <xf numFmtId="3" fontId="14" fillId="0" borderId="33" applyAlignment="1" pivotButton="0" quotePrefix="0" xfId="0">
      <alignment horizontal="center" vertical="center" wrapText="1"/>
    </xf>
    <xf numFmtId="3" fontId="14" fillId="4" borderId="40" applyAlignment="1" pivotButton="0" quotePrefix="0" xfId="0">
      <alignment horizontal="center" vertical="center" wrapText="1"/>
    </xf>
    <xf numFmtId="0" fontId="21" fillId="4" borderId="22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66" applyAlignment="1" pivotButton="0" quotePrefix="0" xfId="0">
      <alignment horizontal="center" vertical="center" wrapText="1"/>
    </xf>
    <xf numFmtId="3" fontId="1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top"/>
    </xf>
    <xf numFmtId="0" fontId="4" fillId="0" borderId="63" applyAlignment="1" pivotButton="0" quotePrefix="0" xfId="0">
      <alignment horizontal="center" vertical="center" wrapText="1"/>
    </xf>
    <xf numFmtId="1" fontId="4" fillId="0" borderId="63" applyAlignment="1" pivotButton="0" quotePrefix="0" xfId="0">
      <alignment horizontal="center" vertical="center" wrapText="1"/>
    </xf>
    <xf numFmtId="1" fontId="4" fillId="0" borderId="29" applyAlignment="1" pivotButton="0" quotePrefix="0" xfId="0">
      <alignment horizontal="center" vertical="center" wrapText="1"/>
    </xf>
    <xf numFmtId="1" fontId="3" fillId="14" borderId="31" applyAlignment="1" applyProtection="1" pivotButton="0" quotePrefix="0" xfId="0">
      <alignment horizontal="center" vertical="center" wrapText="1"/>
      <protection locked="0" hidden="0"/>
    </xf>
    <xf numFmtId="0" fontId="3" fillId="14" borderId="55" applyAlignment="1" applyProtection="1" pivotButton="0" quotePrefix="0" xfId="0">
      <alignment horizontal="center" vertical="center" wrapText="1"/>
      <protection locked="0" hidden="0"/>
    </xf>
    <xf numFmtId="1" fontId="3" fillId="14" borderId="55" applyAlignment="1" applyProtection="1" pivotButton="0" quotePrefix="0" xfId="0">
      <alignment horizontal="center" vertical="center" wrapText="1"/>
      <protection locked="0" hidden="0"/>
    </xf>
    <xf numFmtId="1" fontId="0" fillId="0" borderId="32" applyAlignment="1" pivotButton="0" quotePrefix="0" xfId="0">
      <alignment horizontal="center" vertical="center"/>
    </xf>
    <xf numFmtId="0" fontId="3" fillId="0" borderId="31" applyAlignment="1" applyProtection="1" pivotButton="0" quotePrefix="0" xfId="0">
      <alignment horizontal="center" vertical="center" wrapText="1"/>
      <protection locked="0" hidden="0"/>
    </xf>
    <xf numFmtId="0" fontId="3" fillId="0" borderId="55" applyAlignment="1" applyProtection="1" pivotButton="0" quotePrefix="0" xfId="0">
      <alignment horizontal="center" vertical="center" wrapText="1"/>
      <protection locked="0" hidden="0"/>
    </xf>
    <xf numFmtId="1" fontId="3" fillId="0" borderId="55" applyAlignment="1" applyProtection="1" pivotButton="0" quotePrefix="0" xfId="0">
      <alignment horizontal="center" vertical="center" wrapText="1"/>
      <protection locked="0" hidden="0"/>
    </xf>
    <xf numFmtId="0" fontId="0" fillId="0" borderId="62" applyAlignment="1" pivotButton="0" quotePrefix="0" xfId="0">
      <alignment horizontal="center" vertical="center"/>
    </xf>
    <xf numFmtId="1" fontId="10" fillId="4" borderId="23" applyAlignment="1" pivotButton="0" quotePrefix="0" xfId="0">
      <alignment horizontal="center" vertical="center" wrapText="1"/>
    </xf>
    <xf numFmtId="1" fontId="10" fillId="4" borderId="57" applyAlignment="1" pivotButton="0" quotePrefix="0" xfId="0">
      <alignment horizontal="center" vertical="center" wrapText="1"/>
    </xf>
    <xf numFmtId="1" fontId="10" fillId="4" borderId="24" applyAlignment="1" pivotButton="0" quotePrefix="0" xfId="0">
      <alignment horizontal="center" vertical="center" wrapText="1"/>
    </xf>
    <xf numFmtId="0" fontId="8" fillId="4" borderId="23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 wrapText="1"/>
    </xf>
    <xf numFmtId="0" fontId="1" fillId="14" borderId="23" applyAlignment="1" applyProtection="1" pivotButton="0" quotePrefix="0" xfId="0">
      <alignment horizontal="center" vertical="center" wrapText="1"/>
      <protection locked="0" hidden="0"/>
    </xf>
    <xf numFmtId="0" fontId="1" fillId="14" borderId="38" applyAlignment="1" applyProtection="1" pivotButton="0" quotePrefix="0" xfId="0">
      <alignment horizontal="center" vertical="center" wrapText="1"/>
      <protection locked="0" hidden="0"/>
    </xf>
    <xf numFmtId="0" fontId="1" fillId="0" borderId="10" applyAlignment="1" applyProtection="1" pivotButton="0" quotePrefix="0" xfId="0">
      <alignment horizontal="center" vertical="center" wrapText="1"/>
      <protection locked="0" hidden="0"/>
    </xf>
    <xf numFmtId="1" fontId="1" fillId="0" borderId="10" applyAlignment="1" applyProtection="1" pivotButton="0" quotePrefix="0" xfId="0">
      <alignment horizontal="center" vertical="center" wrapText="1"/>
      <protection locked="0" hidden="0"/>
    </xf>
    <xf numFmtId="0" fontId="1" fillId="14" borderId="18" applyAlignment="1" applyProtection="1" pivotButton="0" quotePrefix="0" xfId="0">
      <alignment horizontal="center" vertical="center" wrapText="1"/>
      <protection locked="0" hidden="0"/>
    </xf>
    <xf numFmtId="0" fontId="1" fillId="14" borderId="46" applyAlignment="1" applyProtection="1" pivotButton="0" quotePrefix="0" xfId="0">
      <alignment horizontal="center" vertical="center" wrapText="1"/>
      <protection locked="0" hidden="0"/>
    </xf>
    <xf numFmtId="1" fontId="1" fillId="0" borderId="13" applyAlignment="1" applyProtection="1" pivotButton="0" quotePrefix="0" xfId="0">
      <alignment horizontal="center" vertical="center" wrapText="1"/>
      <protection locked="0" hidden="0"/>
    </xf>
    <xf numFmtId="0" fontId="21" fillId="0" borderId="13" applyAlignment="1" applyProtection="1" pivotButton="0" quotePrefix="0" xfId="0">
      <alignment horizontal="center" vertical="top" wrapText="1"/>
      <protection locked="0" hidden="0"/>
    </xf>
    <xf numFmtId="0" fontId="4" fillId="4" borderId="30" applyAlignment="1" pivotButton="0" quotePrefix="0" xfId="0">
      <alignment horizontal="center" vertical="center" wrapText="1"/>
    </xf>
    <xf numFmtId="1" fontId="12" fillId="4" borderId="26" applyAlignment="1" pivotButton="0" quotePrefix="0" xfId="0">
      <alignment horizontal="center" vertical="center"/>
    </xf>
    <xf numFmtId="1" fontId="12" fillId="4" borderId="37" applyAlignment="1" pivotButton="0" quotePrefix="0" xfId="0">
      <alignment horizontal="center" vertical="center"/>
    </xf>
    <xf numFmtId="1" fontId="12" fillId="4" borderId="15" applyAlignment="1" pivotButton="0" quotePrefix="0" xfId="0">
      <alignment horizontal="center" vertical="center"/>
    </xf>
    <xf numFmtId="0" fontId="12" fillId="4" borderId="38" applyAlignment="1" pivotButton="0" quotePrefix="0" xfId="0">
      <alignment horizontal="center" vertical="center"/>
    </xf>
    <xf numFmtId="0" fontId="12" fillId="4" borderId="46" applyAlignment="1" pivotButton="0" quotePrefix="0" xfId="0">
      <alignment horizontal="center" vertical="center"/>
    </xf>
    <xf numFmtId="0" fontId="12" fillId="4" borderId="17" applyAlignment="1" pivotButton="0" quotePrefix="0" xfId="0">
      <alignment horizontal="center" vertical="center"/>
    </xf>
    <xf numFmtId="3" fontId="19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vertical="top"/>
    </xf>
    <xf numFmtId="1" fontId="22" fillId="0" borderId="0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vertical="top" wrapText="1"/>
      <protection locked="0" hidden="0"/>
    </xf>
    <xf numFmtId="1" fontId="10" fillId="4" borderId="31" applyAlignment="1" pivotButton="0" quotePrefix="0" xfId="0">
      <alignment horizontal="center" vertical="center" wrapText="1"/>
    </xf>
    <xf numFmtId="1" fontId="10" fillId="4" borderId="53" applyAlignment="1" pivotButton="0" quotePrefix="0" xfId="0">
      <alignment horizontal="center" vertical="center" wrapText="1"/>
    </xf>
    <xf numFmtId="1" fontId="10" fillId="4" borderId="54" applyAlignment="1" pivotButton="0" quotePrefix="0" xfId="0">
      <alignment horizontal="center" vertical="center" wrapText="1"/>
    </xf>
    <xf numFmtId="0" fontId="8" fillId="4" borderId="31" applyAlignment="1" pivotButton="0" quotePrefix="0" xfId="0">
      <alignment horizontal="center" vertical="center" wrapText="1"/>
    </xf>
    <xf numFmtId="0" fontId="8" fillId="4" borderId="55" applyAlignment="1" pivotButton="0" quotePrefix="0" xfId="0">
      <alignment horizontal="center" vertical="center" wrapText="1"/>
    </xf>
    <xf numFmtId="0" fontId="8" fillId="4" borderId="53" applyAlignment="1" pivotButton="0" quotePrefix="0" xfId="0">
      <alignment horizontal="center" vertical="center" wrapText="1"/>
    </xf>
    <xf numFmtId="0" fontId="4" fillId="4" borderId="66" applyAlignment="1" pivotButton="0" quotePrefix="0" xfId="0">
      <alignment horizontal="center" vertical="center" wrapText="1"/>
    </xf>
    <xf numFmtId="1" fontId="1" fillId="0" borderId="23" applyAlignment="1" applyProtection="1" pivotButton="0" quotePrefix="0" xfId="0">
      <alignment horizontal="center" vertical="center" wrapText="1"/>
      <protection locked="0" hidden="0"/>
    </xf>
    <xf numFmtId="1" fontId="1" fillId="0" borderId="18" applyAlignment="1" applyProtection="1" pivotButton="0" quotePrefix="0" xfId="0">
      <alignment horizontal="center" vertical="center" wrapText="1"/>
      <protection locked="0" hidden="0"/>
    </xf>
    <xf numFmtId="0" fontId="8" fillId="4" borderId="57" applyAlignment="1" pivotButton="0" quotePrefix="0" xfId="0">
      <alignment horizontal="center" vertical="center" wrapText="1"/>
    </xf>
    <xf numFmtId="0" fontId="8" fillId="4" borderId="47" applyAlignment="1" applyProtection="1" pivotButton="0" quotePrefix="0" xfId="0">
      <alignment vertical="center" wrapText="1"/>
      <protection locked="0" hidden="0"/>
    </xf>
    <xf numFmtId="0" fontId="3" fillId="14" borderId="69" applyAlignment="1" applyProtection="1" pivotButton="0" quotePrefix="0" xfId="0">
      <alignment horizontal="left" vertical="top" wrapText="1"/>
      <protection locked="0" hidden="0"/>
    </xf>
    <xf numFmtId="0" fontId="2" fillId="4" borderId="1" applyAlignment="1" applyProtection="1" pivotButton="0" quotePrefix="0" xfId="0">
      <alignment horizontal="center" vertical="top" wrapText="1"/>
      <protection locked="0" hidden="0"/>
    </xf>
    <xf numFmtId="0" fontId="8" fillId="4" borderId="4" applyAlignment="1" applyProtection="1" pivotButton="0" quotePrefix="0" xfId="0">
      <alignment vertical="center" wrapText="1"/>
      <protection locked="0" hidden="0"/>
    </xf>
    <xf numFmtId="0" fontId="8" fillId="4" borderId="69" applyAlignment="1" applyProtection="1" pivotButton="0" quotePrefix="0" xfId="0">
      <alignment vertical="center" wrapText="1"/>
      <protection locked="0" hidden="0"/>
    </xf>
    <xf numFmtId="14" fontId="3" fillId="0" borderId="18" applyAlignment="1" applyProtection="1" pivotButton="0" quotePrefix="0" xfId="0">
      <alignment horizontal="center" vertical="top" wrapText="1"/>
      <protection locked="0" hidden="0"/>
    </xf>
    <xf numFmtId="14" fontId="3" fillId="14" borderId="46" applyAlignment="1" applyProtection="1" pivotButton="0" quotePrefix="0" xfId="0">
      <alignment horizontal="center" vertical="top" wrapText="1"/>
      <protection locked="0" hidden="0"/>
    </xf>
    <xf numFmtId="14" fontId="1" fillId="0" borderId="18" applyAlignment="1" applyProtection="1" pivotButton="0" quotePrefix="0" xfId="0">
      <alignment horizontal="center" vertical="top" wrapText="1"/>
      <protection locked="0" hidden="0"/>
    </xf>
    <xf numFmtId="14" fontId="1" fillId="0" borderId="46" applyAlignment="1" applyProtection="1" pivotButton="0" quotePrefix="0" xfId="0">
      <alignment horizontal="center" vertical="top" wrapText="1"/>
      <protection locked="0" hidden="0"/>
    </xf>
    <xf numFmtId="14" fontId="1" fillId="0" borderId="18" applyAlignment="1" applyProtection="1" pivotButton="0" quotePrefix="0" xfId="0">
      <alignment horizontal="center" vertical="center" wrapText="1"/>
      <protection locked="0" hidden="0"/>
    </xf>
    <xf numFmtId="14" fontId="1" fillId="0" borderId="46" applyAlignment="1" applyProtection="1" pivotButton="0" quotePrefix="0" xfId="0">
      <alignment horizontal="center" vertical="center" wrapText="1"/>
      <protection locked="0" hidden="0"/>
    </xf>
    <xf numFmtId="14" fontId="3" fillId="6" borderId="18" applyAlignment="1" applyProtection="1" pivotButton="0" quotePrefix="0" xfId="0">
      <alignment vertical="top" wrapText="1"/>
      <protection locked="0" hidden="0"/>
    </xf>
    <xf numFmtId="14" fontId="3" fillId="4" borderId="20" applyAlignment="1" applyProtection="1" pivotButton="0" quotePrefix="0" xfId="0">
      <alignment vertical="top" wrapText="1"/>
      <protection locked="0" hidden="0"/>
    </xf>
    <xf numFmtId="0" fontId="8" fillId="0" borderId="68" applyAlignment="1" applyProtection="1" pivotButton="0" quotePrefix="0" xfId="0">
      <alignment vertical="center"/>
      <protection locked="0" hidden="0"/>
    </xf>
    <xf numFmtId="0" fontId="8" fillId="0" borderId="0" applyAlignment="1" applyProtection="1" pivotButton="0" quotePrefix="0" xfId="0">
      <alignment vertical="top"/>
      <protection locked="0" hidden="0"/>
    </xf>
    <xf numFmtId="0" fontId="2" fillId="6" borderId="1" applyAlignment="1" applyProtection="1" pivotButton="0" quotePrefix="0" xfId="0">
      <alignment horizontal="center" vertical="top" wrapText="1"/>
      <protection locked="0" hidden="0"/>
    </xf>
    <xf numFmtId="14" fontId="3" fillId="6" borderId="20" applyAlignment="1" applyProtection="1" pivotButton="0" quotePrefix="0" xfId="0">
      <alignment vertical="top" wrapText="1"/>
      <protection locked="0" hidden="0"/>
    </xf>
    <xf numFmtId="0" fontId="14" fillId="0" borderId="70" applyAlignment="1" pivotButton="0" quotePrefix="0" xfId="0">
      <alignment horizontal="right" vertical="center" wrapText="1"/>
    </xf>
    <xf numFmtId="3" fontId="14" fillId="0" borderId="65" applyAlignment="1" pivotButton="0" quotePrefix="0" xfId="0">
      <alignment horizontal="center" vertical="center" wrapText="1"/>
    </xf>
    <xf numFmtId="0" fontId="5" fillId="0" borderId="70" applyAlignment="1" applyProtection="1" pivotButton="0" quotePrefix="0" xfId="0">
      <alignment vertical="top" wrapText="1"/>
      <protection locked="0" hidden="0"/>
    </xf>
    <xf numFmtId="0" fontId="5" fillId="0" borderId="65" applyAlignment="1" applyProtection="1" pivotButton="0" quotePrefix="0" xfId="0">
      <alignment vertical="top" wrapText="1"/>
      <protection locked="0" hidden="0"/>
    </xf>
    <xf numFmtId="1" fontId="5" fillId="0" borderId="0" applyAlignment="1" applyProtection="1" pivotButton="0" quotePrefix="0" xfId="0">
      <alignment horizontal="center" wrapText="1"/>
      <protection locked="0" hidden="0"/>
    </xf>
    <xf numFmtId="1" fontId="12" fillId="4" borderId="38" applyAlignment="1" pivotButton="0" quotePrefix="0" xfId="0">
      <alignment horizontal="center" vertical="center"/>
    </xf>
    <xf numFmtId="3" fontId="12" fillId="0" borderId="19" applyAlignment="1" applyProtection="1" pivotButton="0" quotePrefix="0" xfId="0">
      <alignment horizontal="center" vertical="center" wrapText="1"/>
      <protection locked="0" hidden="0"/>
    </xf>
    <xf numFmtId="3" fontId="12" fillId="4" borderId="39" applyAlignment="1" pivotButton="0" quotePrefix="0" xfId="0">
      <alignment horizontal="center" vertical="center" wrapText="1"/>
    </xf>
    <xf numFmtId="0" fontId="1" fillId="14" borderId="19" applyAlignment="1" applyProtection="1" pivotButton="0" quotePrefix="0" xfId="0">
      <alignment horizontal="center" vertical="center" wrapText="1"/>
      <protection locked="0" hidden="0"/>
    </xf>
    <xf numFmtId="0" fontId="1" fillId="14" borderId="39" applyAlignment="1" applyProtection="1" pivotButton="0" quotePrefix="0" xfId="0">
      <alignment horizontal="center" vertical="center" wrapText="1"/>
      <protection locked="0" hidden="0"/>
    </xf>
    <xf numFmtId="1" fontId="1" fillId="0" borderId="19" applyAlignment="1" applyProtection="1" pivotButton="0" quotePrefix="0" xfId="0">
      <alignment horizontal="center" vertical="center" wrapText="1"/>
      <protection locked="0" hidden="0"/>
    </xf>
    <xf numFmtId="0" fontId="1" fillId="0" borderId="43" applyAlignment="1" applyProtection="1" pivotButton="0" quotePrefix="0" xfId="0">
      <alignment horizontal="center" vertical="center" wrapText="1"/>
      <protection locked="0" hidden="0"/>
    </xf>
    <xf numFmtId="1" fontId="1" fillId="0" borderId="43" applyAlignment="1" applyProtection="1" pivotButton="0" quotePrefix="0" xfId="0">
      <alignment horizontal="center" vertical="center" wrapText="1"/>
      <protection locked="0" hidden="0"/>
    </xf>
    <xf numFmtId="1" fontId="12" fillId="4" borderId="44" applyAlignment="1" pivotButton="0" quotePrefix="0" xfId="0">
      <alignment horizontal="center" vertical="center"/>
    </xf>
    <xf numFmtId="0" fontId="1" fillId="0" borderId="19" applyAlignment="1" applyProtection="1" pivotButton="0" quotePrefix="0" xfId="0">
      <alignment horizontal="center" vertical="center" wrapText="1"/>
      <protection locked="0" hidden="0"/>
    </xf>
    <xf numFmtId="0" fontId="12" fillId="4" borderId="39" applyAlignment="1" pivotButton="0" quotePrefix="0" xfId="0">
      <alignment horizontal="center" vertical="center"/>
    </xf>
    <xf numFmtId="0" fontId="3" fillId="0" borderId="45" applyAlignment="1" applyProtection="1" pivotButton="0" quotePrefix="0" xfId="0">
      <alignment horizontal="center" vertical="center" wrapText="1"/>
      <protection locked="0" hidden="0"/>
    </xf>
    <xf numFmtId="0" fontId="3" fillId="0" borderId="71" applyAlignment="1" applyProtection="1" pivotButton="0" quotePrefix="0" xfId="0">
      <alignment horizontal="center" vertical="center" wrapText="1"/>
      <protection locked="0" hidden="0"/>
    </xf>
    <xf numFmtId="3" fontId="12" fillId="16" borderId="13" applyAlignment="1" pivotButton="0" quotePrefix="0" xfId="0">
      <alignment horizontal="center" vertical="center" wrapText="1"/>
    </xf>
    <xf numFmtId="3" fontId="12" fillId="16" borderId="43" applyAlignment="1" pivotButton="0" quotePrefix="0" xfId="0">
      <alignment horizontal="center" vertical="center" wrapText="1"/>
    </xf>
    <xf numFmtId="3" fontId="12" fillId="16" borderId="23" applyAlignment="1" applyProtection="1" pivotButton="0" quotePrefix="0" xfId="0">
      <alignment horizontal="center" vertical="center" wrapText="1"/>
      <protection locked="0" hidden="0"/>
    </xf>
    <xf numFmtId="3" fontId="12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23" applyAlignment="1" applyProtection="1" pivotButton="0" quotePrefix="0" xfId="0">
      <alignment horizontal="center" vertical="center" wrapText="1"/>
      <protection locked="0" hidden="0"/>
    </xf>
    <xf numFmtId="0" fontId="1" fillId="16" borderId="38" applyAlignment="1" applyProtection="1" pivotButton="0" quotePrefix="0" xfId="0">
      <alignment horizontal="center" vertical="center" wrapText="1"/>
      <protection locked="0" hidden="0"/>
    </xf>
    <xf numFmtId="1" fontId="1" fillId="16" borderId="23" applyAlignment="1" applyProtection="1" pivotButton="0" quotePrefix="0" xfId="0">
      <alignment horizontal="center" vertical="center" wrapText="1"/>
      <protection locked="0" hidden="0"/>
    </xf>
    <xf numFmtId="0" fontId="1" fillId="16" borderId="10" applyAlignment="1" applyProtection="1" pivotButton="0" quotePrefix="0" xfId="0">
      <alignment horizontal="center" vertical="center" wrapText="1"/>
      <protection locked="0" hidden="0"/>
    </xf>
    <xf numFmtId="1" fontId="1" fillId="16" borderId="10" applyAlignment="1" applyProtection="1" pivotButton="0" quotePrefix="0" xfId="0">
      <alignment horizontal="center" vertical="center" wrapText="1"/>
      <protection locked="0" hidden="0"/>
    </xf>
    <xf numFmtId="0" fontId="1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46" applyAlignment="1" applyProtection="1" pivotButton="0" quotePrefix="0" xfId="0">
      <alignment horizontal="center" vertical="center" wrapText="1"/>
      <protection locked="0" hidden="0"/>
    </xf>
    <xf numFmtId="1" fontId="1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13" applyAlignment="1" applyProtection="1" pivotButton="0" quotePrefix="0" xfId="0">
      <alignment horizontal="center" vertical="center" wrapText="1"/>
      <protection locked="0" hidden="0"/>
    </xf>
    <xf numFmtId="1" fontId="1" fillId="16" borderId="13" applyAlignment="1" applyProtection="1" pivotButton="0" quotePrefix="0" xfId="0">
      <alignment horizontal="center" vertical="center" wrapText="1"/>
      <protection locked="0" hidden="0"/>
    </xf>
    <xf numFmtId="0" fontId="1" fillId="16" borderId="17" applyAlignment="1" applyProtection="1" pivotButton="0" quotePrefix="0" xfId="0">
      <alignment horizontal="center" vertical="center" wrapText="1"/>
      <protection locked="0" hidden="0"/>
    </xf>
    <xf numFmtId="1" fontId="1" fillId="16" borderId="16" applyAlignment="1" applyProtection="1" pivotButton="0" quotePrefix="0" xfId="0">
      <alignment horizontal="center" vertical="center" wrapText="1"/>
      <protection locked="0" hidden="0"/>
    </xf>
    <xf numFmtId="0" fontId="1" fillId="16" borderId="48" applyAlignment="1" applyProtection="1" pivotButton="0" quotePrefix="0" xfId="0">
      <alignment horizontal="center" vertical="center" wrapText="1"/>
      <protection locked="0" hidden="0"/>
    </xf>
    <xf numFmtId="1" fontId="1" fillId="16" borderId="48" applyAlignment="1" applyProtection="1" pivotButton="0" quotePrefix="0" xfId="0">
      <alignment horizontal="center" vertical="center" wrapText="1"/>
      <protection locked="0" hidden="0"/>
    </xf>
    <xf numFmtId="3" fontId="14" fillId="3" borderId="43" applyAlignment="1" pivotButton="0" quotePrefix="0" xfId="0">
      <alignment horizontal="center" vertical="top" wrapText="1"/>
    </xf>
    <xf numFmtId="0" fontId="12" fillId="3" borderId="37" applyAlignment="1" applyProtection="1" pivotButton="0" quotePrefix="0" xfId="0">
      <alignment vertical="top" wrapText="1"/>
      <protection locked="0" hidden="0"/>
    </xf>
    <xf numFmtId="0" fontId="12" fillId="3" borderId="13" applyAlignment="1" applyProtection="1" pivotButton="0" quotePrefix="0" xfId="0">
      <alignment vertical="top" wrapText="1"/>
      <protection locked="0" hidden="0"/>
    </xf>
    <xf numFmtId="3" fontId="12" fillId="16" borderId="19" applyAlignment="1" applyProtection="1" pivotButton="0" quotePrefix="0" xfId="0">
      <alignment horizontal="center" vertical="center" wrapText="1"/>
      <protection locked="0" hidden="0"/>
    </xf>
    <xf numFmtId="3" fontId="12" fillId="0" borderId="23" applyAlignment="1" pivotButton="0" quotePrefix="0" xfId="0">
      <alignment horizontal="center" vertical="center" wrapText="1"/>
    </xf>
    <xf numFmtId="3" fontId="12" fillId="0" borderId="13" applyAlignment="1" pivotButton="0" quotePrefix="0" xfId="0">
      <alignment horizontal="center" vertical="center" wrapText="1"/>
    </xf>
    <xf numFmtId="0" fontId="12" fillId="0" borderId="49" applyAlignment="1" pivotButton="0" quotePrefix="0" xfId="0">
      <alignment horizontal="center" vertical="top"/>
    </xf>
    <xf numFmtId="3" fontId="19" fillId="16" borderId="0" applyAlignment="1" pivotButton="0" quotePrefix="0" xfId="0">
      <alignment horizontal="center" vertical="top" wrapText="1"/>
    </xf>
    <xf numFmtId="3" fontId="12" fillId="3" borderId="37" applyAlignment="1" pivotButton="0" quotePrefix="0" xfId="0">
      <alignment horizontal="center" vertical="top"/>
    </xf>
    <xf numFmtId="3" fontId="12" fillId="11" borderId="46" applyAlignment="1" pivotButton="0" quotePrefix="0" xfId="0">
      <alignment horizontal="center" vertical="center" wrapText="1"/>
    </xf>
    <xf numFmtId="3" fontId="12" fillId="0" borderId="20" applyAlignment="1" pivotButton="0" quotePrefix="0" xfId="0">
      <alignment horizontal="center" vertical="center" wrapText="1"/>
    </xf>
    <xf numFmtId="3" fontId="12" fillId="0" borderId="1" applyAlignment="1" pivotButton="0" quotePrefix="0" xfId="0">
      <alignment horizontal="center" vertical="center" wrapText="1"/>
    </xf>
    <xf numFmtId="3" fontId="12" fillId="11" borderId="22" applyAlignment="1" pivotButton="0" quotePrefix="0" xfId="0">
      <alignment horizontal="center" vertical="center" wrapText="1"/>
    </xf>
    <xf numFmtId="3" fontId="12" fillId="0" borderId="11" applyAlignment="1" applyProtection="1" pivotButton="0" quotePrefix="0" xfId="0">
      <alignment horizontal="center" vertical="center" wrapText="1"/>
      <protection locked="0" hidden="0"/>
    </xf>
    <xf numFmtId="3" fontId="12" fillId="4" borderId="22" applyAlignment="1" pivotButton="0" quotePrefix="0" xfId="0">
      <alignment horizontal="center" vertical="center" wrapText="1"/>
    </xf>
    <xf numFmtId="3" fontId="12" fillId="16" borderId="10" applyAlignment="1" pivotButton="0" quotePrefix="0" xfId="0">
      <alignment horizontal="center" vertical="center" wrapText="1"/>
    </xf>
    <xf numFmtId="3" fontId="12" fillId="6" borderId="38" applyAlignment="1" pivotButton="0" quotePrefix="0" xfId="0">
      <alignment horizontal="center" vertical="center" wrapText="1"/>
    </xf>
    <xf numFmtId="3" fontId="12" fillId="13" borderId="46" applyAlignment="1" pivotButton="0" quotePrefix="0" xfId="0">
      <alignment horizontal="center" vertical="center" wrapText="1"/>
    </xf>
    <xf numFmtId="3" fontId="12" fillId="0" borderId="31" applyAlignment="1" pivotButton="0" quotePrefix="0" xfId="0">
      <alignment horizontal="center" vertical="center" wrapText="1"/>
    </xf>
    <xf numFmtId="3" fontId="12" fillId="16" borderId="54" applyAlignment="1" pivotButton="0" quotePrefix="0" xfId="0">
      <alignment horizontal="center" vertical="center" wrapText="1"/>
    </xf>
    <xf numFmtId="3" fontId="12" fillId="13" borderId="22" applyAlignment="1" pivotButton="0" quotePrefix="0" xfId="0">
      <alignment horizontal="center" vertical="center" wrapText="1"/>
    </xf>
    <xf numFmtId="3" fontId="12" fillId="16" borderId="31" applyAlignment="1" applyProtection="1" pivotButton="0" quotePrefix="0" xfId="0">
      <alignment horizontal="center" vertical="center" wrapText="1"/>
      <protection locked="0" hidden="0"/>
    </xf>
    <xf numFmtId="3" fontId="12" fillId="16" borderId="55" applyAlignment="1" pivotButton="0" quotePrefix="0" xfId="0">
      <alignment horizontal="center" vertical="center" wrapText="1"/>
    </xf>
    <xf numFmtId="3" fontId="12" fillId="6" borderId="22" applyAlignment="1" pivotButton="0" quotePrefix="0" xfId="0">
      <alignment horizontal="center" vertical="center" wrapText="1"/>
    </xf>
    <xf numFmtId="0" fontId="3" fillId="14" borderId="62" applyAlignment="1" applyProtection="1" pivotButton="0" quotePrefix="0" xfId="0">
      <alignment horizontal="center" vertical="center" wrapText="1"/>
      <protection locked="0" hidden="0"/>
    </xf>
    <xf numFmtId="1" fontId="3" fillId="14" borderId="18" applyAlignment="1" applyProtection="1" pivotButton="0" quotePrefix="0" xfId="0">
      <alignment horizontal="center" vertical="center" wrapText="1"/>
      <protection locked="0" hidden="0"/>
    </xf>
    <xf numFmtId="0" fontId="3" fillId="14" borderId="46" applyAlignment="1" applyProtection="1" pivotButton="0" quotePrefix="0" xfId="0">
      <alignment horizontal="center" vertical="center" wrapText="1"/>
      <protection locked="0" hidden="0"/>
    </xf>
    <xf numFmtId="0" fontId="3" fillId="14" borderId="13" applyAlignment="1" applyProtection="1" pivotButton="0" quotePrefix="0" xfId="0">
      <alignment horizontal="center" vertical="center" wrapText="1"/>
      <protection locked="0" hidden="0"/>
    </xf>
    <xf numFmtId="1" fontId="3" fillId="14" borderId="13" applyAlignment="1" applyProtection="1" pivotButton="0" quotePrefix="0" xfId="0">
      <alignment horizontal="center" vertical="center" wrapText="1"/>
      <protection locked="0" hidden="0"/>
    </xf>
    <xf numFmtId="1" fontId="0" fillId="0" borderId="37" applyAlignment="1" pivotButton="0" quotePrefix="0" xfId="0">
      <alignment horizontal="center" vertical="center"/>
    </xf>
    <xf numFmtId="0" fontId="3" fillId="0" borderId="18" applyAlignment="1" applyProtection="1" pivotButton="0" quotePrefix="0" xfId="0">
      <alignment horizontal="center" vertical="center" wrapText="1"/>
      <protection locked="0" hidden="0"/>
    </xf>
    <xf numFmtId="1" fontId="3" fillId="0" borderId="13" applyAlignment="1" applyProtection="1" pivotButton="0" quotePrefix="0" xfId="0">
      <alignment horizontal="center" vertical="center" wrapText="1"/>
      <protection locked="0" hidden="0"/>
    </xf>
    <xf numFmtId="0" fontId="0" fillId="0" borderId="46" applyAlignment="1" pivotButton="0" quotePrefix="0" xfId="0">
      <alignment horizontal="center" vertical="center"/>
    </xf>
    <xf numFmtId="0" fontId="12" fillId="4" borderId="12" applyAlignment="1" pivotButton="0" quotePrefix="0" xfId="0">
      <alignment horizontal="center" vertical="top" wrapText="1"/>
    </xf>
    <xf numFmtId="0" fontId="14" fillId="0" borderId="11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12" fillId="0" borderId="12" applyAlignment="1" pivotButton="0" quotePrefix="0" xfId="0">
      <alignment horizontal="center" vertical="top" wrapText="1"/>
    </xf>
    <xf numFmtId="0" fontId="12" fillId="0" borderId="7" applyAlignment="1" pivotButton="0" quotePrefix="0" xfId="0">
      <alignment horizontal="center" vertical="top" wrapText="1"/>
    </xf>
    <xf numFmtId="0" fontId="0" fillId="7" borderId="65" applyAlignment="1" pivotButton="0" quotePrefix="0" xfId="0">
      <alignment horizontal="center" vertical="top" wrapText="1"/>
    </xf>
    <xf numFmtId="0" fontId="12" fillId="7" borderId="66" applyAlignment="1" pivotButton="0" quotePrefix="0" xfId="0">
      <alignment horizontal="center" vertical="top" wrapText="1"/>
    </xf>
    <xf numFmtId="0" fontId="12" fillId="5" borderId="66" applyAlignment="1" applyProtection="1" pivotButton="0" quotePrefix="0" xfId="0">
      <alignment horizontal="center" vertical="top" wrapText="1"/>
      <protection locked="0" hidden="0"/>
    </xf>
    <xf numFmtId="0" fontId="12" fillId="6" borderId="23" applyAlignment="1" pivotButton="0" quotePrefix="0" xfId="0">
      <alignment horizontal="center" vertical="top" wrapText="1"/>
    </xf>
    <xf numFmtId="0" fontId="0" fillId="3" borderId="30" applyAlignment="1" pivotButton="0" quotePrefix="0" xfId="0">
      <alignment horizontal="center" vertical="top" wrapText="1"/>
    </xf>
    <xf numFmtId="0" fontId="0" fillId="3" borderId="30" applyAlignment="1" applyProtection="1" pivotButton="0" quotePrefix="0" xfId="0">
      <alignment horizontal="center" vertical="top" wrapText="1"/>
      <protection locked="0" hidden="0"/>
    </xf>
    <xf numFmtId="0" fontId="0" fillId="3" borderId="66" applyAlignment="1" applyProtection="1" pivotButton="0" quotePrefix="0" xfId="0">
      <alignment horizontal="center" vertical="top" wrapText="1"/>
      <protection locked="0" hidden="0"/>
    </xf>
    <xf numFmtId="0" fontId="0" fillId="7" borderId="66" applyAlignment="1" pivotButton="0" quotePrefix="0" xfId="0">
      <alignment horizontal="center" vertical="top" wrapText="1"/>
    </xf>
    <xf numFmtId="0" fontId="12" fillId="4" borderId="23" applyAlignment="1" pivotButton="0" quotePrefix="0" xfId="0">
      <alignment horizontal="center" vertical="top" wrapText="1"/>
    </xf>
    <xf numFmtId="0" fontId="12" fillId="7" borderId="23" applyAlignment="1" pivotButton="0" quotePrefix="0" xfId="0">
      <alignment horizontal="center" vertical="top" wrapText="1"/>
    </xf>
    <xf numFmtId="0" fontId="12" fillId="4" borderId="62" applyAlignment="1" applyProtection="1" pivotButton="0" quotePrefix="0" xfId="0">
      <alignment horizontal="center" vertical="top" wrapText="1"/>
      <protection locked="0" hidden="0"/>
    </xf>
    <xf numFmtId="0" fontId="0" fillId="5" borderId="30" applyAlignment="1" pivotButton="0" quotePrefix="0" xfId="0">
      <alignment horizontal="center" vertical="top" wrapText="1"/>
    </xf>
    <xf numFmtId="0" fontId="12" fillId="5" borderId="30" applyAlignment="1" applyProtection="1" pivotButton="0" quotePrefix="0" xfId="0">
      <alignment horizontal="center" vertical="top" wrapText="1"/>
      <protection locked="0" hidden="0"/>
    </xf>
    <xf numFmtId="0" fontId="0" fillId="5" borderId="30" applyAlignment="1" applyProtection="1" pivotButton="0" quotePrefix="0" xfId="0">
      <alignment horizontal="center" vertical="top" wrapText="1"/>
      <protection locked="0" hidden="0"/>
    </xf>
    <xf numFmtId="0" fontId="12" fillId="14" borderId="64" applyAlignment="1" pivotButton="0" quotePrefix="0" xfId="0">
      <alignment horizontal="center" vertical="center" wrapText="1"/>
    </xf>
    <xf numFmtId="0" fontId="12" fillId="14" borderId="48" applyAlignment="1" pivotButton="0" quotePrefix="0" xfId="0">
      <alignment horizontal="center" vertical="center" wrapText="1"/>
    </xf>
    <xf numFmtId="0" fontId="12" fillId="14" borderId="43" applyAlignment="1" pivotButton="0" quotePrefix="0" xfId="0">
      <alignment horizontal="center" vertical="center" wrapText="1"/>
    </xf>
    <xf numFmtId="0" fontId="12" fillId="0" borderId="48" applyAlignment="1" pivotButton="0" quotePrefix="0" xfId="0">
      <alignment horizontal="center" vertical="top" wrapText="1"/>
    </xf>
    <xf numFmtId="0" fontId="12" fillId="14" borderId="48" applyAlignment="1" pivotButton="0" quotePrefix="0" xfId="0">
      <alignment horizontal="center" vertical="top" wrapText="1"/>
    </xf>
    <xf numFmtId="0" fontId="7" fillId="0" borderId="63" applyAlignment="1" pivotButton="0" quotePrefix="0" xfId="0">
      <alignment horizontal="center" vertical="center" wrapText="1"/>
    </xf>
    <xf numFmtId="14" fontId="1" fillId="14" borderId="48" applyAlignment="1" pivotButton="0" quotePrefix="0" xfId="0">
      <alignment horizontal="center" vertical="center" wrapText="1"/>
    </xf>
    <xf numFmtId="14" fontId="12" fillId="0" borderId="48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12" fillId="0" borderId="48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center" vertical="top" wrapText="1"/>
    </xf>
    <xf numFmtId="0" fontId="3" fillId="4" borderId="1" applyAlignment="1" applyProtection="1" pivotButton="0" quotePrefix="0" xfId="0">
      <alignment horizontal="center" vertical="top" wrapText="1"/>
      <protection locked="0" hidden="0"/>
    </xf>
    <xf numFmtId="0" fontId="3" fillId="4" borderId="22" applyAlignment="1" applyProtection="1" pivotButton="0" quotePrefix="0" xfId="0">
      <alignment horizontal="center" vertical="top" wrapText="1"/>
      <protection locked="0" hidden="0"/>
    </xf>
    <xf numFmtId="0" fontId="3" fillId="6" borderId="13" applyAlignment="1" applyProtection="1" pivotButton="0" quotePrefix="0" xfId="0">
      <alignment horizontal="center" vertical="top" wrapText="1"/>
      <protection locked="0" hidden="0"/>
    </xf>
    <xf numFmtId="0" fontId="3" fillId="6" borderId="46" applyAlignment="1" applyProtection="1" pivotButton="0" quotePrefix="0" xfId="0">
      <alignment horizontal="center" vertical="top" wrapText="1"/>
      <protection locked="0" hidden="0"/>
    </xf>
    <xf numFmtId="0" fontId="3" fillId="0" borderId="13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0" fontId="3" fillId="6" borderId="1" applyAlignment="1" applyProtection="1" pivotButton="0" quotePrefix="0" xfId="0">
      <alignment horizontal="center" vertical="top" wrapText="1"/>
      <protection locked="0" hidden="0"/>
    </xf>
    <xf numFmtId="0" fontId="3" fillId="6" borderId="22" applyAlignment="1" applyProtection="1" pivotButton="0" quotePrefix="0" xfId="0">
      <alignment horizontal="center" vertical="top" wrapText="1"/>
      <protection locked="0" hidden="0"/>
    </xf>
    <xf numFmtId="164" fontId="14" fillId="4" borderId="8" applyAlignment="1" pivotButton="0" quotePrefix="0" xfId="0">
      <alignment horizontal="center" vertical="top" wrapText="1"/>
    </xf>
    <xf numFmtId="164" fontId="14" fillId="3" borderId="24" applyAlignment="1" pivotButton="0" quotePrefix="0" xfId="0">
      <alignment horizontal="center" vertical="top" wrapText="1"/>
    </xf>
    <xf numFmtId="164" fontId="14" fillId="3" borderId="10" applyAlignment="1" pivotButton="0" quotePrefix="0" xfId="0">
      <alignment horizontal="center" vertical="top" wrapText="1"/>
    </xf>
    <xf numFmtId="165" fontId="14" fillId="10" borderId="26" applyAlignment="1" pivotButton="0" quotePrefix="0" xfId="0">
      <alignment horizontal="center" vertical="top" wrapText="1"/>
    </xf>
    <xf numFmtId="164" fontId="14" fillId="10" borderId="10" applyAlignment="1" pivotButton="0" quotePrefix="0" xfId="0">
      <alignment horizontal="center" vertical="top" wrapText="1"/>
    </xf>
    <xf numFmtId="164" fontId="14" fillId="3" borderId="38" applyAlignment="1" pivotButton="0" quotePrefix="0" xfId="0">
      <alignment horizontal="center" vertical="top" wrapText="1"/>
    </xf>
    <xf numFmtId="165" fontId="14" fillId="4" borderId="8" applyAlignment="1" pivotButton="0" quotePrefix="0" xfId="0">
      <alignment horizontal="center" vertical="top" wrapText="1"/>
    </xf>
    <xf numFmtId="164" fontId="14" fillId="3" borderId="26" applyAlignment="1" pivotButton="0" quotePrefix="0" xfId="0">
      <alignment horizontal="center" vertical="top" wrapText="1"/>
    </xf>
    <xf numFmtId="164" fontId="14" fillId="10" borderId="26" applyAlignment="1" pivotButton="0" quotePrefix="0" xfId="0">
      <alignment horizontal="center" vertical="top" wrapText="1"/>
    </xf>
    <xf numFmtId="164" fontId="14" fillId="0" borderId="56" applyAlignment="1" pivotButton="0" quotePrefix="0" xfId="0">
      <alignment horizontal="center" vertical="top" wrapText="1"/>
    </xf>
    <xf numFmtId="164" fontId="14" fillId="3" borderId="8" applyAlignment="1" pivotButton="0" quotePrefix="0" xfId="0">
      <alignment horizontal="center" vertical="top" wrapText="1"/>
    </xf>
    <xf numFmtId="166" fontId="14" fillId="0" borderId="25" applyAlignment="1" pivotButton="0" quotePrefix="0" xfId="0">
      <alignment horizontal="center" vertical="top" wrapText="1"/>
    </xf>
    <xf numFmtId="166" fontId="14" fillId="0" borderId="13" applyAlignment="1" pivotButton="0" quotePrefix="0" xfId="0">
      <alignment horizontal="center" vertical="top" wrapText="1"/>
    </xf>
    <xf numFmtId="166" fontId="14" fillId="10" borderId="37" applyAlignment="1" pivotButton="0" quotePrefix="0" xfId="0">
      <alignment horizontal="center" vertical="top" wrapText="1"/>
    </xf>
    <xf numFmtId="166" fontId="12" fillId="4" borderId="5" applyAlignment="1" pivotButton="0" quotePrefix="0" xfId="0">
      <alignment horizontal="center" vertical="top" wrapText="1"/>
    </xf>
    <xf numFmtId="166" fontId="20" fillId="0" borderId="25" applyAlignment="1" pivotButton="0" quotePrefix="0" xfId="0">
      <alignment horizontal="center" vertical="top" wrapText="1"/>
    </xf>
    <xf numFmtId="166" fontId="20" fillId="10" borderId="13" applyAlignment="1" pivotButton="0" quotePrefix="0" xfId="0">
      <alignment horizontal="center" vertical="top" wrapText="1"/>
    </xf>
    <xf numFmtId="166" fontId="14" fillId="0" borderId="46" applyAlignment="1" pivotButton="0" quotePrefix="0" xfId="0">
      <alignment horizontal="center" vertical="top" wrapText="1"/>
    </xf>
    <xf numFmtId="166" fontId="14" fillId="10" borderId="13" applyAlignment="1" pivotButton="0" quotePrefix="0" xfId="0">
      <alignment horizontal="center" vertical="top" wrapText="1"/>
    </xf>
    <xf numFmtId="166" fontId="14" fillId="0" borderId="37" applyAlignment="1" pivotButton="0" quotePrefix="0" xfId="0">
      <alignment horizontal="center" vertical="top" wrapText="1"/>
    </xf>
    <xf numFmtId="164" fontId="14" fillId="0" borderId="25" applyAlignment="1" pivotButton="0" quotePrefix="0" xfId="0">
      <alignment horizontal="center" vertical="top" wrapText="1"/>
    </xf>
    <xf numFmtId="164" fontId="14" fillId="0" borderId="13" applyAlignment="1" pivotButton="0" quotePrefix="0" xfId="0">
      <alignment horizontal="center" vertical="top" wrapText="1"/>
    </xf>
    <xf numFmtId="164" fontId="14" fillId="10" borderId="37" applyAlignment="1" pivotButton="0" quotePrefix="0" xfId="0">
      <alignment horizontal="center" vertical="top" wrapText="1"/>
    </xf>
    <xf numFmtId="164" fontId="14" fillId="10" borderId="13" applyAlignment="1" pivotButton="0" quotePrefix="0" xfId="0">
      <alignment horizontal="center" vertical="top" wrapText="1"/>
    </xf>
    <xf numFmtId="164" fontId="20" fillId="0" borderId="46" applyAlignment="1" pivotButton="0" quotePrefix="0" xfId="0">
      <alignment horizontal="center" vertical="top" wrapText="1"/>
    </xf>
    <xf numFmtId="164" fontId="14" fillId="0" borderId="37" applyAlignment="1" pivotButton="0" quotePrefix="0" xfId="0">
      <alignment horizontal="center" vertical="top" wrapText="1"/>
    </xf>
    <xf numFmtId="166" fontId="14" fillId="0" borderId="52" applyAlignment="1" pivotButton="0" quotePrefix="0" xfId="0">
      <alignment horizontal="center" vertical="top" wrapText="1"/>
    </xf>
    <xf numFmtId="166" fontId="14" fillId="0" borderId="1" applyAlignment="1" pivotButton="0" quotePrefix="0" xfId="0">
      <alignment horizontal="center" vertical="top" wrapText="1"/>
    </xf>
    <xf numFmtId="166" fontId="20" fillId="10" borderId="21" applyAlignment="1" pivotButton="0" quotePrefix="0" xfId="0">
      <alignment horizontal="center" vertical="top" wrapText="1"/>
    </xf>
    <xf numFmtId="166" fontId="12" fillId="4" borderId="9" applyAlignment="1" pivotButton="0" quotePrefix="0" xfId="0">
      <alignment horizontal="center" vertical="top" wrapText="1"/>
    </xf>
    <xf numFmtId="166" fontId="14" fillId="10" borderId="1" applyAlignment="1" pivotButton="0" quotePrefix="0" xfId="0">
      <alignment horizontal="center" vertical="top" wrapText="1"/>
    </xf>
    <xf numFmtId="166" fontId="14" fillId="0" borderId="22" applyAlignment="1" pivotButton="0" quotePrefix="0" xfId="0">
      <alignment horizontal="center" vertical="top" wrapText="1"/>
    </xf>
    <xf numFmtId="166" fontId="14" fillId="0" borderId="21" applyAlignment="1" pivotButton="0" quotePrefix="0" xfId="0">
      <alignment horizontal="center" vertical="top" wrapText="1"/>
    </xf>
    <xf numFmtId="166" fontId="14" fillId="0" borderId="51" applyAlignment="1" pivotButton="0" quotePrefix="0" xfId="0">
      <alignment horizontal="center" vertical="top" wrapText="1"/>
    </xf>
    <xf numFmtId="166" fontId="14" fillId="0" borderId="43" applyAlignment="1" pivotButton="0" quotePrefix="0" xfId="0">
      <alignment horizontal="center" vertical="top" wrapText="1"/>
    </xf>
    <xf numFmtId="166" fontId="14" fillId="10" borderId="43" applyAlignment="1" pivotButton="0" quotePrefix="0" xfId="0">
      <alignment horizontal="center" vertical="top" wrapText="1"/>
    </xf>
    <xf numFmtId="166" fontId="12" fillId="4" borderId="12" applyAlignment="1" pivotButton="0" quotePrefix="0" xfId="0">
      <alignment horizontal="center" vertical="top" wrapText="1"/>
    </xf>
    <xf numFmtId="166" fontId="14" fillId="0" borderId="24" applyAlignment="1" pivotButton="0" quotePrefix="0" xfId="0">
      <alignment horizontal="center" vertical="top" wrapText="1"/>
    </xf>
    <xf numFmtId="166" fontId="14" fillId="0" borderId="10" applyAlignment="1" pivotButton="0" quotePrefix="0" xfId="0">
      <alignment horizontal="center" vertical="top" wrapText="1"/>
    </xf>
    <xf numFmtId="166" fontId="14" fillId="10" borderId="10" applyAlignment="1" pivotButton="0" quotePrefix="0" xfId="0">
      <alignment horizontal="center" vertical="top" wrapText="1"/>
    </xf>
    <xf numFmtId="165" fontId="18" fillId="0" borderId="13" pivotButton="0" quotePrefix="0" xfId="0"/>
    <xf numFmtId="167" fontId="3" fillId="2" borderId="8" applyAlignment="1" applyProtection="1" pivotButton="0" quotePrefix="0" xfId="1">
      <alignment horizontal="center" vertical="center" wrapText="1"/>
      <protection locked="0" hidden="0"/>
    </xf>
    <xf numFmtId="164" fontId="12" fillId="6" borderId="34" applyAlignment="1" applyProtection="1" pivotButton="0" quotePrefix="0" xfId="0">
      <alignment horizontal="center" vertical="center" wrapText="1"/>
      <protection locked="0" hidden="0"/>
    </xf>
    <xf numFmtId="164" fontId="3" fillId="2" borderId="34" applyAlignment="1" applyProtection="1" pivotButton="0" quotePrefix="0" xfId="0">
      <alignment horizontal="center" vertical="center" wrapText="1"/>
      <protection locked="0" hidden="0"/>
    </xf>
    <xf numFmtId="0" fontId="12" fillId="4" borderId="34" applyAlignment="1" pivotButton="0" quotePrefix="0" xfId="0">
      <alignment horizontal="center" vertical="top" wrapText="1"/>
    </xf>
    <xf numFmtId="0" fontId="0" fillId="0" borderId="12" pivotButton="0" quotePrefix="0" xfId="0"/>
    <xf numFmtId="0" fontId="12" fillId="0" borderId="23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24" pivotButton="0" quotePrefix="0" xfId="0"/>
    <xf numFmtId="0" fontId="12" fillId="0" borderId="47" applyAlignment="1" pivotButton="0" quotePrefix="0" xfId="0">
      <alignment horizontal="center" vertical="top" wrapText="1"/>
    </xf>
    <xf numFmtId="0" fontId="0" fillId="0" borderId="47" pivotButton="0" quotePrefix="0" xfId="0"/>
    <xf numFmtId="0" fontId="12" fillId="0" borderId="8" applyAlignment="1" pivotButton="0" quotePrefix="0" xfId="0">
      <alignment horizontal="left" vertical="top" wrapText="1"/>
    </xf>
    <xf numFmtId="0" fontId="0" fillId="0" borderId="3" pivotButton="0" quotePrefix="0" xfId="0"/>
    <xf numFmtId="0" fontId="12" fillId="0" borderId="24" applyAlignment="1" pivotButton="0" quotePrefix="0" xfId="0">
      <alignment horizontal="center" vertical="top" wrapText="1"/>
    </xf>
    <xf numFmtId="0" fontId="14" fillId="0" borderId="42" applyAlignment="1" pivotButton="0" quotePrefix="0" xfId="0">
      <alignment horizontal="center" vertical="top" wrapText="1"/>
    </xf>
    <xf numFmtId="0" fontId="0" fillId="0" borderId="70" pivotButton="0" quotePrefix="0" xfId="0"/>
    <xf numFmtId="0" fontId="0" fillId="0" borderId="11" pivotButton="0" quotePrefix="0" xfId="0"/>
    <xf numFmtId="0" fontId="12" fillId="0" borderId="34" applyAlignment="1" pivotButton="0" quotePrefix="0" xfId="0">
      <alignment horizontal="center" vertical="top" wrapText="1"/>
    </xf>
    <xf numFmtId="0" fontId="0" fillId="0" borderId="67" pivotButton="0" quotePrefix="0" xfId="0"/>
    <xf numFmtId="0" fontId="12" fillId="0" borderId="69" applyAlignment="1" pivotButton="0" quotePrefix="0" xfId="0">
      <alignment horizontal="center" vertical="top" wrapText="1"/>
    </xf>
    <xf numFmtId="0" fontId="0" fillId="0" borderId="69" pivotButton="0" quotePrefix="0" xfId="0"/>
    <xf numFmtId="0" fontId="14" fillId="0" borderId="0" applyAlignment="1" pivotButton="0" quotePrefix="0" xfId="0">
      <alignment horizontal="center" vertical="top" wrapText="1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center" vertical="top" wrapText="1"/>
    </xf>
    <xf numFmtId="0" fontId="12" fillId="0" borderId="42" applyAlignment="1" pivotButton="0" quotePrefix="0" xfId="0">
      <alignment horizontal="center" vertical="top" wrapText="1"/>
    </xf>
    <xf numFmtId="0" fontId="17" fillId="0" borderId="75" applyAlignment="1" pivotButton="0" quotePrefix="0" xfId="0">
      <alignment horizontal="center" vertical="top" wrapText="1"/>
    </xf>
    <xf numFmtId="0" fontId="0" fillId="0" borderId="68" pivotButton="0" quotePrefix="0" xfId="0"/>
    <xf numFmtId="0" fontId="12" fillId="0" borderId="9" applyAlignment="1" pivotButton="0" quotePrefix="0" xfId="0">
      <alignment horizontal="center" vertical="top" wrapText="1"/>
    </xf>
    <xf numFmtId="0" fontId="17" fillId="0" borderId="34" applyAlignment="1" pivotButton="0" quotePrefix="0" xfId="0">
      <alignment horizontal="center" vertical="top" wrapText="1"/>
    </xf>
    <xf numFmtId="0" fontId="12" fillId="4" borderId="24" applyAlignment="1" pivotButton="0" quotePrefix="0" xfId="0">
      <alignment horizontal="center" vertical="top" wrapText="1"/>
    </xf>
    <xf numFmtId="0" fontId="12" fillId="4" borderId="40" applyAlignment="1" applyProtection="1" pivotButton="0" quotePrefix="0" xfId="0">
      <alignment horizontal="center" vertical="top" wrapText="1"/>
      <protection locked="0" hidden="0"/>
    </xf>
    <xf numFmtId="0" fontId="0" fillId="0" borderId="66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12" fillId="11" borderId="40" applyAlignment="1" applyProtection="1" pivotButton="0" quotePrefix="0" xfId="0">
      <alignment horizontal="center" vertical="top" wrapText="1"/>
      <protection locked="0" hidden="0"/>
    </xf>
    <xf numFmtId="0" fontId="12" fillId="7" borderId="23" applyAlignment="1" pivotButton="0" quotePrefix="0" xfId="0">
      <alignment horizontal="center" vertical="top" wrapText="1"/>
    </xf>
    <xf numFmtId="0" fontId="0" fillId="12" borderId="26" applyAlignment="1" applyProtection="1" pivotButton="0" quotePrefix="0" xfId="0">
      <alignment horizontal="center" vertical="top" wrapText="1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12" fillId="6" borderId="23" applyAlignment="1" pivotButton="0" quotePrefix="0" xfId="0">
      <alignment horizontal="center" vertical="top" wrapText="1"/>
    </xf>
    <xf numFmtId="0" fontId="12" fillId="0" borderId="12" applyAlignment="1" pivotButton="0" quotePrefix="0" xfId="0">
      <alignment horizontal="left" vertical="top" wrapText="1"/>
    </xf>
    <xf numFmtId="0" fontId="0" fillId="0" borderId="53" pivotButton="0" quotePrefix="0" xfId="0"/>
    <xf numFmtId="0" fontId="0" fillId="3" borderId="26" applyAlignment="1" pivotButton="0" quotePrefix="0" xfId="0">
      <alignment horizontal="center" vertical="top" wrapText="1"/>
    </xf>
    <xf numFmtId="0" fontId="0" fillId="0" borderId="30" pivotButton="0" quotePrefix="0" xfId="0"/>
    <xf numFmtId="0" fontId="0" fillId="0" borderId="44" pivotButton="0" quotePrefix="0" xfId="0"/>
    <xf numFmtId="0" fontId="0" fillId="7" borderId="38" applyAlignment="1" pivotButton="0" quotePrefix="0" xfId="0">
      <alignment horizontal="center" vertical="top" wrapText="1"/>
    </xf>
    <xf numFmtId="0" fontId="0" fillId="0" borderId="66" pivotButton="0" quotePrefix="0" xfId="0"/>
    <xf numFmtId="0" fontId="0" fillId="0" borderId="39" pivotButton="0" quotePrefix="0" xfId="0"/>
    <xf numFmtId="0" fontId="12" fillId="5" borderId="23" applyAlignment="1" pivotButton="0" quotePrefix="0" xfId="0">
      <alignment horizontal="center" vertical="top" wrapText="1"/>
    </xf>
    <xf numFmtId="0" fontId="12" fillId="6" borderId="40" applyAlignment="1" pivotButton="0" quotePrefix="0" xfId="0">
      <alignment horizontal="center" vertical="top" wrapText="1"/>
    </xf>
    <xf numFmtId="0" fontId="0" fillId="0" borderId="62" pivotButton="0" quotePrefix="0" xfId="0"/>
    <xf numFmtId="0" fontId="12" fillId="5" borderId="38" applyAlignment="1" applyProtection="1" pivotButton="0" quotePrefix="0" xfId="0">
      <alignment horizontal="center" vertical="top" wrapText="1"/>
      <protection locked="0" hidden="0"/>
    </xf>
    <xf numFmtId="0" fontId="0" fillId="0" borderId="39" applyProtection="1" pivotButton="0" quotePrefix="0" xfId="0">
      <protection locked="0" hidden="0"/>
    </xf>
    <xf numFmtId="0" fontId="12" fillId="0" borderId="5" applyAlignment="1" pivotButton="0" quotePrefix="0" xfId="0">
      <alignment horizontal="left" vertical="top" wrapText="1"/>
    </xf>
    <xf numFmtId="0" fontId="12" fillId="0" borderId="27" applyAlignment="1" pivotButton="0" quotePrefix="0" xfId="0">
      <alignment horizontal="left" vertical="top" wrapText="1"/>
    </xf>
    <xf numFmtId="0" fontId="0" fillId="0" borderId="31" pivotButton="0" quotePrefix="0" xfId="0"/>
    <xf numFmtId="0" fontId="0" fillId="5" borderId="26" applyAlignment="1" pivotButton="0" quotePrefix="0" xfId="0">
      <alignment horizontal="center" vertical="top" wrapText="1"/>
    </xf>
    <xf numFmtId="0" fontId="0" fillId="7" borderId="57" applyAlignment="1" pivotButton="0" quotePrefix="0" xfId="0">
      <alignment horizontal="center" vertical="top" wrapText="1"/>
    </xf>
    <xf numFmtId="0" fontId="0" fillId="0" borderId="65" pivotButton="0" quotePrefix="0" xfId="0"/>
    <xf numFmtId="0" fontId="0" fillId="0" borderId="71" pivotButton="0" quotePrefix="0" xfId="0"/>
    <xf numFmtId="0" fontId="14" fillId="3" borderId="8" applyAlignment="1" pivotButton="0" quotePrefix="0" xfId="0">
      <alignment horizontal="left" vertical="top" wrapText="1"/>
    </xf>
    <xf numFmtId="0" fontId="0" fillId="0" borderId="57" pivotButton="0" quotePrefix="0" xfId="0"/>
    <xf numFmtId="0" fontId="12" fillId="7" borderId="24" applyAlignment="1" pivotButton="0" quotePrefix="0" xfId="0">
      <alignment horizontal="center" vertical="top" wrapText="1"/>
    </xf>
    <xf numFmtId="0" fontId="0" fillId="3" borderId="38" applyAlignment="1" applyProtection="1" pivotButton="0" quotePrefix="0" xfId="0">
      <alignment horizontal="center" vertical="top" wrapText="1"/>
      <protection locked="0" hidden="0"/>
    </xf>
    <xf numFmtId="0" fontId="12" fillId="6" borderId="40" applyAlignment="1" applyProtection="1" pivotButton="0" quotePrefix="0" xfId="0">
      <alignment horizontal="center" vertical="top" wrapText="1"/>
      <protection locked="0" hidden="0"/>
    </xf>
    <xf numFmtId="0" fontId="12" fillId="7" borderId="66" applyAlignment="1" pivotButton="0" quotePrefix="0" xfId="0">
      <alignment horizontal="center" vertical="top" wrapText="1"/>
    </xf>
    <xf numFmtId="0" fontId="0" fillId="5" borderId="26" applyAlignment="1" applyProtection="1" pivotButton="0" quotePrefix="0" xfId="0">
      <alignment horizontal="center" vertical="top" wrapText="1"/>
      <protection locked="0" hidden="0"/>
    </xf>
    <xf numFmtId="0" fontId="12" fillId="5" borderId="41" applyAlignment="1" pivotButton="0" quotePrefix="0" xfId="0">
      <alignment horizontal="center" vertical="top" wrapText="1"/>
    </xf>
    <xf numFmtId="0" fontId="12" fillId="4" borderId="40" applyAlignment="1" pivotButton="0" quotePrefix="0" xfId="0">
      <alignment horizontal="center" vertical="top" wrapText="1"/>
    </xf>
    <xf numFmtId="0" fontId="0" fillId="3" borderId="26" applyAlignment="1" applyProtection="1" pivotButton="0" quotePrefix="0" xfId="0">
      <alignment horizontal="center" vertical="top" wrapText="1"/>
      <protection locked="0" hidden="0"/>
    </xf>
    <xf numFmtId="0" fontId="12" fillId="7" borderId="38" applyAlignment="1" pivotButton="0" quotePrefix="0" xfId="0">
      <alignment horizontal="center" vertical="top" wrapText="1"/>
    </xf>
    <xf numFmtId="0" fontId="12" fillId="5" borderId="24" applyAlignment="1" pivotButton="0" quotePrefix="0" xfId="0">
      <alignment horizontal="center" vertical="top" wrapText="1"/>
    </xf>
    <xf numFmtId="0" fontId="12" fillId="6" borderId="24" applyAlignment="1" pivotButton="0" quotePrefix="0" xfId="0">
      <alignment horizontal="center" vertical="top" wrapText="1"/>
    </xf>
    <xf numFmtId="0" fontId="26" fillId="0" borderId="72" applyAlignment="1" applyProtection="1" pivotButton="0" quotePrefix="0" xfId="0">
      <alignment horizontal="left" vertical="top" wrapText="1"/>
      <protection locked="0" hidden="0"/>
    </xf>
    <xf numFmtId="0" fontId="0" fillId="0" borderId="72" applyProtection="1" pivotButton="0" quotePrefix="0" xfId="0">
      <protection locked="0" hidden="0"/>
    </xf>
    <xf numFmtId="0" fontId="12" fillId="4" borderId="26" applyAlignment="1" pivotButton="0" quotePrefix="0" xfId="0">
      <alignment horizontal="center" vertical="top" wrapText="1"/>
    </xf>
    <xf numFmtId="0" fontId="12" fillId="4" borderId="38" applyAlignment="1" applyProtection="1" pivotButton="0" quotePrefix="0" xfId="0">
      <alignment horizontal="center" vertical="top" wrapText="1"/>
      <protection locked="0" hidden="0"/>
    </xf>
    <xf numFmtId="0" fontId="12" fillId="5" borderId="26" applyAlignment="1" applyProtection="1" pivotButton="0" quotePrefix="0" xfId="0">
      <alignment horizontal="center" vertical="top" wrapText="1"/>
      <protection locked="0" hidden="0"/>
    </xf>
    <xf numFmtId="0" fontId="12" fillId="4" borderId="26" applyAlignment="1" applyProtection="1" pivotButton="0" quotePrefix="0" xfId="0">
      <alignment horizontal="center" vertical="top" wrapText="1"/>
      <protection locked="0" hidden="0"/>
    </xf>
    <xf numFmtId="0" fontId="0" fillId="0" borderId="73" pivotButton="0" quotePrefix="0" xfId="0"/>
    <xf numFmtId="0" fontId="12" fillId="4" borderId="23" applyAlignment="1" pivotButton="0" quotePrefix="0" xfId="0">
      <alignment horizontal="center" vertical="top" wrapText="1"/>
    </xf>
    <xf numFmtId="0" fontId="12" fillId="3" borderId="24" applyAlignment="1" pivotButton="0" quotePrefix="0" xfId="0">
      <alignment horizontal="center" vertical="top" wrapText="1"/>
    </xf>
    <xf numFmtId="0" fontId="12" fillId="0" borderId="23" applyAlignment="1" pivotButton="0" quotePrefix="0" xfId="0">
      <alignment horizontal="left" vertical="top" wrapText="1"/>
    </xf>
    <xf numFmtId="0" fontId="0" fillId="0" borderId="19" pivotButton="0" quotePrefix="0" xfId="0"/>
    <xf numFmtId="0" fontId="12" fillId="3" borderId="23" applyAlignment="1" pivotButton="0" quotePrefix="0" xfId="0">
      <alignment horizontal="center" vertical="top" wrapText="1"/>
    </xf>
    <xf numFmtId="0" fontId="12" fillId="7" borderId="26" applyAlignment="1" pivotButton="0" quotePrefix="0" xfId="0">
      <alignment horizontal="center" vertical="top" wrapText="1"/>
    </xf>
    <xf numFmtId="0" fontId="14" fillId="3" borderId="3" applyAlignment="1" pivotButton="0" quotePrefix="0" xfId="0">
      <alignment horizontal="left" vertical="top" wrapText="1"/>
    </xf>
    <xf numFmtId="0" fontId="12" fillId="5" borderId="66" applyAlignment="1" applyProtection="1" pivotButton="0" quotePrefix="0" xfId="0">
      <alignment horizontal="center" vertical="top" wrapText="1"/>
      <protection locked="0" hidden="0"/>
    </xf>
    <xf numFmtId="0" fontId="23" fillId="0" borderId="68" applyAlignment="1" pivotButton="0" quotePrefix="0" xfId="0">
      <alignment horizontal="center" vertical="center"/>
    </xf>
    <xf numFmtId="0" fontId="0" fillId="12" borderId="38" applyAlignment="1" applyProtection="1" pivotButton="0" quotePrefix="0" xfId="0">
      <alignment horizontal="center" vertical="top" wrapText="1"/>
      <protection locked="0" hidden="0"/>
    </xf>
    <xf numFmtId="0" fontId="12" fillId="14" borderId="14" applyAlignment="1" pivotButton="0" quotePrefix="0" xfId="0">
      <alignment horizontal="center" vertical="center" wrapText="1"/>
    </xf>
    <xf numFmtId="0" fontId="0" fillId="0" borderId="64" pivotButton="0" quotePrefix="0" xfId="0"/>
    <xf numFmtId="14" fontId="12" fillId="0" borderId="13" applyAlignment="1" pivotButton="0" quotePrefix="0" xfId="0">
      <alignment horizontal="center" vertical="center" wrapText="1"/>
    </xf>
    <xf numFmtId="0" fontId="0" fillId="0" borderId="43" pivotButton="0" quotePrefix="0" xfId="0"/>
    <xf numFmtId="0" fontId="12" fillId="0" borderId="13" applyAlignment="1" pivotButton="0" quotePrefix="0" xfId="0">
      <alignment horizontal="center" vertical="center"/>
    </xf>
    <xf numFmtId="0" fontId="0" fillId="0" borderId="63" pivotButton="0" quotePrefix="0" xfId="0"/>
    <xf numFmtId="0" fontId="12" fillId="0" borderId="13" applyAlignment="1" pivotButton="0" quotePrefix="0" xfId="0">
      <alignment horizontal="center" vertical="center" wrapText="1"/>
    </xf>
    <xf numFmtId="0" fontId="12" fillId="14" borderId="13" applyAlignment="1" pivotButton="0" quotePrefix="0" xfId="0">
      <alignment horizontal="center" vertical="center" wrapText="1"/>
    </xf>
    <xf numFmtId="0" fontId="12" fillId="14" borderId="25" applyAlignment="1" pivotButton="0" quotePrefix="0" xfId="0">
      <alignment horizontal="center" vertical="center" wrapText="1"/>
    </xf>
    <xf numFmtId="0" fontId="0" fillId="0" borderId="51" pivotButton="0" quotePrefix="0" xfId="0"/>
    <xf numFmtId="0" fontId="12" fillId="14" borderId="13" applyAlignment="1" pivotButton="0" quotePrefix="0" xfId="0">
      <alignment horizontal="center" vertical="top" wrapText="1"/>
    </xf>
    <xf numFmtId="0" fontId="7" fillId="0" borderId="48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center" vertical="top" wrapText="1"/>
    </xf>
    <xf numFmtId="0" fontId="7" fillId="0" borderId="13" applyAlignment="1" pivotButton="0" quotePrefix="0" xfId="0">
      <alignment horizontal="center" vertical="center" wrapText="1"/>
    </xf>
    <xf numFmtId="0" fontId="1" fillId="14" borderId="13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center" vertical="top" wrapText="1"/>
    </xf>
    <xf numFmtId="0" fontId="12" fillId="0" borderId="48" applyAlignment="1" pivotButton="0" quotePrefix="0" xfId="0">
      <alignment horizontal="center" vertical="center" wrapText="1"/>
    </xf>
    <xf numFmtId="0" fontId="4" fillId="14" borderId="13" applyAlignment="1" pivotButton="0" quotePrefix="0" xfId="0">
      <alignment horizontal="left" vertical="top" wrapText="1"/>
    </xf>
    <xf numFmtId="0" fontId="7" fillId="14" borderId="48" applyAlignment="1" pivotButton="0" quotePrefix="0" xfId="0">
      <alignment horizontal="center" vertical="center" wrapText="1"/>
    </xf>
    <xf numFmtId="14" fontId="12" fillId="0" borderId="48" applyAlignment="1" pivotButton="0" quotePrefix="0" xfId="0">
      <alignment horizontal="center" vertical="center" wrapText="1"/>
    </xf>
    <xf numFmtId="14" fontId="1" fillId="14" borderId="13" applyAlignment="1" pivotButton="0" quotePrefix="0" xfId="0">
      <alignment horizontal="center" vertical="center" wrapText="1"/>
    </xf>
    <xf numFmtId="14" fontId="1" fillId="14" borderId="43" applyAlignment="1" pivotButton="0" quotePrefix="0" xfId="0">
      <alignment horizontal="center" vertical="center" wrapText="1"/>
    </xf>
    <xf numFmtId="0" fontId="19" fillId="16" borderId="0" applyAlignment="1" pivotButton="0" quotePrefix="0" xfId="0">
      <alignment horizontal="left" wrapText="1"/>
    </xf>
    <xf numFmtId="0" fontId="0" fillId="0" borderId="25" pivotButton="0" quotePrefix="0" xfId="0"/>
    <xf numFmtId="0" fontId="19" fillId="0" borderId="45" applyAlignment="1" pivotButton="0" quotePrefix="0" xfId="0">
      <alignment horizontal="left" vertical="center" wrapText="1"/>
    </xf>
    <xf numFmtId="0" fontId="0" fillId="0" borderId="45" pivotButton="0" quotePrefix="0" xfId="0"/>
    <xf numFmtId="0" fontId="19" fillId="0" borderId="45" applyAlignment="1" pivotButton="0" quotePrefix="0" xfId="0">
      <alignment horizontal="right"/>
    </xf>
    <xf numFmtId="0" fontId="1" fillId="0" borderId="18" applyAlignment="1" applyProtection="1" pivotButton="0" quotePrefix="0" xfId="0">
      <alignment horizontal="center" vertical="top" wrapText="1"/>
      <protection locked="0" hidden="0"/>
    </xf>
    <xf numFmtId="0" fontId="0" fillId="0" borderId="47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1" fontId="22" fillId="0" borderId="13" applyAlignment="1" applyProtection="1" pivotButton="0" quotePrefix="0" xfId="0">
      <alignment horizontal="center" vertical="center" wrapText="1"/>
      <protection locked="0" hidden="0"/>
    </xf>
    <xf numFmtId="0" fontId="1" fillId="0" borderId="13" applyAlignment="1" applyProtection="1" pivotButton="0" quotePrefix="0" xfId="0">
      <alignment horizontal="left" vertical="center" wrapText="1"/>
      <protection locked="0" hidden="0"/>
    </xf>
    <xf numFmtId="0" fontId="2" fillId="6" borderId="18" applyAlignment="1" applyProtection="1" pivotButton="0" quotePrefix="0" xfId="0">
      <alignment horizontal="right" vertical="top"/>
      <protection locked="0" hidden="0"/>
    </xf>
    <xf numFmtId="0" fontId="21" fillId="0" borderId="10" applyAlignment="1" applyProtection="1" pivotButton="0" quotePrefix="0" xfId="0">
      <alignment horizontal="center" vertical="center" wrapText="1"/>
      <protection locked="0" hidden="0"/>
    </xf>
    <xf numFmtId="0" fontId="0" fillId="0" borderId="59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64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1" fillId="0" borderId="46" applyAlignment="1" applyProtection="1" pivotButton="0" quotePrefix="0" xfId="0">
      <alignment horizontal="center" vertical="center" wrapText="1"/>
      <protection locked="0" hidden="0"/>
    </xf>
    <xf numFmtId="0" fontId="0" fillId="0" borderId="69" applyProtection="1" pivotButton="0" quotePrefix="0" xfId="0">
      <protection locked="0" hidden="0"/>
    </xf>
    <xf numFmtId="0" fontId="3" fillId="6" borderId="13" applyAlignment="1" applyProtection="1" pivotButton="0" quotePrefix="0" xfId="0">
      <alignment horizontal="left" vertical="top" wrapText="1"/>
      <protection locked="0" hidden="0"/>
    </xf>
    <xf numFmtId="0" fontId="21" fillId="0" borderId="10" applyAlignment="1" applyProtection="1" pivotButton="0" quotePrefix="0" xfId="0">
      <alignment horizontal="center" vertical="top" wrapText="1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8" fillId="4" borderId="5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pivotButton="0" quotePrefix="0" xfId="0">
      <alignment horizontal="right" vertical="center" wrapText="1"/>
    </xf>
    <xf numFmtId="0" fontId="0" fillId="0" borderId="36" pivotButton="0" quotePrefix="0" xfId="0"/>
    <xf numFmtId="0" fontId="3" fillId="0" borderId="4" applyAlignment="1" applyProtection="1" pivotButton="0" quotePrefix="0" xfId="0">
      <alignment horizontal="left" vertical="top" wrapText="1"/>
      <protection locked="0" hidden="0"/>
    </xf>
    <xf numFmtId="0" fontId="1" fillId="0" borderId="46" applyAlignment="1" applyProtection="1" pivotButton="0" quotePrefix="0" xfId="0">
      <alignment horizontal="left" vertical="top" wrapText="1"/>
      <protection locked="0" hidden="0"/>
    </xf>
    <xf numFmtId="0" fontId="3" fillId="0" borderId="25" applyAlignment="1" applyProtection="1" pivotButton="0" quotePrefix="0" xfId="0">
      <alignment horizontal="center" vertical="center" wrapText="1"/>
      <protection locked="0" hidden="0"/>
    </xf>
    <xf numFmtId="0" fontId="12" fillId="14" borderId="45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/>
    </xf>
    <xf numFmtId="0" fontId="12" fillId="0" borderId="4" applyAlignment="1" pivotButton="0" quotePrefix="0" xfId="0">
      <alignment horizontal="left" vertical="top" wrapText="1"/>
    </xf>
    <xf numFmtId="0" fontId="12" fillId="0" borderId="23" applyAlignment="1" pivotButton="0" quotePrefix="0" xfId="0">
      <alignment horizontal="center" vertical="center" wrapText="1"/>
    </xf>
    <xf numFmtId="0" fontId="3" fillId="0" borderId="24" applyAlignment="1" applyProtection="1" pivotButton="0" quotePrefix="0" xfId="0">
      <alignment horizontal="center" vertical="center" wrapText="1"/>
      <protection locked="0" hidden="0"/>
    </xf>
    <xf numFmtId="1" fontId="1" fillId="0" borderId="8" applyAlignment="1" pivotButton="0" quotePrefix="0" xfId="0">
      <alignment horizontal="center" vertical="center" wrapText="1"/>
    </xf>
    <xf numFmtId="0" fontId="2" fillId="4" borderId="20" applyAlignment="1" applyProtection="1" pivotButton="0" quotePrefix="0" xfId="0">
      <alignment horizontal="right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" fillId="0" borderId="8" applyAlignment="1" pivotButton="0" quotePrefix="0" xfId="0">
      <alignment horizontal="center" vertical="center" wrapText="1"/>
    </xf>
    <xf numFmtId="0" fontId="0" fillId="0" borderId="2" pivotButton="0" quotePrefix="0" xfId="0"/>
    <xf numFmtId="1" fontId="1" fillId="0" borderId="19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left" vertical="top" wrapText="1"/>
    </xf>
    <xf numFmtId="0" fontId="0" fillId="0" borderId="74" pivotButton="0" quotePrefix="0" xfId="0"/>
    <xf numFmtId="0" fontId="3" fillId="6" borderId="13" applyAlignment="1" applyProtection="1" pivotButton="0" quotePrefix="0" xfId="0">
      <alignment horizontal="center" vertical="top" wrapText="1"/>
      <protection locked="0" hidden="0"/>
    </xf>
    <xf numFmtId="0" fontId="12" fillId="0" borderId="34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21" fillId="0" borderId="38" applyAlignment="1" applyProtection="1" pivotButton="0" quotePrefix="0" xfId="0">
      <alignment horizontal="center" vertical="center" wrapText="1"/>
      <protection locked="0" hidden="0"/>
    </xf>
    <xf numFmtId="0" fontId="3" fillId="0" borderId="56" applyAlignment="1" applyProtection="1" pivotButton="0" quotePrefix="0" xfId="0">
      <alignment horizontal="left" vertical="top" wrapText="1"/>
      <protection locked="0" hidden="0"/>
    </xf>
    <xf numFmtId="0" fontId="1" fillId="0" borderId="69" applyAlignment="1" applyProtection="1" pivotButton="0" quotePrefix="0" xfId="0">
      <alignment horizontal="left" vertical="center" wrapText="1"/>
      <protection locked="0" hidden="0"/>
    </xf>
    <xf numFmtId="0" fontId="1" fillId="0" borderId="24" applyAlignment="1" pivotButton="0" quotePrefix="0" xfId="0">
      <alignment horizontal="center" vertical="center" wrapText="1"/>
    </xf>
    <xf numFmtId="0" fontId="0" fillId="0" borderId="72" pivotButton="0" quotePrefix="0" xfId="0"/>
    <xf numFmtId="0" fontId="0" fillId="0" borderId="59" pivotButton="0" quotePrefix="0" xfId="0"/>
    <xf numFmtId="0" fontId="12" fillId="14" borderId="71" applyAlignment="1" pivotButton="0" quotePrefix="0" xfId="0">
      <alignment horizontal="center" vertical="center" wrapText="1"/>
    </xf>
    <xf numFmtId="0" fontId="21" fillId="0" borderId="23" applyAlignment="1" applyProtection="1" pivotButton="0" quotePrefix="0" xfId="0">
      <alignment horizontal="center" vertical="center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2" fillId="0" borderId="5" applyAlignment="1" pivotButton="0" quotePrefix="0" xfId="0">
      <alignment horizontal="left" vertical="center" wrapText="1"/>
    </xf>
    <xf numFmtId="0" fontId="3" fillId="0" borderId="53" applyAlignment="1" applyProtection="1" pivotButton="0" quotePrefix="0" xfId="0">
      <alignment horizontal="center" vertical="center" wrapText="1"/>
      <protection locked="0" hidden="0"/>
    </xf>
    <xf numFmtId="0" fontId="0" fillId="0" borderId="68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8" fillId="0" borderId="68" applyAlignment="1" applyProtection="1" pivotButton="0" quotePrefix="0" xfId="0">
      <alignment horizontal="right" vertical="center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0" fontId="3" fillId="0" borderId="24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top" wrapText="1"/>
    </xf>
    <xf numFmtId="0" fontId="12" fillId="0" borderId="12" applyAlignment="1" pivotButton="0" quotePrefix="0" xfId="0">
      <alignment horizontal="left" vertical="center" wrapText="1"/>
    </xf>
    <xf numFmtId="0" fontId="8" fillId="4" borderId="8" applyAlignment="1" pivotButton="0" quotePrefix="0" xfId="0">
      <alignment horizontal="right" vertical="center" wrapText="1"/>
    </xf>
    <xf numFmtId="0" fontId="3" fillId="4" borderId="1" applyAlignment="1" applyProtection="1" pivotButton="0" quotePrefix="0" xfId="0">
      <alignment horizontal="center" vertical="top" wrapText="1"/>
      <protection locked="0" hidden="0"/>
    </xf>
    <xf numFmtId="0" fontId="12" fillId="0" borderId="9" applyAlignment="1" pivotButton="0" quotePrefix="0" xfId="0">
      <alignment horizontal="left" vertical="center" wrapText="1"/>
    </xf>
    <xf numFmtId="0" fontId="12" fillId="14" borderId="71" applyAlignment="1" pivotButton="0" quotePrefix="0" xfId="0">
      <alignment horizontal="left" vertical="center"/>
    </xf>
    <xf numFmtId="0" fontId="3" fillId="0" borderId="69" applyAlignment="1" applyProtection="1" pivotButton="0" quotePrefix="0" xfId="0">
      <alignment horizontal="left" vertical="center" wrapText="1"/>
      <protection locked="0" hidden="0"/>
    </xf>
    <xf numFmtId="0" fontId="12" fillId="14" borderId="3" applyAlignment="1" pivotButton="0" quotePrefix="0" xfId="0">
      <alignment horizontal="center" vertical="center" wrapText="1"/>
    </xf>
    <xf numFmtId="0" fontId="12" fillId="0" borderId="56" applyAlignment="1" pivotButton="0" quotePrefix="0" xfId="0">
      <alignment horizontal="left" vertical="top" wrapText="1"/>
    </xf>
    <xf numFmtId="0" fontId="0" fillId="0" borderId="70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 vertical="center" wrapText="1"/>
      <protection locked="0" hidden="0"/>
    </xf>
    <xf numFmtId="0" fontId="23" fillId="0" borderId="0" applyAlignment="1" applyProtection="1" pivotButton="0" quotePrefix="0" xfId="0">
      <alignment horizontal="center" vertical="top" wrapText="1"/>
      <protection locked="0" hidden="0"/>
    </xf>
    <xf numFmtId="0" fontId="3" fillId="0" borderId="69" applyAlignment="1" applyProtection="1" pivotButton="0" quotePrefix="0" xfId="0">
      <alignment horizontal="center" vertical="center" wrapText="1"/>
      <protection locked="0" hidden="0"/>
    </xf>
    <xf numFmtId="0" fontId="0" fillId="0" borderId="63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22" fillId="0" borderId="13" applyAlignment="1" applyProtection="1" pivotButton="0" quotePrefix="0" xfId="0">
      <alignment horizontal="center" vertical="center" wrapText="1"/>
      <protection locked="0" hidden="0"/>
    </xf>
    <xf numFmtId="0" fontId="0" fillId="0" borderId="73" applyProtection="1" pivotButton="0" quotePrefix="0" xfId="0">
      <protection locked="0" hidden="0"/>
    </xf>
    <xf numFmtId="0" fontId="0" fillId="0" borderId="65" applyProtection="1" pivotButton="0" quotePrefix="0" xfId="0">
      <protection locked="0" hidden="0"/>
    </xf>
    <xf numFmtId="0" fontId="0" fillId="0" borderId="71" applyProtection="1" pivotButton="0" quotePrefix="0" xfId="0">
      <protection locked="0" hidden="0"/>
    </xf>
    <xf numFmtId="0" fontId="12" fillId="16" borderId="23" applyAlignment="1" pivotButton="0" quotePrefix="0" xfId="0">
      <alignment horizontal="center" vertical="center" wrapText="1"/>
    </xf>
    <xf numFmtId="0" fontId="8" fillId="4" borderId="12" applyAlignment="1" pivotButton="0" quotePrefix="0" xfId="0">
      <alignment horizontal="right" vertical="center" wrapText="1"/>
    </xf>
    <xf numFmtId="0" fontId="3" fillId="0" borderId="8" applyAlignment="1" applyProtection="1" pivotButton="0" quotePrefix="0" xfId="0">
      <alignment horizontal="left" vertical="center" wrapText="1"/>
      <protection locked="0" hidden="0"/>
    </xf>
    <xf numFmtId="0" fontId="0" fillId="0" borderId="57" applyProtection="1" pivotButton="0" quotePrefix="0" xfId="0">
      <protection locked="0" hidden="0"/>
    </xf>
    <xf numFmtId="0" fontId="3" fillId="6" borderId="1" applyAlignment="1" applyProtection="1" pivotButton="0" quotePrefix="0" xfId="0">
      <alignment horizontal="center" vertical="top" wrapText="1"/>
      <protection locked="0" hidden="0"/>
    </xf>
    <xf numFmtId="0" fontId="3" fillId="0" borderId="5" applyAlignment="1" applyProtection="1" pivotButton="0" quotePrefix="0" xfId="0">
      <alignment horizontal="left" vertical="top" wrapText="1"/>
      <protection locked="0" hidden="0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3" fillId="0" borderId="54" applyAlignment="1" pivotButton="0" quotePrefix="0" xfId="0">
      <alignment horizontal="center" vertical="center" wrapText="1"/>
    </xf>
    <xf numFmtId="0" fontId="0" fillId="0" borderId="54" pivotButton="0" quotePrefix="0" xfId="0"/>
    <xf numFmtId="0" fontId="2" fillId="6" borderId="20" applyAlignment="1" applyProtection="1" pivotButton="0" quotePrefix="0" xfId="0">
      <alignment horizontal="right" vertical="top"/>
      <protection locked="0" hidden="0"/>
    </xf>
    <xf numFmtId="0" fontId="3" fillId="6" borderId="1" applyAlignment="1" applyProtection="1" pivotButton="0" quotePrefix="0" xfId="0">
      <alignment horizontal="left" vertical="top" wrapText="1"/>
      <protection locked="0" hidden="0"/>
    </xf>
    <xf numFmtId="0" fontId="0" fillId="0" borderId="0" applyAlignment="1" applyProtection="1" pivotButton="0" quotePrefix="0" xfId="0">
      <alignment vertical="top" wrapText="1"/>
      <protection locked="0" hidden="0"/>
    </xf>
    <xf numFmtId="0" fontId="12" fillId="0" borderId="2" applyAlignment="1" pivotButton="0" quotePrefix="0" xfId="0">
      <alignment horizontal="left" vertical="top" wrapText="1"/>
    </xf>
    <xf numFmtId="165" fontId="14" fillId="10" borderId="26" applyAlignment="1" pivotButton="0" quotePrefix="0" xfId="0">
      <alignment horizontal="center" vertical="top" wrapText="1"/>
    </xf>
    <xf numFmtId="165" fontId="14" fillId="4" borderId="8" applyAlignment="1" pivotButton="0" quotePrefix="0" xfId="0">
      <alignment horizontal="center" vertical="top" wrapText="1"/>
    </xf>
    <xf numFmtId="166" fontId="14" fillId="0" borderId="25" applyAlignment="1" pivotButton="0" quotePrefix="0" xfId="0">
      <alignment horizontal="center" vertical="top" wrapText="1"/>
    </xf>
    <xf numFmtId="166" fontId="14" fillId="0" borderId="13" applyAlignment="1" pivotButton="0" quotePrefix="0" xfId="0">
      <alignment horizontal="center" vertical="top" wrapText="1"/>
    </xf>
    <xf numFmtId="166" fontId="14" fillId="10" borderId="37" applyAlignment="1" pivotButton="0" quotePrefix="0" xfId="0">
      <alignment horizontal="center" vertical="top" wrapText="1"/>
    </xf>
    <xf numFmtId="166" fontId="12" fillId="4" borderId="5" applyAlignment="1" pivotButton="0" quotePrefix="0" xfId="0">
      <alignment horizontal="center" vertical="top" wrapText="1"/>
    </xf>
    <xf numFmtId="166" fontId="20" fillId="0" borderId="25" applyAlignment="1" pivotButton="0" quotePrefix="0" xfId="0">
      <alignment horizontal="center" vertical="top" wrapText="1"/>
    </xf>
    <xf numFmtId="166" fontId="20" fillId="10" borderId="13" applyAlignment="1" pivotButton="0" quotePrefix="0" xfId="0">
      <alignment horizontal="center" vertical="top" wrapText="1"/>
    </xf>
    <xf numFmtId="166" fontId="14" fillId="0" borderId="46" applyAlignment="1" pivotButton="0" quotePrefix="0" xfId="0">
      <alignment horizontal="center" vertical="top" wrapText="1"/>
    </xf>
    <xf numFmtId="166" fontId="14" fillId="10" borderId="13" applyAlignment="1" pivotButton="0" quotePrefix="0" xfId="0">
      <alignment horizontal="center" vertical="top" wrapText="1"/>
    </xf>
    <xf numFmtId="166" fontId="14" fillId="0" borderId="37" applyAlignment="1" pivotButton="0" quotePrefix="0" xfId="0">
      <alignment horizontal="center" vertical="top" wrapText="1"/>
    </xf>
    <xf numFmtId="166" fontId="14" fillId="0" borderId="52" applyAlignment="1" pivotButton="0" quotePrefix="0" xfId="0">
      <alignment horizontal="center" vertical="top" wrapText="1"/>
    </xf>
    <xf numFmtId="166" fontId="14" fillId="0" borderId="1" applyAlignment="1" pivotButton="0" quotePrefix="0" xfId="0">
      <alignment horizontal="center" vertical="top" wrapText="1"/>
    </xf>
    <xf numFmtId="166" fontId="20" fillId="10" borderId="21" applyAlignment="1" pivotButton="0" quotePrefix="0" xfId="0">
      <alignment horizontal="center" vertical="top" wrapText="1"/>
    </xf>
    <xf numFmtId="166" fontId="12" fillId="4" borderId="9" applyAlignment="1" pivotButton="0" quotePrefix="0" xfId="0">
      <alignment horizontal="center" vertical="top" wrapText="1"/>
    </xf>
    <xf numFmtId="166" fontId="14" fillId="10" borderId="1" applyAlignment="1" pivotButton="0" quotePrefix="0" xfId="0">
      <alignment horizontal="center" vertical="top" wrapText="1"/>
    </xf>
    <xf numFmtId="166" fontId="14" fillId="0" borderId="22" applyAlignment="1" pivotButton="0" quotePrefix="0" xfId="0">
      <alignment horizontal="center" vertical="top" wrapText="1"/>
    </xf>
    <xf numFmtId="166" fontId="14" fillId="0" borderId="21" applyAlignment="1" pivotButton="0" quotePrefix="0" xfId="0">
      <alignment horizontal="center" vertical="top" wrapText="1"/>
    </xf>
    <xf numFmtId="166" fontId="14" fillId="0" borderId="51" applyAlignment="1" pivotButton="0" quotePrefix="0" xfId="0">
      <alignment horizontal="center" vertical="top" wrapText="1"/>
    </xf>
    <xf numFmtId="166" fontId="14" fillId="0" borderId="43" applyAlignment="1" pivotButton="0" quotePrefix="0" xfId="0">
      <alignment horizontal="center" vertical="top" wrapText="1"/>
    </xf>
    <xf numFmtId="166" fontId="14" fillId="10" borderId="43" applyAlignment="1" pivotButton="0" quotePrefix="0" xfId="0">
      <alignment horizontal="center" vertical="top" wrapText="1"/>
    </xf>
    <xf numFmtId="166" fontId="12" fillId="4" borderId="12" applyAlignment="1" pivotButton="0" quotePrefix="0" xfId="0">
      <alignment horizontal="center" vertical="top" wrapText="1"/>
    </xf>
    <xf numFmtId="166" fontId="14" fillId="0" borderId="24" applyAlignment="1" pivotButton="0" quotePrefix="0" xfId="0">
      <alignment horizontal="center" vertical="top" wrapText="1"/>
    </xf>
    <xf numFmtId="166" fontId="14" fillId="0" borderId="10" applyAlignment="1" pivotButton="0" quotePrefix="0" xfId="0">
      <alignment horizontal="center" vertical="top" wrapText="1"/>
    </xf>
    <xf numFmtId="166" fontId="14" fillId="10" borderId="10" applyAlignment="1" pivotButton="0" quotePrefix="0" xfId="0">
      <alignment horizontal="center" vertical="top" wrapText="1"/>
    </xf>
    <xf numFmtId="165" fontId="18" fillId="0" borderId="13" pivotButton="0" quotePrefix="0" xfId="0"/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при проведении ПСИ,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9096023428111635"/>
          <y val="0.1001042475324388"/>
          <w val="0.9085881014872343"/>
          <h val="0.5781027371578553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Графики!$K$4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Графики!$L$4:$W$4</f>
              <numCache>
                <formatCode>0</formatCode>
                <ptCount val="12"/>
                <pt idx="0">
                  <v>3195.18550688671</v>
                </pt>
                <pt idx="1">
                  <v>32.73858241938124</v>
                </pt>
                <pt idx="2">
                  <v>3139.39500630813</v>
                </pt>
                <pt idx="3">
                  <v>1745.533887903996</v>
                </pt>
                <pt idx="4">
                  <v>459.6714881098308</v>
                </pt>
                <pt idx="5">
                  <v>322.1366445075702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Графики!$K$5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rgbClr val="4F81BD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Графики!$L$5:$W$5</f>
              <numCache>
                <formatCode>0</formatCode>
                <ptCount val="12"/>
                <pt idx="0">
                  <v>217.1485295942425</v>
                </pt>
                <pt idx="1">
                  <v>229.1700769356687</v>
                </pt>
                <pt idx="2">
                  <v>205.3809817210926</v>
                </pt>
                <pt idx="3">
                  <v>245.4657029864994</v>
                </pt>
                <pt idx="4">
                  <v>245.1581269919098</v>
                </pt>
                <pt idx="5">
                  <v>204.9960465048174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Графики!$K$6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Графики!$L$6:$W$6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0858624"/>
        <axId val="220873088"/>
      </barChart>
      <lineChart>
        <grouping val="standard"/>
        <varyColors val="0"/>
        <ser>
          <idx val="4"/>
          <order val="3"/>
          <tx>
            <strRef>
              <f>Графики!$K$3</f>
              <strCache>
                <ptCount val="1"/>
                <pt idx="0">
                  <v>ПСИ</v>
                </pt>
              </strCache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rgbClr val="00206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Графики!$L$3:$W$3</f>
              <numCache>
                <formatCode>0</formatCode>
                <ptCount val="12"/>
                <pt idx="0">
                  <v>25282.29308847251</v>
                </pt>
                <pt idx="1">
                  <v>30479.62023244394</v>
                </pt>
                <pt idx="2">
                  <v>3520.816829504445</v>
                </pt>
                <pt idx="3">
                  <v>39219.9645438429</v>
                </pt>
                <pt idx="4">
                  <v>21635.20470703604</v>
                </pt>
                <pt idx="5">
                  <v>40530.64690895247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4"/>
          <tx>
            <strRef>
              <f>Графики!$K$7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Графики!$L$7:$W$7</f>
              <numCache>
                <formatCode>0</formatCode>
                <ptCount val="12"/>
                <pt idx="0">
                  <v>15400</v>
                </pt>
                <pt idx="1">
                  <v>15400</v>
                </pt>
                <pt idx="2">
                  <v>15400</v>
                </pt>
                <pt idx="3">
                  <v>14900</v>
                </pt>
                <pt idx="4">
                  <v>14900</v>
                </pt>
                <pt idx="5">
                  <v>14900</v>
                </pt>
                <pt idx="6">
                  <v>14400</v>
                </pt>
                <pt idx="7">
                  <v>14400</v>
                </pt>
                <pt idx="8">
                  <v>14400</v>
                </pt>
                <pt idx="9">
                  <v>13900</v>
                </pt>
                <pt idx="10">
                  <v>13900</v>
                </pt>
                <pt idx="11">
                  <v>13900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0858624"/>
        <axId val="220873088"/>
      </lineChart>
      <catAx>
        <axId val="2208586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0873088"/>
        <crosses val="autoZero"/>
        <auto val="1"/>
        <lblAlgn val="ctr"/>
        <lblOffset val="100"/>
        <noMultiLvlLbl val="0"/>
      </catAx>
      <valAx>
        <axId val="220873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ln>
            <a:solidFill>
              <a:sysClr val="windowText" lastClr="000000"/>
            </a:solidFill>
            <a:prstDash val="solid"/>
          </a:ln>
        </spPr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0858624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2571860816944024"/>
          <y val="0.9123222748815166"/>
          <w val="0.98638490158473"/>
          <h val="0.9928909952606636"/>
        </manualLayout>
      </layout>
      <overlay val="0"/>
      <spPr>
        <a:ln cap="sq"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при поставке на АСП,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7885739282589693"/>
          <y val="0.1151275762660927"/>
          <w val="0.9085881014872339"/>
          <h val="0.577979002624796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Графики!$K$9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Графики!$L$9:$W$9</f>
              <numCache>
                <formatCode>0</formatCode>
                <ptCount val="12"/>
                <pt idx="0">
                  <v>167.890870933893</v>
                </pt>
                <pt idx="1">
                  <v>0</v>
                </pt>
                <pt idx="2">
                  <v>71.85972980741593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Графики!$K$10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Графики!$L$10:$W$10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35.92986490370797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Графики!$K$11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Графики!$L$11:$W$11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1581696"/>
        <axId val="221583616"/>
      </barChart>
      <lineChart>
        <grouping val="standard"/>
        <varyColors val="0"/>
        <ser>
          <idx val="4"/>
          <order val="3"/>
          <tx>
            <strRef>
              <f>Графики!$K$8</f>
              <strCache>
                <ptCount val="1"/>
                <pt idx="0">
                  <v>АСП</v>
                </pt>
              </strCache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Графики!$L$8:$W$8</f>
              <numCache>
                <formatCode>0</formatCode>
                <ptCount val="12"/>
                <pt idx="0">
                  <v>167.890870933893</v>
                </pt>
                <pt idx="1">
                  <v>0</v>
                </pt>
                <pt idx="2">
                  <v>107.7895947111239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4"/>
          <tx>
            <strRef>
              <f>Графики!$K$12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Графики!$L$12:$W$12</f>
              <numCache>
                <formatCode>0</formatCode>
                <ptCount val="12"/>
                <pt idx="0">
                  <v>180</v>
                </pt>
                <pt idx="1">
                  <v>180</v>
                </pt>
                <pt idx="2">
                  <v>180</v>
                </pt>
                <pt idx="3">
                  <v>180</v>
                </pt>
                <pt idx="4">
                  <v>180</v>
                </pt>
                <pt idx="5">
                  <v>180</v>
                </pt>
                <pt idx="6">
                  <v>170</v>
                </pt>
                <pt idx="7">
                  <v>170</v>
                </pt>
                <pt idx="8">
                  <v>170</v>
                </pt>
                <pt idx="9">
                  <v>170</v>
                </pt>
                <pt idx="10">
                  <v>170</v>
                </pt>
                <pt idx="11">
                  <v>170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1581696"/>
        <axId val="221583616"/>
      </lineChart>
      <catAx>
        <axId val="2215816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583616"/>
        <crosses val="autoZero"/>
        <auto val="1"/>
        <lblAlgn val="ctr"/>
        <lblOffset val="100"/>
        <noMultiLvlLbl val="0"/>
      </catAx>
      <valAx>
        <axId val="221583616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581696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5303030303030303"/>
          <y val="0.9059852988461913"/>
          <w val="0.9787893104271057"/>
          <h val="0.9914556834241874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в гарантийный период эксплуатации,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7885740433761752"/>
          <y val="0.1438732658417698"/>
          <w val="0.9085881014872335"/>
          <h val="0.5251334741693876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Графики!$K$14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Графики!$L$14:$W$14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Графики!$K$15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Графики!$L$15:$W$15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43.37250111142034</v>
                </pt>
                <pt idx="4">
                  <v>55.65785262728255</v>
                </pt>
                <pt idx="5">
                  <v>53.98007460496144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Графики!$K$16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Графики!$L$16:$W$16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1620480"/>
        <axId val="221634944"/>
      </barChart>
      <lineChart>
        <grouping val="standard"/>
        <varyColors val="0"/>
        <ser>
          <idx val="4"/>
          <order val="3"/>
          <tx>
            <strRef>
              <f>Графики!$K$13</f>
              <strCache>
                <ptCount val="1"/>
                <pt idx="0">
                  <v>ГП</v>
                </pt>
              </strCache>
            </strRef>
          </tx>
          <spPr>
            <a:ln w="31750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ysClr val="window" lastClr="FFFFFF"/>
              </a:solidFill>
              <a:ln>
                <a:solidFill>
                  <a:schemeClr val="tx1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Графики!$L$13:$W$13</f>
              <numCache>
                <formatCode>0</formatCode>
                <ptCount val="12"/>
                <pt idx="0">
                  <v>0</v>
                </pt>
                <pt idx="1">
                  <v>57.77939346081715</v>
                </pt>
                <pt idx="2">
                  <v>0</v>
                </pt>
                <pt idx="3">
                  <v>43.37250111142034</v>
                </pt>
                <pt idx="4">
                  <v>55.65785262728255</v>
                </pt>
                <pt idx="5">
                  <v>53.98007460496144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4"/>
          <tx>
            <strRef>
              <f>Графики!$K$17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Графики!$L$17:$W$17</f>
              <numCache>
                <formatCode>0</formatCode>
                <ptCount val="12"/>
                <pt idx="0">
                  <v>70</v>
                </pt>
                <pt idx="1">
                  <v>70</v>
                </pt>
                <pt idx="2">
                  <v>70</v>
                </pt>
                <pt idx="3">
                  <v>70</v>
                </pt>
                <pt idx="4">
                  <v>70</v>
                </pt>
                <pt idx="5">
                  <v>70</v>
                </pt>
                <pt idx="6">
                  <v>66</v>
                </pt>
                <pt idx="7">
                  <v>66</v>
                </pt>
                <pt idx="8">
                  <v>66</v>
                </pt>
                <pt idx="9">
                  <v>66</v>
                </pt>
                <pt idx="10">
                  <v>66</v>
                </pt>
                <pt idx="11">
                  <v>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1620480"/>
        <axId val="221634944"/>
      </lineChart>
      <catAx>
        <axId val="2216204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634944"/>
        <crosses val="autoZero"/>
        <auto val="1"/>
        <lblAlgn val="ctr"/>
        <lblOffset val="100"/>
        <noMultiLvlLbl val="0"/>
      </catAx>
      <valAx>
        <axId val="22163494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620480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1656626506024097"/>
          <y val="0.9155324794209988"/>
          <w val="0.9743982228125099"/>
          <h val="0.9918267573501541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% от себестоимости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потери</v>
          </tx>
          <spPr>
            <a:ln>
              <a:prstDash val="solid"/>
            </a:ln>
          </spPr>
          <invertIfNegative val="0"/>
          <dLbls>
            <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inBase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Графики!$L$18:$W$18</f>
              <numCache>
                <formatCode>General</formatCode>
                <ptCount val="12"/>
                <pt idx="0">
                  <v>-0.002</v>
                </pt>
                <pt idx="1">
                  <v>0.139</v>
                </pt>
                <pt idx="2">
                  <v>0.014</v>
                </pt>
                <pt idx="3">
                  <v>0.16</v>
                </pt>
                <pt idx="4">
                  <v>0.044</v>
                </pt>
                <pt idx="5">
                  <v>0.035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21796608"/>
        <axId val="221802880"/>
      </barChart>
      <lineChart>
        <grouping val="standard"/>
        <varyColors val="0"/>
        <ser>
          <idx val="1"/>
          <order val="1"/>
          <tx>
            <v>цель</v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Графики!$L$19:$W$19</f>
              <numCache>
                <formatCode>General</formatCode>
                <ptCount val="12"/>
                <pt idx="0">
                  <v>0.09</v>
                </pt>
                <pt idx="1">
                  <v>0.09</v>
                </pt>
                <pt idx="2">
                  <v>0.09</v>
                </pt>
                <pt idx="3">
                  <v>0.09</v>
                </pt>
                <pt idx="4">
                  <v>0.09</v>
                </pt>
                <pt idx="5">
                  <v>0.09</v>
                </pt>
                <pt idx="6">
                  <formatCode>0.0000</formatCode>
                  <v>0.09</v>
                </pt>
                <pt idx="7">
                  <formatCode>0.0000</formatCode>
                  <v>0.09</v>
                </pt>
                <pt idx="8">
                  <formatCode>0.0000</formatCode>
                  <v>0.09</v>
                </pt>
                <pt idx="9">
                  <v>0.08599999999999999</v>
                </pt>
                <pt idx="10">
                  <v>0.08599999999999999</v>
                </pt>
                <pt idx="11">
                  <v>0.08599999999999999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1796608"/>
        <axId val="221802880"/>
      </lineChart>
      <catAx>
        <axId val="2217966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802880"/>
        <crosses val="autoZero"/>
        <auto val="1"/>
        <lblAlgn val="ctr"/>
        <lblOffset val="100"/>
        <noMultiLvlLbl val="0"/>
      </catAx>
      <valAx>
        <axId val="22180288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796608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95802413753753"/>
          <y val="0.930669186351706"/>
          <w val="0.6101953747535681"/>
          <h val="0.9840025196850394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руб.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830697215479644"/>
          <y val="0.1334863082992563"/>
          <w val="0.9097301387573276"/>
          <h val="0.5674872555824139"/>
        </manualLayout>
      </layout>
      <barChart>
        <barDir val="col"/>
        <grouping val="stacked"/>
        <varyColors val="0"/>
        <ser>
          <idx val="0"/>
          <order val="0"/>
          <tx>
            <strRef>
              <f>Графики!$K$21</f>
              <strCache>
                <ptCount val="1"/>
                <pt idx="0">
                  <v>Удержано  с виновников</v>
                </pt>
              </strCache>
            </strRef>
          </tx>
          <spPr>
            <a:ln>
              <a:solidFill>
                <a:srgbClr val="1F497D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Графики!$L$21:$W$21</f>
              <numCache>
                <formatCode>General</formatCode>
                <ptCount val="12"/>
                <pt idx="0">
                  <v>138.74</v>
                </pt>
                <pt idx="1">
                  <v>0</v>
                </pt>
                <pt idx="2">
                  <v>89.5</v>
                </pt>
                <pt idx="3">
                  <v>359.76</v>
                </pt>
                <pt idx="4">
                  <v>125.99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spPr>
            <a:gradFill>
              <a:gsLst>
                <a:gs pos="0">
                  <a:srgbClr val="4F81BD"/>
                </a:gs>
                <a:gs pos="50000">
                  <a:srgbClr val="4F81BD"/>
                </a:gs>
                <a:gs pos="100000">
                  <a:srgbClr val="4F81BD"/>
                </a:gs>
              </a:gsLst>
              <a:lin ang="5400000" scaled="0"/>
            </a:gradFill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Графики!$L$22:$W$22</f>
              <numCache>
                <formatCode>General</formatCode>
                <ptCount val="12"/>
                <pt idx="0">
                  <v>-234.19</v>
                </pt>
                <pt idx="1">
                  <v>7657.94</v>
                </pt>
                <pt idx="2">
                  <v>0</v>
                </pt>
                <pt idx="3">
                  <v>9568.049999999999</v>
                </pt>
                <pt idx="4">
                  <v>2277.53</v>
                </pt>
                <pt idx="5">
                  <v>2083.48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1817472"/>
        <axId val="221831552"/>
      </barChart>
      <catAx>
        <axId val="2218174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831552"/>
        <crosses val="autoZero"/>
        <auto val="1"/>
        <lblAlgn val="ctr"/>
        <lblOffset val="100"/>
        <noMultiLvlLbl val="0"/>
      </catAx>
      <valAx>
        <axId val="22183155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817472"/>
        <crosses val="autoZero"/>
        <crossBetween val="between"/>
      </valAx>
    </plotArea>
    <legend>
      <legendPos val="r"/>
      <legendEntry>
        <idx val="0"/>
        <delete val="1"/>
      </legendEntry>
      <layout>
        <manualLayout>
          <xMode val="edge"/>
          <yMode val="edge"/>
          <wMode val="edge"/>
          <hMode val="edge"/>
          <x val="0.1924812030075188"/>
          <y val="0.906158357771261"/>
          <w val="0.7879699248120301"/>
          <h val="0.9912023460410557"/>
        </manualLayout>
      </layout>
      <overlay val="0"/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внешнего брака, руб.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6957805162247095"/>
          <y val="0.1192701110866861"/>
          <w val="0.9124847286465877"/>
          <h val="0.6773173435598157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dLbl>
              <idx val="1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Графики!$L$23:$W$23</f>
              <numCache>
                <formatCode>General</formatCode>
                <ptCount val="12"/>
                <pt idx="0">
                  <v>3596.45</v>
                </pt>
                <pt idx="1">
                  <v>8586.059999999999</v>
                </pt>
                <pt idx="2">
                  <v>0</v>
                </pt>
                <pt idx="3">
                  <v>3698.19</v>
                </pt>
                <pt idx="4">
                  <v>3848.48</v>
                </pt>
                <pt idx="5">
                  <v>9253.52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21838720"/>
        <axId val="221869184"/>
      </barChart>
      <catAx>
        <axId val="221838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869184"/>
        <crosses val="autoZero"/>
        <auto val="1"/>
        <lblAlgn val="ctr"/>
        <lblOffset val="100"/>
        <noMultiLvlLbl val="0"/>
      </catAx>
      <valAx>
        <axId val="22186918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838720"/>
        <crosses val="autoZero"/>
        <crossBetween val="between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10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11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12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2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3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4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5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6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7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8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9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</colOff>
      <row>0</row>
      <rowOff>28575</rowOff>
    </from>
    <to>
      <col>8</col>
      <colOff>1123950</colOff>
      <row>17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66675</colOff>
      <row>18</row>
      <rowOff>19050</rowOff>
    </from>
    <to>
      <col>8</col>
      <colOff>1171575</colOff>
      <row>35</row>
      <rowOff>123825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28575</colOff>
      <row>35</row>
      <rowOff>171450</rowOff>
    </from>
    <to>
      <col>8</col>
      <colOff>1171575</colOff>
      <row>54</row>
      <rowOff>47625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54</row>
      <rowOff>190500</rowOff>
    </from>
    <to>
      <col>8</col>
      <colOff>1171575</colOff>
      <row>73</row>
      <rowOff>142875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73</row>
      <rowOff>161925</rowOff>
    </from>
    <to>
      <col>8</col>
      <colOff>1152525</colOff>
      <row>90</row>
      <rowOff>171450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9525</colOff>
      <row>91</row>
      <rowOff>9525</rowOff>
    </from>
    <to>
      <col>8</col>
      <colOff>1200150</colOff>
      <row>110</row>
      <rowOff>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Z26"/>
  <sheetViews>
    <sheetView view="pageBreakPreview" zoomScale="86" zoomScaleSheetLayoutView="86" workbookViewId="0">
      <pane xSplit="2" ySplit="6" topLeftCell="C7" activePane="bottomRight" state="frozen"/>
      <selection activeCell="F20" sqref="F20"/>
      <selection pane="topRight" activeCell="F20" sqref="F20"/>
      <selection pane="bottomLeft" activeCell="F20" sqref="F20"/>
      <selection pane="bottomRight" activeCell="Z15" sqref="Z15"/>
    </sheetView>
  </sheetViews>
  <sheetFormatPr baseColWidth="8" defaultRowHeight="15"/>
  <cols>
    <col width="25.7109375" customWidth="1" style="702" min="1" max="1"/>
    <col width="7.7109375" customWidth="1" style="702" min="2" max="2"/>
    <col width="6.7109375" customWidth="1" style="703" min="3" max="3"/>
    <col width="7.85546875" customWidth="1" style="703" min="4" max="4"/>
    <col width="8.5703125" customWidth="1" style="703" min="5" max="5"/>
    <col width="9.140625" customWidth="1" style="703" min="6" max="6"/>
    <col width="8.140625" customWidth="1" style="703" min="7" max="7"/>
    <col width="6.7109375" customWidth="1" style="703" min="8" max="8"/>
    <col width="8.7109375" customWidth="1" style="703" min="9" max="9"/>
    <col width="7.42578125" customWidth="1" style="703" min="10" max="10"/>
    <col width="7.85546875" customWidth="1" style="703" min="11" max="11"/>
    <col width="7.7109375" customWidth="1" style="703" min="12" max="12"/>
    <col width="8.42578125" customWidth="1" style="703" min="13" max="13"/>
    <col width="7.28515625" customWidth="1" style="703" min="14" max="14"/>
    <col width="8" customWidth="1" style="703" min="15" max="15"/>
    <col width="7.85546875" customWidth="1" style="703" min="16" max="16"/>
    <col width="10.140625" customWidth="1" style="703" min="17" max="17"/>
    <col width="9.140625" customWidth="1" style="703" min="18" max="18"/>
    <col width="8.7109375" customWidth="1" style="703" min="19" max="19"/>
    <col width="6.7109375" customWidth="1" style="703" min="20" max="20"/>
    <col width="8.140625" customWidth="1" style="703" min="21" max="21"/>
    <col width="9.42578125" customWidth="1" style="703" min="22" max="22"/>
    <col width="8.42578125" customWidth="1" style="703" min="23" max="23"/>
    <col width="8.5703125" customWidth="1" style="703" min="24" max="24"/>
    <col width="11.140625" customWidth="1" style="703" min="25" max="25"/>
    <col width="10" customWidth="1" style="702" min="26" max="26"/>
    <col width="9.140625" customWidth="1" style="702" min="27" max="28"/>
    <col width="9.140625" customWidth="1" style="12" min="29" max="32"/>
  </cols>
  <sheetData>
    <row r="1">
      <c r="A1" s="701" t="inlineStr">
        <is>
          <t>МОНИТОРИНГ</t>
        </is>
      </c>
      <c r="Y1" s="701" t="n"/>
    </row>
    <row r="2">
      <c r="A2" s="701" t="inlineStr">
        <is>
          <t>выполнения целевых показателей по качеству продукции</t>
        </is>
      </c>
      <c r="Y2" s="701" t="n"/>
    </row>
    <row r="3" ht="15.75" customHeight="1" s="391" thickBot="1">
      <c r="A3" s="701" t="n"/>
      <c r="Y3" s="701" t="n"/>
    </row>
    <row r="4" ht="15.75" customHeight="1" s="391" thickBot="1">
      <c r="A4" s="704" t="inlineStr">
        <is>
          <t>Наименование показателя</t>
        </is>
      </c>
      <c r="B4" s="697" t="inlineStr">
        <is>
          <t>Ед. измерения</t>
        </is>
      </c>
      <c r="C4" s="693" t="inlineStr">
        <is>
          <t>1 квартал</t>
        </is>
      </c>
      <c r="D4" s="687" t="n"/>
      <c r="E4" s="687" t="n"/>
      <c r="F4" s="687" t="n"/>
      <c r="G4" s="688" t="n"/>
      <c r="H4" s="686" t="inlineStr">
        <is>
          <t xml:space="preserve">2 квартал </t>
        </is>
      </c>
      <c r="I4" s="687" t="n"/>
      <c r="J4" s="687" t="n"/>
      <c r="K4" s="687" t="n"/>
      <c r="L4" s="688" t="n"/>
      <c r="M4" s="705" t="inlineStr">
        <is>
          <t>1 полугодие</t>
        </is>
      </c>
      <c r="N4" s="686" t="inlineStr">
        <is>
          <t xml:space="preserve">3 квартал </t>
        </is>
      </c>
      <c r="O4" s="687" t="n"/>
      <c r="P4" s="687" t="n"/>
      <c r="Q4" s="687" t="n"/>
      <c r="R4" s="688" t="n"/>
      <c r="S4" s="705" t="inlineStr">
        <is>
          <t>9 месяцев</t>
        </is>
      </c>
      <c r="T4" s="686" t="inlineStr">
        <is>
          <t>4 квартал</t>
        </is>
      </c>
      <c r="U4" s="687" t="n"/>
      <c r="V4" s="687" t="n"/>
      <c r="W4" s="687" t="n"/>
      <c r="X4" s="688" t="n"/>
      <c r="Y4" s="694" t="inlineStr">
        <is>
          <t>2 полугодие</t>
        </is>
      </c>
      <c r="Z4" s="708" t="inlineStr">
        <is>
          <t>2024год</t>
        </is>
      </c>
    </row>
    <row r="5" ht="21.75" customHeight="1" s="391">
      <c r="A5" s="695" t="n"/>
      <c r="B5" s="698" t="n"/>
      <c r="C5" s="684" t="inlineStr">
        <is>
          <t>цель</t>
        </is>
      </c>
      <c r="D5" s="689" t="inlineStr">
        <is>
          <t>факт</t>
        </is>
      </c>
      <c r="E5" s="690" t="n"/>
      <c r="F5" s="690" t="n"/>
      <c r="G5" s="690" t="n"/>
      <c r="H5" s="684" t="inlineStr">
        <is>
          <t>цель</t>
        </is>
      </c>
      <c r="I5" s="699" t="inlineStr">
        <is>
          <t>факт</t>
        </is>
      </c>
      <c r="J5" s="690" t="n"/>
      <c r="K5" s="690" t="n"/>
      <c r="L5" s="700" t="n"/>
      <c r="N5" s="684" t="inlineStr">
        <is>
          <t>цель</t>
        </is>
      </c>
      <c r="O5" s="699" t="inlineStr">
        <is>
          <t>факт</t>
        </is>
      </c>
      <c r="P5" s="690" t="n"/>
      <c r="Q5" s="690" t="n"/>
      <c r="R5" s="700" t="n"/>
      <c r="T5" s="684" t="inlineStr">
        <is>
          <t>цель</t>
        </is>
      </c>
      <c r="U5" s="699" t="inlineStr">
        <is>
          <t>факт</t>
        </is>
      </c>
      <c r="V5" s="690" t="n"/>
      <c r="W5" s="690" t="n"/>
      <c r="X5" s="700" t="n"/>
      <c r="Y5" s="695" t="n"/>
      <c r="Z5" s="698" t="n"/>
    </row>
    <row r="6" ht="21.75" customHeight="1" s="391" thickBot="1">
      <c r="A6" s="696" t="n"/>
      <c r="B6" s="685" t="n"/>
      <c r="C6" s="685" t="n"/>
      <c r="D6" s="176" t="inlineStr">
        <is>
          <t>январь</t>
        </is>
      </c>
      <c r="E6" s="1" t="inlineStr">
        <is>
          <t>февраль</t>
        </is>
      </c>
      <c r="F6" s="1" t="inlineStr">
        <is>
          <t>март</t>
        </is>
      </c>
      <c r="G6" s="87" t="inlineStr">
        <is>
          <t>1 кв.</t>
        </is>
      </c>
      <c r="H6" s="685" t="n"/>
      <c r="I6" s="176" t="inlineStr">
        <is>
          <t>апрель</t>
        </is>
      </c>
      <c r="J6" s="1" t="inlineStr">
        <is>
          <t>май</t>
        </is>
      </c>
      <c r="K6" s="1" t="inlineStr">
        <is>
          <t>июнь</t>
        </is>
      </c>
      <c r="L6" s="83" t="inlineStr">
        <is>
          <t>2 кв.</t>
        </is>
      </c>
      <c r="M6" s="706" t="n"/>
      <c r="N6" s="685" t="n"/>
      <c r="O6" s="176" t="inlineStr">
        <is>
          <t>июль</t>
        </is>
      </c>
      <c r="P6" s="1" t="inlineStr">
        <is>
          <t>август</t>
        </is>
      </c>
      <c r="Q6" s="1" t="inlineStr">
        <is>
          <t>сентябрь</t>
        </is>
      </c>
      <c r="R6" s="83" t="inlineStr">
        <is>
          <t>3 кв.</t>
        </is>
      </c>
      <c r="S6" s="706" t="n"/>
      <c r="T6" s="685" t="n"/>
      <c r="U6" s="176" t="inlineStr">
        <is>
          <t>октябрь</t>
        </is>
      </c>
      <c r="V6" s="1" t="inlineStr">
        <is>
          <t>ноябрь</t>
        </is>
      </c>
      <c r="W6" s="1" t="inlineStr">
        <is>
          <t>декабрь</t>
        </is>
      </c>
      <c r="X6" s="83" t="inlineStr">
        <is>
          <t>4 кв.</t>
        </is>
      </c>
      <c r="Y6" s="696" t="n"/>
      <c r="Z6" s="685" t="n"/>
    </row>
    <row r="7" ht="30" customHeight="1" s="391">
      <c r="A7" s="2" t="inlineStr">
        <is>
          <t>Дефектность продукции при проведении ПСИ</t>
        </is>
      </c>
      <c r="B7" s="3" t="inlineStr">
        <is>
          <t>ppm</t>
        </is>
      </c>
      <c r="C7" s="182" t="n">
        <v>23000</v>
      </c>
      <c r="D7" s="177">
        <f>Данные1!C4*1000000/Данные1!D4</f>
        <v/>
      </c>
      <c r="E7" s="101">
        <f>Данные1!E4*1000000/Данные1!F4</f>
        <v/>
      </c>
      <c r="F7" s="101">
        <f>Данные1!G4*1000000/Данные1!H4</f>
        <v/>
      </c>
      <c r="G7" s="102">
        <f>(Данные1!C4+Данные1!E4+Данные1!G4)*1000000/(Данные1!D4+Данные1!F4+Данные1!H4)</f>
        <v/>
      </c>
      <c r="H7" s="188" t="n">
        <v>22300</v>
      </c>
      <c r="I7" s="177">
        <f>Данные1!K4*1000000/Данные1!L4</f>
        <v/>
      </c>
      <c r="J7" s="101">
        <f>Данные1!M4*1000000/Данные1!N4</f>
        <v/>
      </c>
      <c r="K7" s="101">
        <f>Данные1!O4*1000000/Данные1!P4</f>
        <v/>
      </c>
      <c r="L7" s="103">
        <f>(Данные1!K4+Данные1!M4+Данные1!O4)*1000000/(Данные1!L4+Данные1!N4+Данные1!P4)</f>
        <v/>
      </c>
      <c r="M7" s="104">
        <f>(Данные1!C4+Данные1!E4+Данные1!G4+Данные1!K4+Данные1!M4+Данные1!O4)*1000000/(Данные1!D4+Данные1!F4+Данные1!H4+Данные1!L4+Данные1!N4+Данные1!P4)</f>
        <v/>
      </c>
      <c r="N7" s="188" t="n">
        <v>21500</v>
      </c>
      <c r="O7" s="177">
        <f>Данные1!U4*1000000/Данные1!V4</f>
        <v/>
      </c>
      <c r="P7" s="101">
        <f>Данные1!W4*1000000/Данные1!X4</f>
        <v/>
      </c>
      <c r="Q7" s="101">
        <f>Данные1!Y4*1000000/Данные1!Z4</f>
        <v/>
      </c>
      <c r="R7" s="103">
        <f>(Данные1!U4+Данные1!W4+Данные1!Y4)*1000000/(Данные1!V4+Данные1!X4+Данные1!Z4)</f>
        <v/>
      </c>
      <c r="S7" s="104">
        <f>(Данные1!C4+Данные1!E4+Данные1!G4+Данные1!K4+Данные1!M4+Данные1!O4+Данные1!U4+Данные1!W4+Данные1!Y4)*1000000/(Данные1!D4+Данные1!F4+Данные1!H4+Данные1!L4+Данные1!N4+Данные1!P4+Данные1!V4+Данные1!X4+Данные1!Z4)</f>
        <v/>
      </c>
      <c r="T7" s="188" t="n">
        <v>20700</v>
      </c>
      <c r="U7" s="177">
        <f>Данные1!AE4*1000000/Данные1!AF4</f>
        <v/>
      </c>
      <c r="V7" s="101">
        <f>Данные1!AG4*1000000/Данные1!AH4</f>
        <v/>
      </c>
      <c r="W7" s="101">
        <f>Данные1!AI4*1000000/Данные1!AJ4</f>
        <v/>
      </c>
      <c r="X7" s="103">
        <f>(Данные1!AE4+Данные1!AG4+Данные1!AI4)*1000000/(Данные1!AF4+Данные1!AH4+Данные1!AJ4)</f>
        <v/>
      </c>
      <c r="Y7" s="105">
        <f>Данные1!AM4*1000000/Данные1!AN4</f>
        <v/>
      </c>
      <c r="Z7" s="106">
        <f>Данные1!AO4*1000000/Данные1!AP4</f>
        <v/>
      </c>
    </row>
    <row r="8">
      <c r="A8" s="4" t="inlineStr">
        <is>
          <t>Процесс "Производство"</t>
        </is>
      </c>
      <c r="B8" s="5" t="inlineStr">
        <is>
          <t>ppm</t>
        </is>
      </c>
      <c r="C8" s="183" t="n">
        <v>11000</v>
      </c>
      <c r="D8" s="178">
        <f>Данные1!C5*1000000/Данные1!D4</f>
        <v/>
      </c>
      <c r="E8" s="107">
        <f>Данные1!E5*1000000/Данные1!F4</f>
        <v/>
      </c>
      <c r="F8" s="107">
        <f>Данные1!G5*1000000/Данные1!H4</f>
        <v/>
      </c>
      <c r="G8" s="108">
        <f>(Данные1!C5+Данные1!E5+Данные1!G5)*1000000/(Данные1!D4+Данные1!F4+Данные1!H4)</f>
        <v/>
      </c>
      <c r="H8" s="189" t="n">
        <v>10700</v>
      </c>
      <c r="I8" s="178">
        <f>Данные1!K5*1000000/Данные1!L4</f>
        <v/>
      </c>
      <c r="J8" s="107">
        <f>Данные1!M5*1000000/Данные1!N4</f>
        <v/>
      </c>
      <c r="K8" s="107">
        <f>Данные1!O5*1000000/Данные1!P4</f>
        <v/>
      </c>
      <c r="L8" s="109">
        <f>(Данные1!K5+Данные1!M5+Данные1!O5)*1000000/(Данные1!L4+Данные1!N4+Данные1!P4)</f>
        <v/>
      </c>
      <c r="M8" s="110">
        <f>(Данные1!C5+Данные1!E5+Данные1!G5+Данные1!K5+Данные1!M5+Данные1!O5)*1000000/(Данные1!D4+Данные1!F4+Данные1!H4+Данные1!L4+Данные1!N4+Данные1!P4)</f>
        <v/>
      </c>
      <c r="N8" s="189" t="n">
        <v>10300</v>
      </c>
      <c r="O8" s="178">
        <f>Данные1!U5*1000000/Данные1!V4</f>
        <v/>
      </c>
      <c r="P8" s="107">
        <f>Данные1!W5*1000000/Данные1!X4</f>
        <v/>
      </c>
      <c r="Q8" s="107">
        <f>Данные1!Y5*1000000/Данные1!Z4</f>
        <v/>
      </c>
      <c r="R8" s="109">
        <f>(Данные1!U5+Данные1!W5+Данные1!Y5)*1000000/(Данные1!V4+Данные1!X4+Данные1!Z4)</f>
        <v/>
      </c>
      <c r="S8" s="110">
        <f>(Данные1!C5+Данные1!E5+Данные1!G5+Данные1!K5+Данные1!M5+Данные1!O5+Данные1!U5+Данные1!W5+Данные1!Y5)*1000000/(Данные1!D4+Данные1!F4+Данные1!H4+Данные1!L4+Данные1!N4+Данные1!P4+Данные1!V4+Данные1!X4+Данные1!Z4)</f>
        <v/>
      </c>
      <c r="T8" s="189" t="n">
        <v>9900</v>
      </c>
      <c r="U8" s="178">
        <f>Данные1!AE5*1000000/Данные1!AF4</f>
        <v/>
      </c>
      <c r="V8" s="107">
        <f>Данные1!AG5*1000000/Данные1!AH4</f>
        <v/>
      </c>
      <c r="W8" s="107">
        <f>Данные1!AI5*1000000/Данные1!AJ4</f>
        <v/>
      </c>
      <c r="X8" s="109">
        <f>(Данные1!AE5+Данные1!AG5+Данные1!AI5)*1000000/(Данные1!AF4+Данные1!AH4+Данные1!AJ4)</f>
        <v/>
      </c>
      <c r="Y8" s="111">
        <f>Данные1!AM5*1000000/Данные1!AN4</f>
        <v/>
      </c>
      <c r="Z8" s="112">
        <f>Данные1!AO5*1000000/Данные1!AP4</f>
        <v/>
      </c>
    </row>
    <row r="9">
      <c r="A9" s="4" t="inlineStr">
        <is>
          <t>Процесс "Закупки"</t>
        </is>
      </c>
      <c r="B9" s="5" t="inlineStr">
        <is>
          <t>ppm</t>
        </is>
      </c>
      <c r="C9" s="183" t="n">
        <v>7000</v>
      </c>
      <c r="D9" s="178">
        <f>Данные1!C6*1000000/Данные1!D4</f>
        <v/>
      </c>
      <c r="E9" s="107">
        <f>Данные1!E6*1000000/Данные1!F4</f>
        <v/>
      </c>
      <c r="F9" s="107">
        <f>Данные1!G6*1000000/Данные1!H4</f>
        <v/>
      </c>
      <c r="G9" s="108">
        <f>(Данные1!C6+Данные1!E6+Данные1!G6)*1000000/(Данные1!D4+Данные1!F4+Данные1!H4)</f>
        <v/>
      </c>
      <c r="H9" s="189" t="n">
        <v>6800</v>
      </c>
      <c r="I9" s="178">
        <f>Данные1!K6*1000000/Данные1!L4</f>
        <v/>
      </c>
      <c r="J9" s="107">
        <f>Данные1!M6*1000000/Данные1!N4</f>
        <v/>
      </c>
      <c r="K9" s="107">
        <f>Данные1!O6*1000000/Данные1!P4</f>
        <v/>
      </c>
      <c r="L9" s="109">
        <f>(Данные1!K6+Данные1!M6+Данные1!O6)*1000000/(Данные1!L4+Данные1!N4+Данные1!P4)</f>
        <v/>
      </c>
      <c r="M9" s="110">
        <f>(Данные1!C6+Данные1!E6+Данные1!G6+Данные1!K6+Данные1!M6+Данные1!O6)*1000000/(Данные1!D4+Данные1!F4+Данные1!H4+Данные1!L4+Данные1!N4+Данные1!P4)</f>
        <v/>
      </c>
      <c r="N9" s="189" t="n">
        <v>6600</v>
      </c>
      <c r="O9" s="178">
        <f>Данные1!U6*1000000/Данные1!V4</f>
        <v/>
      </c>
      <c r="P9" s="107">
        <f>Данные1!W6*1000000/Данные1!X4</f>
        <v/>
      </c>
      <c r="Q9" s="107">
        <f>Данные1!Y6*1000000/Данные1!Z4</f>
        <v/>
      </c>
      <c r="R9" s="109">
        <f>(Данные1!U6+Данные1!W6+Данные1!Y6)*1000000/(Данные1!V4+Данные1!X4+Данные1!Z4)</f>
        <v/>
      </c>
      <c r="S9" s="110">
        <f>(Данные1!C6+Данные1!E6+Данные1!G6+Данные1!K6+Данные1!M6+Данные1!O6+Данные1!U6+Данные1!W6+Данные1!Y6)*1000000/(Данные1!D4+Данные1!F4+Данные1!H4+Данные1!L4+Данные1!N4+Данные1!P4+Данные1!V4+Данные1!X4+Данные1!Z4)</f>
        <v/>
      </c>
      <c r="T9" s="189" t="n">
        <v>6300</v>
      </c>
      <c r="U9" s="178">
        <f>Данные1!AE6*1000000/Данные1!AF4</f>
        <v/>
      </c>
      <c r="V9" s="107">
        <f>Данные1!AG6*1000000/Данные1!AH4</f>
        <v/>
      </c>
      <c r="W9" s="107">
        <f>Данные1!AI6*1000000/Данные1!AJ4</f>
        <v/>
      </c>
      <c r="X9" s="109">
        <f>(Данные1!AE6+Данные1!AG6+Данные1!AI6)*1000000/(Данные1!AF4+Данные1!AH4+Данные1!AJ4)</f>
        <v/>
      </c>
      <c r="Y9" s="111">
        <f>Данные1!AM6*1000000/Данные1!AN4</f>
        <v/>
      </c>
      <c r="Z9" s="112">
        <f>Данные1!AO6*1000000/Данные1!AP4</f>
        <v/>
      </c>
    </row>
    <row r="10" ht="45.75" customHeight="1" s="391" thickBot="1">
      <c r="A10" s="6" t="inlineStr">
        <is>
          <t>Процесс "Проектирование и разработка  новых изделий"</t>
        </is>
      </c>
      <c r="B10" s="606" t="inlineStr">
        <is>
          <t>ppm</t>
        </is>
      </c>
      <c r="C10" s="184" t="n">
        <v>0</v>
      </c>
      <c r="D10" s="179">
        <f>Данные1!C7*1000000/Данные1!D4</f>
        <v/>
      </c>
      <c r="E10" s="113">
        <f>Данные1!E7*1000000/Данные1!F4</f>
        <v/>
      </c>
      <c r="F10" s="113">
        <f>Данные1!G7*1000000/Данные1!H4</f>
        <v/>
      </c>
      <c r="G10" s="114">
        <f>(Данные1!C7+Данные1!E7+Данные1!G7)*1000000/(Данные1!D4+Данные1!F4+Данные1!H4)</f>
        <v/>
      </c>
      <c r="H10" s="190" t="n">
        <v>4800</v>
      </c>
      <c r="I10" s="179">
        <f>Данные1!K7*1000000/Данные1!L4</f>
        <v/>
      </c>
      <c r="J10" s="113">
        <f>Данные1!M7*1000000/Данные1!N4</f>
        <v/>
      </c>
      <c r="K10" s="113">
        <f>Данные1!O7*1000000/Данные1!P4</f>
        <v/>
      </c>
      <c r="L10" s="115">
        <f>(Данные1!K7+Данные1!M7+Данные1!O7)*1000000/(Данные1!L4+Данные1!N4+Данные1!P4)</f>
        <v/>
      </c>
      <c r="M10" s="116">
        <f>(Данные1!C7+Данные1!E7+Данные1!G7+Данные1!K7+Данные1!M7+Данные1!O7)*1000000/(Данные1!D4+Данные1!F4+Данные1!H4+Данные1!L4+Данные1!N4+Данные1!P4)</f>
        <v/>
      </c>
      <c r="N10" s="190" t="n">
        <v>4600</v>
      </c>
      <c r="O10" s="179">
        <f>Данные1!U7*1000000/Данные1!V4</f>
        <v/>
      </c>
      <c r="P10" s="113">
        <f>Данные1!W7*1000000/Данные1!X4</f>
        <v/>
      </c>
      <c r="Q10" s="113">
        <f>Данные1!Y7*1000000/Данные1!Z4</f>
        <v/>
      </c>
      <c r="R10" s="115">
        <f>(Данные1!U7+Данные1!W7+Данные1!Y7)*1000000/(Данные1!V4+Данные1!X4+Данные1!Z4)</f>
        <v/>
      </c>
      <c r="S10" s="116">
        <f>(Данные1!C7+Данные1!E7+Данные1!G7+Данные1!K7+Данные1!M7+Данные1!O7+Данные1!U7+Данные1!W7+Данные1!Y7)*1000000/(Данные1!D4+Данные1!F4+Данные1!H4+Данные1!L4+Данные1!N4+Данные1!P4+Данные1!V4+Данные1!X4+Данные1!Z4)</f>
        <v/>
      </c>
      <c r="T10" s="190" t="n">
        <v>4500</v>
      </c>
      <c r="U10" s="179">
        <f>Данные1!AE7*1000000/Данные1!AF4</f>
        <v/>
      </c>
      <c r="V10" s="113">
        <f>Данные1!AG7*1000000/Данные1!AH4</f>
        <v/>
      </c>
      <c r="W10" s="113">
        <f>Данные1!AI7*1000000/Данные1!AJ4</f>
        <v/>
      </c>
      <c r="X10" s="115">
        <f>(Данные1!AE7+Данные1!AG7+Данные1!AI7)*1000000/(Данные1!AF4+Данные1!AH4+Данные1!AJ4)</f>
        <v/>
      </c>
      <c r="Y10" s="117">
        <f>Данные1!AM7*1000000/Данные1!AN4</f>
        <v/>
      </c>
      <c r="Z10" s="118">
        <f>Данные1!AO7*1000000/Данные1!AP4</f>
        <v/>
      </c>
    </row>
    <row r="11" ht="33" customHeight="1" s="391">
      <c r="A11" s="55" t="inlineStr">
        <is>
          <t>Дефектность продукции при поставке на АСП</t>
        </is>
      </c>
      <c r="B11" s="7" t="inlineStr">
        <is>
          <t>ppm</t>
        </is>
      </c>
      <c r="C11" s="185" t="n">
        <v>168</v>
      </c>
      <c r="D11" s="180">
        <f>Данные1!C9*1000000/Данные1!D9</f>
        <v/>
      </c>
      <c r="E11" s="119">
        <f>Данные1!E9*1000000/Данные1!F9</f>
        <v/>
      </c>
      <c r="F11" s="119">
        <f>Данные1!G9*1000000/Данные1!H9</f>
        <v/>
      </c>
      <c r="G11" s="120">
        <f>(Данные1!C9+Данные1!E9+Данные1!G9)*1000000/(Данные1!D9+Данные1!F9+Данные1!H9)</f>
        <v/>
      </c>
      <c r="H11" s="191" t="n">
        <v>166</v>
      </c>
      <c r="I11" s="180">
        <f>Данные1!K9*1000000/Данные1!L9</f>
        <v/>
      </c>
      <c r="J11" s="119">
        <f>Данные1!M9*1000000/Данные1!N9</f>
        <v/>
      </c>
      <c r="K11" s="119">
        <f>Данные1!O9*1000000/Данные1!P9</f>
        <v/>
      </c>
      <c r="L11" s="121">
        <f>(Данные1!K9+Данные1!M9+Данные1!O9)*1000000/(Данные1!L9+Данные1!N9+Данные1!P9)</f>
        <v/>
      </c>
      <c r="M11" s="122">
        <f>(Данные1!C9+Данные1!E9+Данные1!G9+Данные1!K9+Данные1!M9+Данные1!O9)*1000000/(Данные1!D9+Данные1!F9+Данные1!H9+Данные1!L9+Данные1!N9+Данные1!P9)</f>
        <v/>
      </c>
      <c r="N11" s="191" t="n">
        <v>164</v>
      </c>
      <c r="O11" s="180">
        <f>Данные1!U9*1000000/Данные1!V9</f>
        <v/>
      </c>
      <c r="P11" s="119">
        <f>Данные1!W9*1000000/Данные1!X9</f>
        <v/>
      </c>
      <c r="Q11" s="119">
        <f>Данные1!Y9*1000000/Данные1!Z9</f>
        <v/>
      </c>
      <c r="R11" s="121">
        <f>(Данные1!U9+Данные1!W9+Данные1!Y9)*1000000/(Данные1!V9+Данные1!X9+Данные1!Z9)</f>
        <v/>
      </c>
      <c r="S11" s="122">
        <f>Данные1!AC9*1000000/Данные1!AD9</f>
        <v/>
      </c>
      <c r="T11" s="191" t="n">
        <v>162</v>
      </c>
      <c r="U11" s="180">
        <f>Данные1!AE9*1000000/Данные1!AF9</f>
        <v/>
      </c>
      <c r="V11" s="119">
        <f>Данные1!AG9*1000000/Данные1!AH9</f>
        <v/>
      </c>
      <c r="W11" s="119">
        <f>Данные1!AI9*1000000/Данные1!AJ9</f>
        <v/>
      </c>
      <c r="X11" s="121">
        <f>Данные1!AK9*1000000/Данные1!AL9</f>
        <v/>
      </c>
      <c r="Y11" s="123">
        <f>Данные1!AM9*1000000/Данные1!AN9</f>
        <v/>
      </c>
      <c r="Z11" s="124">
        <f>Данные1!AO9*1000000/Данные1!AP9</f>
        <v/>
      </c>
    </row>
    <row r="12">
      <c r="A12" s="56" t="inlineStr">
        <is>
          <t>Процесс "Производство"</t>
        </is>
      </c>
      <c r="B12" s="5" t="inlineStr">
        <is>
          <t>ppm</t>
        </is>
      </c>
      <c r="C12" s="183" t="n">
        <v>138</v>
      </c>
      <c r="D12" s="178">
        <f>Данные1!C10*1000000/Данные1!D9</f>
        <v/>
      </c>
      <c r="E12" s="107">
        <f>Данные1!E10*1000000/Данные1!F9</f>
        <v/>
      </c>
      <c r="F12" s="107">
        <f>Данные1!G10*1000000/Данные1!H9</f>
        <v/>
      </c>
      <c r="G12" s="108">
        <f>(Данные1!C10+Данные1!E10+Данные1!G10)*1000000/(Данные1!D9+Данные1!F9+Данные1!H9)</f>
        <v/>
      </c>
      <c r="H12" s="189" t="n">
        <v>136</v>
      </c>
      <c r="I12" s="178">
        <f>Данные1!K10*1000000/Данные1!L9</f>
        <v/>
      </c>
      <c r="J12" s="107">
        <f>Данные1!M10*1000000/Данные1!N9</f>
        <v/>
      </c>
      <c r="K12" s="107">
        <f>Данные1!O10*1000000/Данные1!P9</f>
        <v/>
      </c>
      <c r="L12" s="109">
        <f>(Данные1!K10+Данные1!M10+Данные1!O10)*1000000/(Данные1!L9+Данные1!N9+Данные1!P9)</f>
        <v/>
      </c>
      <c r="M12" s="110">
        <f>(Данные1!C10+Данные1!E10+Данные1!G10+Данные1!K10+Данные1!M10+Данные1!O10)*1000000/(Данные1!D9+Данные1!F9+Данные1!H9+Данные1!L9+Данные1!N9+Данные1!P9)</f>
        <v/>
      </c>
      <c r="N12" s="189" t="n">
        <v>134</v>
      </c>
      <c r="O12" s="178">
        <f>Данные1!U10*1000000/Данные1!V9</f>
        <v/>
      </c>
      <c r="P12" s="107">
        <f>Данные1!W10*1000000/Данные1!X9</f>
        <v/>
      </c>
      <c r="Q12" s="107">
        <f>Данные1!Y10*1000000/Данные1!Z9</f>
        <v/>
      </c>
      <c r="R12" s="109">
        <f>(Данные1!U10+Данные1!W10+Данные1!Y10)*1000000/(Данные1!V9+Данные1!X9+Данные1!Z9)</f>
        <v/>
      </c>
      <c r="S12" s="110">
        <f>Данные1!AC10*1000000/Данные1!AD9</f>
        <v/>
      </c>
      <c r="T12" s="189" t="n">
        <v>132</v>
      </c>
      <c r="U12" s="178">
        <f>Данные1!AE10*1000000/Данные1!AF9</f>
        <v/>
      </c>
      <c r="V12" s="107">
        <f>Данные1!AG10*1000000/Данные1!AH9</f>
        <v/>
      </c>
      <c r="W12" s="107">
        <f>Данные1!AI10*1000000/Данные1!AJ9</f>
        <v/>
      </c>
      <c r="X12" s="109">
        <f>Данные1!AK10*1000000/Данные1!AL9</f>
        <v/>
      </c>
      <c r="Y12" s="111">
        <f>Данные1!AM10*1000000/Данные1!AN9</f>
        <v/>
      </c>
      <c r="Z12" s="112">
        <f>Данные1!AO10*1000000/Данные1!AP9</f>
        <v/>
      </c>
    </row>
    <row r="13">
      <c r="A13" s="56" t="inlineStr">
        <is>
          <t>Процесс "Закупки"</t>
        </is>
      </c>
      <c r="B13" s="5" t="inlineStr">
        <is>
          <t>ppm</t>
        </is>
      </c>
      <c r="C13" s="183" t="n">
        <v>30</v>
      </c>
      <c r="D13" s="178">
        <f>Данные1!C11*1000000/Данные1!D9</f>
        <v/>
      </c>
      <c r="E13" s="107">
        <f>Данные1!E11*1000000/Данные1!F9</f>
        <v/>
      </c>
      <c r="F13" s="107">
        <f>Данные1!G11*1000000/Данные1!H9</f>
        <v/>
      </c>
      <c r="G13" s="108">
        <f>(Данные1!C11+Данные1!E11+Данные1!G11)*1000000/(Данные1!D9+Данные1!F9+Данные1!H9)</f>
        <v/>
      </c>
      <c r="H13" s="189" t="n">
        <v>30</v>
      </c>
      <c r="I13" s="178">
        <f>Данные1!K11*1000000/Данные1!L9</f>
        <v/>
      </c>
      <c r="J13" s="107">
        <f>Данные1!M11*1000000/Данные1!N9</f>
        <v/>
      </c>
      <c r="K13" s="107">
        <f>Данные1!O11*1000000/Данные1!P9</f>
        <v/>
      </c>
      <c r="L13" s="109">
        <f>(Данные1!K11+Данные1!M11+Данные1!O11)*1000000/(Данные1!L9+Данные1!N9+Данные1!P9)</f>
        <v/>
      </c>
      <c r="M13" s="110">
        <f>(Данные1!C11+Данные1!E11+Данные1!G11+Данные1!K11+Данные1!M11+Данные1!O11)*1000000/(Данные1!D9+Данные1!F9+Данные1!H9+Данные1!L9+Данные1!N9+Данные1!P9)</f>
        <v/>
      </c>
      <c r="N13" s="189" t="n">
        <v>30</v>
      </c>
      <c r="O13" s="178">
        <f>Данные1!U11/Данные1!V9*1000000</f>
        <v/>
      </c>
      <c r="P13" s="107">
        <f>Данные1!W11*1000000/Данные1!X9</f>
        <v/>
      </c>
      <c r="Q13" s="107">
        <f>Данные1!Y11*1000000/Данные1!Z9</f>
        <v/>
      </c>
      <c r="R13" s="109">
        <f>(Данные1!U11+Данные1!W11+Данные1!Y11)*1000000/(Данные1!V9+Данные1!X9+Данные1!Z9)</f>
        <v/>
      </c>
      <c r="S13" s="110">
        <f>Данные1!AC11*1000000/Данные1!AD9</f>
        <v/>
      </c>
      <c r="T13" s="189" t="n">
        <v>30</v>
      </c>
      <c r="U13" s="178">
        <f>Данные1!AE11*1000000/Данные1!AF9</f>
        <v/>
      </c>
      <c r="V13" s="107">
        <f>Данные1!AG11*1000000/Данные1!AH9</f>
        <v/>
      </c>
      <c r="W13" s="107">
        <f>Данные1!AI11*1000000/Данные1!AJ9</f>
        <v/>
      </c>
      <c r="X13" s="109">
        <f>Данные1!AK11*1000000/Данные1!AL9</f>
        <v/>
      </c>
      <c r="Y13" s="111">
        <f>Данные1!AM11*1000000/Данные1!AN9</f>
        <v/>
      </c>
      <c r="Z13" s="112">
        <f>Данные1!AO11*1000000/Данные1!AP9</f>
        <v/>
      </c>
    </row>
    <row r="14" ht="45.75" customHeight="1" s="391" thickBot="1">
      <c r="A14" s="6" t="inlineStr">
        <is>
          <t>Процесс "Проектирование и разработка  новых изделий"</t>
        </is>
      </c>
      <c r="B14" s="606" t="inlineStr">
        <is>
          <t>ppm</t>
        </is>
      </c>
      <c r="C14" s="184" t="n">
        <v>0</v>
      </c>
      <c r="D14" s="179">
        <f>Данные1!C12*1000000/Данные1!D9</f>
        <v/>
      </c>
      <c r="E14" s="113">
        <f>Данные1!E12*1000000/Данные1!F9</f>
        <v/>
      </c>
      <c r="F14" s="113">
        <f>Данные1!G12*1000000/Данные1!H9</f>
        <v/>
      </c>
      <c r="G14" s="114">
        <f>(Данные1!C12+Данные1!E12+Данные1!G12)*1000000/(Данные1!D9+Данные1!F9+Данные1!H9)</f>
        <v/>
      </c>
      <c r="H14" s="190" t="n">
        <v>0</v>
      </c>
      <c r="I14" s="179">
        <f>Данные1!K12*1000000/Данные1!L9</f>
        <v/>
      </c>
      <c r="J14" s="113">
        <f>Данные1!M12*1000000/Данные1!N9</f>
        <v/>
      </c>
      <c r="K14" s="113">
        <f>Данные1!O12*1000000/Данные1!P9</f>
        <v/>
      </c>
      <c r="L14" s="115">
        <f>(Данные1!K12+Данные1!M12+Данные1!O12)*1000000/(Данные1!L9+Данные1!N9+Данные1!P9)</f>
        <v/>
      </c>
      <c r="M14" s="116">
        <f>(Данные1!C12+Данные1!E12+Данные1!G12+Данные1!K12+Данные1!M12+Данные1!O12)*1000000/(Данные1!D9+Данные1!F9+Данные1!H9+Данные1!L9+Данные1!N9+Данные1!P9)</f>
        <v/>
      </c>
      <c r="N14" s="190" t="n">
        <v>0</v>
      </c>
      <c r="O14" s="179">
        <f>Данные1!U12*1000000/Данные1!V9</f>
        <v/>
      </c>
      <c r="P14" s="113">
        <f>Данные1!W12*1000000/Данные1!X9</f>
        <v/>
      </c>
      <c r="Q14" s="113">
        <f>Данные1!Y12*1000000/Данные1!Z9</f>
        <v/>
      </c>
      <c r="R14" s="115">
        <f>(Данные1!U12+Данные1!W12+Данные1!Y12)*1000000/(Данные1!V9+Данные1!X9+Данные1!Z9)</f>
        <v/>
      </c>
      <c r="S14" s="116">
        <f>Данные1!AC12*1000000/Данные1!AD9</f>
        <v/>
      </c>
      <c r="T14" s="190" t="n">
        <v>0</v>
      </c>
      <c r="U14" s="179">
        <f>Данные1!AE12*1000000/Данные1!AF9</f>
        <v/>
      </c>
      <c r="V14" s="113">
        <f>Данные1!AG12*1000000/Данные1!AH9</f>
        <v/>
      </c>
      <c r="W14" s="113">
        <f>Данные1!AI12*1000000/Данные1!AJ9</f>
        <v/>
      </c>
      <c r="X14" s="115">
        <f>Данные1!AK12*1000000/Данные1!AL9</f>
        <v/>
      </c>
      <c r="Y14" s="117">
        <f>Данные1!AM12*1000000/Данные1!AN9</f>
        <v/>
      </c>
      <c r="Z14" s="118">
        <f>Данные1!AO12*1000000/Данные1!AP9</f>
        <v/>
      </c>
    </row>
    <row r="15" ht="33" customHeight="1" s="391">
      <c r="A15" s="313" t="inlineStr">
        <is>
          <t>Дефектность продукции в гарантийный период</t>
        </is>
      </c>
      <c r="B15" s="7" t="inlineStr">
        <is>
          <t>ppm</t>
        </is>
      </c>
      <c r="C15" s="185" t="n">
        <v>158</v>
      </c>
      <c r="D15" s="180">
        <f>Данные1!C14*1000000*12/Данные1!D14</f>
        <v/>
      </c>
      <c r="E15" s="119">
        <f>Данные1!E14*1000000*12/Данные1!F14</f>
        <v/>
      </c>
      <c r="F15" s="119">
        <f>Данные1!G14*1000000*12/Данные1!H14</f>
        <v/>
      </c>
      <c r="G15" s="120">
        <f>Данные1!I14*1000000*4/Данные1!J14</f>
        <v/>
      </c>
      <c r="H15" s="191" t="n">
        <v>156</v>
      </c>
      <c r="I15" s="180">
        <f>Данные1!K14*1000000*12/Данные1!L14</f>
        <v/>
      </c>
      <c r="J15" s="119">
        <f>Данные1!M14*1000000*12/Данные1!N14</f>
        <v/>
      </c>
      <c r="K15" s="119">
        <f>Данные1!O14*1000000*12/Данные1!P14</f>
        <v/>
      </c>
      <c r="L15" s="121">
        <f>Данные1!Q14*1000000*4/Данные1!R14</f>
        <v/>
      </c>
      <c r="M15" s="122">
        <f>Данные1!S14*1000000*2/Данные1!T14</f>
        <v/>
      </c>
      <c r="N15" s="191" t="n">
        <v>154</v>
      </c>
      <c r="O15" s="180">
        <f>Данные1!U14*1000000*12/Данные1!V14</f>
        <v/>
      </c>
      <c r="P15" s="119">
        <f>Данные1!W14*1000000*12/Данные1!X14</f>
        <v/>
      </c>
      <c r="Q15" s="119">
        <f>Данные1!Y14*1000000*12/Данные1!Z14</f>
        <v/>
      </c>
      <c r="R15" s="121">
        <f>Данные1!AA14*1000000*4/Данные1!AB14</f>
        <v/>
      </c>
      <c r="S15" s="122">
        <f>Данные1!AC14*1000000/Данные1!AD14/9*12</f>
        <v/>
      </c>
      <c r="T15" s="191" t="n">
        <v>152</v>
      </c>
      <c r="U15" s="180">
        <f>Данные1!AE14*1000000*12/Данные1!AF14</f>
        <v/>
      </c>
      <c r="V15" s="119">
        <f>Данные1!AG14*1000000*12/Данные1!AH14</f>
        <v/>
      </c>
      <c r="W15" s="119">
        <f>Данные1!AI14*1000000*12/Данные1!AJ14</f>
        <v/>
      </c>
      <c r="X15" s="121">
        <f>Данные1!AK14*1000000*4/Данные1!AL14</f>
        <v/>
      </c>
      <c r="Y15" s="123">
        <f>Данные1!AM14*1000000*2/Данные1!AN14</f>
        <v/>
      </c>
      <c r="Z15" s="124">
        <f>Данные1!AO14*1000000/Данные1!AP14</f>
        <v/>
      </c>
    </row>
    <row r="16">
      <c r="A16" s="4" t="inlineStr">
        <is>
          <t>Процесс "Производство"</t>
        </is>
      </c>
      <c r="B16" s="5" t="inlineStr">
        <is>
          <t>ppm</t>
        </is>
      </c>
      <c r="C16" s="183" t="n">
        <v>98</v>
      </c>
      <c r="D16" s="178">
        <f>Данные1!C15*1000000*12/Данные1!D14</f>
        <v/>
      </c>
      <c r="E16" s="107">
        <f>Данные1!E15*1000000*12/Данные1!F14</f>
        <v/>
      </c>
      <c r="F16" s="107">
        <f>Данные1!G15*1000000*12/Данные1!H14</f>
        <v/>
      </c>
      <c r="G16" s="108">
        <f>Данные1!I15*1000000*4/Данные1!J14</f>
        <v/>
      </c>
      <c r="H16" s="189" t="n">
        <v>96</v>
      </c>
      <c r="I16" s="178">
        <f>Данные1!K15*1000000*12/Данные1!L14</f>
        <v/>
      </c>
      <c r="J16" s="107">
        <f>Данные1!M15*1000000*12/Данные1!N14</f>
        <v/>
      </c>
      <c r="K16" s="107">
        <f>Данные1!O15*1000000*12/Данные1!P14</f>
        <v/>
      </c>
      <c r="L16" s="109">
        <f>Данные1!Q15*1000000*4/Данные1!R14</f>
        <v/>
      </c>
      <c r="M16" s="110">
        <f>Данные1!S15*1000000*2/Данные1!T14</f>
        <v/>
      </c>
      <c r="N16" s="189" t="n">
        <v>94</v>
      </c>
      <c r="O16" s="178">
        <f>Данные1!U15*1000000*12/Данные1!V14</f>
        <v/>
      </c>
      <c r="P16" s="107">
        <f>Данные1!W15*1000000*12/Данные1!X14</f>
        <v/>
      </c>
      <c r="Q16" s="107">
        <f>Данные1!Y15*1000000*12/Данные1!Z14</f>
        <v/>
      </c>
      <c r="R16" s="109">
        <f>Данные1!AA15*1000000*4/Данные1!AB14</f>
        <v/>
      </c>
      <c r="S16" s="110">
        <f>Данные1!AC15*1000000/Данные1!AD14/9*12</f>
        <v/>
      </c>
      <c r="T16" s="189" t="n">
        <v>92</v>
      </c>
      <c r="U16" s="178">
        <f>Данные1!AE15*1000000*12/Данные1!AF14</f>
        <v/>
      </c>
      <c r="V16" s="107">
        <f>Данные1!AG15*1000000*12/Данные1!AH14</f>
        <v/>
      </c>
      <c r="W16" s="107">
        <f>Данные1!AI15*1000000*12/Данные1!AJ14</f>
        <v/>
      </c>
      <c r="X16" s="109">
        <f>Данные1!AK15*1000000*4/Данные1!AL14</f>
        <v/>
      </c>
      <c r="Y16" s="111">
        <f>Данные1!AM15*1000000*2/Данные1!AN14</f>
        <v/>
      </c>
      <c r="Z16" s="112">
        <f>Данные1!AO15*1000000/Данные1!AP14</f>
        <v/>
      </c>
    </row>
    <row r="17">
      <c r="A17" s="4" t="inlineStr">
        <is>
          <t>Процесс "Закупки"</t>
        </is>
      </c>
      <c r="B17" s="5" t="inlineStr">
        <is>
          <t>ppm</t>
        </is>
      </c>
      <c r="C17" s="183" t="n">
        <v>60</v>
      </c>
      <c r="D17" s="178">
        <f>Данные1!C16*1000000*12/Данные1!D14</f>
        <v/>
      </c>
      <c r="E17" s="107">
        <f>Данные1!E16*1000000*12/Данные1!F14</f>
        <v/>
      </c>
      <c r="F17" s="107">
        <f>Данные1!G16*1000000*12/Данные1!H14</f>
        <v/>
      </c>
      <c r="G17" s="108">
        <f>Данные1!I16*1000000*4/Данные1!J14</f>
        <v/>
      </c>
      <c r="H17" s="189" t="n">
        <v>60</v>
      </c>
      <c r="I17" s="178">
        <f>Данные1!K16*1000000*12/Данные1!L14</f>
        <v/>
      </c>
      <c r="J17" s="107">
        <f>Данные1!M16*1000000*12/Данные1!N14</f>
        <v/>
      </c>
      <c r="K17" s="107">
        <f>Данные1!O16*1000000*12/Данные1!P14</f>
        <v/>
      </c>
      <c r="L17" s="109">
        <f>Данные1!Q16*1000000*4/Данные1!R14</f>
        <v/>
      </c>
      <c r="M17" s="110">
        <f>Данные1!S16*1000000*2/Данные1!T14</f>
        <v/>
      </c>
      <c r="N17" s="189" t="n">
        <v>60</v>
      </c>
      <c r="O17" s="178">
        <f>Данные1!U16*1000000*12/Данные1!V14</f>
        <v/>
      </c>
      <c r="P17" s="107">
        <f>Данные1!W16*1000000*12/Данные1!X14</f>
        <v/>
      </c>
      <c r="Q17" s="107">
        <f>Данные1!Y16*1000000*12/Данные1!Z14</f>
        <v/>
      </c>
      <c r="R17" s="109">
        <f>Данные1!AA16*1000000*4/Данные1!AB14</f>
        <v/>
      </c>
      <c r="S17" s="110">
        <f>Данные1!AC16*1000000/Данные1!AD14/9*12</f>
        <v/>
      </c>
      <c r="T17" s="189" t="n">
        <v>60</v>
      </c>
      <c r="U17" s="178">
        <f>Данные1!AE16*1000000*12/Данные1!AF14</f>
        <v/>
      </c>
      <c r="V17" s="107">
        <f>Данные1!AG16*12*1000000/Данные1!AH14</f>
        <v/>
      </c>
      <c r="W17" s="107">
        <f>Данные1!AI16*1000000*12/Данные1!AJ14</f>
        <v/>
      </c>
      <c r="X17" s="109">
        <f>Данные1!AK16*1000000*4/Данные1!AL14</f>
        <v/>
      </c>
      <c r="Y17" s="111">
        <f>Данные1!AM16*1000000*2/Данные1!AN14</f>
        <v/>
      </c>
      <c r="Z17" s="112">
        <f>Данные1!AO16*1000000/Данные1!AP14</f>
        <v/>
      </c>
    </row>
    <row r="18" ht="45.75" customHeight="1" s="391" thickBot="1">
      <c r="A18" s="314" t="inlineStr">
        <is>
          <t>Процесс "Проектирование и разработка новых изделий"</t>
        </is>
      </c>
      <c r="B18" s="707" t="inlineStr">
        <is>
          <t>ppm</t>
        </is>
      </c>
      <c r="C18" s="186" t="n">
        <v>0</v>
      </c>
      <c r="D18" s="181">
        <f>Данные1!C17*1000000*12/Данные1!D14</f>
        <v/>
      </c>
      <c r="E18" s="125">
        <f>Данные1!E17*1000000*12/Данные1!F14</f>
        <v/>
      </c>
      <c r="F18" s="125">
        <f>Данные1!G17*1000000*12/Данные1!H14</f>
        <v/>
      </c>
      <c r="G18" s="126">
        <f>Данные1!I17*1000000*4/Данные1!J14</f>
        <v/>
      </c>
      <c r="H18" s="192" t="n">
        <v>0</v>
      </c>
      <c r="I18" s="181">
        <f>Данные1!K17*1000000*12/Данные1!L14</f>
        <v/>
      </c>
      <c r="J18" s="125">
        <f>Данные1!M17*1000000*12/Данные1!N14</f>
        <v/>
      </c>
      <c r="K18" s="125">
        <f>Данные1!O17*1000000*12/Данные1!P14</f>
        <v/>
      </c>
      <c r="L18" s="127">
        <f>Данные1!Q17*1000000*4/Данные1!R14</f>
        <v/>
      </c>
      <c r="M18" s="128">
        <f>Данные1!S17*1000000*2/Данные1!T14</f>
        <v/>
      </c>
      <c r="N18" s="192" t="n">
        <v>0</v>
      </c>
      <c r="O18" s="181">
        <f>Данные1!U17*1000000*12/Данные1!V14</f>
        <v/>
      </c>
      <c r="P18" s="125">
        <f>Данные1!W17*1000000*12/Данные1!X14</f>
        <v/>
      </c>
      <c r="Q18" s="125">
        <f>Данные1!Y17*1000000*12/Данные1!Z14</f>
        <v/>
      </c>
      <c r="R18" s="127">
        <f>Данные1!AA17*1000000*4/Данные1!AB14</f>
        <v/>
      </c>
      <c r="S18" s="128">
        <f>Данные1!AC17*1000000/Данные1!AD14/9*12</f>
        <v/>
      </c>
      <c r="T18" s="192" t="n">
        <v>0</v>
      </c>
      <c r="U18" s="181">
        <f>Данные1!AE17*1000000*12/Данные1!AF14</f>
        <v/>
      </c>
      <c r="V18" s="125">
        <f>Данные1!AG17*1000000*12/Данные1!AH14</f>
        <v/>
      </c>
      <c r="W18" s="125">
        <f>Данные1!AI17*1000000*12/Данные1!AJ14</f>
        <v/>
      </c>
      <c r="X18" s="127">
        <f>Данные1!AK17*1000000*4/Данные1!AL14</f>
        <v/>
      </c>
      <c r="Y18" s="129">
        <f>Данные1!AM17*1000000*2/Данные1!AN14</f>
        <v/>
      </c>
      <c r="Z18" s="130">
        <f>Данные1!AO17*1000000/Данные1!AP14</f>
        <v/>
      </c>
    </row>
    <row r="19" ht="33" customHeight="1" s="391">
      <c r="A19" s="691" t="inlineStr">
        <is>
          <t xml:space="preserve">Потери от внутреннего брака </t>
        </is>
      </c>
      <c r="B19" s="9" t="inlineStr">
        <is>
          <t>% к себест.</t>
        </is>
      </c>
      <c r="C19" s="640" t="n">
        <v>0.089</v>
      </c>
      <c r="D19" s="641">
        <f>Данные1!C22</f>
        <v/>
      </c>
      <c r="E19" s="642">
        <f>Данные1!D22</f>
        <v/>
      </c>
      <c r="F19" s="642">
        <f>Данные1!E22</f>
        <v/>
      </c>
      <c r="G19" s="887">
        <f>Данные1!F22</f>
        <v/>
      </c>
      <c r="H19" s="640" t="n">
        <v>0.08799999999999999</v>
      </c>
      <c r="I19" s="641">
        <f>Данные1!G22</f>
        <v/>
      </c>
      <c r="J19" s="642">
        <f>Данные1!H22</f>
        <v/>
      </c>
      <c r="K19" s="642">
        <f>Данные1!I22</f>
        <v/>
      </c>
      <c r="L19" s="644">
        <f>Данные1!J22</f>
        <v/>
      </c>
      <c r="M19" s="645">
        <f>Данные1!K22</f>
        <v/>
      </c>
      <c r="N19" s="888" t="n">
        <v>0.08699999999999999</v>
      </c>
      <c r="O19" s="641">
        <f>Данные1!L22</f>
        <v/>
      </c>
      <c r="P19" s="642">
        <f>Данные1!M22</f>
        <v/>
      </c>
      <c r="Q19" s="642">
        <f>Данные1!N22</f>
        <v/>
      </c>
      <c r="R19" s="644">
        <f>Данные1!O22</f>
        <v/>
      </c>
      <c r="S19" s="647">
        <f>Данные1!P22</f>
        <v/>
      </c>
      <c r="T19" s="640" t="n">
        <v>0.08599999999999999</v>
      </c>
      <c r="U19" s="641">
        <f>Данные1!Q22</f>
        <v/>
      </c>
      <c r="V19" s="641">
        <f>Данные1!R22</f>
        <v/>
      </c>
      <c r="W19" s="641">
        <f>Данные1!S22</f>
        <v/>
      </c>
      <c r="X19" s="648">
        <f>Данные1!T22</f>
        <v/>
      </c>
      <c r="Y19" s="649">
        <f>Данные1!U22</f>
        <v/>
      </c>
      <c r="Z19" s="650">
        <f>Данные1!V22</f>
        <v/>
      </c>
    </row>
    <row r="20">
      <c r="A20" s="692" t="n"/>
      <c r="B20" s="5" t="inlineStr">
        <is>
          <t>руб.</t>
        </is>
      </c>
      <c r="C20" s="183" t="n"/>
      <c r="D20" s="889">
        <f>Данные1!C23</f>
        <v/>
      </c>
      <c r="E20" s="890">
        <f>Данные1!D23</f>
        <v/>
      </c>
      <c r="F20" s="890">
        <f>Данные1!E23</f>
        <v/>
      </c>
      <c r="G20" s="891">
        <f>Данные1!F23</f>
        <v/>
      </c>
      <c r="H20" s="892" t="n"/>
      <c r="I20" s="893">
        <f>Данные1!G23</f>
        <v/>
      </c>
      <c r="J20" s="890">
        <f>Данные1!H23</f>
        <v/>
      </c>
      <c r="K20" s="890">
        <f>Данные1!I23</f>
        <v/>
      </c>
      <c r="L20" s="894">
        <f>Данные1!J23</f>
        <v/>
      </c>
      <c r="M20" s="895">
        <f>Данные1!K23</f>
        <v/>
      </c>
      <c r="N20" s="892" t="n"/>
      <c r="O20" s="889">
        <f>Данные1!L23</f>
        <v/>
      </c>
      <c r="P20" s="890">
        <f>Данные1!M23</f>
        <v/>
      </c>
      <c r="Q20" s="890">
        <f>Данные1!N23</f>
        <v/>
      </c>
      <c r="R20" s="896">
        <f>Данные1!O23</f>
        <v/>
      </c>
      <c r="S20" s="897">
        <f>Данные1!P23</f>
        <v/>
      </c>
      <c r="T20" s="183" t="n"/>
      <c r="U20" s="194">
        <f>Данные1!Q23</f>
        <v/>
      </c>
      <c r="V20" s="194">
        <f>Данные1!R23</f>
        <v/>
      </c>
      <c r="W20" s="194">
        <f>Данные1!S23</f>
        <v/>
      </c>
      <c r="X20" s="97">
        <f>Данные1!T23</f>
        <v/>
      </c>
      <c r="Y20" s="315">
        <f>Данные1!U23</f>
        <v/>
      </c>
      <c r="Z20" s="91">
        <f>Данные1!V23</f>
        <v/>
      </c>
    </row>
    <row r="21" ht="30" customHeight="1" s="391">
      <c r="A21" s="56" t="inlineStr">
        <is>
          <t>Удержано с виновников (внутренний брак)</t>
        </is>
      </c>
      <c r="B21" s="5" t="inlineStr">
        <is>
          <t>руб.</t>
        </is>
      </c>
      <c r="C21" s="183" t="n"/>
      <c r="D21" s="889">
        <f>Данные1!C24</f>
        <v/>
      </c>
      <c r="E21" s="890">
        <f>Данные1!D24</f>
        <v/>
      </c>
      <c r="F21" s="890">
        <f>Данные1!E24</f>
        <v/>
      </c>
      <c r="G21" s="891">
        <f>Данные1!F24</f>
        <v/>
      </c>
      <c r="H21" s="892" t="n"/>
      <c r="I21" s="889">
        <f>Данные1!G24</f>
        <v/>
      </c>
      <c r="J21" s="890">
        <f>Данные1!H24</f>
        <v/>
      </c>
      <c r="K21" s="890">
        <f>Данные1!I24</f>
        <v/>
      </c>
      <c r="L21" s="896">
        <f>Данные1!J24</f>
        <v/>
      </c>
      <c r="M21" s="895">
        <f>Данные1!K24</f>
        <v/>
      </c>
      <c r="N21" s="892" t="n"/>
      <c r="O21" s="889">
        <f>Данные1!L24</f>
        <v/>
      </c>
      <c r="P21" s="890">
        <f>Данные1!M24</f>
        <v/>
      </c>
      <c r="Q21" s="890">
        <f>Данные1!N24</f>
        <v/>
      </c>
      <c r="R21" s="896">
        <f>Данные1!O24</f>
        <v/>
      </c>
      <c r="S21" s="897">
        <f>Данные1!P24</f>
        <v/>
      </c>
      <c r="T21" s="183" t="n"/>
      <c r="U21" s="194">
        <f>Данные1!Q24</f>
        <v/>
      </c>
      <c r="V21" s="194">
        <f>Данные1!R24</f>
        <v/>
      </c>
      <c r="W21" s="194">
        <f>Данные1!S24</f>
        <v/>
      </c>
      <c r="X21" s="97">
        <f>Данные1!T24</f>
        <v/>
      </c>
      <c r="Y21" s="315">
        <f>Данные1!U24</f>
        <v/>
      </c>
      <c r="Z21" s="91">
        <f>Данные1!V24</f>
        <v/>
      </c>
    </row>
    <row r="22" ht="30" customHeight="1" s="391">
      <c r="A22" s="707" t="inlineStr">
        <is>
          <t>Потери по внешнему браку</t>
        </is>
      </c>
      <c r="B22" s="5" t="inlineStr">
        <is>
          <t>% к себест.</t>
        </is>
      </c>
      <c r="C22" s="183" t="n"/>
      <c r="D22" s="660">
        <f>Данные1!C25</f>
        <v/>
      </c>
      <c r="E22" s="661">
        <f>Данные1!D25</f>
        <v/>
      </c>
      <c r="F22" s="661">
        <f>Данные1!E25</f>
        <v/>
      </c>
      <c r="G22" s="662">
        <f>Данные1!F25</f>
        <v/>
      </c>
      <c r="H22" s="183" t="n"/>
      <c r="I22" s="660">
        <f>Данные1!G25</f>
        <v/>
      </c>
      <c r="J22" s="661">
        <f>Данные1!H25</f>
        <v/>
      </c>
      <c r="K22" s="661">
        <f>Данные1!I25</f>
        <v/>
      </c>
      <c r="L22" s="663">
        <f>Данные1!J25</f>
        <v/>
      </c>
      <c r="M22" s="664">
        <f>Данные1!K25</f>
        <v/>
      </c>
      <c r="N22" s="183" t="n"/>
      <c r="O22" s="660">
        <f>Данные1!L25</f>
        <v/>
      </c>
      <c r="P22" s="661">
        <f>Данные1!M25</f>
        <v/>
      </c>
      <c r="Q22" s="661">
        <f>Данные1!N25</f>
        <v/>
      </c>
      <c r="R22" s="663">
        <f>Данные1!O25</f>
        <v/>
      </c>
      <c r="S22" s="665">
        <f>Данные1!P25</f>
        <v/>
      </c>
      <c r="T22" s="183" t="n"/>
      <c r="U22" s="194">
        <f>Данные1!Q25</f>
        <v/>
      </c>
      <c r="V22" s="194">
        <f>Данные1!R25</f>
        <v/>
      </c>
      <c r="W22" s="194">
        <f>Данные1!S25</f>
        <v/>
      </c>
      <c r="X22" s="97">
        <f>Данные1!T25</f>
        <v/>
      </c>
      <c r="Y22" s="315">
        <f>Данные1!U25</f>
        <v/>
      </c>
      <c r="Z22" s="91">
        <f>Данные1!V25</f>
        <v/>
      </c>
    </row>
    <row r="23" ht="15.75" customHeight="1" s="391" thickBot="1">
      <c r="A23" s="685" t="n"/>
      <c r="B23" s="707" t="inlineStr">
        <is>
          <t>руб.</t>
        </is>
      </c>
      <c r="C23" s="186" t="n"/>
      <c r="D23" s="898">
        <f>Данные1!C26</f>
        <v/>
      </c>
      <c r="E23" s="899">
        <f>Данные1!D26</f>
        <v/>
      </c>
      <c r="F23" s="899">
        <f>Данные1!E26</f>
        <v/>
      </c>
      <c r="G23" s="900">
        <f>Данные1!F26</f>
        <v/>
      </c>
      <c r="H23" s="901" t="n"/>
      <c r="I23" s="898">
        <f>Данные1!G26</f>
        <v/>
      </c>
      <c r="J23" s="899">
        <f>Данные1!H26</f>
        <v/>
      </c>
      <c r="K23" s="899">
        <f>Данные1!I26</f>
        <v/>
      </c>
      <c r="L23" s="902">
        <f>Данные1!J26</f>
        <v/>
      </c>
      <c r="M23" s="903">
        <f>Данные1!K26</f>
        <v/>
      </c>
      <c r="N23" s="901" t="n"/>
      <c r="O23" s="898">
        <f>Данные1!L26</f>
        <v/>
      </c>
      <c r="P23" s="899">
        <f>Данные1!M26</f>
        <v/>
      </c>
      <c r="Q23" s="899">
        <f>Данные1!N26</f>
        <v/>
      </c>
      <c r="R23" s="902">
        <f>Данные1!O26</f>
        <v/>
      </c>
      <c r="S23" s="904">
        <f>Данные1!P26</f>
        <v/>
      </c>
      <c r="T23" s="186" t="n"/>
      <c r="U23" s="195">
        <f>Данные1!Q26</f>
        <v/>
      </c>
      <c r="V23" s="195">
        <f>Данные1!R26</f>
        <v/>
      </c>
      <c r="W23" s="195">
        <f>Данные1!S26</f>
        <v/>
      </c>
      <c r="X23" s="98">
        <f>Данные1!T26</f>
        <v/>
      </c>
      <c r="Y23" s="603">
        <f>Данные1!U26</f>
        <v/>
      </c>
      <c r="Z23" s="316">
        <f>Данные1!V26</f>
        <v/>
      </c>
    </row>
    <row r="24" ht="30.75" customHeight="1" s="391" thickBot="1">
      <c r="A24" s="14" t="inlineStr">
        <is>
          <t>Удеражно с виновников (внешний брак)</t>
        </is>
      </c>
      <c r="B24" s="605" t="inlineStr">
        <is>
          <t>руб.</t>
        </is>
      </c>
      <c r="C24" s="602" t="n"/>
      <c r="D24" s="905">
        <f>Данные1!C27</f>
        <v/>
      </c>
      <c r="E24" s="906">
        <f>Данные1!D27</f>
        <v/>
      </c>
      <c r="F24" s="906">
        <f>Данные1!E27</f>
        <v/>
      </c>
      <c r="G24" s="907">
        <f>Данные1!F27</f>
        <v/>
      </c>
      <c r="H24" s="908" t="n"/>
      <c r="I24" s="905">
        <f>Данные1!G27</f>
        <v/>
      </c>
      <c r="J24" s="906">
        <f>Данные1!H27</f>
        <v/>
      </c>
      <c r="K24" s="906">
        <f>Данные1!I27</f>
        <v/>
      </c>
      <c r="L24" s="907">
        <f>Данные1!J27</f>
        <v/>
      </c>
      <c r="M24" s="906">
        <f>Данные1!K27</f>
        <v/>
      </c>
      <c r="N24" s="908" t="n"/>
      <c r="O24" s="905">
        <f>Данные1!L27</f>
        <v/>
      </c>
      <c r="P24" s="906">
        <f>Данные1!M27</f>
        <v/>
      </c>
      <c r="Q24" s="906">
        <f>Данные1!N27</f>
        <v/>
      </c>
      <c r="R24" s="907">
        <f>Данные1!O27</f>
        <v/>
      </c>
      <c r="S24" s="906">
        <f>Данные1!P27</f>
        <v/>
      </c>
      <c r="T24" s="602" t="n"/>
      <c r="U24" s="196">
        <f>Данные1!Q27</f>
        <v/>
      </c>
      <c r="V24" s="196">
        <f>Данные1!R27</f>
        <v/>
      </c>
      <c r="W24" s="196">
        <f>Данные1!S27</f>
        <v/>
      </c>
      <c r="X24" s="84">
        <f>Данные1!T27</f>
        <v/>
      </c>
      <c r="Y24" s="90">
        <f>Данные1!U27</f>
        <v/>
      </c>
      <c r="Z24" s="92">
        <f>Данные1!V27</f>
        <v/>
      </c>
    </row>
    <row r="25" ht="32.25" customHeight="1" s="391" thickBot="1">
      <c r="A25" s="14" t="inlineStr">
        <is>
          <t>Депремирование за качество</t>
        </is>
      </c>
      <c r="B25" s="605" t="inlineStr">
        <is>
          <t>руб.</t>
        </is>
      </c>
      <c r="C25" s="602" t="n"/>
      <c r="D25" s="909">
        <f>Данные1!C28</f>
        <v/>
      </c>
      <c r="E25" s="910">
        <f>Данные1!D28</f>
        <v/>
      </c>
      <c r="F25" s="910">
        <f>Данные1!E28</f>
        <v/>
      </c>
      <c r="G25" s="911">
        <f>Данные1!F28</f>
        <v/>
      </c>
      <c r="H25" s="908" t="n"/>
      <c r="I25" s="909">
        <f>Данные1!G28</f>
        <v/>
      </c>
      <c r="J25" s="910">
        <f>Данные1!H28</f>
        <v/>
      </c>
      <c r="K25" s="910">
        <f>Данные1!I28</f>
        <v/>
      </c>
      <c r="L25" s="911">
        <f>Данные1!J28</f>
        <v/>
      </c>
      <c r="M25" s="910">
        <f>Данные1!K28</f>
        <v/>
      </c>
      <c r="N25" s="908" t="n"/>
      <c r="O25" s="909">
        <f>Данные1!L28</f>
        <v/>
      </c>
      <c r="P25" s="910">
        <f>Данные1!M28</f>
        <v/>
      </c>
      <c r="Q25" s="910">
        <f>Данные1!N28</f>
        <v/>
      </c>
      <c r="R25" s="911">
        <f>Данные1!O28</f>
        <v/>
      </c>
      <c r="S25" s="910">
        <f>Данные1!P28</f>
        <v/>
      </c>
      <c r="T25" s="602" t="n"/>
      <c r="U25" s="197">
        <f>Данные1!Q28</f>
        <v/>
      </c>
      <c r="V25" s="197">
        <f>Данные1!R28</f>
        <v/>
      </c>
      <c r="W25" s="197">
        <f>Данные1!S28</f>
        <v/>
      </c>
      <c r="X25" s="85">
        <f>Данные1!T28</f>
        <v/>
      </c>
      <c r="Y25" s="90">
        <f>Данные1!U28</f>
        <v/>
      </c>
      <c r="Z25" s="93">
        <f>Данные1!V28</f>
        <v/>
      </c>
    </row>
    <row r="26" ht="32.25" customHeight="1" s="391" thickBot="1">
      <c r="A26" s="10" t="inlineStr">
        <is>
          <t>Степень соответствия производственной системы</t>
        </is>
      </c>
      <c r="B26" s="11" t="inlineStr">
        <is>
          <t>%</t>
        </is>
      </c>
      <c r="C26" s="187" t="n">
        <v>66</v>
      </c>
      <c r="D26" s="180">
        <f>Данные1!C29</f>
        <v/>
      </c>
      <c r="E26" s="119">
        <f>Данные1!D29</f>
        <v/>
      </c>
      <c r="F26" s="119">
        <f>Данные1!E29</f>
        <v/>
      </c>
      <c r="G26" s="131">
        <f>F26</f>
        <v/>
      </c>
      <c r="H26" s="193" t="n">
        <v>65</v>
      </c>
      <c r="I26" s="180">
        <f>Данные1!G29</f>
        <v/>
      </c>
      <c r="J26" s="119">
        <f>Данные1!H29</f>
        <v/>
      </c>
      <c r="K26" s="119">
        <f>Данные1!I29</f>
        <v/>
      </c>
      <c r="L26" s="131">
        <f>K26</f>
        <v/>
      </c>
      <c r="M26" s="119">
        <f>L26</f>
        <v/>
      </c>
      <c r="N26" s="193" t="n"/>
      <c r="O26" s="119">
        <f>Данные1!L29</f>
        <v/>
      </c>
      <c r="P26" s="119">
        <f>Данные1!M29</f>
        <v/>
      </c>
      <c r="Q26" s="119">
        <f>Данные1!N29</f>
        <v/>
      </c>
      <c r="R26" s="131">
        <f>Q26</f>
        <v/>
      </c>
      <c r="S26" s="119">
        <f>R26</f>
        <v/>
      </c>
      <c r="T26" s="187" t="n"/>
      <c r="U26" s="198">
        <f>Данные1!Q29</f>
        <v/>
      </c>
      <c r="V26" s="119">
        <f>Данные1!R29</f>
        <v/>
      </c>
      <c r="W26" s="119">
        <f>Данные1!S29</f>
        <v/>
      </c>
      <c r="X26" s="86" t="n">
        <v>66</v>
      </c>
      <c r="Y26" s="119">
        <f>Данные1!U29</f>
        <v/>
      </c>
      <c r="Z26" s="119">
        <f>Данные1!V29</f>
        <v/>
      </c>
    </row>
  </sheetData>
  <mergeCells count="23">
    <mergeCell ref="C5:C6"/>
    <mergeCell ref="N4:R4"/>
    <mergeCell ref="D5:G5"/>
    <mergeCell ref="A19:A20"/>
    <mergeCell ref="C4:G4"/>
    <mergeCell ref="Y4:Y6"/>
    <mergeCell ref="B4:B6"/>
    <mergeCell ref="U5:X5"/>
    <mergeCell ref="H4:L4"/>
    <mergeCell ref="A1:X1"/>
    <mergeCell ref="T5:T6"/>
    <mergeCell ref="A4:A6"/>
    <mergeCell ref="I5:L5"/>
    <mergeCell ref="H5:H6"/>
    <mergeCell ref="T4:X4"/>
    <mergeCell ref="S4:S6"/>
    <mergeCell ref="A22:A23"/>
    <mergeCell ref="Z4:Z6"/>
    <mergeCell ref="M4:M6"/>
    <mergeCell ref="O5:R5"/>
    <mergeCell ref="A3:X3"/>
    <mergeCell ref="N5:N6"/>
    <mergeCell ref="A2:X2"/>
  </mergeCells>
  <printOptions horizontalCentered="1"/>
  <pageMargins left="0.1968503937007874" right="0.1968503937007874" top="0.1968503937007874" bottom="0.1968503937007874" header="0.3149606299212598" footer="0.1181102362204725"/>
  <pageSetup orientation="landscape" paperSize="9" scale="61"/>
</worksheet>
</file>

<file path=xl/worksheets/sheet10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J6" sqref="J6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АЗ "УРАЛ"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Данные2!A40</f>
        <v/>
      </c>
      <c r="B6" s="687" t="n"/>
      <c r="C6" s="457">
        <f>Данные2!AL40</f>
        <v/>
      </c>
      <c r="D6" s="574">
        <f>Данные2!AM40</f>
        <v/>
      </c>
      <c r="E6" s="446">
        <f>D6*1000000/C6</f>
        <v/>
      </c>
      <c r="F6" s="457" t="n">
        <v>9616</v>
      </c>
      <c r="G6" s="551" t="n">
        <v>1</v>
      </c>
      <c r="H6" s="447">
        <f>G6*1000000/F6</f>
        <v/>
      </c>
      <c r="I6" s="448" t="n"/>
      <c r="J6" s="449">
        <f>Данные2!AN40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УРАЛ,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J6" sqref="J6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КЗ "Ростсельмаш"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Данные2!A44</f>
        <v/>
      </c>
      <c r="B6" s="687" t="n"/>
      <c r="C6" s="457">
        <f>Данные2!AL44</f>
        <v/>
      </c>
      <c r="D6" s="574">
        <f>Данные2!AM44</f>
        <v/>
      </c>
      <c r="E6" s="446">
        <f>D6*1000000/C6</f>
        <v/>
      </c>
      <c r="F6" s="457" t="n">
        <v>1297</v>
      </c>
      <c r="G6" s="551" t="n">
        <v>1</v>
      </c>
      <c r="H6" s="447">
        <f>G6*1000000/F6</f>
        <v/>
      </c>
      <c r="I6" s="448" t="n"/>
      <c r="J6" s="449">
        <f>Данные2!AN44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Ростсельмаш,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J7" sqref="J7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ПАО "КАМАЗ"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Данные2!A48</f>
        <v/>
      </c>
      <c r="B6" s="687" t="n"/>
      <c r="C6" s="457">
        <f>Данные2!AL48</f>
        <v/>
      </c>
      <c r="D6" s="574">
        <f>Данные2!AM48</f>
        <v/>
      </c>
      <c r="E6" s="446">
        <f>D6*1000000/C6</f>
        <v/>
      </c>
      <c r="F6" s="457" t="n">
        <v>478</v>
      </c>
      <c r="G6" s="551" t="n">
        <v>1</v>
      </c>
      <c r="H6" s="447">
        <f>G6*1000000/F6</f>
        <v/>
      </c>
      <c r="I6" s="448" t="n"/>
      <c r="J6" s="449">
        <f>Данные2!AN48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КАМАЗ,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B050"/>
    <outlinePr summaryBelow="1" summaryRight="1"/>
    <pageSetUpPr/>
  </sheetPr>
  <dimension ref="A1:Z44"/>
  <sheetViews>
    <sheetView view="pageBreakPreview" zoomScale="82" zoomScaleSheetLayoutView="82" workbookViewId="0">
      <selection activeCell="O12" sqref="O12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ПАО "Автодизель" (ЯМЗ)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691">
        <f>Данные2!A52</f>
        <v/>
      </c>
      <c r="B6" s="740" t="n"/>
      <c r="C6" s="573">
        <f>Данные2!AL52</f>
        <v/>
      </c>
      <c r="D6" s="449">
        <f>Данные2!AM52</f>
        <v/>
      </c>
      <c r="E6" s="450">
        <f>D6*1000000/C6</f>
        <v/>
      </c>
      <c r="F6" s="457" t="n">
        <v>629</v>
      </c>
      <c r="G6" s="551" t="n">
        <v>1</v>
      </c>
      <c r="H6" s="447">
        <f>G6*1000000/F6</f>
        <v/>
      </c>
      <c r="I6" s="448" t="n"/>
      <c r="J6" s="449">
        <f>Данные2!AN52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>
        <f>Данные2!A53</f>
        <v/>
      </c>
      <c r="B7" s="700" t="n"/>
      <c r="C7" s="457">
        <f>Данные2!AL53</f>
        <v/>
      </c>
      <c r="D7" s="574">
        <f>Данные2!AM53</f>
        <v/>
      </c>
      <c r="E7" s="453">
        <f>D7*1000000/C7</f>
        <v/>
      </c>
      <c r="F7" s="457" t="n">
        <v>42785</v>
      </c>
      <c r="G7" s="551" t="n"/>
      <c r="H7" s="447" t="n"/>
      <c r="I7" s="539" t="n"/>
      <c r="J7" s="574">
        <f>Данные2!AN53</f>
        <v/>
      </c>
      <c r="K7" s="453">
        <f>J7*1000000/I7*12/P4</f>
        <v/>
      </c>
      <c r="L7" s="572" t="n"/>
      <c r="M7" s="551" t="n"/>
      <c r="N7" s="451" t="n"/>
    </row>
    <row r="8" ht="15" customHeight="1" s="391">
      <c r="A8" s="886">
        <f>Данные2!A54</f>
        <v/>
      </c>
      <c r="B8" s="794" t="n"/>
      <c r="C8" s="454">
        <f>Данные2!AL54</f>
        <v/>
      </c>
      <c r="D8" s="455">
        <f>Данные2!AM54</f>
        <v/>
      </c>
      <c r="E8" s="453">
        <f>D8*1000000/C8</f>
        <v/>
      </c>
      <c r="F8" s="457" t="n">
        <v>32113</v>
      </c>
      <c r="G8" s="551" t="n"/>
      <c r="H8" s="447" t="n"/>
      <c r="I8" s="539" t="n"/>
      <c r="J8" s="455">
        <f>Данные2!AN54</f>
        <v/>
      </c>
      <c r="K8" s="540">
        <f>J8*1000000/I8*12/P4</f>
        <v/>
      </c>
      <c r="L8" s="572" t="n"/>
      <c r="M8" s="551" t="n"/>
      <c r="N8" s="451" t="n"/>
    </row>
    <row r="9" ht="15" customHeight="1" s="391" thickBot="1">
      <c r="A9" s="822" t="n"/>
      <c r="B9" s="690" t="n"/>
      <c r="C9" s="457" t="n"/>
      <c r="D9" s="574" t="n"/>
      <c r="E9" s="446" t="n"/>
      <c r="F9" s="457" t="n"/>
      <c r="G9" s="574" t="n"/>
      <c r="H9" s="447" t="n"/>
      <c r="I9" s="452" t="n"/>
      <c r="J9" s="574" t="n"/>
      <c r="K9" s="453" t="n"/>
      <c r="L9" s="452" t="n"/>
      <c r="M9" s="574" t="n"/>
      <c r="N9" s="451" t="n"/>
    </row>
    <row r="10" ht="15.75" customHeight="1" s="391" thickBot="1">
      <c r="A10" s="815" t="inlineStr">
        <is>
          <t>ИТОГО</t>
        </is>
      </c>
      <c r="B10" s="816" t="n"/>
      <c r="C10" s="458">
        <f>SUM(C6:C9)</f>
        <v/>
      </c>
      <c r="D10" s="460">
        <f>SUM(D6:D9)</f>
        <v/>
      </c>
      <c r="E10" s="459">
        <f>D10*1000000/C10</f>
        <v/>
      </c>
      <c r="F10" s="458">
        <f>SUM(F6:F9)</f>
        <v/>
      </c>
      <c r="G10" s="460">
        <f>SUM(G6:G9)</f>
        <v/>
      </c>
      <c r="H10" s="461">
        <f>G10*1000000/F10</f>
        <v/>
      </c>
      <c r="I10" s="462">
        <f>SUM(I6:I9)</f>
        <v/>
      </c>
      <c r="J10" s="463">
        <f>SUM(J6:J9)</f>
        <v/>
      </c>
      <c r="K10" s="464">
        <f>J10*1000000/I10*12/P4</f>
        <v/>
      </c>
      <c r="L10" s="458">
        <f>SUM(L6:L9)</f>
        <v/>
      </c>
      <c r="M10" s="463">
        <f>SUM(M6:M9)</f>
        <v/>
      </c>
      <c r="N10" s="461">
        <f>M10*1000000/L10</f>
        <v/>
      </c>
    </row>
    <row r="11">
      <c r="A11" s="533" t="n"/>
      <c r="B11" s="469" t="n"/>
      <c r="C11" s="468" t="n"/>
      <c r="D11" s="468" t="n"/>
      <c r="E11" s="468" t="n"/>
      <c r="F11" s="468" t="n"/>
      <c r="G11" s="468" t="n"/>
      <c r="H11" s="468" t="n"/>
      <c r="I11" s="468" t="n"/>
      <c r="J11" s="468" t="n"/>
      <c r="K11" s="468" t="n"/>
      <c r="L11" s="468" t="n"/>
      <c r="M11" s="468" t="n"/>
      <c r="N11" s="534" t="n"/>
    </row>
    <row r="12" ht="21" customHeight="1" s="391" thickBot="1">
      <c r="A12" s="535" t="n"/>
      <c r="B12" s="402" t="n"/>
      <c r="C12" s="402" t="n"/>
      <c r="D12" s="529" t="n"/>
      <c r="E12" s="851" t="inlineStr">
        <is>
          <t xml:space="preserve">Информация по статистике потребителя за </t>
        </is>
      </c>
      <c r="F12" s="849" t="n"/>
      <c r="G12" s="849" t="n"/>
      <c r="H12" s="849" t="n"/>
      <c r="I12" s="537">
        <f>P4</f>
        <v/>
      </c>
      <c r="J12" s="530" t="inlineStr">
        <is>
          <t>месяц (-а/-ев)</t>
        </is>
      </c>
      <c r="K12" s="403" t="n"/>
      <c r="L12" s="505" t="n"/>
      <c r="M12" s="402" t="n"/>
      <c r="N12" s="536" t="n"/>
      <c r="O12" s="402" t="n"/>
      <c r="P12" s="402" t="n"/>
    </row>
    <row r="13" ht="14.25" customHeight="1" s="391">
      <c r="A13" s="836">
        <f>A3</f>
        <v/>
      </c>
      <c r="B13" s="758" t="n"/>
      <c r="C13" s="829" t="inlineStr">
        <is>
          <t>Данные ЯМЗ, шт.</t>
        </is>
      </c>
      <c r="D13" s="758" t="n"/>
      <c r="E13" s="825" t="inlineStr">
        <is>
          <t>Данные БЗА, шт.</t>
        </is>
      </c>
      <c r="F13" s="687" t="n"/>
      <c r="G13" s="687" t="n"/>
      <c r="H13" s="687" t="n"/>
      <c r="I13" s="687" t="n"/>
      <c r="J13" s="687" t="n"/>
      <c r="K13" s="687" t="n"/>
      <c r="L13" s="687" t="n"/>
      <c r="M13" s="687" t="n"/>
      <c r="N13" s="740" t="n"/>
      <c r="O13" s="840" t="inlineStr">
        <is>
          <t xml:space="preserve">Примечания </t>
        </is>
      </c>
      <c r="P13" s="841" t="n"/>
      <c r="Q13" s="842" t="n"/>
    </row>
    <row r="14" ht="14.25" customHeight="1" s="391">
      <c r="A14" s="695" t="n"/>
      <c r="B14" s="737" t="n"/>
      <c r="C14" s="830" t="n"/>
      <c r="D14" s="738" t="n"/>
      <c r="E14" s="831" t="inlineStr">
        <is>
          <t>Конвейер</t>
        </is>
      </c>
      <c r="F14" s="794" t="n"/>
      <c r="G14" s="794" t="n"/>
      <c r="H14" s="794" t="n"/>
      <c r="I14" s="778" t="n"/>
      <c r="J14" s="831" t="inlineStr">
        <is>
          <t>Гарантия</t>
        </is>
      </c>
      <c r="K14" s="794" t="n"/>
      <c r="L14" s="794" t="n"/>
      <c r="M14" s="794" t="n"/>
      <c r="N14" s="778" t="n"/>
      <c r="Q14" s="770" t="n"/>
    </row>
    <row r="15" ht="33" customHeight="1" s="391" thickBot="1">
      <c r="A15" s="696" t="n"/>
      <c r="B15" s="720" t="n"/>
      <c r="C15" s="466" t="inlineStr">
        <is>
          <t>конвейер</t>
        </is>
      </c>
      <c r="D15" s="467" t="inlineStr">
        <is>
          <t>гарантия</t>
        </is>
      </c>
      <c r="E15" s="473" t="inlineStr">
        <is>
          <t>Признано</t>
        </is>
      </c>
      <c r="F15" s="471" t="inlineStr">
        <is>
          <t>Отклонено</t>
        </is>
      </c>
      <c r="G15" s="471" t="inlineStr">
        <is>
          <t>Не возвращено</t>
        </is>
      </c>
      <c r="H15" s="472" t="inlineStr">
        <is>
          <t>На исследовании</t>
        </is>
      </c>
      <c r="I15" s="495" t="inlineStr">
        <is>
          <t>Итого</t>
        </is>
      </c>
      <c r="J15" s="473" t="inlineStr">
        <is>
          <t>Признано</t>
        </is>
      </c>
      <c r="K15" s="471" t="inlineStr">
        <is>
          <t>Отклонено</t>
        </is>
      </c>
      <c r="L15" s="471" t="inlineStr">
        <is>
          <t>Не возвращено</t>
        </is>
      </c>
      <c r="M15" s="472" t="inlineStr">
        <is>
          <t>На исследовании</t>
        </is>
      </c>
      <c r="N15" s="512" t="inlineStr">
        <is>
          <t>Итого</t>
        </is>
      </c>
      <c r="O15" s="794" t="n"/>
      <c r="P15" s="794" t="n"/>
      <c r="Q15" s="778" t="n"/>
    </row>
    <row r="16" ht="15" customHeight="1" s="391">
      <c r="A16" s="838">
        <f>A6</f>
        <v/>
      </c>
      <c r="B16" s="812" t="n"/>
      <c r="C16" s="555" t="n">
        <v>8</v>
      </c>
      <c r="D16" s="556" t="n">
        <v>2</v>
      </c>
      <c r="E16" s="557" t="n">
        <v>7</v>
      </c>
      <c r="F16" s="558" t="n"/>
      <c r="G16" s="558" t="n"/>
      <c r="H16" s="559" t="n">
        <v>1</v>
      </c>
      <c r="I16" s="538">
        <f>SUM(E16:H16)</f>
        <v/>
      </c>
      <c r="J16" s="555" t="n"/>
      <c r="K16" s="558" t="n"/>
      <c r="L16" s="559" t="n">
        <v>2</v>
      </c>
      <c r="M16" s="558" t="n"/>
      <c r="N16" s="499">
        <f>SUM(J16:M16)</f>
        <v/>
      </c>
      <c r="O16" s="824" t="n"/>
      <c r="P16" s="812" t="n"/>
      <c r="Q16" s="813" t="n"/>
    </row>
    <row r="17" ht="15" customHeight="1" s="391">
      <c r="A17" s="879" t="n"/>
      <c r="B17" s="809" t="n"/>
      <c r="C17" s="541" t="n"/>
      <c r="D17" s="542" t="n"/>
      <c r="E17" s="543" t="n"/>
      <c r="F17" s="544" t="n"/>
      <c r="G17" s="544" t="n"/>
      <c r="H17" s="545" t="n"/>
      <c r="I17" s="546" t="n"/>
      <c r="J17" s="547" t="n"/>
      <c r="K17" s="544" t="n"/>
      <c r="L17" s="545" t="n"/>
      <c r="M17" s="544" t="n"/>
      <c r="N17" s="548" t="n"/>
      <c r="O17" s="549" t="n"/>
      <c r="P17" s="549" t="n"/>
      <c r="Q17" s="550" t="n"/>
    </row>
    <row r="18" ht="15" customHeight="1" s="391">
      <c r="A18" s="817" t="n"/>
      <c r="B18" s="797" t="n"/>
      <c r="C18" s="491" t="n"/>
      <c r="D18" s="492" t="n"/>
      <c r="E18" s="514" t="n"/>
      <c r="F18" s="208" t="n"/>
      <c r="G18" s="208" t="n"/>
      <c r="H18" s="493" t="n"/>
      <c r="I18" s="497" t="n"/>
      <c r="J18" s="389" t="n"/>
      <c r="K18" s="208" t="n"/>
      <c r="L18" s="493" t="n"/>
      <c r="M18" s="208" t="n"/>
      <c r="N18" s="500" t="n"/>
      <c r="O18" s="860" t="n"/>
      <c r="P18" s="797" t="n"/>
      <c r="Q18" s="809" t="n"/>
    </row>
    <row r="19" ht="16.5" customHeight="1" s="391" thickBot="1">
      <c r="A19" s="875" t="inlineStr">
        <is>
          <t>ИТОГО</t>
        </is>
      </c>
      <c r="B19" s="720" t="n"/>
      <c r="C19" s="506">
        <f>SUM(C16:C18)</f>
        <v/>
      </c>
      <c r="D19" s="507">
        <f>SUM(D16:D18)</f>
        <v/>
      </c>
      <c r="E19" s="506">
        <f>SUM(E16:E18)</f>
        <v/>
      </c>
      <c r="F19" s="508">
        <f>SUM(F16:F18)</f>
        <v/>
      </c>
      <c r="G19" s="508">
        <f>SUM(G16:G18)</f>
        <v/>
      </c>
      <c r="H19" s="508">
        <f>SUM(H16:H18)</f>
        <v/>
      </c>
      <c r="I19" s="508">
        <f>SUM(I16:I18)</f>
        <v/>
      </c>
      <c r="J19" s="509">
        <f>SUM(J16:J18)</f>
        <v/>
      </c>
      <c r="K19" s="510">
        <f>SUM(K16:K18)</f>
        <v/>
      </c>
      <c r="L19" s="510">
        <f>SUM(L16:L18)</f>
        <v/>
      </c>
      <c r="M19" s="510">
        <f>SUM(M16:M18)</f>
        <v/>
      </c>
      <c r="N19" s="511">
        <f>SUM(N16:N18)</f>
        <v/>
      </c>
      <c r="O19" s="881" t="n"/>
      <c r="P19" s="706" t="n"/>
      <c r="Q19" s="882" t="n"/>
    </row>
    <row r="20" ht="12" customHeight="1" s="391">
      <c r="A20" s="865" t="n"/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804" t="n"/>
      <c r="P20" s="804" t="n"/>
      <c r="Q20" s="173" t="n"/>
    </row>
    <row r="21" ht="24.75" customHeight="1" s="391" thickBot="1">
      <c r="A21" s="866" t="inlineStr">
        <is>
          <t>Корректирующие (предупреждающие) действия по устранению причин дефектов</t>
        </is>
      </c>
      <c r="B21" s="804" t="n"/>
      <c r="C21" s="804" t="n"/>
      <c r="D21" s="804" t="n"/>
      <c r="E21" s="804" t="n"/>
      <c r="F21" s="804" t="n"/>
      <c r="G21" s="804" t="n"/>
      <c r="H21" s="804" t="n"/>
      <c r="I21" s="804" t="n"/>
      <c r="J21" s="804" t="n"/>
      <c r="K21" s="804" t="n"/>
      <c r="L21" s="804" t="n"/>
      <c r="M21" s="804" t="n"/>
      <c r="N21" s="804" t="n"/>
      <c r="O21" s="169" t="n"/>
      <c r="P21" s="169" t="n"/>
      <c r="Q21" s="169" t="n"/>
    </row>
    <row r="22" ht="15" customFormat="1" customHeight="1" s="804">
      <c r="A22" s="844" t="inlineStr">
        <is>
          <t>Дефект</t>
        </is>
      </c>
      <c r="B22" s="753" t="n"/>
      <c r="C22" s="803" t="n"/>
      <c r="D22" s="802" t="inlineStr">
        <is>
          <t>Причина дефекта</t>
        </is>
      </c>
      <c r="E22" s="753" t="n"/>
      <c r="F22" s="803" t="n"/>
      <c r="G22" s="811" t="inlineStr">
        <is>
          <t>Забраковано, штук</t>
        </is>
      </c>
      <c r="H22" s="812" t="n"/>
      <c r="I22" s="812" t="n"/>
      <c r="J22" s="813" t="n"/>
      <c r="K22" s="837" t="inlineStr">
        <is>
          <t>Корректирующие (предупреждающие) действия</t>
        </is>
      </c>
      <c r="L22" s="753" t="n"/>
      <c r="M22" s="753" t="n"/>
      <c r="N22" s="871" t="n"/>
      <c r="O22" s="844" t="inlineStr">
        <is>
          <t>Срок выполнения</t>
        </is>
      </c>
      <c r="P22" s="802" t="inlineStr">
        <is>
          <t>Отметка о выполнении</t>
        </is>
      </c>
      <c r="Q22" s="837" t="inlineStr">
        <is>
          <t>Дата выпуска изделия</t>
        </is>
      </c>
    </row>
    <row r="23" ht="18" customFormat="1" customHeight="1" s="804">
      <c r="A23" s="863" t="n"/>
      <c r="B23" s="804" t="n"/>
      <c r="C23" s="805" t="n"/>
      <c r="D23" s="716" t="n"/>
      <c r="E23" s="804" t="n"/>
      <c r="F23" s="805" t="n"/>
      <c r="G23" s="799">
        <f>C4</f>
        <v/>
      </c>
      <c r="H23" s="798" t="n"/>
      <c r="I23" s="870">
        <f>F4</f>
        <v/>
      </c>
      <c r="J23" s="798" t="n"/>
      <c r="K23" s="716" t="n"/>
      <c r="L23" s="804" t="n"/>
      <c r="M23" s="804" t="n"/>
      <c r="N23" s="872" t="n"/>
      <c r="O23" s="845" t="n"/>
      <c r="P23" s="868" t="n"/>
      <c r="Q23" s="711" t="n"/>
    </row>
    <row r="24" customFormat="1" s="804">
      <c r="A24" s="864" t="n"/>
      <c r="B24" s="806" t="n"/>
      <c r="C24" s="807" t="n"/>
      <c r="D24" s="717" t="n"/>
      <c r="E24" s="806" t="n"/>
      <c r="F24" s="807" t="n"/>
      <c r="G24" s="494" t="inlineStr">
        <is>
          <t>конвейер</t>
        </is>
      </c>
      <c r="H24" s="494" t="inlineStr">
        <is>
          <t>гарантия</t>
        </is>
      </c>
      <c r="I24" s="494" t="inlineStr">
        <is>
          <t>конвейер</t>
        </is>
      </c>
      <c r="J24" s="494" t="inlineStr">
        <is>
          <t>гарантия</t>
        </is>
      </c>
      <c r="K24" s="717" t="n"/>
      <c r="L24" s="806" t="n"/>
      <c r="M24" s="806" t="n"/>
      <c r="N24" s="873" t="n"/>
      <c r="O24" s="846" t="n"/>
      <c r="P24" s="869" t="n"/>
      <c r="Q24" s="731" t="n"/>
    </row>
    <row r="25" ht="15.75" customFormat="1" customHeight="1" s="390">
      <c r="A25" s="814" t="inlineStr">
        <is>
          <t>Компрессоры</t>
        </is>
      </c>
      <c r="B25" s="797" t="n"/>
      <c r="C25" s="797" t="n"/>
      <c r="D25" s="797" t="n"/>
      <c r="E25" s="797" t="n"/>
      <c r="F25" s="797" t="n"/>
      <c r="G25" s="797" t="n"/>
      <c r="H25" s="797" t="n"/>
      <c r="I25" s="797" t="n"/>
      <c r="J25" s="797" t="n"/>
      <c r="K25" s="797" t="n"/>
      <c r="L25" s="797" t="n"/>
      <c r="M25" s="797" t="n"/>
      <c r="N25" s="809" t="n"/>
      <c r="O25" s="519" t="n"/>
      <c r="P25" s="516" t="n"/>
      <c r="Q25" s="520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168" t="n"/>
      <c r="H26" s="168" t="n"/>
      <c r="I26" s="168" t="n"/>
      <c r="J26" s="168" t="n"/>
      <c r="K26" s="212" t="n"/>
      <c r="L26" s="413" t="n"/>
      <c r="M26" s="413" t="n"/>
      <c r="N26" s="517" t="n"/>
      <c r="O26" s="521" t="n"/>
      <c r="P26" s="168" t="n"/>
      <c r="Q26" s="522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168" t="n"/>
      <c r="I27" s="168" t="n"/>
      <c r="J27" s="168" t="n"/>
      <c r="K27" s="818" t="n"/>
      <c r="L27" s="797" t="n"/>
      <c r="M27" s="797" t="n"/>
      <c r="N27" s="809" t="n"/>
      <c r="O27" s="523" t="n"/>
      <c r="P27" s="209" t="n"/>
      <c r="Q27" s="524" t="n"/>
    </row>
    <row r="28" ht="15" customFormat="1" customHeight="1" s="390">
      <c r="A28" s="796" t="n"/>
      <c r="B28" s="797" t="n"/>
      <c r="C28" s="798" t="n"/>
      <c r="D28" s="800" t="n"/>
      <c r="E28" s="797" t="n"/>
      <c r="F28" s="798" t="n"/>
      <c r="G28" s="636" t="n"/>
      <c r="H28" s="636" t="n"/>
      <c r="I28" s="168" t="n"/>
      <c r="J28" s="168" t="n"/>
      <c r="K28" s="808" t="n"/>
      <c r="L28" s="797" t="n"/>
      <c r="M28" s="797" t="n"/>
      <c r="N28" s="809" t="n"/>
      <c r="O28" s="525" t="n"/>
      <c r="P28" s="211" t="n"/>
      <c r="Q28" s="526" t="n"/>
    </row>
    <row r="29" ht="14.25" customFormat="1" customHeight="1" s="390" thickBot="1">
      <c r="A29" s="883" t="inlineStr">
        <is>
          <t>Итого по группе изделий</t>
        </is>
      </c>
      <c r="B29" s="827" t="n"/>
      <c r="C29" s="828" t="n"/>
      <c r="D29" s="884" t="n"/>
      <c r="E29" s="827" t="n"/>
      <c r="F29" s="828" t="n"/>
      <c r="G29" s="531">
        <f>SUM(G26:G28)</f>
        <v/>
      </c>
      <c r="H29" s="531">
        <f>SUM(H26:H28)</f>
        <v/>
      </c>
      <c r="I29" s="531">
        <f>SUM(I26:I28)</f>
        <v/>
      </c>
      <c r="J29" s="531">
        <f>SUM(J26:J28)</f>
        <v/>
      </c>
      <c r="K29" s="878" t="n"/>
      <c r="L29" s="827" t="n"/>
      <c r="M29" s="827" t="n"/>
      <c r="N29" s="828" t="n"/>
      <c r="O29" s="532" t="n"/>
      <c r="P29" s="878" t="n"/>
      <c r="Q29" s="639" t="n"/>
    </row>
    <row r="30" customFormat="1" s="885">
      <c r="A30" s="429" t="n"/>
      <c r="B30" s="429" t="n"/>
      <c r="C30" s="429" t="n"/>
      <c r="D30" s="429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852" t="n"/>
      <c r="B31" s="804" t="n"/>
      <c r="C31" s="852" t="n"/>
      <c r="D31" s="804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170" t="n"/>
      <c r="C32" s="429" t="n"/>
      <c r="D32" s="170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885">
      <c r="A39" s="429" t="n"/>
      <c r="B39" s="429" t="n"/>
      <c r="C39" s="429" t="n"/>
      <c r="D39" s="429" t="n"/>
      <c r="E39" s="429" t="n"/>
      <c r="G39" s="429" t="n"/>
      <c r="H39" s="429" t="n"/>
      <c r="I39" s="852" t="n"/>
      <c r="J39" s="852" t="n"/>
      <c r="K39" s="429" t="n"/>
      <c r="L39" s="429" t="n"/>
      <c r="M39" s="429" t="n"/>
      <c r="N39" s="429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429">
      <c r="F41" s="885" t="n"/>
      <c r="I41" s="852" t="n"/>
      <c r="J41" s="852" t="n"/>
      <c r="O41" s="169" t="n"/>
      <c r="P41" s="169" t="n"/>
      <c r="Q41" s="169" t="n"/>
      <c r="R41" s="804" t="n"/>
      <c r="S41" s="804" t="n"/>
      <c r="T41" s="804" t="n"/>
      <c r="U41" s="804" t="n"/>
      <c r="V41" s="804" t="n"/>
      <c r="W41" s="804" t="n"/>
      <c r="X41" s="804" t="n"/>
      <c r="Y41" s="804" t="n"/>
      <c r="Z41" s="804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  <row r="44" customFormat="1" s="702">
      <c r="F44" s="57" t="n"/>
      <c r="I44" s="703" t="n"/>
      <c r="J44" s="703" t="n"/>
      <c r="O44" s="821" t="n"/>
      <c r="P44" s="821" t="n"/>
      <c r="Q44" s="821" t="n"/>
    </row>
  </sheetData>
  <mergeCells count="53">
    <mergeCell ref="D27:F27"/>
    <mergeCell ref="K22:N24"/>
    <mergeCell ref="P2:Q3"/>
    <mergeCell ref="A7:B7"/>
    <mergeCell ref="A29:C29"/>
    <mergeCell ref="A1:N1"/>
    <mergeCell ref="C3:H3"/>
    <mergeCell ref="A22:C24"/>
    <mergeCell ref="A31:B31"/>
    <mergeCell ref="A17:B17"/>
    <mergeCell ref="O19:Q19"/>
    <mergeCell ref="A20:P20"/>
    <mergeCell ref="G23:H23"/>
    <mergeCell ref="J14:N14"/>
    <mergeCell ref="A18:B18"/>
    <mergeCell ref="K29:N29"/>
    <mergeCell ref="A3:B5"/>
    <mergeCell ref="I3:N3"/>
    <mergeCell ref="K27:N27"/>
    <mergeCell ref="D22:F24"/>
    <mergeCell ref="K28:N28"/>
    <mergeCell ref="A13:B15"/>
    <mergeCell ref="Q22:Q24"/>
    <mergeCell ref="A16:B16"/>
    <mergeCell ref="I23:J23"/>
    <mergeCell ref="D4:E4"/>
    <mergeCell ref="A27:C27"/>
    <mergeCell ref="J4:K4"/>
    <mergeCell ref="E12:H12"/>
    <mergeCell ref="F4:H4"/>
    <mergeCell ref="A10:B10"/>
    <mergeCell ref="L4:N4"/>
    <mergeCell ref="A6:B6"/>
    <mergeCell ref="P22:P24"/>
    <mergeCell ref="O16:Q16"/>
    <mergeCell ref="E13:N13"/>
    <mergeCell ref="O18:Q18"/>
    <mergeCell ref="C13:D14"/>
    <mergeCell ref="A25:N25"/>
    <mergeCell ref="G22:J22"/>
    <mergeCell ref="E14:I14"/>
    <mergeCell ref="A19:B19"/>
    <mergeCell ref="D29:F29"/>
    <mergeCell ref="C31:D31"/>
    <mergeCell ref="A26:C26"/>
    <mergeCell ref="A8:B8"/>
    <mergeCell ref="O22:O24"/>
    <mergeCell ref="A9:B9"/>
    <mergeCell ref="O13:Q15"/>
    <mergeCell ref="D26:F26"/>
    <mergeCell ref="A28:C28"/>
    <mergeCell ref="D28:F28"/>
    <mergeCell ref="A21:N21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C7" sqref="C7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АО "ПТЗ"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Данные2!A57</f>
        <v/>
      </c>
      <c r="B6" s="687" t="n"/>
      <c r="C6" s="457">
        <f>Данные2!AL57</f>
        <v/>
      </c>
      <c r="D6" s="574">
        <f>Данные2!AM57</f>
        <v/>
      </c>
      <c r="E6" s="446">
        <f>D6*1000000/C6</f>
        <v/>
      </c>
      <c r="F6" s="457" t="n">
        <v>260</v>
      </c>
      <c r="G6" s="551" t="n">
        <v>1</v>
      </c>
      <c r="H6" s="447">
        <f>G6*1000000/F6</f>
        <v/>
      </c>
      <c r="I6" s="448" t="n"/>
      <c r="J6" s="449">
        <f>Данные2!AN57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ПТЗ,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K10" sqref="K10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ООО "ПАЗ"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Данные2!A61</f>
        <v/>
      </c>
      <c r="B6" s="687" t="n"/>
      <c r="C6" s="457">
        <f>Данные2!AL61</f>
        <v/>
      </c>
      <c r="D6" s="574">
        <f>Данные2!AM61</f>
        <v/>
      </c>
      <c r="E6" s="446">
        <f>D6*1000000/C6</f>
        <v/>
      </c>
      <c r="F6" s="457" t="n">
        <v>1028</v>
      </c>
      <c r="G6" s="551" t="n">
        <v>1</v>
      </c>
      <c r="H6" s="447">
        <f>G6*1000000/F6</f>
        <v/>
      </c>
      <c r="I6" s="448" t="n"/>
      <c r="J6" s="449">
        <f>Данные2!AN61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ПАЗ,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tabColor rgb="FF00B050"/>
    <outlinePr summaryBelow="1" summaryRight="1"/>
    <pageSetUpPr/>
  </sheetPr>
  <dimension ref="A1:Z47"/>
  <sheetViews>
    <sheetView view="pageBreakPreview" zoomScale="82" zoomScaleSheetLayoutView="82" workbookViewId="0">
      <selection activeCell="F38" sqref="F38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9.5" customHeight="1" s="391" thickBot="1">
      <c r="A1" s="854" t="inlineStr">
        <is>
          <t>ИНФОРМАЦИЯ о дефектности продукции в АО "ЧСДМ"</t>
        </is>
      </c>
      <c r="P1" s="820" t="inlineStr">
        <is>
          <t>Количество месяцев по которым составлен отчет</t>
        </is>
      </c>
    </row>
    <row r="2" ht="15" customHeight="1" s="391">
      <c r="A2" s="835" t="inlineStr">
        <is>
          <t>Наименование изделия</t>
        </is>
      </c>
      <c r="B2" s="758" t="n"/>
      <c r="C2" s="874" t="inlineStr">
        <is>
          <t>конвейер. Цель - 300 ppm</t>
        </is>
      </c>
      <c r="D2" s="687" t="n"/>
      <c r="E2" s="687" t="n"/>
      <c r="F2" s="687" t="n"/>
      <c r="G2" s="687" t="n"/>
      <c r="H2" s="688" t="n"/>
      <c r="I2" s="874" t="inlineStr">
        <is>
          <t>эксплуатация. Цель - 200 ppm</t>
        </is>
      </c>
      <c r="J2" s="687" t="n"/>
      <c r="K2" s="687" t="n"/>
      <c r="L2" s="687" t="n"/>
      <c r="M2" s="687" t="n"/>
      <c r="N2" s="688" t="n"/>
      <c r="P2" s="794" t="n"/>
      <c r="Q2" s="794" t="n"/>
    </row>
    <row r="3" ht="15" customHeight="1" s="391">
      <c r="A3" s="695" t="n"/>
      <c r="B3" s="737" t="n"/>
      <c r="C3" s="410">
        <f>YEAR(TODAY())</f>
        <v/>
      </c>
      <c r="D3" s="859" t="inlineStr">
        <is>
          <t>год с накоплением</t>
        </is>
      </c>
      <c r="E3" s="738" t="n"/>
      <c r="F3" s="861">
        <f>YEAR(TODAY()) - 1</f>
        <v/>
      </c>
      <c r="G3" s="794" t="n"/>
      <c r="H3" s="738" t="n"/>
      <c r="I3" s="410">
        <f>YEAR(TODAY())</f>
        <v/>
      </c>
      <c r="J3" s="859" t="inlineStr">
        <is>
          <t>год с накоплением</t>
        </is>
      </c>
      <c r="K3" s="738" t="n"/>
      <c r="L3" s="843">
        <f>F3</f>
        <v/>
      </c>
      <c r="M3" s="794" t="n"/>
      <c r="N3" s="738" t="n"/>
      <c r="P3" s="504">
        <f>Данные2!AL1</f>
        <v/>
      </c>
      <c r="Q3" s="503" t="n"/>
    </row>
    <row r="4" ht="26.25" customHeight="1" s="391" thickBot="1">
      <c r="A4" s="696" t="n"/>
      <c r="B4" s="720" t="n"/>
      <c r="C4" s="406" t="inlineStr">
        <is>
          <t>Поставка</t>
        </is>
      </c>
      <c r="D4" s="407" t="inlineStr">
        <is>
          <t>Брак, шт.</t>
        </is>
      </c>
      <c r="E4" s="408" t="inlineStr">
        <is>
          <t>ppm</t>
        </is>
      </c>
      <c r="F4" s="406" t="inlineStr">
        <is>
          <t>Поставка</t>
        </is>
      </c>
      <c r="G4" s="407" t="inlineStr">
        <is>
          <t>Брак, шт.</t>
        </is>
      </c>
      <c r="H4" s="409" t="inlineStr">
        <is>
          <t>ppm</t>
        </is>
      </c>
      <c r="I4" s="406" t="inlineStr">
        <is>
          <t>Гарант. парк, шт.</t>
        </is>
      </c>
      <c r="J4" s="407" t="inlineStr">
        <is>
          <t>Брак, шт.</t>
        </is>
      </c>
      <c r="K4" s="465" t="inlineStr">
        <is>
          <t>ppm</t>
        </is>
      </c>
      <c r="L4" s="411" t="inlineStr">
        <is>
          <t>Гарант. парк, шт.</t>
        </is>
      </c>
      <c r="M4" s="407" t="inlineStr">
        <is>
          <t>Брак, шт.</t>
        </is>
      </c>
      <c r="N4" s="409" t="inlineStr">
        <is>
          <t>ppm</t>
        </is>
      </c>
    </row>
    <row r="5" ht="15" customHeight="1" s="391">
      <c r="A5" s="862">
        <f>Данные2!A65</f>
        <v/>
      </c>
      <c r="B5" s="687" t="n"/>
      <c r="C5" s="457">
        <f>Данные2!AL65</f>
        <v/>
      </c>
      <c r="D5" s="574">
        <f>Данные2!AM65</f>
        <v/>
      </c>
      <c r="E5" s="446">
        <f>D5*1000000/C5</f>
        <v/>
      </c>
      <c r="F5" s="457" t="n">
        <v>128</v>
      </c>
      <c r="G5" s="551" t="n">
        <v>0</v>
      </c>
      <c r="H5" s="447">
        <f>G5*1000000/F5</f>
        <v/>
      </c>
      <c r="I5" s="448" t="n"/>
      <c r="J5" s="449">
        <f>Данные2!AN65</f>
        <v/>
      </c>
      <c r="K5" s="450">
        <f>J5*1000000/I5*12/P3</f>
        <v/>
      </c>
      <c r="L5" s="553" t="n"/>
      <c r="M5" s="551" t="n"/>
      <c r="N5" s="451">
        <f>M5*1000000/L5</f>
        <v/>
      </c>
    </row>
    <row r="6" ht="15" customHeight="1" s="391" thickBot="1">
      <c r="A6" s="822" t="n"/>
      <c r="B6" s="690" t="n"/>
      <c r="C6" s="457" t="n"/>
      <c r="D6" s="574" t="n"/>
      <c r="E6" s="446" t="n"/>
      <c r="F6" s="457" t="n"/>
      <c r="G6" s="574" t="n"/>
      <c r="H6" s="447" t="n"/>
      <c r="I6" s="452" t="n"/>
      <c r="J6" s="574" t="n"/>
      <c r="K6" s="453" t="n"/>
      <c r="L6" s="452" t="n"/>
      <c r="M6" s="574" t="n"/>
      <c r="N6" s="451" t="n"/>
    </row>
    <row r="7" ht="15.75" customHeight="1" s="391" thickBot="1">
      <c r="A7" s="815" t="inlineStr">
        <is>
          <t>ИТОГО</t>
        </is>
      </c>
      <c r="B7" s="816" t="n"/>
      <c r="C7" s="458">
        <f>SUM(C5:C6)</f>
        <v/>
      </c>
      <c r="D7" s="460">
        <f>SUM(D5:D6)</f>
        <v/>
      </c>
      <c r="E7" s="459">
        <f>D7*1000000/C7</f>
        <v/>
      </c>
      <c r="F7" s="458">
        <f>SUM(F5:F6)</f>
        <v/>
      </c>
      <c r="G7" s="460">
        <f>SUM(G5:G6)</f>
        <v/>
      </c>
      <c r="H7" s="461">
        <f>G7*1000000/F7</f>
        <v/>
      </c>
      <c r="I7" s="462">
        <f>SUM(I5:I6)</f>
        <v/>
      </c>
      <c r="J7" s="463">
        <f>SUM(J5:J6)</f>
        <v/>
      </c>
      <c r="K7" s="464">
        <f>J7*1000000/I7*12/P3</f>
        <v/>
      </c>
      <c r="L7" s="458">
        <f>SUM(L5:L6)</f>
        <v/>
      </c>
      <c r="M7" s="463">
        <f>SUM(M5:M6)</f>
        <v/>
      </c>
      <c r="N7" s="461">
        <f>M7*1000000/L7</f>
        <v/>
      </c>
    </row>
    <row r="8" ht="8.25" customHeight="1" s="391">
      <c r="A8" s="533" t="n"/>
      <c r="B8" s="469" t="n"/>
      <c r="C8" s="468" t="n"/>
      <c r="D8" s="468" t="n"/>
      <c r="E8" s="468" t="n"/>
      <c r="F8" s="468" t="n"/>
      <c r="G8" s="468" t="n"/>
      <c r="H8" s="468" t="n"/>
      <c r="I8" s="468" t="n"/>
      <c r="J8" s="468" t="n"/>
      <c r="K8" s="468" t="n"/>
      <c r="L8" s="468" t="n"/>
      <c r="M8" s="468" t="n"/>
      <c r="N8" s="534" t="n"/>
    </row>
    <row r="9" ht="21" customHeight="1" s="391" thickBot="1">
      <c r="A9" s="535" t="n"/>
      <c r="B9" s="402" t="n"/>
      <c r="C9" s="402" t="n"/>
      <c r="D9" s="529" t="n"/>
      <c r="E9" s="851" t="inlineStr">
        <is>
          <t xml:space="preserve">Информация по статистике потребителя за </t>
        </is>
      </c>
      <c r="F9" s="849" t="n"/>
      <c r="G9" s="849" t="n"/>
      <c r="H9" s="849" t="n"/>
      <c r="I9" s="537">
        <f>P3</f>
        <v/>
      </c>
      <c r="J9" s="530" t="inlineStr">
        <is>
          <t>месяц (-а/-ев)</t>
        </is>
      </c>
      <c r="K9" s="403" t="n"/>
      <c r="L9" s="505" t="n"/>
      <c r="M9" s="402" t="n"/>
      <c r="N9" s="536" t="n"/>
      <c r="O9" s="402" t="n"/>
      <c r="P9" s="402" t="n"/>
    </row>
    <row r="10" ht="14.25" customHeight="1" s="391">
      <c r="A10" s="836">
        <f>A2</f>
        <v/>
      </c>
      <c r="B10" s="758" t="n"/>
      <c r="C10" s="829" t="inlineStr">
        <is>
          <t>Данные ЧСДМ, шт.</t>
        </is>
      </c>
      <c r="D10" s="758" t="n"/>
      <c r="E10" s="825" t="inlineStr">
        <is>
          <t>Данные БЗА, шт.</t>
        </is>
      </c>
      <c r="F10" s="687" t="n"/>
      <c r="G10" s="687" t="n"/>
      <c r="H10" s="687" t="n"/>
      <c r="I10" s="687" t="n"/>
      <c r="J10" s="687" t="n"/>
      <c r="K10" s="687" t="n"/>
      <c r="L10" s="687" t="n"/>
      <c r="M10" s="687" t="n"/>
      <c r="N10" s="740" t="n"/>
      <c r="O10" s="840" t="inlineStr">
        <is>
          <t xml:space="preserve">Примечания </t>
        </is>
      </c>
      <c r="P10" s="841" t="n"/>
      <c r="Q10" s="842" t="n"/>
    </row>
    <row r="11" ht="14.25" customHeight="1" s="391">
      <c r="A11" s="695" t="n"/>
      <c r="B11" s="737" t="n"/>
      <c r="C11" s="830" t="n"/>
      <c r="D11" s="738" t="n"/>
      <c r="E11" s="831" t="inlineStr">
        <is>
          <t>Конвейер</t>
        </is>
      </c>
      <c r="F11" s="794" t="n"/>
      <c r="G11" s="794" t="n"/>
      <c r="H11" s="794" t="n"/>
      <c r="I11" s="778" t="n"/>
      <c r="J11" s="831" t="inlineStr">
        <is>
          <t>Гарантия</t>
        </is>
      </c>
      <c r="K11" s="794" t="n"/>
      <c r="L11" s="794" t="n"/>
      <c r="M11" s="794" t="n"/>
      <c r="N11" s="778" t="n"/>
      <c r="Q11" s="770" t="n"/>
    </row>
    <row r="12" ht="33" customHeight="1" s="391" thickBot="1">
      <c r="A12" s="696" t="n"/>
      <c r="B12" s="720" t="n"/>
      <c r="C12" s="466" t="inlineStr">
        <is>
          <t>конвейер</t>
        </is>
      </c>
      <c r="D12" s="467" t="inlineStr">
        <is>
          <t>гарантия</t>
        </is>
      </c>
      <c r="E12" s="473" t="inlineStr">
        <is>
          <t>Признано</t>
        </is>
      </c>
      <c r="F12" s="471" t="inlineStr">
        <is>
          <t>Отклонено</t>
        </is>
      </c>
      <c r="G12" s="471" t="inlineStr">
        <is>
          <t>Не возвращено</t>
        </is>
      </c>
      <c r="H12" s="472" t="inlineStr">
        <is>
          <t>На исследовании</t>
        </is>
      </c>
      <c r="I12" s="495" t="inlineStr">
        <is>
          <t>Итого</t>
        </is>
      </c>
      <c r="J12" s="473" t="inlineStr">
        <is>
          <t>Признано</t>
        </is>
      </c>
      <c r="K12" s="471" t="inlineStr">
        <is>
          <t>Отклонено</t>
        </is>
      </c>
      <c r="L12" s="471" t="inlineStr">
        <is>
          <t>Не возвращено</t>
        </is>
      </c>
      <c r="M12" s="472" t="inlineStr">
        <is>
          <t>На исследовании</t>
        </is>
      </c>
      <c r="N12" s="512" t="inlineStr">
        <is>
          <t>Итого</t>
        </is>
      </c>
      <c r="O12" s="794" t="n"/>
      <c r="P12" s="794" t="n"/>
      <c r="Q12" s="778" t="n"/>
    </row>
    <row r="13" ht="15" customHeight="1" s="391">
      <c r="A13" s="838">
        <f>A5</f>
        <v/>
      </c>
      <c r="B13" s="812" t="n"/>
      <c r="C13" s="487" t="n"/>
      <c r="D13" s="488" t="n"/>
      <c r="E13" s="513" t="n"/>
      <c r="F13" s="489" t="n"/>
      <c r="G13" s="489" t="n"/>
      <c r="H13" s="490" t="n"/>
      <c r="I13" s="538">
        <f>SUM(E13:H13)</f>
        <v/>
      </c>
      <c r="J13" s="388" t="n"/>
      <c r="K13" s="489" t="n"/>
      <c r="L13" s="490" t="n"/>
      <c r="M13" s="489" t="n"/>
      <c r="N13" s="499">
        <f>SUM(J13:M13)</f>
        <v/>
      </c>
      <c r="O13" s="824" t="n"/>
      <c r="P13" s="812" t="n"/>
      <c r="Q13" s="813" t="n"/>
    </row>
    <row r="14" ht="15" customHeight="1" s="391">
      <c r="A14" s="817" t="n"/>
      <c r="B14" s="797" t="n"/>
      <c r="C14" s="491" t="n"/>
      <c r="D14" s="492" t="n"/>
      <c r="E14" s="514" t="n"/>
      <c r="F14" s="208" t="n"/>
      <c r="G14" s="208" t="n"/>
      <c r="H14" s="493" t="n"/>
      <c r="I14" s="497" t="n"/>
      <c r="J14" s="389" t="n"/>
      <c r="K14" s="208" t="n"/>
      <c r="L14" s="493" t="n"/>
      <c r="M14" s="208" t="n"/>
      <c r="N14" s="500" t="n"/>
      <c r="O14" s="860" t="n"/>
      <c r="P14" s="797" t="n"/>
      <c r="Q14" s="809" t="n"/>
    </row>
    <row r="15" ht="16.5" customHeight="1" s="391" thickBot="1">
      <c r="A15" s="875" t="inlineStr">
        <is>
          <t>ИТОГО</t>
        </is>
      </c>
      <c r="B15" s="720" t="n"/>
      <c r="C15" s="506">
        <f>SUM(C13:C14)</f>
        <v/>
      </c>
      <c r="D15" s="507">
        <f>SUM(D13:D14)</f>
        <v/>
      </c>
      <c r="E15" s="506">
        <f>SUM(E13:E14)</f>
        <v/>
      </c>
      <c r="F15" s="508">
        <f>SUM(F13:F14)</f>
        <v/>
      </c>
      <c r="G15" s="508">
        <f>SUM(G13:G14)</f>
        <v/>
      </c>
      <c r="H15" s="508">
        <f>SUM(H13:H14)</f>
        <v/>
      </c>
      <c r="I15" s="508">
        <f>SUM(I13:I14)</f>
        <v/>
      </c>
      <c r="J15" s="509">
        <f>SUM(J13:J14)</f>
        <v/>
      </c>
      <c r="K15" s="510">
        <f>SUM(K13:K14)</f>
        <v/>
      </c>
      <c r="L15" s="510">
        <f>SUM(L13:L14)</f>
        <v/>
      </c>
      <c r="M15" s="510">
        <f>SUM(M13:M14)</f>
        <v/>
      </c>
      <c r="N15" s="511">
        <f>SUM(N13:N14)</f>
        <v/>
      </c>
      <c r="O15" s="881" t="n"/>
      <c r="P15" s="706" t="n"/>
      <c r="Q15" s="882" t="n"/>
    </row>
    <row r="16" ht="12" customHeight="1" s="391">
      <c r="A16" s="865" t="n"/>
      <c r="B16" s="804" t="n"/>
      <c r="C16" s="804" t="n"/>
      <c r="D16" s="804" t="n"/>
      <c r="E16" s="804" t="n"/>
      <c r="F16" s="804" t="n"/>
      <c r="G16" s="804" t="n"/>
      <c r="H16" s="804" t="n"/>
      <c r="I16" s="804" t="n"/>
      <c r="J16" s="804" t="n"/>
      <c r="K16" s="804" t="n"/>
      <c r="L16" s="804" t="n"/>
      <c r="M16" s="804" t="n"/>
      <c r="N16" s="804" t="n"/>
      <c r="O16" s="804" t="n"/>
      <c r="P16" s="804" t="n"/>
      <c r="Q16" s="173" t="n"/>
    </row>
    <row r="17" ht="19.5" customFormat="1" customHeight="1" s="885" thickBot="1">
      <c r="A17" s="854" t="inlineStr">
        <is>
          <t>ИНФОРМАЦИЯ о дефектности продукции в Тула</t>
        </is>
      </c>
      <c r="O17" s="169" t="n"/>
      <c r="P17" s="169" t="n"/>
      <c r="Q17" s="169" t="n"/>
      <c r="R17" s="804" t="n"/>
      <c r="S17" s="804" t="n"/>
      <c r="T17" s="804" t="n"/>
      <c r="U17" s="804" t="n"/>
      <c r="V17" s="804" t="n"/>
      <c r="W17" s="804" t="n"/>
      <c r="X17" s="804" t="n"/>
      <c r="Y17" s="804" t="n"/>
      <c r="Z17" s="804" t="n"/>
    </row>
    <row r="18" ht="15" customHeight="1" s="391">
      <c r="A18" s="835" t="inlineStr">
        <is>
          <t>Наименование изделия</t>
        </is>
      </c>
      <c r="B18" s="758" t="n"/>
      <c r="C18" s="823" t="inlineStr">
        <is>
          <t>конвейер. Цель - ppm</t>
        </is>
      </c>
      <c r="D18" s="687" t="n"/>
      <c r="E18" s="687" t="n"/>
      <c r="F18" s="687" t="n"/>
      <c r="G18" s="687" t="n"/>
      <c r="H18" s="688" t="n"/>
      <c r="I18" s="823" t="inlineStr">
        <is>
          <t>эксплуатация. Цель - ppm</t>
        </is>
      </c>
      <c r="J18" s="687" t="n"/>
      <c r="K18" s="687" t="n"/>
      <c r="L18" s="687" t="n"/>
      <c r="M18" s="687" t="n"/>
      <c r="N18" s="688" t="n"/>
      <c r="P18" s="169" t="n"/>
      <c r="Q18" s="169" t="n"/>
    </row>
    <row r="19" ht="15" customHeight="1" s="391">
      <c r="A19" s="695" t="n"/>
      <c r="B19" s="737" t="n"/>
      <c r="C19" s="410">
        <f>YEAR(TODAY())</f>
        <v/>
      </c>
      <c r="D19" s="859" t="inlineStr">
        <is>
          <t>год с накоплением</t>
        </is>
      </c>
      <c r="E19" s="738" t="n"/>
      <c r="F19" s="861">
        <f>YEAR(TODAY()) - 1</f>
        <v/>
      </c>
      <c r="G19" s="794" t="n"/>
      <c r="H19" s="738" t="n"/>
      <c r="I19" s="410">
        <f>YEAR(TODAY())</f>
        <v/>
      </c>
      <c r="J19" s="859" t="inlineStr">
        <is>
          <t>год с накоплением</t>
        </is>
      </c>
      <c r="K19" s="738" t="n"/>
      <c r="L19" s="843">
        <f>F19</f>
        <v/>
      </c>
      <c r="M19" s="794" t="n"/>
      <c r="N19" s="738" t="n"/>
      <c r="P19" s="504" t="n"/>
      <c r="Q19" s="503" t="n"/>
    </row>
    <row r="20" ht="26.25" customHeight="1" s="391" thickBot="1">
      <c r="A20" s="696" t="n"/>
      <c r="B20" s="720" t="n"/>
      <c r="C20" s="406" t="inlineStr">
        <is>
          <t>Поставка</t>
        </is>
      </c>
      <c r="D20" s="407" t="inlineStr">
        <is>
          <t>Брак, шт.</t>
        </is>
      </c>
      <c r="E20" s="408" t="inlineStr">
        <is>
          <t>ppm</t>
        </is>
      </c>
      <c r="F20" s="406" t="inlineStr">
        <is>
          <t>Поставка</t>
        </is>
      </c>
      <c r="G20" s="407" t="inlineStr">
        <is>
          <t>Брак, шт.</t>
        </is>
      </c>
      <c r="H20" s="409" t="inlineStr">
        <is>
          <t>ppm</t>
        </is>
      </c>
      <c r="I20" s="406" t="inlineStr">
        <is>
          <t>Гарант. парк, шт.</t>
        </is>
      </c>
      <c r="J20" s="407" t="inlineStr">
        <is>
          <t>Брак, шт.</t>
        </is>
      </c>
      <c r="K20" s="465" t="inlineStr">
        <is>
          <t>ppm</t>
        </is>
      </c>
      <c r="L20" s="411" t="inlineStr">
        <is>
          <t>Гарант. парк, шт.</t>
        </is>
      </c>
      <c r="M20" s="407" t="inlineStr">
        <is>
          <t>Брак, шт.</t>
        </is>
      </c>
      <c r="N20" s="409" t="inlineStr">
        <is>
          <t>ppm</t>
        </is>
      </c>
    </row>
    <row r="21" ht="15" customHeight="1" s="391">
      <c r="A21" s="862">
        <f>Данные2!A69</f>
        <v/>
      </c>
      <c r="B21" s="687" t="n"/>
      <c r="C21" s="457">
        <f>Данные2!AL69</f>
        <v/>
      </c>
      <c r="D21" s="574">
        <f>Данные2!AM69</f>
        <v/>
      </c>
      <c r="E21" s="446">
        <f>D21*1000000/C21</f>
        <v/>
      </c>
      <c r="F21" s="457" t="n">
        <v>0</v>
      </c>
      <c r="G21" s="551" t="n">
        <v>0</v>
      </c>
      <c r="H21" s="447">
        <f>G21*1000000/F21</f>
        <v/>
      </c>
      <c r="I21" s="448" t="n"/>
      <c r="J21" s="449">
        <f>Данные2!AN69</f>
        <v/>
      </c>
      <c r="K21" s="450">
        <f>J21*1000000/I21*12/P3</f>
        <v/>
      </c>
      <c r="L21" s="553" t="n"/>
      <c r="M21" s="551" t="n"/>
      <c r="N21" s="451">
        <f>M21*1000000/L21</f>
        <v/>
      </c>
    </row>
    <row r="22" ht="15" customHeight="1" s="391" thickBot="1">
      <c r="A22" s="822" t="n"/>
      <c r="B22" s="690" t="n"/>
      <c r="C22" s="457" t="n"/>
      <c r="D22" s="574" t="n"/>
      <c r="E22" s="446" t="n"/>
      <c r="F22" s="457" t="n"/>
      <c r="G22" s="574" t="n"/>
      <c r="H22" s="447" t="n"/>
      <c r="I22" s="452" t="n"/>
      <c r="J22" s="574" t="n"/>
      <c r="K22" s="453" t="n"/>
      <c r="L22" s="452" t="n"/>
      <c r="M22" s="574" t="n"/>
      <c r="N22" s="451" t="n"/>
    </row>
    <row r="23" ht="15.75" customHeight="1" s="391" thickBot="1">
      <c r="A23" s="815" t="inlineStr">
        <is>
          <t>ИТОГО</t>
        </is>
      </c>
      <c r="B23" s="816" t="n"/>
      <c r="C23" s="458">
        <f>SUM(C21:C22)</f>
        <v/>
      </c>
      <c r="D23" s="460">
        <f>SUM(D21:D22)</f>
        <v/>
      </c>
      <c r="E23" s="459">
        <f>D23*1000000/C23</f>
        <v/>
      </c>
      <c r="F23" s="458">
        <f>SUM(F21:F22)</f>
        <v/>
      </c>
      <c r="G23" s="460">
        <f>SUM(G21:G22)</f>
        <v/>
      </c>
      <c r="H23" s="461">
        <f>G23*1000000/F23</f>
        <v/>
      </c>
      <c r="I23" s="462">
        <f>SUM(I21:I22)</f>
        <v/>
      </c>
      <c r="J23" s="463">
        <f>SUM(J21:J22)</f>
        <v/>
      </c>
      <c r="K23" s="464">
        <f>J23*1000000/I23*12/P3</f>
        <v/>
      </c>
      <c r="L23" s="458">
        <f>SUM(L21:L22)</f>
        <v/>
      </c>
      <c r="M23" s="463">
        <f>SUM(M21:M22)</f>
        <v/>
      </c>
      <c r="N23" s="461">
        <f>M23*1000000/L23</f>
        <v/>
      </c>
    </row>
    <row r="24" ht="8.25" customHeight="1" s="391">
      <c r="A24" s="533" t="n"/>
      <c r="B24" s="469" t="n"/>
      <c r="C24" s="468" t="n"/>
      <c r="D24" s="468" t="n"/>
      <c r="E24" s="468" t="n"/>
      <c r="F24" s="468" t="n"/>
      <c r="G24" s="468" t="n"/>
      <c r="H24" s="468" t="n"/>
      <c r="I24" s="468" t="n"/>
      <c r="J24" s="468" t="n"/>
      <c r="K24" s="468" t="n"/>
      <c r="L24" s="468" t="n"/>
      <c r="M24" s="468" t="n"/>
      <c r="N24" s="534" t="n"/>
    </row>
    <row r="25" ht="21" customHeight="1" s="391" thickBot="1">
      <c r="A25" s="535" t="n"/>
      <c r="B25" s="402" t="n"/>
      <c r="C25" s="402" t="n"/>
      <c r="D25" s="529" t="n"/>
      <c r="E25" s="851" t="inlineStr">
        <is>
          <t xml:space="preserve">Информация по статистике потребителя за </t>
        </is>
      </c>
      <c r="F25" s="849" t="n"/>
      <c r="G25" s="849" t="n"/>
      <c r="H25" s="849" t="n"/>
      <c r="I25" s="537">
        <f>P3</f>
        <v/>
      </c>
      <c r="J25" s="530" t="inlineStr">
        <is>
          <t>месяц (-а/-ев)</t>
        </is>
      </c>
      <c r="K25" s="403" t="n"/>
      <c r="L25" s="505" t="n"/>
      <c r="M25" s="402" t="n"/>
      <c r="N25" s="536" t="n"/>
      <c r="O25" s="402" t="n"/>
      <c r="P25" s="402" t="n"/>
    </row>
    <row r="26" ht="14.25" customHeight="1" s="391">
      <c r="A26" s="836">
        <f>A18</f>
        <v/>
      </c>
      <c r="B26" s="758" t="n"/>
      <c r="C26" s="829" t="inlineStr">
        <is>
          <t>Данные Тула, шт.</t>
        </is>
      </c>
      <c r="D26" s="758" t="n"/>
      <c r="E26" s="825" t="inlineStr">
        <is>
          <t>Данные БЗА, шт.</t>
        </is>
      </c>
      <c r="F26" s="687" t="n"/>
      <c r="G26" s="687" t="n"/>
      <c r="H26" s="687" t="n"/>
      <c r="I26" s="687" t="n"/>
      <c r="J26" s="687" t="n"/>
      <c r="K26" s="687" t="n"/>
      <c r="L26" s="687" t="n"/>
      <c r="M26" s="687" t="n"/>
      <c r="N26" s="740" t="n"/>
      <c r="O26" s="840" t="inlineStr">
        <is>
          <t xml:space="preserve">Примечания </t>
        </is>
      </c>
      <c r="P26" s="841" t="n"/>
      <c r="Q26" s="842" t="n"/>
    </row>
    <row r="27" ht="14.25" customHeight="1" s="391">
      <c r="A27" s="695" t="n"/>
      <c r="B27" s="737" t="n"/>
      <c r="C27" s="830" t="n"/>
      <c r="D27" s="738" t="n"/>
      <c r="E27" s="831" t="inlineStr">
        <is>
          <t>Конвейер</t>
        </is>
      </c>
      <c r="F27" s="794" t="n"/>
      <c r="G27" s="794" t="n"/>
      <c r="H27" s="794" t="n"/>
      <c r="I27" s="778" t="n"/>
      <c r="J27" s="831" t="inlineStr">
        <is>
          <t>Гарантия</t>
        </is>
      </c>
      <c r="K27" s="794" t="n"/>
      <c r="L27" s="794" t="n"/>
      <c r="M27" s="794" t="n"/>
      <c r="N27" s="778" t="n"/>
      <c r="Q27" s="770" t="n"/>
    </row>
    <row r="28" ht="33" customHeight="1" s="391" thickBot="1">
      <c r="A28" s="696" t="n"/>
      <c r="B28" s="720" t="n"/>
      <c r="C28" s="466" t="inlineStr">
        <is>
          <t>конвейер</t>
        </is>
      </c>
      <c r="D28" s="467" t="inlineStr">
        <is>
          <t>гарантия</t>
        </is>
      </c>
      <c r="E28" s="473" t="inlineStr">
        <is>
          <t>Признано</t>
        </is>
      </c>
      <c r="F28" s="471" t="inlineStr">
        <is>
          <t>Отклонено</t>
        </is>
      </c>
      <c r="G28" s="471" t="inlineStr">
        <is>
          <t>Не возвращено</t>
        </is>
      </c>
      <c r="H28" s="472" t="inlineStr">
        <is>
          <t>На исследовании</t>
        </is>
      </c>
      <c r="I28" s="495" t="inlineStr">
        <is>
          <t>Итого</t>
        </is>
      </c>
      <c r="J28" s="473" t="inlineStr">
        <is>
          <t>Признано</t>
        </is>
      </c>
      <c r="K28" s="471" t="inlineStr">
        <is>
          <t>Отклонено</t>
        </is>
      </c>
      <c r="L28" s="471" t="inlineStr">
        <is>
          <t>Не возвращено</t>
        </is>
      </c>
      <c r="M28" s="472" t="inlineStr">
        <is>
          <t>На исследовании</t>
        </is>
      </c>
      <c r="N28" s="512" t="inlineStr">
        <is>
          <t>Итого</t>
        </is>
      </c>
      <c r="O28" s="794" t="n"/>
      <c r="P28" s="794" t="n"/>
      <c r="Q28" s="778" t="n"/>
    </row>
    <row r="29" ht="15" customHeight="1" s="391">
      <c r="A29" s="838">
        <f>A21</f>
        <v/>
      </c>
      <c r="B29" s="812" t="n"/>
      <c r="C29" s="487" t="n"/>
      <c r="D29" s="488" t="n"/>
      <c r="E29" s="513" t="n"/>
      <c r="F29" s="489" t="n"/>
      <c r="G29" s="489" t="n"/>
      <c r="H29" s="490" t="n"/>
      <c r="I29" s="538">
        <f>SUM(E29:H29)</f>
        <v/>
      </c>
      <c r="J29" s="388" t="n"/>
      <c r="K29" s="489" t="n"/>
      <c r="L29" s="490" t="n"/>
      <c r="M29" s="489" t="n"/>
      <c r="N29" s="499">
        <f>SUM(J29:M29)</f>
        <v/>
      </c>
      <c r="O29" s="824" t="n"/>
      <c r="P29" s="812" t="n"/>
      <c r="Q29" s="813" t="n"/>
    </row>
    <row r="30" ht="15" customHeight="1" s="391">
      <c r="A30" s="817" t="n"/>
      <c r="B30" s="797" t="n"/>
      <c r="C30" s="491" t="n"/>
      <c r="D30" s="492" t="n"/>
      <c r="E30" s="514" t="n"/>
      <c r="F30" s="208" t="n"/>
      <c r="G30" s="208" t="n"/>
      <c r="H30" s="493" t="n"/>
      <c r="I30" s="497" t="n"/>
      <c r="J30" s="389" t="n"/>
      <c r="K30" s="208" t="n"/>
      <c r="L30" s="493" t="n"/>
      <c r="M30" s="208" t="n"/>
      <c r="N30" s="500" t="n"/>
      <c r="O30" s="860" t="n"/>
      <c r="P30" s="797" t="n"/>
      <c r="Q30" s="809" t="n"/>
    </row>
    <row r="31" ht="16.5" customHeight="1" s="391" thickBot="1">
      <c r="A31" s="875" t="inlineStr">
        <is>
          <t>ИТОГО</t>
        </is>
      </c>
      <c r="B31" s="720" t="n"/>
      <c r="C31" s="506">
        <f>SUM(C29:C30)</f>
        <v/>
      </c>
      <c r="D31" s="507">
        <f>SUM(D29:D30)</f>
        <v/>
      </c>
      <c r="E31" s="506">
        <f>SUM(E29:E30)</f>
        <v/>
      </c>
      <c r="F31" s="508">
        <f>SUM(F29:F30)</f>
        <v/>
      </c>
      <c r="G31" s="508">
        <f>SUM(G29:G30)</f>
        <v/>
      </c>
      <c r="H31" s="508">
        <f>SUM(H29:H30)</f>
        <v/>
      </c>
      <c r="I31" s="508">
        <f>SUM(I29:I30)</f>
        <v/>
      </c>
      <c r="J31" s="509">
        <f>SUM(J29:J30)</f>
        <v/>
      </c>
      <c r="K31" s="510">
        <f>SUM(K29:K30)</f>
        <v/>
      </c>
      <c r="L31" s="510">
        <f>SUM(L29:L30)</f>
        <v/>
      </c>
      <c r="M31" s="510">
        <f>SUM(M29:M30)</f>
        <v/>
      </c>
      <c r="N31" s="511">
        <f>SUM(N29:N30)</f>
        <v/>
      </c>
      <c r="O31" s="881" t="n"/>
      <c r="P31" s="706" t="n"/>
      <c r="Q31" s="882" t="n"/>
    </row>
    <row r="33" ht="19.5" customFormat="1" customHeight="1" s="885" thickBot="1">
      <c r="A33" s="854" t="inlineStr">
        <is>
          <t>ИНФОРМАЦИЯ о дефектности продукции в АО "БТЗ"</t>
        </is>
      </c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ht="15" customHeight="1" s="391">
      <c r="A34" s="835" t="inlineStr">
        <is>
          <t>Наименование изделия</t>
        </is>
      </c>
      <c r="B34" s="758" t="n"/>
      <c r="C34" s="874" t="inlineStr">
        <is>
          <t>конвейер. Цель - ppm</t>
        </is>
      </c>
      <c r="D34" s="687" t="n"/>
      <c r="E34" s="687" t="n"/>
      <c r="F34" s="687" t="n"/>
      <c r="G34" s="687" t="n"/>
      <c r="H34" s="688" t="n"/>
      <c r="I34" s="874" t="inlineStr">
        <is>
          <t>эксплуатация. Цель - ppm</t>
        </is>
      </c>
      <c r="J34" s="687" t="n"/>
      <c r="K34" s="687" t="n"/>
      <c r="L34" s="687" t="n"/>
      <c r="M34" s="687" t="n"/>
      <c r="N34" s="688" t="n"/>
      <c r="P34" s="169" t="n"/>
      <c r="Q34" s="169" t="n"/>
    </row>
    <row r="35" ht="15" customHeight="1" s="391">
      <c r="A35" s="695" t="n"/>
      <c r="B35" s="737" t="n"/>
      <c r="C35" s="410">
        <f>YEAR(TODAY())</f>
        <v/>
      </c>
      <c r="D35" s="859" t="inlineStr">
        <is>
          <t>год с накоплением</t>
        </is>
      </c>
      <c r="E35" s="738" t="n"/>
      <c r="F35" s="861">
        <f>YEAR(TODAY()) - 1</f>
        <v/>
      </c>
      <c r="G35" s="794" t="n"/>
      <c r="H35" s="738" t="n"/>
      <c r="I35" s="410">
        <f>YEAR(TODAY())</f>
        <v/>
      </c>
      <c r="J35" s="859" t="inlineStr">
        <is>
          <t>год с накоплением</t>
        </is>
      </c>
      <c r="K35" s="738" t="n"/>
      <c r="L35" s="843">
        <f>F35</f>
        <v/>
      </c>
      <c r="M35" s="794" t="n"/>
      <c r="N35" s="738" t="n"/>
      <c r="P35" s="504" t="n"/>
      <c r="Q35" s="503" t="n"/>
    </row>
    <row r="36" ht="26.25" customHeight="1" s="391" thickBot="1">
      <c r="A36" s="696" t="n"/>
      <c r="B36" s="720" t="n"/>
      <c r="C36" s="406" t="inlineStr">
        <is>
          <t>Поставка</t>
        </is>
      </c>
      <c r="D36" s="407" t="inlineStr">
        <is>
          <t>Брак, шт.</t>
        </is>
      </c>
      <c r="E36" s="408" t="inlineStr">
        <is>
          <t>ppm</t>
        </is>
      </c>
      <c r="F36" s="406" t="inlineStr">
        <is>
          <t>Поставка</t>
        </is>
      </c>
      <c r="G36" s="407" t="inlineStr">
        <is>
          <t>Брак, шт.</t>
        </is>
      </c>
      <c r="H36" s="409" t="inlineStr">
        <is>
          <t>ppm</t>
        </is>
      </c>
      <c r="I36" s="406" t="inlineStr">
        <is>
          <t>Гарант. парк, шт.</t>
        </is>
      </c>
      <c r="J36" s="407" t="inlineStr">
        <is>
          <t>Брак, шт.</t>
        </is>
      </c>
      <c r="K36" s="465" t="inlineStr">
        <is>
          <t>ppm</t>
        </is>
      </c>
      <c r="L36" s="411" t="inlineStr">
        <is>
          <t>Гарант. парк, шт.</t>
        </is>
      </c>
      <c r="M36" s="407" t="inlineStr">
        <is>
          <t>Брак, шт.</t>
        </is>
      </c>
      <c r="N36" s="409" t="inlineStr">
        <is>
          <t>ppm</t>
        </is>
      </c>
    </row>
    <row r="37" ht="15" customHeight="1" s="391">
      <c r="A37" s="862">
        <f>Данные2!A73</f>
        <v/>
      </c>
      <c r="B37" s="687" t="n"/>
      <c r="C37" s="457">
        <f>Данные2!AL73</f>
        <v/>
      </c>
      <c r="D37" s="574">
        <f>Данные2!AM73</f>
        <v/>
      </c>
      <c r="E37" s="446">
        <f>D37*1000000/C37</f>
        <v/>
      </c>
      <c r="F37" s="457" t="n">
        <v>15</v>
      </c>
      <c r="G37" s="551" t="n">
        <v>0</v>
      </c>
      <c r="H37" s="447">
        <f>G37*1000000/F37</f>
        <v/>
      </c>
      <c r="I37" s="448" t="n"/>
      <c r="J37" s="449">
        <f>Данные2!AN73</f>
        <v/>
      </c>
      <c r="K37" s="450">
        <f>J37*1000000/I37*12/P3</f>
        <v/>
      </c>
      <c r="L37" s="553" t="n"/>
      <c r="M37" s="551" t="n"/>
      <c r="N37" s="451">
        <f>M37*1000000/L37</f>
        <v/>
      </c>
    </row>
    <row r="38" ht="15" customHeight="1" s="391" thickBot="1">
      <c r="A38" s="822" t="n"/>
      <c r="B38" s="690" t="n"/>
      <c r="C38" s="457" t="n"/>
      <c r="D38" s="574" t="n"/>
      <c r="E38" s="446" t="n"/>
      <c r="F38" s="457" t="n"/>
      <c r="G38" s="574" t="n"/>
      <c r="H38" s="447" t="n"/>
      <c r="I38" s="452" t="n"/>
      <c r="J38" s="574" t="n"/>
      <c r="K38" s="453" t="n"/>
      <c r="L38" s="452" t="n"/>
      <c r="M38" s="574" t="n"/>
      <c r="N38" s="451" t="n"/>
    </row>
    <row r="39" ht="15.75" customHeight="1" s="391" thickBot="1">
      <c r="A39" s="815" t="inlineStr">
        <is>
          <t>ИТОГО</t>
        </is>
      </c>
      <c r="B39" s="816" t="n"/>
      <c r="C39" s="458">
        <f>SUM(C37:C38)</f>
        <v/>
      </c>
      <c r="D39" s="460">
        <f>SUM(D37:D38)</f>
        <v/>
      </c>
      <c r="E39" s="459">
        <f>D39*1000000/C39</f>
        <v/>
      </c>
      <c r="F39" s="458">
        <f>SUM(F37:F38)</f>
        <v/>
      </c>
      <c r="G39" s="460">
        <f>SUM(G37:G38)</f>
        <v/>
      </c>
      <c r="H39" s="461">
        <f>G39*1000000/F39</f>
        <v/>
      </c>
      <c r="I39" s="462">
        <f>SUM(I37:I38)</f>
        <v/>
      </c>
      <c r="J39" s="463">
        <f>SUM(J37:J38)</f>
        <v/>
      </c>
      <c r="K39" s="464">
        <f>J39*1000000/I39*12/P3</f>
        <v/>
      </c>
      <c r="L39" s="458">
        <f>SUM(L37:L38)</f>
        <v/>
      </c>
      <c r="M39" s="463">
        <f>SUM(M37:M38)</f>
        <v/>
      </c>
      <c r="N39" s="461">
        <f>M39*1000000/L39</f>
        <v/>
      </c>
    </row>
    <row r="40" ht="8.25" customHeight="1" s="391">
      <c r="A40" s="533" t="n"/>
      <c r="B40" s="469" t="n"/>
      <c r="C40" s="468" t="n"/>
      <c r="D40" s="468" t="n"/>
      <c r="E40" s="468" t="n"/>
      <c r="F40" s="468" t="n"/>
      <c r="G40" s="468" t="n"/>
      <c r="H40" s="468" t="n"/>
      <c r="I40" s="468" t="n"/>
      <c r="J40" s="468" t="n"/>
      <c r="K40" s="468" t="n"/>
      <c r="L40" s="468" t="n"/>
      <c r="M40" s="468" t="n"/>
      <c r="N40" s="534" t="n"/>
    </row>
    <row r="41" ht="21" customHeight="1" s="391" thickBot="1">
      <c r="A41" s="535" t="n"/>
      <c r="B41" s="402" t="n"/>
      <c r="C41" s="402" t="n"/>
      <c r="D41" s="529" t="n"/>
      <c r="E41" s="851" t="inlineStr">
        <is>
          <t xml:space="preserve">Информация по статистике потребителя за </t>
        </is>
      </c>
      <c r="F41" s="849" t="n"/>
      <c r="G41" s="849" t="n"/>
      <c r="H41" s="849" t="n"/>
      <c r="I41" s="537">
        <f>P3</f>
        <v/>
      </c>
      <c r="J41" s="530" t="inlineStr">
        <is>
          <t>месяц (-а/-ев)</t>
        </is>
      </c>
      <c r="K41" s="403" t="n"/>
      <c r="L41" s="505" t="n"/>
      <c r="M41" s="402" t="n"/>
      <c r="N41" s="536" t="n"/>
      <c r="O41" s="402" t="n"/>
      <c r="P41" s="402" t="n"/>
    </row>
    <row r="42" ht="14.25" customHeight="1" s="391">
      <c r="A42" s="836">
        <f>A34</f>
        <v/>
      </c>
      <c r="B42" s="758" t="n"/>
      <c r="C42" s="829" t="inlineStr">
        <is>
          <t>Данные БТЗ, шт.</t>
        </is>
      </c>
      <c r="D42" s="758" t="n"/>
      <c r="E42" s="825" t="inlineStr">
        <is>
          <t>Данные БЗА, шт.</t>
        </is>
      </c>
      <c r="F42" s="687" t="n"/>
      <c r="G42" s="687" t="n"/>
      <c r="H42" s="687" t="n"/>
      <c r="I42" s="687" t="n"/>
      <c r="J42" s="687" t="n"/>
      <c r="K42" s="687" t="n"/>
      <c r="L42" s="687" t="n"/>
      <c r="M42" s="687" t="n"/>
      <c r="N42" s="740" t="n"/>
      <c r="O42" s="840" t="inlineStr">
        <is>
          <t xml:space="preserve">Примечания </t>
        </is>
      </c>
      <c r="P42" s="841" t="n"/>
      <c r="Q42" s="842" t="n"/>
    </row>
    <row r="43" ht="14.25" customHeight="1" s="391">
      <c r="A43" s="695" t="n"/>
      <c r="B43" s="737" t="n"/>
      <c r="C43" s="830" t="n"/>
      <c r="D43" s="738" t="n"/>
      <c r="E43" s="831" t="inlineStr">
        <is>
          <t>Конвейер</t>
        </is>
      </c>
      <c r="F43" s="794" t="n"/>
      <c r="G43" s="794" t="n"/>
      <c r="H43" s="794" t="n"/>
      <c r="I43" s="778" t="n"/>
      <c r="J43" s="831" t="inlineStr">
        <is>
          <t>Гарантия</t>
        </is>
      </c>
      <c r="K43" s="794" t="n"/>
      <c r="L43" s="794" t="n"/>
      <c r="M43" s="794" t="n"/>
      <c r="N43" s="778" t="n"/>
      <c r="Q43" s="770" t="n"/>
    </row>
    <row r="44" ht="33" customHeight="1" s="391" thickBot="1">
      <c r="A44" s="696" t="n"/>
      <c r="B44" s="720" t="n"/>
      <c r="C44" s="466" t="inlineStr">
        <is>
          <t>конвейер</t>
        </is>
      </c>
      <c r="D44" s="467" t="inlineStr">
        <is>
          <t>гарантия</t>
        </is>
      </c>
      <c r="E44" s="473" t="inlineStr">
        <is>
          <t>Признано</t>
        </is>
      </c>
      <c r="F44" s="471" t="inlineStr">
        <is>
          <t>Отклонено</t>
        </is>
      </c>
      <c r="G44" s="471" t="inlineStr">
        <is>
          <t>Не возвращено</t>
        </is>
      </c>
      <c r="H44" s="472" t="inlineStr">
        <is>
          <t>На исследовании</t>
        </is>
      </c>
      <c r="I44" s="495" t="inlineStr">
        <is>
          <t>Итого</t>
        </is>
      </c>
      <c r="J44" s="473" t="inlineStr">
        <is>
          <t>Признано</t>
        </is>
      </c>
      <c r="K44" s="471" t="inlineStr">
        <is>
          <t>Отклонено</t>
        </is>
      </c>
      <c r="L44" s="471" t="inlineStr">
        <is>
          <t>Не возвращено</t>
        </is>
      </c>
      <c r="M44" s="472" t="inlineStr">
        <is>
          <t>На исследовании</t>
        </is>
      </c>
      <c r="N44" s="512" t="inlineStr">
        <is>
          <t>Итого</t>
        </is>
      </c>
      <c r="O44" s="794" t="n"/>
      <c r="P44" s="794" t="n"/>
      <c r="Q44" s="778" t="n"/>
    </row>
    <row r="45" ht="15" customHeight="1" s="391">
      <c r="A45" s="838">
        <f>A37</f>
        <v/>
      </c>
      <c r="B45" s="812" t="n"/>
      <c r="C45" s="487" t="n"/>
      <c r="D45" s="488" t="n"/>
      <c r="E45" s="513" t="n"/>
      <c r="F45" s="489" t="n"/>
      <c r="G45" s="489" t="n"/>
      <c r="H45" s="490" t="n"/>
      <c r="I45" s="538">
        <f>SUM(E45:H45)</f>
        <v/>
      </c>
      <c r="J45" s="388" t="n"/>
      <c r="K45" s="489" t="n"/>
      <c r="L45" s="490" t="n"/>
      <c r="M45" s="489" t="n"/>
      <c r="N45" s="499">
        <f>SUM(J45:M45)</f>
        <v/>
      </c>
      <c r="O45" s="824" t="n"/>
      <c r="P45" s="812" t="n"/>
      <c r="Q45" s="813" t="n"/>
    </row>
    <row r="46" ht="15" customHeight="1" s="391">
      <c r="A46" s="817" t="n"/>
      <c r="B46" s="797" t="n"/>
      <c r="C46" s="491" t="n"/>
      <c r="D46" s="492" t="n"/>
      <c r="E46" s="514" t="n"/>
      <c r="F46" s="208" t="n"/>
      <c r="G46" s="208" t="n"/>
      <c r="H46" s="493" t="n"/>
      <c r="I46" s="497" t="n"/>
      <c r="J46" s="389" t="n"/>
      <c r="K46" s="208" t="n"/>
      <c r="L46" s="493" t="n"/>
      <c r="M46" s="208" t="n"/>
      <c r="N46" s="500" t="n"/>
      <c r="O46" s="860" t="n"/>
      <c r="P46" s="797" t="n"/>
      <c r="Q46" s="809" t="n"/>
    </row>
    <row r="47" ht="16.5" customHeight="1" s="391" thickBot="1">
      <c r="A47" s="875" t="inlineStr">
        <is>
          <t>ИТОГО</t>
        </is>
      </c>
      <c r="B47" s="720" t="n"/>
      <c r="C47" s="506">
        <f>SUM(C45:C46)</f>
        <v/>
      </c>
      <c r="D47" s="507">
        <f>SUM(D45:D46)</f>
        <v/>
      </c>
      <c r="E47" s="506">
        <f>SUM(E45:E46)</f>
        <v/>
      </c>
      <c r="F47" s="508">
        <f>SUM(F45:F46)</f>
        <v/>
      </c>
      <c r="G47" s="508">
        <f>SUM(G45:G46)</f>
        <v/>
      </c>
      <c r="H47" s="508">
        <f>SUM(H45:H46)</f>
        <v/>
      </c>
      <c r="I47" s="508">
        <f>SUM(I45:I46)</f>
        <v/>
      </c>
      <c r="J47" s="509">
        <f>SUM(J45:J46)</f>
        <v/>
      </c>
      <c r="K47" s="510">
        <f>SUM(K45:K46)</f>
        <v/>
      </c>
      <c r="L47" s="510">
        <f>SUM(L45:L46)</f>
        <v/>
      </c>
      <c r="M47" s="510">
        <f>SUM(M45:M46)</f>
        <v/>
      </c>
      <c r="N47" s="511">
        <f>SUM(N45:N46)</f>
        <v/>
      </c>
      <c r="O47" s="881" t="n"/>
      <c r="P47" s="706" t="n"/>
      <c r="Q47" s="882" t="n"/>
    </row>
  </sheetData>
  <mergeCells count="74">
    <mergeCell ref="E26:N26"/>
    <mergeCell ref="A7:B7"/>
    <mergeCell ref="A1:N1"/>
    <mergeCell ref="C26:D27"/>
    <mergeCell ref="E43:I43"/>
    <mergeCell ref="C2:H2"/>
    <mergeCell ref="A37:B37"/>
    <mergeCell ref="A31:B31"/>
    <mergeCell ref="D35:E35"/>
    <mergeCell ref="J43:N43"/>
    <mergeCell ref="A16:P16"/>
    <mergeCell ref="L3:N3"/>
    <mergeCell ref="A42:B44"/>
    <mergeCell ref="J11:N11"/>
    <mergeCell ref="A47:B47"/>
    <mergeCell ref="A13:B13"/>
    <mergeCell ref="E10:N10"/>
    <mergeCell ref="F3:H3"/>
    <mergeCell ref="I18:N18"/>
    <mergeCell ref="J35:K35"/>
    <mergeCell ref="O42:Q44"/>
    <mergeCell ref="A18:B20"/>
    <mergeCell ref="A33:N33"/>
    <mergeCell ref="C10:D11"/>
    <mergeCell ref="A15:B15"/>
    <mergeCell ref="E27:I27"/>
    <mergeCell ref="L35:N35"/>
    <mergeCell ref="O10:Q12"/>
    <mergeCell ref="O15:Q15"/>
    <mergeCell ref="A45:B45"/>
    <mergeCell ref="J19:K19"/>
    <mergeCell ref="O30:Q30"/>
    <mergeCell ref="O46:Q46"/>
    <mergeCell ref="A2:B4"/>
    <mergeCell ref="C34:H34"/>
    <mergeCell ref="O45:Q45"/>
    <mergeCell ref="A26:B28"/>
    <mergeCell ref="D19:E19"/>
    <mergeCell ref="I2:N2"/>
    <mergeCell ref="A21:B21"/>
    <mergeCell ref="J27:N27"/>
    <mergeCell ref="O29:Q29"/>
    <mergeCell ref="O31:Q31"/>
    <mergeCell ref="O47:Q47"/>
    <mergeCell ref="A39:B39"/>
    <mergeCell ref="E42:N42"/>
    <mergeCell ref="C42:D43"/>
    <mergeCell ref="A30:B30"/>
    <mergeCell ref="L19:N19"/>
    <mergeCell ref="E11:I11"/>
    <mergeCell ref="A10:B12"/>
    <mergeCell ref="A17:N17"/>
    <mergeCell ref="A29:B29"/>
    <mergeCell ref="O14:Q14"/>
    <mergeCell ref="F19:H19"/>
    <mergeCell ref="E41:H41"/>
    <mergeCell ref="A34:B36"/>
    <mergeCell ref="A6:B6"/>
    <mergeCell ref="O13:Q13"/>
    <mergeCell ref="J3:K3"/>
    <mergeCell ref="A14:B14"/>
    <mergeCell ref="E25:H25"/>
    <mergeCell ref="I34:N34"/>
    <mergeCell ref="F35:H35"/>
    <mergeCell ref="A22:B22"/>
    <mergeCell ref="D3:E3"/>
    <mergeCell ref="C18:H18"/>
    <mergeCell ref="A5:B5"/>
    <mergeCell ref="A23:B23"/>
    <mergeCell ref="A46:B46"/>
    <mergeCell ref="P1:Q2"/>
    <mergeCell ref="A38:B38"/>
    <mergeCell ref="O26:Q28"/>
    <mergeCell ref="E9:H9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47" man="1"/>
  </colBreaks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rgb="FF00B050"/>
    <outlinePr summaryBelow="1" summaryRight="1"/>
    <pageSetUpPr/>
  </sheetPr>
  <dimension ref="A1:Z47"/>
  <sheetViews>
    <sheetView view="pageBreakPreview" zoomScale="82" zoomScaleSheetLayoutView="82" workbookViewId="0">
      <selection activeCell="K40" sqref="K40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9.5" customHeight="1" s="391" thickBot="1">
      <c r="A1" s="854" t="inlineStr">
        <is>
          <t>ИНФОРМАЦИЯ о дефектности продукции в ХХ-РФ-1</t>
        </is>
      </c>
      <c r="P1" s="820" t="inlineStr">
        <is>
          <t>Количество месяцев по которым составлен отчет</t>
        </is>
      </c>
    </row>
    <row r="2" ht="15" customHeight="1" s="391">
      <c r="A2" s="835" t="inlineStr">
        <is>
          <t>Наименование изделия</t>
        </is>
      </c>
      <c r="B2" s="758" t="n"/>
      <c r="C2" s="823" t="inlineStr">
        <is>
          <t>конвейер. Цель - ppm</t>
        </is>
      </c>
      <c r="D2" s="687" t="n"/>
      <c r="E2" s="687" t="n"/>
      <c r="F2" s="687" t="n"/>
      <c r="G2" s="687" t="n"/>
      <c r="H2" s="688" t="n"/>
      <c r="I2" s="823" t="inlineStr">
        <is>
          <t>эксплуатация. Цель - ppm</t>
        </is>
      </c>
      <c r="J2" s="687" t="n"/>
      <c r="K2" s="687" t="n"/>
      <c r="L2" s="687" t="n"/>
      <c r="M2" s="687" t="n"/>
      <c r="N2" s="688" t="n"/>
      <c r="P2" s="794" t="n"/>
      <c r="Q2" s="794" t="n"/>
    </row>
    <row r="3" ht="15" customHeight="1" s="391">
      <c r="A3" s="695" t="n"/>
      <c r="B3" s="737" t="n"/>
      <c r="C3" s="410">
        <f>YEAR(TODAY())</f>
        <v/>
      </c>
      <c r="D3" s="859" t="inlineStr">
        <is>
          <t>год с накоплением</t>
        </is>
      </c>
      <c r="E3" s="738" t="n"/>
      <c r="F3" s="861">
        <f>YEAR(TODAY()) - 1</f>
        <v/>
      </c>
      <c r="G3" s="794" t="n"/>
      <c r="H3" s="738" t="n"/>
      <c r="I3" s="410">
        <f>YEAR(TODAY())</f>
        <v/>
      </c>
      <c r="J3" s="859" t="inlineStr">
        <is>
          <t>год с накоплением</t>
        </is>
      </c>
      <c r="K3" s="738" t="n"/>
      <c r="L3" s="843">
        <f>F3</f>
        <v/>
      </c>
      <c r="M3" s="794" t="n"/>
      <c r="N3" s="738" t="n"/>
      <c r="P3" s="504">
        <f>Данные2!AL1</f>
        <v/>
      </c>
      <c r="Q3" s="503" t="n"/>
    </row>
    <row r="4" ht="26.25" customHeight="1" s="391" thickBot="1">
      <c r="A4" s="696" t="n"/>
      <c r="B4" s="720" t="n"/>
      <c r="C4" s="406" t="inlineStr">
        <is>
          <t>Поставка</t>
        </is>
      </c>
      <c r="D4" s="407" t="inlineStr">
        <is>
          <t>Брак, шт.</t>
        </is>
      </c>
      <c r="E4" s="408" t="inlineStr">
        <is>
          <t>ppm</t>
        </is>
      </c>
      <c r="F4" s="406" t="inlineStr">
        <is>
          <t>Поставка</t>
        </is>
      </c>
      <c r="G4" s="407" t="inlineStr">
        <is>
          <t>Брак, шт.</t>
        </is>
      </c>
      <c r="H4" s="409" t="inlineStr">
        <is>
          <t>ppm</t>
        </is>
      </c>
      <c r="I4" s="406" t="inlineStr">
        <is>
          <t>Гарант. парк, шт.</t>
        </is>
      </c>
      <c r="J4" s="407" t="inlineStr">
        <is>
          <t>Брак, шт.</t>
        </is>
      </c>
      <c r="K4" s="465" t="inlineStr">
        <is>
          <t>ppm</t>
        </is>
      </c>
      <c r="L4" s="411" t="inlineStr">
        <is>
          <t>Гарант. парк, шт.</t>
        </is>
      </c>
      <c r="M4" s="407" t="inlineStr">
        <is>
          <t>Брак, шт.</t>
        </is>
      </c>
      <c r="N4" s="409" t="inlineStr">
        <is>
          <t>ppm</t>
        </is>
      </c>
    </row>
    <row r="5" ht="15" customHeight="1" s="391">
      <c r="A5" s="862">
        <f>Данные2!A77</f>
        <v/>
      </c>
      <c r="B5" s="687" t="n"/>
      <c r="C5" s="457">
        <f>Данные2!AL77</f>
        <v/>
      </c>
      <c r="D5" s="574">
        <f>Данные2!AM77</f>
        <v/>
      </c>
      <c r="E5" s="446">
        <f>D5*1000000/C5</f>
        <v/>
      </c>
      <c r="F5" s="457" t="n">
        <v>128</v>
      </c>
      <c r="G5" s="551" t="n">
        <v>0</v>
      </c>
      <c r="H5" s="447">
        <f>G5*1000000/F5</f>
        <v/>
      </c>
      <c r="I5" s="448" t="n"/>
      <c r="J5" s="449">
        <f>Данные2!AN77</f>
        <v/>
      </c>
      <c r="K5" s="450">
        <f>J5*1000000/I5*12/P3</f>
        <v/>
      </c>
      <c r="L5" s="553" t="n"/>
      <c r="M5" s="551" t="n"/>
      <c r="N5" s="451">
        <f>M5*1000000/L5</f>
        <v/>
      </c>
    </row>
    <row r="6" ht="15" customHeight="1" s="391" thickBot="1">
      <c r="A6" s="822" t="n"/>
      <c r="B6" s="690" t="n"/>
      <c r="C6" s="457" t="n"/>
      <c r="D6" s="574" t="n"/>
      <c r="E6" s="446" t="n"/>
      <c r="F6" s="457" t="n"/>
      <c r="G6" s="574" t="n"/>
      <c r="H6" s="447" t="n"/>
      <c r="I6" s="452" t="n"/>
      <c r="J6" s="574" t="n"/>
      <c r="K6" s="453" t="n"/>
      <c r="L6" s="452" t="n"/>
      <c r="M6" s="574" t="n"/>
      <c r="N6" s="451" t="n"/>
    </row>
    <row r="7" ht="15.75" customHeight="1" s="391" thickBot="1">
      <c r="A7" s="815" t="inlineStr">
        <is>
          <t>ИТОГО</t>
        </is>
      </c>
      <c r="B7" s="816" t="n"/>
      <c r="C7" s="458">
        <f>SUM(C5:C6)</f>
        <v/>
      </c>
      <c r="D7" s="460">
        <f>SUM(D5:D6)</f>
        <v/>
      </c>
      <c r="E7" s="459">
        <f>D7*1000000/C7</f>
        <v/>
      </c>
      <c r="F7" s="458">
        <f>SUM(F5:F6)</f>
        <v/>
      </c>
      <c r="G7" s="460">
        <f>SUM(G5:G6)</f>
        <v/>
      </c>
      <c r="H7" s="461">
        <f>G7*1000000/F7</f>
        <v/>
      </c>
      <c r="I7" s="462">
        <f>SUM(I5:I6)</f>
        <v/>
      </c>
      <c r="J7" s="463">
        <f>SUM(J5:J6)</f>
        <v/>
      </c>
      <c r="K7" s="464">
        <f>J7*1000000/I7*12/P3</f>
        <v/>
      </c>
      <c r="L7" s="458">
        <f>SUM(L5:L6)</f>
        <v/>
      </c>
      <c r="M7" s="463">
        <f>SUM(M5:M6)</f>
        <v/>
      </c>
      <c r="N7" s="461">
        <f>M7*1000000/L7</f>
        <v/>
      </c>
    </row>
    <row r="8" ht="8.25" customHeight="1" s="391">
      <c r="A8" s="533" t="n"/>
      <c r="B8" s="469" t="n"/>
      <c r="C8" s="468" t="n"/>
      <c r="D8" s="468" t="n"/>
      <c r="E8" s="468" t="n"/>
      <c r="F8" s="468" t="n"/>
      <c r="G8" s="468" t="n"/>
      <c r="H8" s="468" t="n"/>
      <c r="I8" s="468" t="n"/>
      <c r="J8" s="468" t="n"/>
      <c r="K8" s="468" t="n"/>
      <c r="L8" s="468" t="n"/>
      <c r="M8" s="468" t="n"/>
      <c r="N8" s="534" t="n"/>
    </row>
    <row r="9" ht="21" customHeight="1" s="391" thickBot="1">
      <c r="A9" s="535" t="n"/>
      <c r="B9" s="402" t="n"/>
      <c r="C9" s="402" t="n"/>
      <c r="D9" s="529" t="n"/>
      <c r="E9" s="851" t="inlineStr">
        <is>
          <t xml:space="preserve">Информация по статистике потребителя за </t>
        </is>
      </c>
      <c r="F9" s="849" t="n"/>
      <c r="G9" s="849" t="n"/>
      <c r="H9" s="849" t="n"/>
      <c r="I9" s="537">
        <f>P3</f>
        <v/>
      </c>
      <c r="J9" s="530" t="inlineStr">
        <is>
          <t>месяц (-а/-ев)</t>
        </is>
      </c>
      <c r="K9" s="403" t="n"/>
      <c r="L9" s="505" t="n"/>
      <c r="M9" s="402" t="n"/>
      <c r="N9" s="536" t="n"/>
      <c r="O9" s="402" t="n"/>
      <c r="P9" s="402" t="n"/>
    </row>
    <row r="10" ht="14.25" customHeight="1" s="391">
      <c r="A10" s="836">
        <f>A2</f>
        <v/>
      </c>
      <c r="B10" s="758" t="n"/>
      <c r="C10" s="829" t="inlineStr">
        <is>
          <t>Данные , шт.</t>
        </is>
      </c>
      <c r="D10" s="758" t="n"/>
      <c r="E10" s="825" t="inlineStr">
        <is>
          <t>Данные БЗА, шт.</t>
        </is>
      </c>
      <c r="F10" s="687" t="n"/>
      <c r="G10" s="687" t="n"/>
      <c r="H10" s="687" t="n"/>
      <c r="I10" s="687" t="n"/>
      <c r="J10" s="687" t="n"/>
      <c r="K10" s="687" t="n"/>
      <c r="L10" s="687" t="n"/>
      <c r="M10" s="687" t="n"/>
      <c r="N10" s="740" t="n"/>
      <c r="O10" s="840" t="inlineStr">
        <is>
          <t xml:space="preserve">Примечания </t>
        </is>
      </c>
      <c r="P10" s="841" t="n"/>
      <c r="Q10" s="842" t="n"/>
    </row>
    <row r="11" ht="14.25" customHeight="1" s="391">
      <c r="A11" s="695" t="n"/>
      <c r="B11" s="737" t="n"/>
      <c r="C11" s="830" t="n"/>
      <c r="D11" s="738" t="n"/>
      <c r="E11" s="831" t="inlineStr">
        <is>
          <t>Конвейер</t>
        </is>
      </c>
      <c r="F11" s="794" t="n"/>
      <c r="G11" s="794" t="n"/>
      <c r="H11" s="794" t="n"/>
      <c r="I11" s="778" t="n"/>
      <c r="J11" s="831" t="inlineStr">
        <is>
          <t>Гарантия</t>
        </is>
      </c>
      <c r="K11" s="794" t="n"/>
      <c r="L11" s="794" t="n"/>
      <c r="M11" s="794" t="n"/>
      <c r="N11" s="778" t="n"/>
      <c r="Q11" s="770" t="n"/>
    </row>
    <row r="12" ht="33" customHeight="1" s="391" thickBot="1">
      <c r="A12" s="696" t="n"/>
      <c r="B12" s="720" t="n"/>
      <c r="C12" s="466" t="inlineStr">
        <is>
          <t>конвейер</t>
        </is>
      </c>
      <c r="D12" s="467" t="inlineStr">
        <is>
          <t>гарантия</t>
        </is>
      </c>
      <c r="E12" s="473" t="inlineStr">
        <is>
          <t>Признано</t>
        </is>
      </c>
      <c r="F12" s="471" t="inlineStr">
        <is>
          <t>Отклонено</t>
        </is>
      </c>
      <c r="G12" s="471" t="inlineStr">
        <is>
          <t>Не возвращено</t>
        </is>
      </c>
      <c r="H12" s="472" t="inlineStr">
        <is>
          <t>На исследовании</t>
        </is>
      </c>
      <c r="I12" s="495" t="inlineStr">
        <is>
          <t>Итого</t>
        </is>
      </c>
      <c r="J12" s="473" t="inlineStr">
        <is>
          <t>Признано</t>
        </is>
      </c>
      <c r="K12" s="471" t="inlineStr">
        <is>
          <t>Отклонено</t>
        </is>
      </c>
      <c r="L12" s="471" t="inlineStr">
        <is>
          <t>Не возвращено</t>
        </is>
      </c>
      <c r="M12" s="472" t="inlineStr">
        <is>
          <t>На исследовании</t>
        </is>
      </c>
      <c r="N12" s="512" t="inlineStr">
        <is>
          <t>Итого</t>
        </is>
      </c>
      <c r="O12" s="794" t="n"/>
      <c r="P12" s="794" t="n"/>
      <c r="Q12" s="778" t="n"/>
    </row>
    <row r="13" ht="15" customHeight="1" s="391">
      <c r="A13" s="838">
        <f>A5</f>
        <v/>
      </c>
      <c r="B13" s="812" t="n"/>
      <c r="C13" s="487" t="n"/>
      <c r="D13" s="488" t="n"/>
      <c r="E13" s="513" t="n"/>
      <c r="F13" s="489" t="n"/>
      <c r="G13" s="489" t="n"/>
      <c r="H13" s="490" t="n"/>
      <c r="I13" s="538">
        <f>SUM(E13:H13)</f>
        <v/>
      </c>
      <c r="J13" s="388" t="n"/>
      <c r="K13" s="489" t="n"/>
      <c r="L13" s="490" t="n"/>
      <c r="M13" s="489" t="n"/>
      <c r="N13" s="499">
        <f>SUM(J13:M13)</f>
        <v/>
      </c>
      <c r="O13" s="824" t="n"/>
      <c r="P13" s="812" t="n"/>
      <c r="Q13" s="813" t="n"/>
    </row>
    <row r="14" ht="15" customHeight="1" s="391">
      <c r="A14" s="817" t="n"/>
      <c r="B14" s="797" t="n"/>
      <c r="C14" s="491" t="n"/>
      <c r="D14" s="492" t="n"/>
      <c r="E14" s="514" t="n"/>
      <c r="F14" s="208" t="n"/>
      <c r="G14" s="208" t="n"/>
      <c r="H14" s="493" t="n"/>
      <c r="I14" s="497" t="n"/>
      <c r="J14" s="389" t="n"/>
      <c r="K14" s="208" t="n"/>
      <c r="L14" s="493" t="n"/>
      <c r="M14" s="208" t="n"/>
      <c r="N14" s="500" t="n"/>
      <c r="O14" s="860" t="n"/>
      <c r="P14" s="797" t="n"/>
      <c r="Q14" s="809" t="n"/>
    </row>
    <row r="15" ht="16.5" customHeight="1" s="391" thickBot="1">
      <c r="A15" s="875" t="inlineStr">
        <is>
          <t>ИТОГО</t>
        </is>
      </c>
      <c r="B15" s="720" t="n"/>
      <c r="C15" s="506">
        <f>SUM(C13:C14)</f>
        <v/>
      </c>
      <c r="D15" s="507">
        <f>SUM(D13:D14)</f>
        <v/>
      </c>
      <c r="E15" s="506">
        <f>SUM(E13:E14)</f>
        <v/>
      </c>
      <c r="F15" s="508">
        <f>SUM(F13:F14)</f>
        <v/>
      </c>
      <c r="G15" s="508">
        <f>SUM(G13:G14)</f>
        <v/>
      </c>
      <c r="H15" s="508">
        <f>SUM(H13:H14)</f>
        <v/>
      </c>
      <c r="I15" s="508">
        <f>SUM(I13:I14)</f>
        <v/>
      </c>
      <c r="J15" s="509">
        <f>SUM(J13:J14)</f>
        <v/>
      </c>
      <c r="K15" s="510">
        <f>SUM(K13:K14)</f>
        <v/>
      </c>
      <c r="L15" s="510">
        <f>SUM(L13:L14)</f>
        <v/>
      </c>
      <c r="M15" s="510">
        <f>SUM(M13:M14)</f>
        <v/>
      </c>
      <c r="N15" s="511">
        <f>SUM(N13:N14)</f>
        <v/>
      </c>
      <c r="O15" s="881" t="n"/>
      <c r="P15" s="706" t="n"/>
      <c r="Q15" s="882" t="n"/>
    </row>
    <row r="16" ht="12" customHeight="1" s="391">
      <c r="A16" s="865" t="n"/>
      <c r="B16" s="804" t="n"/>
      <c r="C16" s="804" t="n"/>
      <c r="D16" s="804" t="n"/>
      <c r="E16" s="804" t="n"/>
      <c r="F16" s="804" t="n"/>
      <c r="G16" s="804" t="n"/>
      <c r="H16" s="804" t="n"/>
      <c r="I16" s="804" t="n"/>
      <c r="J16" s="804" t="n"/>
      <c r="K16" s="804" t="n"/>
      <c r="L16" s="804" t="n"/>
      <c r="M16" s="804" t="n"/>
      <c r="N16" s="804" t="n"/>
      <c r="O16" s="804" t="n"/>
      <c r="P16" s="804" t="n"/>
      <c r="Q16" s="173" t="n"/>
    </row>
    <row r="17" ht="19.5" customFormat="1" customHeight="1" s="885" thickBot="1">
      <c r="A17" s="854" t="inlineStr">
        <is>
          <t>ИНФОРМАЦИЯ о дефектности продукции в ХХ-РФ-2</t>
        </is>
      </c>
      <c r="O17" s="169" t="n"/>
      <c r="P17" s="169" t="n"/>
      <c r="Q17" s="169" t="n"/>
      <c r="R17" s="804" t="n"/>
      <c r="S17" s="804" t="n"/>
      <c r="T17" s="804" t="n"/>
      <c r="U17" s="804" t="n"/>
      <c r="V17" s="804" t="n"/>
      <c r="W17" s="804" t="n"/>
      <c r="X17" s="804" t="n"/>
      <c r="Y17" s="804" t="n"/>
      <c r="Z17" s="804" t="n"/>
    </row>
    <row r="18" ht="15" customHeight="1" s="391">
      <c r="A18" s="835" t="inlineStr">
        <is>
          <t>Наименование изделия</t>
        </is>
      </c>
      <c r="B18" s="758" t="n"/>
      <c r="C18" s="823" t="inlineStr">
        <is>
          <t>конвейер. Цель - ppm</t>
        </is>
      </c>
      <c r="D18" s="687" t="n"/>
      <c r="E18" s="687" t="n"/>
      <c r="F18" s="687" t="n"/>
      <c r="G18" s="687" t="n"/>
      <c r="H18" s="688" t="n"/>
      <c r="I18" s="823" t="inlineStr">
        <is>
          <t>эксплуатация. Цель - ppm</t>
        </is>
      </c>
      <c r="J18" s="687" t="n"/>
      <c r="K18" s="687" t="n"/>
      <c r="L18" s="687" t="n"/>
      <c r="M18" s="687" t="n"/>
      <c r="N18" s="688" t="n"/>
      <c r="P18" s="169" t="n"/>
      <c r="Q18" s="169" t="n"/>
    </row>
    <row r="19" ht="15" customHeight="1" s="391">
      <c r="A19" s="695" t="n"/>
      <c r="B19" s="737" t="n"/>
      <c r="C19" s="410">
        <f>YEAR(TODAY())</f>
        <v/>
      </c>
      <c r="D19" s="859" t="inlineStr">
        <is>
          <t>год с накоплением</t>
        </is>
      </c>
      <c r="E19" s="738" t="n"/>
      <c r="F19" s="861">
        <f>YEAR(TODAY()) - 1</f>
        <v/>
      </c>
      <c r="G19" s="794" t="n"/>
      <c r="H19" s="738" t="n"/>
      <c r="I19" s="410">
        <f>YEAR(TODAY())</f>
        <v/>
      </c>
      <c r="J19" s="859" t="inlineStr">
        <is>
          <t>год с накоплением</t>
        </is>
      </c>
      <c r="K19" s="738" t="n"/>
      <c r="L19" s="843">
        <f>F19</f>
        <v/>
      </c>
      <c r="M19" s="794" t="n"/>
      <c r="N19" s="738" t="n"/>
      <c r="P19" s="504" t="n"/>
      <c r="Q19" s="503" t="n"/>
    </row>
    <row r="20" ht="26.25" customHeight="1" s="391" thickBot="1">
      <c r="A20" s="696" t="n"/>
      <c r="B20" s="720" t="n"/>
      <c r="C20" s="406" t="inlineStr">
        <is>
          <t>Поставка</t>
        </is>
      </c>
      <c r="D20" s="407" t="inlineStr">
        <is>
          <t>Брак, шт.</t>
        </is>
      </c>
      <c r="E20" s="408" t="inlineStr">
        <is>
          <t>ppm</t>
        </is>
      </c>
      <c r="F20" s="406" t="inlineStr">
        <is>
          <t>Поставка</t>
        </is>
      </c>
      <c r="G20" s="407" t="inlineStr">
        <is>
          <t>Брак, шт.</t>
        </is>
      </c>
      <c r="H20" s="409" t="inlineStr">
        <is>
          <t>ppm</t>
        </is>
      </c>
      <c r="I20" s="406" t="inlineStr">
        <is>
          <t>Гарант. парк, шт.</t>
        </is>
      </c>
      <c r="J20" s="407" t="inlineStr">
        <is>
          <t>Брак, шт.</t>
        </is>
      </c>
      <c r="K20" s="465" t="inlineStr">
        <is>
          <t>ppm</t>
        </is>
      </c>
      <c r="L20" s="411" t="inlineStr">
        <is>
          <t>Гарант. парк, шт.</t>
        </is>
      </c>
      <c r="M20" s="407" t="inlineStr">
        <is>
          <t>Брак, шт.</t>
        </is>
      </c>
      <c r="N20" s="409" t="inlineStr">
        <is>
          <t>ppm</t>
        </is>
      </c>
    </row>
    <row r="21" ht="15" customHeight="1" s="391">
      <c r="A21" s="862">
        <f>Данные2!A81</f>
        <v/>
      </c>
      <c r="B21" s="687" t="n"/>
      <c r="C21" s="457">
        <f>Данные2!AL81</f>
        <v/>
      </c>
      <c r="D21" s="574">
        <f>Данные2!AM81</f>
        <v/>
      </c>
      <c r="E21" s="446">
        <f>D21*1000000/C21</f>
        <v/>
      </c>
      <c r="F21" s="457" t="n">
        <v>0</v>
      </c>
      <c r="G21" s="551" t="n">
        <v>0</v>
      </c>
      <c r="H21" s="447">
        <f>G21*1000000/F21</f>
        <v/>
      </c>
      <c r="I21" s="448" t="n"/>
      <c r="J21" s="449">
        <f>Данные2!AN81</f>
        <v/>
      </c>
      <c r="K21" s="450">
        <f>J21*1000000/I21*12/P3</f>
        <v/>
      </c>
      <c r="L21" s="553" t="n"/>
      <c r="M21" s="551" t="n"/>
      <c r="N21" s="451">
        <f>M21*1000000/L21</f>
        <v/>
      </c>
    </row>
    <row r="22" ht="15" customHeight="1" s="391" thickBot="1">
      <c r="A22" s="822" t="n"/>
      <c r="B22" s="690" t="n"/>
      <c r="C22" s="457" t="n"/>
      <c r="D22" s="574" t="n"/>
      <c r="E22" s="446" t="n"/>
      <c r="F22" s="457" t="n"/>
      <c r="G22" s="574" t="n"/>
      <c r="H22" s="447" t="n"/>
      <c r="I22" s="452" t="n"/>
      <c r="J22" s="574" t="n"/>
      <c r="K22" s="453" t="n"/>
      <c r="L22" s="452" t="n"/>
      <c r="M22" s="574" t="n"/>
      <c r="N22" s="451" t="n"/>
    </row>
    <row r="23" ht="15.75" customHeight="1" s="391" thickBot="1">
      <c r="A23" s="815" t="inlineStr">
        <is>
          <t>ИТОГО</t>
        </is>
      </c>
      <c r="B23" s="816" t="n"/>
      <c r="C23" s="458">
        <f>SUM(C21:C22)</f>
        <v/>
      </c>
      <c r="D23" s="460">
        <f>SUM(D21:D22)</f>
        <v/>
      </c>
      <c r="E23" s="459">
        <f>D23*1000000/C23</f>
        <v/>
      </c>
      <c r="F23" s="458">
        <f>SUM(F21:F22)</f>
        <v/>
      </c>
      <c r="G23" s="460">
        <f>SUM(G21:G22)</f>
        <v/>
      </c>
      <c r="H23" s="461">
        <f>G23*1000000/F23</f>
        <v/>
      </c>
      <c r="I23" s="462">
        <f>SUM(I21:I22)</f>
        <v/>
      </c>
      <c r="J23" s="463">
        <f>SUM(J21:J22)</f>
        <v/>
      </c>
      <c r="K23" s="464">
        <f>J23*1000000/I23*12/P3</f>
        <v/>
      </c>
      <c r="L23" s="458">
        <f>SUM(L21:L22)</f>
        <v/>
      </c>
      <c r="M23" s="463">
        <f>SUM(M21:M22)</f>
        <v/>
      </c>
      <c r="N23" s="461">
        <f>M23*1000000/L23</f>
        <v/>
      </c>
    </row>
    <row r="24" ht="8.25" customHeight="1" s="391">
      <c r="A24" s="533" t="n"/>
      <c r="B24" s="469" t="n"/>
      <c r="C24" s="468" t="n"/>
      <c r="D24" s="468" t="n"/>
      <c r="E24" s="468" t="n"/>
      <c r="F24" s="468" t="n"/>
      <c r="G24" s="468" t="n"/>
      <c r="H24" s="468" t="n"/>
      <c r="I24" s="468" t="n"/>
      <c r="J24" s="468" t="n"/>
      <c r="K24" s="468" t="n"/>
      <c r="L24" s="468" t="n"/>
      <c r="M24" s="468" t="n"/>
      <c r="N24" s="534" t="n"/>
    </row>
    <row r="25" ht="21" customHeight="1" s="391" thickBot="1">
      <c r="A25" s="535" t="n"/>
      <c r="B25" s="402" t="n"/>
      <c r="C25" s="402" t="n"/>
      <c r="D25" s="529" t="n"/>
      <c r="E25" s="851" t="inlineStr">
        <is>
          <t xml:space="preserve">Информация по статистике потребителя за </t>
        </is>
      </c>
      <c r="F25" s="849" t="n"/>
      <c r="G25" s="849" t="n"/>
      <c r="H25" s="849" t="n"/>
      <c r="I25" s="537">
        <f>P3</f>
        <v/>
      </c>
      <c r="J25" s="530" t="inlineStr">
        <is>
          <t>месяц (-а/-ев)</t>
        </is>
      </c>
      <c r="K25" s="403" t="n"/>
      <c r="L25" s="505" t="n"/>
      <c r="M25" s="402" t="n"/>
      <c r="N25" s="536" t="n"/>
      <c r="O25" s="402" t="n"/>
      <c r="P25" s="402" t="n"/>
    </row>
    <row r="26" ht="14.25" customHeight="1" s="391">
      <c r="A26" s="836">
        <f>A18</f>
        <v/>
      </c>
      <c r="B26" s="758" t="n"/>
      <c r="C26" s="829" t="inlineStr">
        <is>
          <t>Данные , шт.</t>
        </is>
      </c>
      <c r="D26" s="758" t="n"/>
      <c r="E26" s="825" t="inlineStr">
        <is>
          <t>Данные БЗА, шт.</t>
        </is>
      </c>
      <c r="F26" s="687" t="n"/>
      <c r="G26" s="687" t="n"/>
      <c r="H26" s="687" t="n"/>
      <c r="I26" s="687" t="n"/>
      <c r="J26" s="687" t="n"/>
      <c r="K26" s="687" t="n"/>
      <c r="L26" s="687" t="n"/>
      <c r="M26" s="687" t="n"/>
      <c r="N26" s="740" t="n"/>
      <c r="O26" s="840" t="inlineStr">
        <is>
          <t xml:space="preserve">Примечания </t>
        </is>
      </c>
      <c r="P26" s="841" t="n"/>
      <c r="Q26" s="842" t="n"/>
    </row>
    <row r="27" ht="14.25" customHeight="1" s="391">
      <c r="A27" s="695" t="n"/>
      <c r="B27" s="737" t="n"/>
      <c r="C27" s="830" t="n"/>
      <c r="D27" s="738" t="n"/>
      <c r="E27" s="831" t="inlineStr">
        <is>
          <t>Конвейер</t>
        </is>
      </c>
      <c r="F27" s="794" t="n"/>
      <c r="G27" s="794" t="n"/>
      <c r="H27" s="794" t="n"/>
      <c r="I27" s="778" t="n"/>
      <c r="J27" s="831" t="inlineStr">
        <is>
          <t>Гарантия</t>
        </is>
      </c>
      <c r="K27" s="794" t="n"/>
      <c r="L27" s="794" t="n"/>
      <c r="M27" s="794" t="n"/>
      <c r="N27" s="778" t="n"/>
      <c r="Q27" s="770" t="n"/>
    </row>
    <row r="28" ht="33" customHeight="1" s="391" thickBot="1">
      <c r="A28" s="696" t="n"/>
      <c r="B28" s="720" t="n"/>
      <c r="C28" s="466" t="inlineStr">
        <is>
          <t>конвейер</t>
        </is>
      </c>
      <c r="D28" s="467" t="inlineStr">
        <is>
          <t>гарантия</t>
        </is>
      </c>
      <c r="E28" s="473" t="inlineStr">
        <is>
          <t>Признано</t>
        </is>
      </c>
      <c r="F28" s="471" t="inlineStr">
        <is>
          <t>Отклонено</t>
        </is>
      </c>
      <c r="G28" s="471" t="inlineStr">
        <is>
          <t>Не возвращено</t>
        </is>
      </c>
      <c r="H28" s="472" t="inlineStr">
        <is>
          <t>На исследовании</t>
        </is>
      </c>
      <c r="I28" s="495" t="inlineStr">
        <is>
          <t>Итого</t>
        </is>
      </c>
      <c r="J28" s="473" t="inlineStr">
        <is>
          <t>Признано</t>
        </is>
      </c>
      <c r="K28" s="471" t="inlineStr">
        <is>
          <t>Отклонено</t>
        </is>
      </c>
      <c r="L28" s="471" t="inlineStr">
        <is>
          <t>Не возвращено</t>
        </is>
      </c>
      <c r="M28" s="472" t="inlineStr">
        <is>
          <t>На исследовании</t>
        </is>
      </c>
      <c r="N28" s="512" t="inlineStr">
        <is>
          <t>Итого</t>
        </is>
      </c>
      <c r="O28" s="794" t="n"/>
      <c r="P28" s="794" t="n"/>
      <c r="Q28" s="778" t="n"/>
    </row>
    <row r="29" ht="15" customHeight="1" s="391">
      <c r="A29" s="838">
        <f>A21</f>
        <v/>
      </c>
      <c r="B29" s="812" t="n"/>
      <c r="C29" s="487" t="n"/>
      <c r="D29" s="488" t="n"/>
      <c r="E29" s="513" t="n"/>
      <c r="F29" s="489" t="n"/>
      <c r="G29" s="489" t="n"/>
      <c r="H29" s="490" t="n"/>
      <c r="I29" s="538">
        <f>SUM(E29:H29)</f>
        <v/>
      </c>
      <c r="J29" s="388" t="n"/>
      <c r="K29" s="489" t="n"/>
      <c r="L29" s="490" t="n"/>
      <c r="M29" s="489" t="n"/>
      <c r="N29" s="499">
        <f>SUM(J29:M29)</f>
        <v/>
      </c>
      <c r="O29" s="824" t="n"/>
      <c r="P29" s="812" t="n"/>
      <c r="Q29" s="813" t="n"/>
    </row>
    <row r="30" ht="15" customHeight="1" s="391">
      <c r="A30" s="817" t="n"/>
      <c r="B30" s="797" t="n"/>
      <c r="C30" s="491" t="n"/>
      <c r="D30" s="492" t="n"/>
      <c r="E30" s="514" t="n"/>
      <c r="F30" s="208" t="n"/>
      <c r="G30" s="208" t="n"/>
      <c r="H30" s="493" t="n"/>
      <c r="I30" s="497" t="n"/>
      <c r="J30" s="389" t="n"/>
      <c r="K30" s="208" t="n"/>
      <c r="L30" s="493" t="n"/>
      <c r="M30" s="208" t="n"/>
      <c r="N30" s="500" t="n"/>
      <c r="O30" s="860" t="n"/>
      <c r="P30" s="797" t="n"/>
      <c r="Q30" s="809" t="n"/>
    </row>
    <row r="31" ht="16.5" customHeight="1" s="391" thickBot="1">
      <c r="A31" s="875" t="inlineStr">
        <is>
          <t>ИТОГО</t>
        </is>
      </c>
      <c r="B31" s="720" t="n"/>
      <c r="C31" s="506">
        <f>SUM(C29:C30)</f>
        <v/>
      </c>
      <c r="D31" s="507">
        <f>SUM(D29:D30)</f>
        <v/>
      </c>
      <c r="E31" s="506">
        <f>SUM(E29:E30)</f>
        <v/>
      </c>
      <c r="F31" s="508">
        <f>SUM(F29:F30)</f>
        <v/>
      </c>
      <c r="G31" s="508">
        <f>SUM(G29:G30)</f>
        <v/>
      </c>
      <c r="H31" s="508">
        <f>SUM(H29:H30)</f>
        <v/>
      </c>
      <c r="I31" s="508">
        <f>SUM(I29:I30)</f>
        <v/>
      </c>
      <c r="J31" s="509">
        <f>SUM(J29:J30)</f>
        <v/>
      </c>
      <c r="K31" s="510">
        <f>SUM(K29:K30)</f>
        <v/>
      </c>
      <c r="L31" s="510">
        <f>SUM(L29:L30)</f>
        <v/>
      </c>
      <c r="M31" s="510">
        <f>SUM(M29:M30)</f>
        <v/>
      </c>
      <c r="N31" s="511">
        <f>SUM(N29:N30)</f>
        <v/>
      </c>
      <c r="O31" s="881" t="n"/>
      <c r="P31" s="706" t="n"/>
      <c r="Q31" s="882" t="n"/>
    </row>
    <row r="33" ht="19.5" customFormat="1" customHeight="1" s="885" thickBot="1">
      <c r="A33" s="854" t="inlineStr">
        <is>
          <t>ИНФОРМАЦИЯ о дефектности продукции в ХХ-РФ-3</t>
        </is>
      </c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ht="15" customHeight="1" s="391">
      <c r="A34" s="835" t="inlineStr">
        <is>
          <t>Наименование изделия</t>
        </is>
      </c>
      <c r="B34" s="758" t="n"/>
      <c r="C34" s="823" t="inlineStr">
        <is>
          <t>конвейер. Цель - ppm</t>
        </is>
      </c>
      <c r="D34" s="687" t="n"/>
      <c r="E34" s="687" t="n"/>
      <c r="F34" s="687" t="n"/>
      <c r="G34" s="687" t="n"/>
      <c r="H34" s="688" t="n"/>
      <c r="I34" s="823" t="inlineStr">
        <is>
          <t>эксплуатация. Цель - ppm</t>
        </is>
      </c>
      <c r="J34" s="687" t="n"/>
      <c r="K34" s="687" t="n"/>
      <c r="L34" s="687" t="n"/>
      <c r="M34" s="687" t="n"/>
      <c r="N34" s="688" t="n"/>
      <c r="P34" s="169" t="n"/>
      <c r="Q34" s="169" t="n"/>
    </row>
    <row r="35" ht="15" customHeight="1" s="391">
      <c r="A35" s="695" t="n"/>
      <c r="B35" s="737" t="n"/>
      <c r="C35" s="410">
        <f>YEAR(TODAY())</f>
        <v/>
      </c>
      <c r="D35" s="859" t="inlineStr">
        <is>
          <t>год с накоплением</t>
        </is>
      </c>
      <c r="E35" s="738" t="n"/>
      <c r="F35" s="861">
        <f>YEAR(TODAY()) - 1</f>
        <v/>
      </c>
      <c r="G35" s="794" t="n"/>
      <c r="H35" s="738" t="n"/>
      <c r="I35" s="410">
        <f>YEAR(TODAY())</f>
        <v/>
      </c>
      <c r="J35" s="859" t="inlineStr">
        <is>
          <t>год с накоплением</t>
        </is>
      </c>
      <c r="K35" s="738" t="n"/>
      <c r="L35" s="843">
        <f>F35</f>
        <v/>
      </c>
      <c r="M35" s="794" t="n"/>
      <c r="N35" s="738" t="n"/>
      <c r="P35" s="504" t="n"/>
      <c r="Q35" s="503" t="n"/>
    </row>
    <row r="36" ht="26.25" customHeight="1" s="391" thickBot="1">
      <c r="A36" s="696" t="n"/>
      <c r="B36" s="720" t="n"/>
      <c r="C36" s="406" t="inlineStr">
        <is>
          <t>Поставка</t>
        </is>
      </c>
      <c r="D36" s="407" t="inlineStr">
        <is>
          <t>Брак, шт.</t>
        </is>
      </c>
      <c r="E36" s="408" t="inlineStr">
        <is>
          <t>ppm</t>
        </is>
      </c>
      <c r="F36" s="406" t="inlineStr">
        <is>
          <t>Поставка</t>
        </is>
      </c>
      <c r="G36" s="407" t="inlineStr">
        <is>
          <t>Брак, шт.</t>
        </is>
      </c>
      <c r="H36" s="409" t="inlineStr">
        <is>
          <t>ppm</t>
        </is>
      </c>
      <c r="I36" s="406" t="inlineStr">
        <is>
          <t>Гарант. парк, шт.</t>
        </is>
      </c>
      <c r="J36" s="407" t="inlineStr">
        <is>
          <t>Брак, шт.</t>
        </is>
      </c>
      <c r="K36" s="465" t="inlineStr">
        <is>
          <t>ppm</t>
        </is>
      </c>
      <c r="L36" s="411" t="inlineStr">
        <is>
          <t>Гарант. парк, шт.</t>
        </is>
      </c>
      <c r="M36" s="407" t="inlineStr">
        <is>
          <t>Брак, шт.</t>
        </is>
      </c>
      <c r="N36" s="409" t="inlineStr">
        <is>
          <t>ppm</t>
        </is>
      </c>
    </row>
    <row r="37" ht="15" customHeight="1" s="391">
      <c r="A37" s="862">
        <f>Данные2!A85</f>
        <v/>
      </c>
      <c r="B37" s="687" t="n"/>
      <c r="C37" s="457">
        <f>Данные2!AL85</f>
        <v/>
      </c>
      <c r="D37" s="574">
        <f>Данные2!AM85</f>
        <v/>
      </c>
      <c r="E37" s="446">
        <f>D37*1000000/C37</f>
        <v/>
      </c>
      <c r="F37" s="457" t="n">
        <v>0</v>
      </c>
      <c r="G37" s="551" t="n">
        <v>0</v>
      </c>
      <c r="H37" s="447">
        <f>G37*1000000/F37</f>
        <v/>
      </c>
      <c r="I37" s="448" t="n"/>
      <c r="J37" s="449">
        <f>Данные2!AN85</f>
        <v/>
      </c>
      <c r="K37" s="450">
        <f>J37*1000000/I37*12/P3</f>
        <v/>
      </c>
      <c r="L37" s="553" t="n"/>
      <c r="M37" s="551" t="n"/>
      <c r="N37" s="451">
        <f>M37*1000000/L37</f>
        <v/>
      </c>
    </row>
    <row r="38" ht="15" customHeight="1" s="391" thickBot="1">
      <c r="A38" s="822" t="n"/>
      <c r="B38" s="690" t="n"/>
      <c r="C38" s="457" t="n"/>
      <c r="D38" s="574" t="n"/>
      <c r="E38" s="446" t="n"/>
      <c r="F38" s="457" t="n"/>
      <c r="G38" s="574" t="n"/>
      <c r="H38" s="447" t="n"/>
      <c r="I38" s="452" t="n"/>
      <c r="J38" s="574" t="n"/>
      <c r="K38" s="453" t="n"/>
      <c r="L38" s="452" t="n"/>
      <c r="M38" s="574" t="n"/>
      <c r="N38" s="451" t="n"/>
    </row>
    <row r="39" ht="15.75" customHeight="1" s="391" thickBot="1">
      <c r="A39" s="815" t="inlineStr">
        <is>
          <t>ИТОГО</t>
        </is>
      </c>
      <c r="B39" s="816" t="n"/>
      <c r="C39" s="458">
        <f>SUM(C37:C38)</f>
        <v/>
      </c>
      <c r="D39" s="460">
        <f>SUM(D37:D38)</f>
        <v/>
      </c>
      <c r="E39" s="459">
        <f>D39*1000000/C39</f>
        <v/>
      </c>
      <c r="F39" s="458">
        <f>SUM(F37:F38)</f>
        <v/>
      </c>
      <c r="G39" s="460">
        <f>SUM(G37:G38)</f>
        <v/>
      </c>
      <c r="H39" s="461">
        <f>G39*1000000/F39</f>
        <v/>
      </c>
      <c r="I39" s="462">
        <f>SUM(I37:I38)</f>
        <v/>
      </c>
      <c r="J39" s="463">
        <f>SUM(J37:J38)</f>
        <v/>
      </c>
      <c r="K39" s="464">
        <f>J39*1000000/I39*12/P3</f>
        <v/>
      </c>
      <c r="L39" s="458">
        <f>SUM(L37:L38)</f>
        <v/>
      </c>
      <c r="M39" s="463">
        <f>SUM(M37:M38)</f>
        <v/>
      </c>
      <c r="N39" s="461">
        <f>M39*1000000/L39</f>
        <v/>
      </c>
    </row>
    <row r="40" ht="8.25" customHeight="1" s="391">
      <c r="A40" s="533" t="n"/>
      <c r="B40" s="469" t="n"/>
      <c r="C40" s="468" t="n"/>
      <c r="D40" s="468" t="n"/>
      <c r="E40" s="468" t="n"/>
      <c r="F40" s="468" t="n"/>
      <c r="G40" s="468" t="n"/>
      <c r="H40" s="468" t="n"/>
      <c r="I40" s="468" t="n"/>
      <c r="J40" s="468" t="n"/>
      <c r="K40" s="468" t="n"/>
      <c r="L40" s="468" t="n"/>
      <c r="M40" s="468" t="n"/>
      <c r="N40" s="534" t="n"/>
    </row>
    <row r="41" ht="21" customHeight="1" s="391" thickBot="1">
      <c r="A41" s="535" t="n"/>
      <c r="B41" s="402" t="n"/>
      <c r="C41" s="402" t="n"/>
      <c r="D41" s="529" t="n"/>
      <c r="E41" s="851" t="inlineStr">
        <is>
          <t xml:space="preserve">Информация по статистике потребителя за </t>
        </is>
      </c>
      <c r="F41" s="849" t="n"/>
      <c r="G41" s="849" t="n"/>
      <c r="H41" s="849" t="n"/>
      <c r="I41" s="537">
        <f>P3</f>
        <v/>
      </c>
      <c r="J41" s="530" t="inlineStr">
        <is>
          <t>месяц (-а/-ев)</t>
        </is>
      </c>
      <c r="K41" s="403" t="n"/>
      <c r="L41" s="505" t="n"/>
      <c r="M41" s="402" t="n"/>
      <c r="N41" s="536" t="n"/>
      <c r="O41" s="402" t="n"/>
      <c r="P41" s="402" t="n"/>
    </row>
    <row r="42" ht="14.25" customHeight="1" s="391">
      <c r="A42" s="836">
        <f>A34</f>
        <v/>
      </c>
      <c r="B42" s="758" t="n"/>
      <c r="C42" s="829" t="inlineStr">
        <is>
          <t>Данные , шт.</t>
        </is>
      </c>
      <c r="D42" s="758" t="n"/>
      <c r="E42" s="825" t="inlineStr">
        <is>
          <t>Данные БЗА, шт.</t>
        </is>
      </c>
      <c r="F42" s="687" t="n"/>
      <c r="G42" s="687" t="n"/>
      <c r="H42" s="687" t="n"/>
      <c r="I42" s="687" t="n"/>
      <c r="J42" s="687" t="n"/>
      <c r="K42" s="687" t="n"/>
      <c r="L42" s="687" t="n"/>
      <c r="M42" s="687" t="n"/>
      <c r="N42" s="740" t="n"/>
      <c r="O42" s="840" t="inlineStr">
        <is>
          <t xml:space="preserve">Примечания </t>
        </is>
      </c>
      <c r="P42" s="841" t="n"/>
      <c r="Q42" s="842" t="n"/>
    </row>
    <row r="43" ht="14.25" customHeight="1" s="391">
      <c r="A43" s="695" t="n"/>
      <c r="B43" s="737" t="n"/>
      <c r="C43" s="830" t="n"/>
      <c r="D43" s="738" t="n"/>
      <c r="E43" s="831" t="inlineStr">
        <is>
          <t>Конвейер</t>
        </is>
      </c>
      <c r="F43" s="794" t="n"/>
      <c r="G43" s="794" t="n"/>
      <c r="H43" s="794" t="n"/>
      <c r="I43" s="778" t="n"/>
      <c r="J43" s="831" t="inlineStr">
        <is>
          <t>Гарантия</t>
        </is>
      </c>
      <c r="K43" s="794" t="n"/>
      <c r="L43" s="794" t="n"/>
      <c r="M43" s="794" t="n"/>
      <c r="N43" s="778" t="n"/>
      <c r="Q43" s="770" t="n"/>
    </row>
    <row r="44" ht="33" customHeight="1" s="391" thickBot="1">
      <c r="A44" s="696" t="n"/>
      <c r="B44" s="720" t="n"/>
      <c r="C44" s="466" t="inlineStr">
        <is>
          <t>конвейер</t>
        </is>
      </c>
      <c r="D44" s="467" t="inlineStr">
        <is>
          <t>гарантия</t>
        </is>
      </c>
      <c r="E44" s="473" t="inlineStr">
        <is>
          <t>Признано</t>
        </is>
      </c>
      <c r="F44" s="471" t="inlineStr">
        <is>
          <t>Отклонено</t>
        </is>
      </c>
      <c r="G44" s="471" t="inlineStr">
        <is>
          <t>Не возвращено</t>
        </is>
      </c>
      <c r="H44" s="472" t="inlineStr">
        <is>
          <t>На исследовании</t>
        </is>
      </c>
      <c r="I44" s="495" t="inlineStr">
        <is>
          <t>Итого</t>
        </is>
      </c>
      <c r="J44" s="473" t="inlineStr">
        <is>
          <t>Признано</t>
        </is>
      </c>
      <c r="K44" s="471" t="inlineStr">
        <is>
          <t>Отклонено</t>
        </is>
      </c>
      <c r="L44" s="471" t="inlineStr">
        <is>
          <t>Не возвращено</t>
        </is>
      </c>
      <c r="M44" s="472" t="inlineStr">
        <is>
          <t>На исследовании</t>
        </is>
      </c>
      <c r="N44" s="512" t="inlineStr">
        <is>
          <t>Итого</t>
        </is>
      </c>
      <c r="O44" s="794" t="n"/>
      <c r="P44" s="794" t="n"/>
      <c r="Q44" s="778" t="n"/>
    </row>
    <row r="45" ht="15" customHeight="1" s="391">
      <c r="A45" s="838">
        <f>A37</f>
        <v/>
      </c>
      <c r="B45" s="812" t="n"/>
      <c r="C45" s="487" t="n"/>
      <c r="D45" s="488" t="n"/>
      <c r="E45" s="513" t="n"/>
      <c r="F45" s="489" t="n"/>
      <c r="G45" s="489" t="n"/>
      <c r="H45" s="490" t="n"/>
      <c r="I45" s="538">
        <f>SUM(E45:H45)</f>
        <v/>
      </c>
      <c r="J45" s="388" t="n"/>
      <c r="K45" s="489" t="n"/>
      <c r="L45" s="490" t="n"/>
      <c r="M45" s="489" t="n"/>
      <c r="N45" s="499">
        <f>SUM(J45:M45)</f>
        <v/>
      </c>
      <c r="O45" s="824" t="n"/>
      <c r="P45" s="812" t="n"/>
      <c r="Q45" s="813" t="n"/>
    </row>
    <row r="46" ht="15" customHeight="1" s="391">
      <c r="A46" s="817" t="n"/>
      <c r="B46" s="797" t="n"/>
      <c r="C46" s="491" t="n"/>
      <c r="D46" s="492" t="n"/>
      <c r="E46" s="514" t="n"/>
      <c r="F46" s="208" t="n"/>
      <c r="G46" s="208" t="n"/>
      <c r="H46" s="493" t="n"/>
      <c r="I46" s="497" t="n"/>
      <c r="J46" s="389" t="n"/>
      <c r="K46" s="208" t="n"/>
      <c r="L46" s="493" t="n"/>
      <c r="M46" s="208" t="n"/>
      <c r="N46" s="500" t="n"/>
      <c r="O46" s="860" t="n"/>
      <c r="P46" s="797" t="n"/>
      <c r="Q46" s="809" t="n"/>
    </row>
    <row r="47" ht="16.5" customHeight="1" s="391" thickBot="1">
      <c r="A47" s="875" t="inlineStr">
        <is>
          <t>ИТОГО</t>
        </is>
      </c>
      <c r="B47" s="720" t="n"/>
      <c r="C47" s="506">
        <f>SUM(C45:C46)</f>
        <v/>
      </c>
      <c r="D47" s="507">
        <f>SUM(D45:D46)</f>
        <v/>
      </c>
      <c r="E47" s="506">
        <f>SUM(E45:E46)</f>
        <v/>
      </c>
      <c r="F47" s="508">
        <f>SUM(F45:F46)</f>
        <v/>
      </c>
      <c r="G47" s="508">
        <f>SUM(G45:G46)</f>
        <v/>
      </c>
      <c r="H47" s="508">
        <f>SUM(H45:H46)</f>
        <v/>
      </c>
      <c r="I47" s="508">
        <f>SUM(I45:I46)</f>
        <v/>
      </c>
      <c r="J47" s="509">
        <f>SUM(J45:J46)</f>
        <v/>
      </c>
      <c r="K47" s="510">
        <f>SUM(K45:K46)</f>
        <v/>
      </c>
      <c r="L47" s="510">
        <f>SUM(L45:L46)</f>
        <v/>
      </c>
      <c r="M47" s="510">
        <f>SUM(M45:M46)</f>
        <v/>
      </c>
      <c r="N47" s="511">
        <f>SUM(N45:N46)</f>
        <v/>
      </c>
      <c r="O47" s="881" t="n"/>
      <c r="P47" s="706" t="n"/>
      <c r="Q47" s="882" t="n"/>
    </row>
  </sheetData>
  <mergeCells count="74">
    <mergeCell ref="E26:N26"/>
    <mergeCell ref="A7:B7"/>
    <mergeCell ref="C26:D27"/>
    <mergeCell ref="A1:N1"/>
    <mergeCell ref="E43:I43"/>
    <mergeCell ref="C2:H2"/>
    <mergeCell ref="A37:B37"/>
    <mergeCell ref="A31:B31"/>
    <mergeCell ref="J43:N43"/>
    <mergeCell ref="D35:E35"/>
    <mergeCell ref="A16:P16"/>
    <mergeCell ref="L3:N3"/>
    <mergeCell ref="J11:N11"/>
    <mergeCell ref="A13:B13"/>
    <mergeCell ref="A47:B47"/>
    <mergeCell ref="A42:B44"/>
    <mergeCell ref="E10:N10"/>
    <mergeCell ref="F3:H3"/>
    <mergeCell ref="O42:Q44"/>
    <mergeCell ref="J35:K35"/>
    <mergeCell ref="I18:N18"/>
    <mergeCell ref="A33:N33"/>
    <mergeCell ref="A18:B20"/>
    <mergeCell ref="E27:I27"/>
    <mergeCell ref="A15:B15"/>
    <mergeCell ref="C10:D11"/>
    <mergeCell ref="L35:N35"/>
    <mergeCell ref="O10:Q12"/>
    <mergeCell ref="A45:B45"/>
    <mergeCell ref="O15:Q15"/>
    <mergeCell ref="J19:K19"/>
    <mergeCell ref="O30:Q30"/>
    <mergeCell ref="O46:Q46"/>
    <mergeCell ref="O45:Q45"/>
    <mergeCell ref="C34:H34"/>
    <mergeCell ref="A2:B4"/>
    <mergeCell ref="A26:B28"/>
    <mergeCell ref="J27:N27"/>
    <mergeCell ref="A21:B21"/>
    <mergeCell ref="O31:Q31"/>
    <mergeCell ref="O29:Q29"/>
    <mergeCell ref="D19:E19"/>
    <mergeCell ref="I2:N2"/>
    <mergeCell ref="O47:Q47"/>
    <mergeCell ref="A39:B39"/>
    <mergeCell ref="E42:N42"/>
    <mergeCell ref="C42:D43"/>
    <mergeCell ref="A30:B30"/>
    <mergeCell ref="L19:N19"/>
    <mergeCell ref="A17:N17"/>
    <mergeCell ref="A10:B12"/>
    <mergeCell ref="A29:B29"/>
    <mergeCell ref="E11:I11"/>
    <mergeCell ref="O14:Q14"/>
    <mergeCell ref="F19:H19"/>
    <mergeCell ref="A6:B6"/>
    <mergeCell ref="A34:B36"/>
    <mergeCell ref="E41:H41"/>
    <mergeCell ref="A14:B14"/>
    <mergeCell ref="E25:H25"/>
    <mergeCell ref="J3:K3"/>
    <mergeCell ref="O13:Q13"/>
    <mergeCell ref="I34:N34"/>
    <mergeCell ref="F35:H35"/>
    <mergeCell ref="A22:B22"/>
    <mergeCell ref="C18:H18"/>
    <mergeCell ref="D3:E3"/>
    <mergeCell ref="A5:B5"/>
    <mergeCell ref="A23:B23"/>
    <mergeCell ref="A46:B46"/>
    <mergeCell ref="P1:Q2"/>
    <mergeCell ref="A38:B38"/>
    <mergeCell ref="O26:Q28"/>
    <mergeCell ref="E9:H9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47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K2:W25"/>
  <sheetViews>
    <sheetView view="pageBreakPreview" topLeftCell="B1" zoomScaleSheetLayoutView="100" workbookViewId="0">
      <selection activeCell="L25" sqref="L25"/>
    </sheetView>
  </sheetViews>
  <sheetFormatPr baseColWidth="8" defaultRowHeight="15"/>
  <cols>
    <col width="9.7109375" customWidth="1" style="391" min="1" max="8"/>
    <col width="18.140625" customWidth="1" style="391" min="9" max="9"/>
    <col width="5.28515625" customWidth="1" style="391" min="10" max="10"/>
    <col width="15.28515625" customWidth="1" style="13" min="11" max="11"/>
    <col width="5.7109375" customWidth="1" style="13" min="12" max="12"/>
    <col width="5.7109375" customWidth="1" style="391" min="13" max="17"/>
    <col width="6.42578125" customWidth="1" style="391" min="18" max="18"/>
    <col width="7" customWidth="1" style="391" min="19" max="19"/>
    <col width="8.7109375" customWidth="1" style="391" min="20" max="20"/>
    <col width="5.7109375" customWidth="1" style="391" min="21" max="22"/>
    <col width="6.28515625" customWidth="1" style="391" min="23" max="23"/>
  </cols>
  <sheetData>
    <row r="2" ht="65.25" customHeight="1" s="391">
      <c r="K2" s="132" t="n"/>
      <c r="L2" s="133">
        <f>Показатели!D6</f>
        <v/>
      </c>
      <c r="M2" s="134">
        <f>Показатели!E6</f>
        <v/>
      </c>
      <c r="N2" s="134">
        <f>Показатели!F6</f>
        <v/>
      </c>
      <c r="O2" s="134">
        <f>Показатели!I6</f>
        <v/>
      </c>
      <c r="P2" s="134">
        <f>Показатели!J6</f>
        <v/>
      </c>
      <c r="Q2" s="134">
        <f>Показатели!K6</f>
        <v/>
      </c>
      <c r="R2" s="134">
        <f>Показатели!O6</f>
        <v/>
      </c>
      <c r="S2" s="134">
        <f>Показатели!P6</f>
        <v/>
      </c>
      <c r="T2" s="134">
        <f>Показатели!Q6</f>
        <v/>
      </c>
      <c r="U2" s="134">
        <f>Показатели!U6</f>
        <v/>
      </c>
      <c r="V2" s="134">
        <f>Показатели!V6</f>
        <v/>
      </c>
      <c r="W2" s="134">
        <f>Показатели!W6</f>
        <v/>
      </c>
    </row>
    <row r="3" ht="15" customHeight="1" s="391">
      <c r="K3" s="135" t="inlineStr">
        <is>
          <t>ПСИ</t>
        </is>
      </c>
      <c r="L3" s="137">
        <f>Показатели!D7</f>
        <v/>
      </c>
      <c r="M3" s="138">
        <f>Показатели!E7</f>
        <v/>
      </c>
      <c r="N3" s="138">
        <f>Показатели!F7</f>
        <v/>
      </c>
      <c r="O3" s="138">
        <f>Показатели!I7</f>
        <v/>
      </c>
      <c r="P3" s="138">
        <f>Показатели!J7</f>
        <v/>
      </c>
      <c r="Q3" s="138">
        <f>Показатели!K7</f>
        <v/>
      </c>
      <c r="R3" s="138">
        <f>Показатели!O7</f>
        <v/>
      </c>
      <c r="S3" s="138">
        <f>Показатели!P7</f>
        <v/>
      </c>
      <c r="T3" s="138">
        <f>Показатели!Q7</f>
        <v/>
      </c>
      <c r="U3" s="138">
        <f>Показатели!U7</f>
        <v/>
      </c>
      <c r="V3" s="138">
        <f>Показатели!V7</f>
        <v/>
      </c>
      <c r="W3" s="138">
        <f>Показатели!W7</f>
        <v/>
      </c>
    </row>
    <row r="4" ht="15" customHeight="1" s="391">
      <c r="K4" s="132" t="inlineStr">
        <is>
          <t>Производство</t>
        </is>
      </c>
      <c r="L4" s="139">
        <f>Показатели!D8</f>
        <v/>
      </c>
      <c r="M4" s="140">
        <f>Показатели!E8</f>
        <v/>
      </c>
      <c r="N4" s="140">
        <f>Показатели!F8</f>
        <v/>
      </c>
      <c r="O4" s="140">
        <f>Показатели!I8</f>
        <v/>
      </c>
      <c r="P4" s="140">
        <f>Показатели!J8</f>
        <v/>
      </c>
      <c r="Q4" s="140">
        <f>Показатели!K8</f>
        <v/>
      </c>
      <c r="R4" s="140">
        <f>Показатели!O8</f>
        <v/>
      </c>
      <c r="S4" s="140">
        <f>Показатели!P8</f>
        <v/>
      </c>
      <c r="T4" s="140">
        <f>Показатели!Q8</f>
        <v/>
      </c>
      <c r="U4" s="140">
        <f>Показатели!U8</f>
        <v/>
      </c>
      <c r="V4" s="140">
        <f>Показатели!V8</f>
        <v/>
      </c>
      <c r="W4" s="140">
        <f>Показатели!W8</f>
        <v/>
      </c>
    </row>
    <row r="5" ht="15" customHeight="1" s="391">
      <c r="K5" s="132" t="inlineStr">
        <is>
          <t>Закупки</t>
        </is>
      </c>
      <c r="L5" s="139">
        <f>Показатели!D9</f>
        <v/>
      </c>
      <c r="M5" s="140">
        <f>Показатели!E9</f>
        <v/>
      </c>
      <c r="N5" s="140">
        <f>Показатели!F9</f>
        <v/>
      </c>
      <c r="O5" s="140">
        <f>Показатели!I9</f>
        <v/>
      </c>
      <c r="P5" s="140">
        <f>Показатели!J9</f>
        <v/>
      </c>
      <c r="Q5" s="140">
        <f>Показатели!K9</f>
        <v/>
      </c>
      <c r="R5" s="140">
        <f>Показатели!O9</f>
        <v/>
      </c>
      <c r="S5" s="140">
        <f>Показатели!P9</f>
        <v/>
      </c>
      <c r="T5" s="140">
        <f>Показатели!Q9</f>
        <v/>
      </c>
      <c r="U5" s="140">
        <f>Показатели!U9</f>
        <v/>
      </c>
      <c r="V5" s="140">
        <f>Показатели!V9</f>
        <v/>
      </c>
      <c r="W5" s="140">
        <f>Показатели!W9</f>
        <v/>
      </c>
    </row>
    <row r="6" ht="15" customHeight="1" s="391">
      <c r="K6" s="132" t="inlineStr">
        <is>
          <t>Проектирование и разработка</t>
        </is>
      </c>
      <c r="L6" s="139">
        <f>Показатели!D10</f>
        <v/>
      </c>
      <c r="M6" s="140">
        <f>Показатели!E10</f>
        <v/>
      </c>
      <c r="N6" s="140">
        <f>Показатели!F10</f>
        <v/>
      </c>
      <c r="O6" s="140">
        <f>Показатели!I10</f>
        <v/>
      </c>
      <c r="P6" s="140">
        <f>Показатели!J10</f>
        <v/>
      </c>
      <c r="Q6" s="140">
        <f>Показатели!K10</f>
        <v/>
      </c>
      <c r="R6" s="140">
        <f>Показатели!O10</f>
        <v/>
      </c>
      <c r="S6" s="140">
        <f>Показатели!P10</f>
        <v/>
      </c>
      <c r="T6" s="140">
        <f>Показатели!Q10</f>
        <v/>
      </c>
      <c r="U6" s="140">
        <f>Показатели!U10</f>
        <v/>
      </c>
      <c r="V6" s="140">
        <f>Показатели!V10</f>
        <v/>
      </c>
      <c r="W6" s="140">
        <f>Показатели!W10</f>
        <v/>
      </c>
    </row>
    <row r="7" ht="15" customHeight="1" s="391">
      <c r="K7" s="132" t="inlineStr">
        <is>
          <t>цель</t>
        </is>
      </c>
      <c r="L7" s="139" t="n">
        <v>15400</v>
      </c>
      <c r="M7" s="140">
        <f>L7</f>
        <v/>
      </c>
      <c r="N7" s="140">
        <f>L7</f>
        <v/>
      </c>
      <c r="O7" s="140" t="n">
        <v>14900</v>
      </c>
      <c r="P7" s="140">
        <f>O7</f>
        <v/>
      </c>
      <c r="Q7" s="140">
        <f>O7</f>
        <v/>
      </c>
      <c r="R7" s="140" t="n">
        <v>14400</v>
      </c>
      <c r="S7" s="140">
        <f>R7</f>
        <v/>
      </c>
      <c r="T7" s="140">
        <f>R7</f>
        <v/>
      </c>
      <c r="U7" s="140" t="n">
        <v>13900</v>
      </c>
      <c r="V7" s="140">
        <f>U7</f>
        <v/>
      </c>
      <c r="W7" s="140">
        <f>U7</f>
        <v/>
      </c>
    </row>
    <row r="8" ht="15" customHeight="1" s="391">
      <c r="K8" s="135" t="inlineStr">
        <is>
          <t>АСП</t>
        </is>
      </c>
      <c r="L8" s="137">
        <f>Показатели!D11</f>
        <v/>
      </c>
      <c r="M8" s="138">
        <f>Показатели!E11</f>
        <v/>
      </c>
      <c r="N8" s="138">
        <f>Показатели!F11</f>
        <v/>
      </c>
      <c r="O8" s="138">
        <f>Показатели!I11</f>
        <v/>
      </c>
      <c r="P8" s="138">
        <f>Показатели!J11</f>
        <v/>
      </c>
      <c r="Q8" s="138">
        <f>Показатели!K11</f>
        <v/>
      </c>
      <c r="R8" s="138">
        <f>Показатели!O11</f>
        <v/>
      </c>
      <c r="S8" s="138">
        <f>Показатели!P11</f>
        <v/>
      </c>
      <c r="T8" s="138">
        <f>Показатели!Q11</f>
        <v/>
      </c>
      <c r="U8" s="138">
        <f>Показатели!U11</f>
        <v/>
      </c>
      <c r="V8" s="138">
        <f>Показатели!V11</f>
        <v/>
      </c>
      <c r="W8" s="138">
        <f>Показатели!W11</f>
        <v/>
      </c>
    </row>
    <row r="9" ht="15" customHeight="1" s="391">
      <c r="K9" s="132" t="inlineStr">
        <is>
          <t>Производство</t>
        </is>
      </c>
      <c r="L9" s="139">
        <f>Показатели!D12</f>
        <v/>
      </c>
      <c r="M9" s="140">
        <f>Показатели!E12</f>
        <v/>
      </c>
      <c r="N9" s="140">
        <f>Показатели!F12</f>
        <v/>
      </c>
      <c r="O9" s="140">
        <f>Показатели!I12</f>
        <v/>
      </c>
      <c r="P9" s="140">
        <f>Показатели!J12</f>
        <v/>
      </c>
      <c r="Q9" s="140">
        <f>Показатели!K12</f>
        <v/>
      </c>
      <c r="R9" s="140">
        <f>Показатели!O12</f>
        <v/>
      </c>
      <c r="S9" s="140">
        <f>Показатели!P12</f>
        <v/>
      </c>
      <c r="T9" s="140">
        <f>Показатели!Q12</f>
        <v/>
      </c>
      <c r="U9" s="140">
        <f>Показатели!U12</f>
        <v/>
      </c>
      <c r="V9" s="140">
        <f>Показатели!V12</f>
        <v/>
      </c>
      <c r="W9" s="140">
        <f>Показатели!W12</f>
        <v/>
      </c>
    </row>
    <row r="10" ht="15" customHeight="1" s="391">
      <c r="K10" s="132" t="inlineStr">
        <is>
          <t>Закупки</t>
        </is>
      </c>
      <c r="L10" s="139">
        <f>Показатели!D13</f>
        <v/>
      </c>
      <c r="M10" s="140">
        <f>Показатели!E13</f>
        <v/>
      </c>
      <c r="N10" s="140">
        <f>Показатели!F13</f>
        <v/>
      </c>
      <c r="O10" s="140">
        <f>Показатели!I13</f>
        <v/>
      </c>
      <c r="P10" s="140">
        <f>Показатели!J13</f>
        <v/>
      </c>
      <c r="Q10" s="140">
        <f>Показатели!K13</f>
        <v/>
      </c>
      <c r="R10" s="140">
        <f>Показатели!O13</f>
        <v/>
      </c>
      <c r="S10" s="140">
        <f>Показатели!P13</f>
        <v/>
      </c>
      <c r="T10" s="140">
        <f>Показатели!Q13</f>
        <v/>
      </c>
      <c r="U10" s="140">
        <f>Показатели!U13</f>
        <v/>
      </c>
      <c r="V10" s="140">
        <f>Показатели!V13</f>
        <v/>
      </c>
      <c r="W10" s="140">
        <f>Показатели!W13</f>
        <v/>
      </c>
    </row>
    <row r="11" ht="15" customHeight="1" s="391">
      <c r="K11" s="132" t="inlineStr">
        <is>
          <t>Проектирование и разработка</t>
        </is>
      </c>
      <c r="L11" s="139">
        <f>Показатели!D14</f>
        <v/>
      </c>
      <c r="M11" s="140">
        <f>Показатели!E14</f>
        <v/>
      </c>
      <c r="N11" s="140">
        <f>Показатели!F14</f>
        <v/>
      </c>
      <c r="O11" s="140">
        <f>Показатели!I14</f>
        <v/>
      </c>
      <c r="P11" s="140">
        <f>Показатели!J14</f>
        <v/>
      </c>
      <c r="Q11" s="140">
        <f>Показатели!K14</f>
        <v/>
      </c>
      <c r="R11" s="140">
        <f>Показатели!O14</f>
        <v/>
      </c>
      <c r="S11" s="140">
        <f>Показатели!P14</f>
        <v/>
      </c>
      <c r="T11" s="140">
        <f>Показатели!Q14</f>
        <v/>
      </c>
      <c r="U11" s="140">
        <f>Показатели!U14</f>
        <v/>
      </c>
      <c r="V11" s="140">
        <f>Показатели!V14</f>
        <v/>
      </c>
      <c r="W11" s="140">
        <f>Показатели!W14</f>
        <v/>
      </c>
    </row>
    <row r="12" ht="15" customHeight="1" s="391">
      <c r="K12" s="132" t="inlineStr">
        <is>
          <t>цель</t>
        </is>
      </c>
      <c r="L12" s="139" t="n">
        <v>180</v>
      </c>
      <c r="M12" s="140">
        <f>L12</f>
        <v/>
      </c>
      <c r="N12" s="140">
        <f>L12</f>
        <v/>
      </c>
      <c r="O12" s="140" t="n">
        <v>180</v>
      </c>
      <c r="P12" s="140">
        <f>O12</f>
        <v/>
      </c>
      <c r="Q12" s="140">
        <f>O12</f>
        <v/>
      </c>
      <c r="R12" s="140" t="n">
        <v>170</v>
      </c>
      <c r="S12" s="140">
        <f>R12</f>
        <v/>
      </c>
      <c r="T12" s="140">
        <f>R12</f>
        <v/>
      </c>
      <c r="U12" s="140" t="n">
        <v>170</v>
      </c>
      <c r="V12" s="140">
        <f>U12</f>
        <v/>
      </c>
      <c r="W12" s="140">
        <f>U12</f>
        <v/>
      </c>
    </row>
    <row r="13" ht="15" customHeight="1" s="391">
      <c r="K13" s="135" t="inlineStr">
        <is>
          <t>ГП</t>
        </is>
      </c>
      <c r="L13" s="137">
        <f>Показатели!D15</f>
        <v/>
      </c>
      <c r="M13" s="138">
        <f>Показатели!E15</f>
        <v/>
      </c>
      <c r="N13" s="138">
        <f>Показатели!F15</f>
        <v/>
      </c>
      <c r="O13" s="138">
        <f>Показатели!I15</f>
        <v/>
      </c>
      <c r="P13" s="138">
        <f>Показатели!J15</f>
        <v/>
      </c>
      <c r="Q13" s="138">
        <f>Показатели!K15</f>
        <v/>
      </c>
      <c r="R13" s="138">
        <f>Показатели!O15</f>
        <v/>
      </c>
      <c r="S13" s="138">
        <f>Показатели!P15</f>
        <v/>
      </c>
      <c r="T13" s="138">
        <f>Показатели!Q15</f>
        <v/>
      </c>
      <c r="U13" s="138">
        <f>Показатели!U15</f>
        <v/>
      </c>
      <c r="V13" s="138">
        <f>Показатели!V15</f>
        <v/>
      </c>
      <c r="W13" s="138">
        <f>Показатели!W15</f>
        <v/>
      </c>
    </row>
    <row r="14" ht="15" customHeight="1" s="391">
      <c r="K14" s="132" t="inlineStr">
        <is>
          <t>Производство</t>
        </is>
      </c>
      <c r="L14" s="139">
        <f>Показатели!D16</f>
        <v/>
      </c>
      <c r="M14" s="140">
        <f>Показатели!E16</f>
        <v/>
      </c>
      <c r="N14" s="140">
        <f>Показатели!F16</f>
        <v/>
      </c>
      <c r="O14" s="140">
        <f>Показатели!I16</f>
        <v/>
      </c>
      <c r="P14" s="140">
        <f>Показатели!J16</f>
        <v/>
      </c>
      <c r="Q14" s="140">
        <f>Показатели!K16</f>
        <v/>
      </c>
      <c r="R14" s="140">
        <f>Показатели!O16</f>
        <v/>
      </c>
      <c r="S14" s="140">
        <f>Показатели!P16</f>
        <v/>
      </c>
      <c r="T14" s="140">
        <f>Показатели!Q16</f>
        <v/>
      </c>
      <c r="U14" s="140">
        <f>Показатели!U16</f>
        <v/>
      </c>
      <c r="V14" s="140">
        <f>Показатели!V16</f>
        <v/>
      </c>
      <c r="W14" s="140">
        <f>Показатели!W16</f>
        <v/>
      </c>
    </row>
    <row r="15" ht="15" customHeight="1" s="391">
      <c r="K15" s="132" t="inlineStr">
        <is>
          <t>Закупки</t>
        </is>
      </c>
      <c r="L15" s="139">
        <f>Показатели!D17</f>
        <v/>
      </c>
      <c r="M15" s="140">
        <f>Показатели!E17</f>
        <v/>
      </c>
      <c r="N15" s="140">
        <f>Показатели!F17</f>
        <v/>
      </c>
      <c r="O15" s="140">
        <f>Показатели!I17</f>
        <v/>
      </c>
      <c r="P15" s="140">
        <f>Показатели!J17</f>
        <v/>
      </c>
      <c r="Q15" s="140">
        <f>Показатели!K17</f>
        <v/>
      </c>
      <c r="R15" s="140">
        <f>Показатели!O17</f>
        <v/>
      </c>
      <c r="S15" s="140">
        <f>Показатели!P17</f>
        <v/>
      </c>
      <c r="T15" s="140">
        <f>Показатели!Q17</f>
        <v/>
      </c>
      <c r="U15" s="140">
        <f>Показатели!U17</f>
        <v/>
      </c>
      <c r="V15" s="140">
        <f>Показатели!V17</f>
        <v/>
      </c>
      <c r="W15" s="140">
        <f>Показатели!W17</f>
        <v/>
      </c>
    </row>
    <row r="16" ht="15" customHeight="1" s="391">
      <c r="K16" s="132" t="inlineStr">
        <is>
          <t>Проектирование и разработка</t>
        </is>
      </c>
      <c r="L16" s="139">
        <f>Показатели!D18</f>
        <v/>
      </c>
      <c r="M16" s="140">
        <f>Показатели!E18</f>
        <v/>
      </c>
      <c r="N16" s="140">
        <f>Показатели!F18</f>
        <v/>
      </c>
      <c r="O16" s="140">
        <f>Показатели!I18</f>
        <v/>
      </c>
      <c r="P16" s="140">
        <f>Показатели!J18</f>
        <v/>
      </c>
      <c r="Q16" s="140">
        <f>Показатели!K18</f>
        <v/>
      </c>
      <c r="R16" s="140">
        <f>Показатели!O18</f>
        <v/>
      </c>
      <c r="S16" s="140">
        <f>Показатели!P18</f>
        <v/>
      </c>
      <c r="T16" s="140">
        <f>Показатели!Q18</f>
        <v/>
      </c>
      <c r="U16" s="140">
        <f>Показатели!U18</f>
        <v/>
      </c>
      <c r="V16" s="140">
        <f>Показатели!V18</f>
        <v/>
      </c>
      <c r="W16" s="140">
        <f>Показатели!W18</f>
        <v/>
      </c>
    </row>
    <row r="17" ht="15" customHeight="1" s="391">
      <c r="K17" s="132" t="inlineStr">
        <is>
          <t>цель</t>
        </is>
      </c>
      <c r="L17" s="139" t="n">
        <v>70</v>
      </c>
      <c r="M17" s="140">
        <f>L17</f>
        <v/>
      </c>
      <c r="N17" s="140">
        <f>L17</f>
        <v/>
      </c>
      <c r="O17" s="140" t="n">
        <v>70</v>
      </c>
      <c r="P17" s="140">
        <f>O17</f>
        <v/>
      </c>
      <c r="Q17" s="140">
        <f>O17</f>
        <v/>
      </c>
      <c r="R17" s="140" t="n">
        <v>66</v>
      </c>
      <c r="S17" s="140">
        <f>R17</f>
        <v/>
      </c>
      <c r="T17" s="140">
        <f>R17</f>
        <v/>
      </c>
      <c r="U17" s="140" t="n">
        <v>66</v>
      </c>
      <c r="V17" s="140">
        <f>U17</f>
        <v/>
      </c>
      <c r="W17" s="140">
        <f>U17</f>
        <v/>
      </c>
    </row>
    <row r="18" ht="15" customHeight="1" s="391">
      <c r="K18" s="135" t="inlineStr">
        <is>
          <t>Потери от внутреннего брака, %</t>
        </is>
      </c>
      <c r="L18" s="135">
        <f>Показатели!D19</f>
        <v/>
      </c>
      <c r="M18" s="136">
        <f>Показатели!E19</f>
        <v/>
      </c>
      <c r="N18" s="136">
        <f>Показатели!F19</f>
        <v/>
      </c>
      <c r="O18" s="136">
        <f>Показатели!I19</f>
        <v/>
      </c>
      <c r="P18" s="136">
        <f>Показатели!J19</f>
        <v/>
      </c>
      <c r="Q18" s="136">
        <f>Показатели!K19</f>
        <v/>
      </c>
      <c r="R18" s="136">
        <f>Показатели!O19</f>
        <v/>
      </c>
      <c r="S18" s="136">
        <f>Показатели!P19</f>
        <v/>
      </c>
      <c r="T18" s="136">
        <f>Показатели!Q19</f>
        <v/>
      </c>
      <c r="U18" s="136">
        <f>Показатели!U19</f>
        <v/>
      </c>
      <c r="V18" s="136">
        <f>Показатели!V19</f>
        <v/>
      </c>
      <c r="W18" s="136">
        <f>Показатели!W19</f>
        <v/>
      </c>
    </row>
    <row r="19" ht="15" customHeight="1" s="391">
      <c r="K19" s="135" t="inlineStr">
        <is>
          <t>цель</t>
        </is>
      </c>
      <c r="L19" s="135" t="n">
        <v>0.09</v>
      </c>
      <c r="M19" s="135">
        <f>L19</f>
        <v/>
      </c>
      <c r="N19" s="135">
        <f>L19</f>
        <v/>
      </c>
      <c r="O19" s="136" t="n">
        <v>0.09</v>
      </c>
      <c r="P19" s="136">
        <f>O19</f>
        <v/>
      </c>
      <c r="Q19" s="136">
        <f>O19</f>
        <v/>
      </c>
      <c r="R19" s="912" t="n">
        <v>0.09</v>
      </c>
      <c r="S19" s="912">
        <f>R19</f>
        <v/>
      </c>
      <c r="T19" s="912">
        <f>R19</f>
        <v/>
      </c>
      <c r="U19" s="136">
        <f>Показатели!T19</f>
        <v/>
      </c>
      <c r="V19" s="136">
        <f>U19</f>
        <v/>
      </c>
      <c r="W19" s="136">
        <f>U19</f>
        <v/>
      </c>
    </row>
    <row r="20" ht="15" customHeight="1" s="391">
      <c r="K20" s="132" t="inlineStr">
        <is>
          <t>Потери от внутреннего брака, руб</t>
        </is>
      </c>
      <c r="L20" s="132">
        <f>Показатели!D20</f>
        <v/>
      </c>
      <c r="M20" s="15">
        <f>Показатели!E20</f>
        <v/>
      </c>
      <c r="N20" s="15">
        <f>Показатели!F20</f>
        <v/>
      </c>
      <c r="O20" s="15">
        <f>Показатели!I20</f>
        <v/>
      </c>
      <c r="P20" s="15">
        <f>Показатели!J20</f>
        <v/>
      </c>
      <c r="Q20" s="15">
        <f>Показатели!K20</f>
        <v/>
      </c>
      <c r="R20" s="15">
        <f>Показатели!O20</f>
        <v/>
      </c>
      <c r="S20" s="15">
        <f>Показатели!P20</f>
        <v/>
      </c>
      <c r="T20" s="15">
        <f>Показатели!Q20</f>
        <v/>
      </c>
      <c r="U20" s="15">
        <f>Показатели!U20</f>
        <v/>
      </c>
      <c r="V20" s="15">
        <f>Показатели!V20</f>
        <v/>
      </c>
      <c r="W20" s="15">
        <f>Показатели!W20</f>
        <v/>
      </c>
    </row>
    <row r="21" ht="15" customHeight="1" s="391">
      <c r="K21" s="132" t="inlineStr">
        <is>
          <t>Удержано  с виновников</t>
        </is>
      </c>
      <c r="L21" s="132">
        <f>Показатели!D21</f>
        <v/>
      </c>
      <c r="M21" s="15">
        <f>Показатели!E21</f>
        <v/>
      </c>
      <c r="N21" s="15">
        <f>Показатели!F21</f>
        <v/>
      </c>
      <c r="O21" s="15">
        <f>Показатели!I21</f>
        <v/>
      </c>
      <c r="P21" s="15">
        <f>Показатели!J21</f>
        <v/>
      </c>
      <c r="Q21" s="15">
        <f>Показатели!K21</f>
        <v/>
      </c>
      <c r="R21" s="15">
        <f>Показатели!O21</f>
        <v/>
      </c>
      <c r="S21" s="15">
        <f>Показатели!P21</f>
        <v/>
      </c>
      <c r="T21" s="15">
        <f>Показатели!Q21</f>
        <v/>
      </c>
      <c r="U21" s="15">
        <f>Показатели!U21</f>
        <v/>
      </c>
      <c r="V21" s="15">
        <f>Показатели!V21</f>
        <v/>
      </c>
      <c r="W21" s="15">
        <f>Показатели!W21</f>
        <v/>
      </c>
    </row>
    <row r="22" ht="15" customHeight="1" s="391">
      <c r="K22" s="132" t="n"/>
      <c r="L22" s="132">
        <f>L20-L21</f>
        <v/>
      </c>
      <c r="M22" s="132">
        <f>M20-M21</f>
        <v/>
      </c>
      <c r="N22" s="132" t="n">
        <v>0</v>
      </c>
      <c r="O22" s="132">
        <f>O20-O21</f>
        <v/>
      </c>
      <c r="P22" s="132">
        <f>P20-P21</f>
        <v/>
      </c>
      <c r="Q22" s="132">
        <f>Q20-Q21</f>
        <v/>
      </c>
      <c r="R22" s="132">
        <f>R20-R21</f>
        <v/>
      </c>
      <c r="S22" s="132">
        <f>S20-S21</f>
        <v/>
      </c>
      <c r="T22" s="132">
        <f>T20-T21</f>
        <v/>
      </c>
      <c r="U22" s="132">
        <f>U20-U21</f>
        <v/>
      </c>
      <c r="V22" s="132">
        <f>V20-V21</f>
        <v/>
      </c>
      <c r="W22" s="132">
        <f>W20-W21</f>
        <v/>
      </c>
    </row>
    <row r="23" ht="15" customHeight="1" s="391">
      <c r="K23" s="132" t="inlineStr">
        <is>
          <t>Потери от внешнего брака</t>
        </is>
      </c>
      <c r="L23" s="132">
        <f>Показатели!D23</f>
        <v/>
      </c>
      <c r="M23" s="15">
        <f>Показатели!E23</f>
        <v/>
      </c>
      <c r="N23" s="15">
        <f>Показатели!F23</f>
        <v/>
      </c>
      <c r="O23" s="15">
        <f>Показатели!I23</f>
        <v/>
      </c>
      <c r="P23" s="15">
        <f>Показатели!J23</f>
        <v/>
      </c>
      <c r="Q23" s="15">
        <f>Показатели!K23</f>
        <v/>
      </c>
      <c r="R23" s="15">
        <f>Показатели!O23</f>
        <v/>
      </c>
      <c r="S23" s="15">
        <f>Показатели!P23</f>
        <v/>
      </c>
      <c r="T23" s="15">
        <f>Показатели!Q23</f>
        <v/>
      </c>
      <c r="U23" s="15">
        <f>Показатели!U23</f>
        <v/>
      </c>
      <c r="V23" s="15">
        <f>Показатели!V23</f>
        <v/>
      </c>
      <c r="W23" s="15">
        <f>Показатели!W23</f>
        <v/>
      </c>
    </row>
    <row r="24" ht="15" customHeight="1" s="391">
      <c r="K24" s="132" t="inlineStr">
        <is>
          <t>Удержано по вн.браку</t>
        </is>
      </c>
      <c r="L24" s="132">
        <f>Показатели!D24</f>
        <v/>
      </c>
      <c r="M24" s="15">
        <f>Показатели!E24</f>
        <v/>
      </c>
      <c r="N24" s="15">
        <f>Показатели!F24</f>
        <v/>
      </c>
      <c r="O24" s="15">
        <f>Показатели!I24</f>
        <v/>
      </c>
      <c r="P24" s="15">
        <f>Показатели!J24</f>
        <v/>
      </c>
      <c r="Q24" s="15">
        <f>Показатели!K24</f>
        <v/>
      </c>
      <c r="R24" s="15">
        <f>Показатели!O24</f>
        <v/>
      </c>
      <c r="S24" s="15">
        <f>Показатели!P24</f>
        <v/>
      </c>
      <c r="T24" s="15">
        <f>Показатели!Q24</f>
        <v/>
      </c>
      <c r="U24" s="15">
        <f>Показатели!U24</f>
        <v/>
      </c>
      <c r="V24" s="15">
        <f>Показатели!V24</f>
        <v/>
      </c>
      <c r="W24" s="15">
        <f>Показатели!W24</f>
        <v/>
      </c>
    </row>
    <row r="25" ht="15" customHeight="1" s="391">
      <c r="K25" s="132" t="inlineStr">
        <is>
          <t>Степень соответствия произв. Системы</t>
        </is>
      </c>
      <c r="L25" s="132">
        <f>Показатели!D26</f>
        <v/>
      </c>
      <c r="M25" s="15">
        <f>Показатели!E26</f>
        <v/>
      </c>
      <c r="N25" s="15">
        <f>Показатели!F26</f>
        <v/>
      </c>
      <c r="O25" s="15">
        <f>Показатели!I26</f>
        <v/>
      </c>
      <c r="P25" s="15">
        <f>Показатели!J26</f>
        <v/>
      </c>
      <c r="Q25" s="15">
        <f>Показатели!K26</f>
        <v/>
      </c>
      <c r="R25" s="15">
        <f>Показатели!O26</f>
        <v/>
      </c>
      <c r="S25" s="15">
        <f>Показатели!P26</f>
        <v/>
      </c>
      <c r="T25" s="15">
        <f>Показатели!Q26</f>
        <v/>
      </c>
      <c r="U25" s="15">
        <f>Показатели!U26</f>
        <v/>
      </c>
      <c r="V25" s="15">
        <f>Показатели!V26</f>
        <v/>
      </c>
      <c r="W25" s="15">
        <f>Показатели!W26</f>
        <v/>
      </c>
    </row>
  </sheetData>
  <pageMargins left="0.1968503937007874" right="0.1968503937007874" top="0.1968503937007874" bottom="0.1968503937007874" header="0.3149606299212598" footer="0.3149606299212598"/>
  <pageSetup orientation="portrait" paperSize="9"/>
  <headerFooter>
    <oddHeader>&amp;C&amp;"Times New Roman,полужирный курсив"&amp;14 БЕЛКАРД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Лист3">
    <tabColor rgb="FFFF0000"/>
    <outlinePr summaryBelow="1" summaryRight="1"/>
    <pageSetUpPr/>
  </sheetPr>
  <dimension ref="A1:AP34"/>
  <sheetViews>
    <sheetView view="pageBreakPreview" zoomScale="80" zoomScaleNormal="80" zoomScaleSheetLayoutView="80" workbookViewId="0">
      <selection activeCell="A1" sqref="A1:AP1"/>
    </sheetView>
  </sheetViews>
  <sheetFormatPr baseColWidth="8" defaultRowHeight="15"/>
  <cols>
    <col width="20.5703125" customWidth="1" style="12" min="1" max="1"/>
    <col width="16.140625" customWidth="1" style="12" min="2" max="2"/>
    <col width="10.5703125" customWidth="1" style="702" min="3" max="3"/>
    <col width="8.85546875" customWidth="1" style="702" min="4" max="4"/>
    <col width="10.7109375" customWidth="1" style="702" min="5" max="5"/>
    <col width="11.7109375" customWidth="1" style="702" min="6" max="6"/>
    <col width="9.42578125" customWidth="1" style="702" min="7" max="7"/>
    <col width="8.85546875" customWidth="1" style="702" min="8" max="8"/>
    <col width="8.7109375" customWidth="1" style="702" min="9" max="9"/>
    <col width="10.7109375" customWidth="1" style="702" min="10" max="10"/>
    <col width="10.140625" customWidth="1" style="702" min="11" max="12"/>
    <col width="10" customWidth="1" style="702" min="13" max="14"/>
    <col width="10.42578125" customWidth="1" style="702" min="15" max="15"/>
    <col width="10.5703125" customWidth="1" style="702" min="16" max="16"/>
    <col width="10.85546875" customWidth="1" style="702" min="17" max="17"/>
    <col width="9.140625" customWidth="1" style="702" min="18" max="18"/>
    <col width="8.85546875" customWidth="1" style="702" min="19" max="19"/>
    <col width="9.140625" customWidth="1" style="702" min="20" max="20"/>
    <col width="7.42578125" customWidth="1" style="702" min="21" max="21"/>
    <col width="10.140625" customWidth="1" style="702" min="22" max="22"/>
    <col width="8.140625" customWidth="1" style="702" min="23" max="23"/>
    <col width="8.7109375" customWidth="1" style="57" min="24" max="24"/>
    <col width="7.42578125" customWidth="1" style="57" min="25" max="25"/>
    <col width="9.28515625" customWidth="1" style="57" min="26" max="26"/>
    <col width="7.42578125" customWidth="1" style="57" min="27" max="27"/>
    <col width="8.42578125" customWidth="1" style="57" min="28" max="28"/>
    <col width="7.42578125" customWidth="1" style="57" min="29" max="29"/>
    <col width="8.5703125" customWidth="1" style="57" min="30" max="30"/>
    <col width="7.42578125" customWidth="1" style="57" min="31" max="31"/>
    <col width="8.5703125" customWidth="1" style="57" min="32" max="32"/>
    <col width="7.42578125" customWidth="1" style="57" min="33" max="33"/>
    <col width="9" customWidth="1" style="57" min="34" max="34"/>
    <col width="7.42578125" customWidth="1" style="57" min="35" max="35"/>
    <col width="9.5703125" customWidth="1" style="57" min="36" max="36"/>
    <col width="7.42578125" customWidth="1" style="57" min="37" max="37"/>
    <col width="10" customWidth="1" style="57" min="38" max="38"/>
    <col width="7.42578125" customWidth="1" style="57" min="39" max="39"/>
    <col width="9" customWidth="1" style="57" min="40" max="40"/>
    <col width="7.42578125" customWidth="1" style="702" min="41" max="41"/>
    <col width="10.5703125" customWidth="1" style="702" min="42" max="42"/>
  </cols>
  <sheetData>
    <row r="1" ht="24.75" customHeight="1" s="391" thickBot="1">
      <c r="A1" s="767" t="inlineStr">
        <is>
          <t>Отчетные данные ОАО "БЗА"</t>
        </is>
      </c>
      <c r="B1" s="706" t="n"/>
      <c r="C1" s="706" t="n"/>
      <c r="D1" s="706" t="n"/>
      <c r="E1" s="706" t="n"/>
      <c r="F1" s="706" t="n"/>
      <c r="G1" s="706" t="n"/>
      <c r="H1" s="706" t="n"/>
      <c r="I1" s="706" t="n"/>
      <c r="J1" s="706" t="n"/>
      <c r="K1" s="706" t="n"/>
      <c r="L1" s="706" t="n"/>
      <c r="M1" s="706" t="n"/>
      <c r="N1" s="706" t="n"/>
      <c r="O1" s="706" t="n"/>
      <c r="P1" s="706" t="n"/>
      <c r="Q1" s="706" t="n"/>
      <c r="R1" s="706" t="n"/>
      <c r="S1" s="706" t="n"/>
      <c r="T1" s="706" t="n"/>
      <c r="U1" s="706" t="n"/>
      <c r="V1" s="706" t="n"/>
      <c r="W1" s="706" t="n"/>
      <c r="X1" s="706" t="n"/>
      <c r="Y1" s="706" t="n"/>
      <c r="Z1" s="706" t="n"/>
      <c r="AA1" s="706" t="n"/>
      <c r="AB1" s="706" t="n"/>
      <c r="AC1" s="706" t="n"/>
      <c r="AD1" s="706" t="n"/>
      <c r="AE1" s="706" t="n"/>
      <c r="AF1" s="706" t="n"/>
      <c r="AG1" s="706" t="n"/>
      <c r="AH1" s="706" t="n"/>
      <c r="AI1" s="706" t="n"/>
      <c r="AJ1" s="706" t="n"/>
      <c r="AK1" s="706" t="n"/>
      <c r="AL1" s="706" t="n"/>
      <c r="AM1" s="706" t="n"/>
      <c r="AN1" s="706" t="n"/>
      <c r="AO1" s="706" t="n"/>
      <c r="AP1" s="706" t="n"/>
    </row>
    <row r="2" ht="15" customHeight="1" s="391">
      <c r="A2" s="697" t="inlineStr">
        <is>
          <t>Наименование показателя</t>
        </is>
      </c>
      <c r="B2" s="758" t="n"/>
      <c r="C2" s="718" t="inlineStr">
        <is>
          <t>январь</t>
        </is>
      </c>
      <c r="D2" s="688" t="n"/>
      <c r="E2" s="751" t="inlineStr">
        <is>
          <t>февраль</t>
        </is>
      </c>
      <c r="F2" s="688" t="n"/>
      <c r="G2" s="718" t="inlineStr">
        <is>
          <t>март</t>
        </is>
      </c>
      <c r="H2" s="688" t="n"/>
      <c r="I2" s="718" t="inlineStr">
        <is>
          <t>1 квартал</t>
        </is>
      </c>
      <c r="J2" s="688" t="n"/>
      <c r="K2" s="709" t="inlineStr">
        <is>
          <t>апрель</t>
        </is>
      </c>
      <c r="L2" s="688" t="n"/>
      <c r="M2" s="759" t="inlineStr">
        <is>
          <t>май</t>
        </is>
      </c>
      <c r="N2" s="688" t="n"/>
      <c r="O2" s="709" t="inlineStr">
        <is>
          <t>июнь</t>
        </is>
      </c>
      <c r="P2" s="688" t="n"/>
      <c r="Q2" s="759" t="inlineStr">
        <is>
          <t>2 квартал</t>
        </is>
      </c>
      <c r="R2" s="688" t="n"/>
      <c r="S2" s="714" t="inlineStr">
        <is>
          <t>1 полугодие</t>
        </is>
      </c>
      <c r="T2" s="688" t="n"/>
      <c r="U2" s="750" t="inlineStr">
        <is>
          <t>июль</t>
        </is>
      </c>
      <c r="V2" s="688" t="n"/>
      <c r="W2" s="746" t="inlineStr">
        <is>
          <t>август</t>
        </is>
      </c>
      <c r="X2" s="687" t="n"/>
      <c r="Y2" s="727" t="inlineStr">
        <is>
          <t>сентябрь</t>
        </is>
      </c>
      <c r="Z2" s="688" t="n"/>
      <c r="AA2" s="727" t="inlineStr">
        <is>
          <t>3 квартал</t>
        </is>
      </c>
      <c r="AB2" s="688" t="n"/>
      <c r="AC2" s="714" t="inlineStr">
        <is>
          <t>9 месяцев</t>
        </is>
      </c>
      <c r="AD2" s="688" t="n"/>
      <c r="AE2" s="760" t="inlineStr">
        <is>
          <t>октябрь</t>
        </is>
      </c>
      <c r="AF2" s="688" t="n"/>
      <c r="AG2" s="763" t="inlineStr">
        <is>
          <t>ноябрь</t>
        </is>
      </c>
      <c r="AH2" s="688" t="n"/>
      <c r="AI2" s="760" t="inlineStr">
        <is>
          <t>декабрь</t>
        </is>
      </c>
      <c r="AJ2" s="688" t="n"/>
      <c r="AK2" s="763" t="inlineStr">
        <is>
          <t>4 квартал</t>
        </is>
      </c>
      <c r="AL2" s="688" t="n"/>
      <c r="AM2" s="714" t="inlineStr">
        <is>
          <t>2 полугодие</t>
        </is>
      </c>
      <c r="AN2" s="688" t="n"/>
      <c r="AO2" s="741" t="inlineStr">
        <is>
          <t>Итого</t>
        </is>
      </c>
      <c r="AP2" s="688" t="n"/>
    </row>
    <row r="3" ht="39.75" customFormat="1" customHeight="1" s="16" thickBot="1">
      <c r="A3" s="696" t="n"/>
      <c r="B3" s="720" t="n"/>
      <c r="C3" s="29" t="inlineStr">
        <is>
          <t>забраковано, шт.</t>
        </is>
      </c>
      <c r="D3" s="30" t="inlineStr">
        <is>
          <t>выпуск/ поставка/гар.парк</t>
        </is>
      </c>
      <c r="E3" s="31" t="inlineStr">
        <is>
          <t>забраковано, штук</t>
        </is>
      </c>
      <c r="F3" s="32" t="inlineStr">
        <is>
          <t>выпуск/ поставка/гар.парк</t>
        </is>
      </c>
      <c r="G3" s="29" t="inlineStr">
        <is>
          <t>забраковано, штук</t>
        </is>
      </c>
      <c r="H3" s="30" t="inlineStr">
        <is>
          <t>выпуск/ поставка/гар.парк</t>
        </is>
      </c>
      <c r="I3" s="29" t="inlineStr">
        <is>
          <t>забраковано, штук</t>
        </is>
      </c>
      <c r="J3" s="30" t="inlineStr">
        <is>
          <t>выпуск/ поставка/гар.парк</t>
        </is>
      </c>
      <c r="K3" s="17" t="inlineStr">
        <is>
          <t>забраковано, штук</t>
        </is>
      </c>
      <c r="L3" s="18" t="inlineStr">
        <is>
          <t>выпуск/ поставка/гар.парк</t>
        </is>
      </c>
      <c r="M3" s="19" t="inlineStr">
        <is>
          <t>забраковано, шт.</t>
        </is>
      </c>
      <c r="N3" s="20" t="inlineStr">
        <is>
          <t>выпуск/ поставка/гар.парк</t>
        </is>
      </c>
      <c r="O3" s="17" t="inlineStr">
        <is>
          <t>забраковано, штук</t>
        </is>
      </c>
      <c r="P3" s="18" t="inlineStr">
        <is>
          <t>выпуск/ поставка/гар.парк</t>
        </is>
      </c>
      <c r="Q3" s="19" t="inlineStr">
        <is>
          <t>забраковано, штук</t>
        </is>
      </c>
      <c r="R3" s="18" t="inlineStr">
        <is>
          <t>выпуск/ поставка/гар.парк</t>
        </is>
      </c>
      <c r="S3" s="35" t="inlineStr">
        <is>
          <t>забраковано, штук</t>
        </is>
      </c>
      <c r="T3" s="36" t="inlineStr">
        <is>
          <t>выпуск/ поставка/гар.парк</t>
        </is>
      </c>
      <c r="U3" s="27" t="inlineStr">
        <is>
          <t>забраковано, штук</t>
        </is>
      </c>
      <c r="V3" s="26" t="inlineStr">
        <is>
          <t>выпуск/ поставка/гар.парк</t>
        </is>
      </c>
      <c r="W3" s="27" t="inlineStr">
        <is>
          <t>Забраковано, штук</t>
        </is>
      </c>
      <c r="X3" s="28" t="inlineStr">
        <is>
          <t>выпуск/ поставка/гар.парк</t>
        </is>
      </c>
      <c r="Y3" s="25" t="inlineStr">
        <is>
          <t>забраковано, штук</t>
        </is>
      </c>
      <c r="Z3" s="28" t="inlineStr">
        <is>
          <t>выпуск/ поставка/гар.парк</t>
        </is>
      </c>
      <c r="AA3" s="44" t="inlineStr">
        <is>
          <t>забраковано, штук</t>
        </is>
      </c>
      <c r="AB3" s="45" t="inlineStr">
        <is>
          <t>выпуск/ поставка/гар.парк</t>
        </is>
      </c>
      <c r="AC3" s="46" t="inlineStr">
        <is>
          <t>забраковано, штук</t>
        </is>
      </c>
      <c r="AD3" s="47" t="inlineStr">
        <is>
          <t>выпуск/ поставка/гар.парк</t>
        </is>
      </c>
      <c r="AE3" s="21" t="inlineStr">
        <is>
          <t>забраковано, штук</t>
        </is>
      </c>
      <c r="AF3" s="22" t="inlineStr">
        <is>
          <t>выпуск/ поставка/гар.парк</t>
        </is>
      </c>
      <c r="AG3" s="23" t="inlineStr">
        <is>
          <t>забраковано, штук</t>
        </is>
      </c>
      <c r="AH3" s="24" t="inlineStr">
        <is>
          <t>выпуск/ поставка/гар.парк</t>
        </is>
      </c>
      <c r="AI3" s="21" t="inlineStr">
        <is>
          <t>забраковано, штук</t>
        </is>
      </c>
      <c r="AJ3" s="22" t="inlineStr">
        <is>
          <t>выпуск/ поставка/гар.парк</t>
        </is>
      </c>
      <c r="AK3" s="23" t="inlineStr">
        <is>
          <t>забраковано, штук</t>
        </is>
      </c>
      <c r="AL3" s="22" t="inlineStr">
        <is>
          <t>выпуск/ поставка/гар.парк</t>
        </is>
      </c>
      <c r="AM3" s="35" t="inlineStr">
        <is>
          <t>забраковано, штук</t>
        </is>
      </c>
      <c r="AN3" s="36" t="inlineStr">
        <is>
          <t>выпуск/ поставка/гар.парк</t>
        </is>
      </c>
      <c r="AO3" s="34" t="inlineStr">
        <is>
          <t>забраковано, штук</t>
        </is>
      </c>
      <c r="AP3" s="36" t="inlineStr">
        <is>
          <t>выпуск/ поставка/гар.парк</t>
        </is>
      </c>
    </row>
    <row r="4" ht="33" customHeight="1" s="391">
      <c r="A4" s="739" t="inlineStr">
        <is>
          <t>Дефектность продукции при проведении ПСИ</t>
        </is>
      </c>
      <c r="B4" s="740" t="n"/>
      <c r="C4" s="142" t="n">
        <v>815</v>
      </c>
      <c r="D4" s="743" t="n">
        <v>32236</v>
      </c>
      <c r="E4" s="162" t="n">
        <v>931</v>
      </c>
      <c r="F4" s="743" t="n">
        <v>30545</v>
      </c>
      <c r="G4" s="142" t="n">
        <v>120</v>
      </c>
      <c r="H4" s="743" t="n">
        <v>34083</v>
      </c>
      <c r="I4" s="718">
        <f>C4+E4+G4</f>
        <v/>
      </c>
      <c r="J4" s="728">
        <f>D4+F4+H4</f>
        <v/>
      </c>
      <c r="K4" s="146" t="n">
        <v>1438</v>
      </c>
      <c r="L4" s="757" t="n">
        <v>36665</v>
      </c>
      <c r="M4" s="147" t="n">
        <v>706</v>
      </c>
      <c r="N4" s="755" t="n">
        <v>32632</v>
      </c>
      <c r="O4" s="146" t="n">
        <v>1384</v>
      </c>
      <c r="P4" s="757" t="n">
        <v>34147</v>
      </c>
      <c r="Q4" s="759">
        <f>K4+M4+O4</f>
        <v/>
      </c>
      <c r="R4" s="754">
        <f>L4+N4+P4</f>
        <v/>
      </c>
      <c r="S4" s="714">
        <f>I4+Q4</f>
        <v/>
      </c>
      <c r="T4" s="749">
        <f>J4+R4</f>
        <v/>
      </c>
      <c r="U4" s="152">
        <f>SUM(U5:U8)</f>
        <v/>
      </c>
      <c r="V4" s="730" t="n"/>
      <c r="W4" s="152">
        <f>SUM(W5:W8)</f>
        <v/>
      </c>
      <c r="X4" s="715" t="n"/>
      <c r="Y4" s="174">
        <f>SUM(Y5:Y8)</f>
        <v/>
      </c>
      <c r="Z4" s="768" t="n"/>
      <c r="AA4" s="334">
        <f>U4+W4+Y4</f>
        <v/>
      </c>
      <c r="AB4" s="735">
        <f>V4+X4+Z4</f>
        <v/>
      </c>
      <c r="AC4" s="49">
        <f>S4+AA4</f>
        <v/>
      </c>
      <c r="AD4" s="724">
        <f>T4+AB4</f>
        <v/>
      </c>
      <c r="AE4" s="158">
        <f>SUM(AE5:AE8)</f>
        <v/>
      </c>
      <c r="AF4" s="748" t="n"/>
      <c r="AG4" s="159">
        <f>SUM(AG5:AG8)</f>
        <v/>
      </c>
      <c r="AH4" s="742" t="n"/>
      <c r="AI4" s="158">
        <f>SUM(AI5:AI8)</f>
        <v/>
      </c>
      <c r="AJ4" s="748" t="n"/>
      <c r="AK4" s="54">
        <f>AE4+AG4+AI4</f>
        <v/>
      </c>
      <c r="AL4" s="721">
        <f>AF4+AH4+AJ4</f>
        <v/>
      </c>
      <c r="AM4" s="94">
        <f>AA4+AK4</f>
        <v/>
      </c>
      <c r="AN4" s="736">
        <f>AB4+AL4</f>
        <v/>
      </c>
      <c r="AO4" s="51">
        <f>AC4+AK4</f>
        <v/>
      </c>
      <c r="AP4" s="749">
        <f>AD4+AL4</f>
        <v/>
      </c>
    </row>
    <row r="5" ht="33" customHeight="1" s="391">
      <c r="A5" s="732" t="inlineStr">
        <is>
          <t>Процесс "Производство"</t>
        </is>
      </c>
      <c r="B5" s="700" t="n"/>
      <c r="C5" s="143" t="n">
        <v>103</v>
      </c>
      <c r="D5" s="711" t="n"/>
      <c r="E5" s="163" t="n">
        <v>1</v>
      </c>
      <c r="F5" s="711" t="n"/>
      <c r="G5" s="143" t="n">
        <v>107</v>
      </c>
      <c r="H5" s="711" t="n"/>
      <c r="I5" s="33">
        <f>C5+E5+G5</f>
        <v/>
      </c>
      <c r="J5" s="725" t="n"/>
      <c r="K5" s="148" t="n">
        <v>64</v>
      </c>
      <c r="L5" s="716" t="n"/>
      <c r="M5" s="149" t="n">
        <v>15</v>
      </c>
      <c r="N5" s="711" t="n"/>
      <c r="O5" s="148" t="n">
        <v>11</v>
      </c>
      <c r="P5" s="716" t="n"/>
      <c r="Q5" s="37">
        <f>K5+M5+O5</f>
        <v/>
      </c>
      <c r="R5" s="722" t="n"/>
      <c r="S5" s="38">
        <f>I5+Q5</f>
        <v/>
      </c>
      <c r="T5" s="725" t="n"/>
      <c r="U5" s="154" t="n"/>
      <c r="V5" s="711" t="n"/>
      <c r="W5" s="154" t="n"/>
      <c r="X5" s="716" t="n"/>
      <c r="Y5" s="175" t="n"/>
      <c r="Z5" s="711" t="n"/>
      <c r="AA5" s="210">
        <f>U5+W5+Y5</f>
        <v/>
      </c>
      <c r="AB5" s="722" t="n"/>
      <c r="AC5" s="43">
        <f>S5+AA5</f>
        <v/>
      </c>
      <c r="AD5" s="725" t="n"/>
      <c r="AE5" s="160" t="n"/>
      <c r="AF5" s="716" t="n"/>
      <c r="AG5" s="161" t="n"/>
      <c r="AH5" s="711" t="n"/>
      <c r="AI5" s="160" t="n"/>
      <c r="AJ5" s="716" t="n"/>
      <c r="AK5" s="53">
        <f>AE5+AG5+AI5</f>
        <v/>
      </c>
      <c r="AL5" s="722" t="n"/>
      <c r="AM5" s="95">
        <f>AA5+AK5</f>
        <v/>
      </c>
      <c r="AN5" s="737" t="n"/>
      <c r="AO5" s="52">
        <f>AC5+AK5</f>
        <v/>
      </c>
      <c r="AP5" s="725" t="n"/>
    </row>
    <row r="6" ht="33" customHeight="1" s="391">
      <c r="A6" s="732" t="inlineStr">
        <is>
          <t>Процесс "Закупки"</t>
        </is>
      </c>
      <c r="B6" s="700" t="n"/>
      <c r="C6" s="143" t="n">
        <v>7</v>
      </c>
      <c r="D6" s="711" t="n"/>
      <c r="E6" s="163" t="n">
        <v>7</v>
      </c>
      <c r="F6" s="711" t="n"/>
      <c r="G6" s="143" t="n">
        <v>7</v>
      </c>
      <c r="H6" s="711" t="n"/>
      <c r="I6" s="33">
        <f>C6+E6+G6</f>
        <v/>
      </c>
      <c r="J6" s="725" t="n"/>
      <c r="K6" s="148" t="n">
        <v>9</v>
      </c>
      <c r="L6" s="716" t="n"/>
      <c r="M6" s="149" t="n">
        <v>8</v>
      </c>
      <c r="N6" s="711" t="n"/>
      <c r="O6" s="148" t="n">
        <v>7</v>
      </c>
      <c r="P6" s="716" t="n"/>
      <c r="Q6" s="37">
        <f>K6+M6+O6</f>
        <v/>
      </c>
      <c r="R6" s="722" t="n"/>
      <c r="S6" s="38">
        <f>I6+Q6</f>
        <v/>
      </c>
      <c r="T6" s="725" t="n"/>
      <c r="U6" s="154" t="n"/>
      <c r="V6" s="711" t="n"/>
      <c r="W6" s="154" t="n"/>
      <c r="X6" s="716" t="n"/>
      <c r="Y6" s="175" t="n"/>
      <c r="Z6" s="711" t="n"/>
      <c r="AA6" s="210">
        <f>U6+W6+Y6</f>
        <v/>
      </c>
      <c r="AB6" s="722" t="n"/>
      <c r="AC6" s="43">
        <f>S6+AA6</f>
        <v/>
      </c>
      <c r="AD6" s="725" t="n"/>
      <c r="AE6" s="160" t="n"/>
      <c r="AF6" s="716" t="n"/>
      <c r="AG6" s="161" t="n"/>
      <c r="AH6" s="711" t="n"/>
      <c r="AI6" s="160" t="n"/>
      <c r="AJ6" s="716" t="n"/>
      <c r="AK6" s="53">
        <f>AE6+AG6+AI6</f>
        <v/>
      </c>
      <c r="AL6" s="722" t="n"/>
      <c r="AM6" s="95">
        <f>AA6+AK6</f>
        <v/>
      </c>
      <c r="AN6" s="737" t="n"/>
      <c r="AO6" s="52">
        <f>AC6+AK6</f>
        <v/>
      </c>
      <c r="AP6" s="725" t="n"/>
    </row>
    <row r="7" ht="33" customHeight="1" s="391">
      <c r="A7" s="732" t="inlineStr">
        <is>
          <t>Процесс "Проектирование и разработка новых изделий"</t>
        </is>
      </c>
      <c r="B7" s="700" t="n"/>
      <c r="C7" s="143" t="n">
        <v>0</v>
      </c>
      <c r="D7" s="711" t="n"/>
      <c r="E7" s="163" t="n">
        <v>0</v>
      </c>
      <c r="F7" s="711" t="n"/>
      <c r="G7" s="143" t="n">
        <v>0</v>
      </c>
      <c r="H7" s="711" t="n"/>
      <c r="I7" s="33">
        <f>C7+E7+G7</f>
        <v/>
      </c>
      <c r="J7" s="725" t="n"/>
      <c r="K7" s="148" t="n">
        <v>0</v>
      </c>
      <c r="L7" s="717" t="n"/>
      <c r="M7" s="149" t="n">
        <v>0</v>
      </c>
      <c r="N7" s="731" t="n"/>
      <c r="O7" s="148" t="n">
        <v>0</v>
      </c>
      <c r="P7" s="717" t="n"/>
      <c r="Q7" s="37">
        <f>K7+M7+O7</f>
        <v/>
      </c>
      <c r="R7" s="723" t="n"/>
      <c r="S7" s="38">
        <f>I7+Q7</f>
        <v/>
      </c>
      <c r="T7" s="726" t="n"/>
      <c r="U7" s="154" t="n"/>
      <c r="V7" s="731" t="n"/>
      <c r="W7" s="154" t="n"/>
      <c r="X7" s="717" t="n"/>
      <c r="Y7" s="175" t="n"/>
      <c r="Z7" s="731" t="n"/>
      <c r="AA7" s="210">
        <f>U7+W7+Y7</f>
        <v/>
      </c>
      <c r="AB7" s="723" t="n"/>
      <c r="AC7" s="43">
        <f>S7+AA7</f>
        <v/>
      </c>
      <c r="AD7" s="726" t="n"/>
      <c r="AE7" s="160" t="n"/>
      <c r="AF7" s="717" t="n"/>
      <c r="AG7" s="161" t="n"/>
      <c r="AH7" s="731" t="n"/>
      <c r="AI7" s="160" t="n"/>
      <c r="AJ7" s="717" t="n"/>
      <c r="AK7" s="53">
        <f>AE7+AG7+AI7</f>
        <v/>
      </c>
      <c r="AL7" s="723" t="n"/>
      <c r="AM7" s="95">
        <f>AA7+AK7</f>
        <v/>
      </c>
      <c r="AN7" s="738" t="n"/>
      <c r="AO7" s="52">
        <f>AC7+AK7</f>
        <v/>
      </c>
      <c r="AP7" s="726" t="n"/>
    </row>
    <row r="8" ht="33" customHeight="1" s="391" thickBot="1">
      <c r="A8" s="719" t="inlineStr">
        <is>
          <t>Прочие</t>
        </is>
      </c>
      <c r="B8" s="720" t="n"/>
      <c r="C8" s="335" t="n">
        <v>713</v>
      </c>
      <c r="D8" s="712" t="n"/>
      <c r="E8" s="336" t="n">
        <v>923</v>
      </c>
      <c r="F8" s="712" t="n"/>
      <c r="G8" s="335" t="n">
        <v>6</v>
      </c>
      <c r="H8" s="712" t="n"/>
      <c r="I8" s="337">
        <f>C8+E8+G8</f>
        <v/>
      </c>
      <c r="J8" s="729" t="n"/>
      <c r="K8" s="338" t="n">
        <v>1365</v>
      </c>
      <c r="L8" s="323" t="n"/>
      <c r="M8" s="339" t="n">
        <v>683</v>
      </c>
      <c r="N8" s="617" t="n"/>
      <c r="O8" s="338" t="n">
        <v>1366</v>
      </c>
      <c r="P8" s="323" t="n"/>
      <c r="Q8" s="340">
        <f>K8+M8+O8</f>
        <v/>
      </c>
      <c r="R8" s="320" t="n"/>
      <c r="S8" s="341">
        <f>I8+Q8</f>
        <v/>
      </c>
      <c r="T8" s="322" t="n"/>
      <c r="U8" s="342" t="n"/>
      <c r="V8" s="324" t="n"/>
      <c r="W8" s="342" t="n"/>
      <c r="X8" s="325" t="n"/>
      <c r="Y8" s="343" t="n"/>
      <c r="Z8" s="325" t="n"/>
      <c r="AA8" s="344">
        <f>U8+W8+Y8</f>
        <v/>
      </c>
      <c r="AB8" s="327" t="n"/>
      <c r="AC8" s="345">
        <f>S8+AA8</f>
        <v/>
      </c>
      <c r="AD8" s="326" t="n"/>
      <c r="AE8" s="346" t="n"/>
      <c r="AF8" s="318" t="n"/>
      <c r="AG8" s="347" t="n"/>
      <c r="AH8" s="319" t="n"/>
      <c r="AI8" s="346" t="n"/>
      <c r="AJ8" s="318" t="n"/>
      <c r="AK8" s="348">
        <f>AE8+AG8+AI8</f>
        <v/>
      </c>
      <c r="AL8" s="321" t="n"/>
      <c r="AM8" s="349">
        <f>AA8+AK8</f>
        <v/>
      </c>
      <c r="AN8" s="317" t="n"/>
      <c r="AO8" s="350">
        <f>AC8+AK8</f>
        <v/>
      </c>
      <c r="AP8" s="322" t="n"/>
    </row>
    <row r="9" ht="33" customHeight="1" s="391">
      <c r="A9" s="765" t="inlineStr">
        <is>
          <t>Дефектность продукции при поставке на АСП</t>
        </is>
      </c>
      <c r="B9" s="738" t="n"/>
      <c r="C9" s="144" t="n">
        <v>4</v>
      </c>
      <c r="D9" s="743" t="n">
        <v>23825</v>
      </c>
      <c r="E9" s="206" t="n">
        <v>0</v>
      </c>
      <c r="F9" s="743" t="n">
        <v>26186</v>
      </c>
      <c r="G9" s="144" t="n">
        <v>3</v>
      </c>
      <c r="H9" s="743" t="n">
        <v>27832</v>
      </c>
      <c r="I9" s="333">
        <f>C9+E9+G9</f>
        <v/>
      </c>
      <c r="J9" s="728">
        <f>D9+F9+H9</f>
        <v/>
      </c>
      <c r="K9" s="150">
        <f>SUM(K10:K13)</f>
        <v/>
      </c>
      <c r="L9" s="710" t="n">
        <v>27230</v>
      </c>
      <c r="M9" s="355">
        <f>SUM(M10:M13)</f>
        <v/>
      </c>
      <c r="N9" s="713" t="n">
        <v>26387</v>
      </c>
      <c r="O9" s="150">
        <f>SUM(O10:O13)</f>
        <v/>
      </c>
      <c r="P9" s="710" t="n">
        <v>30063</v>
      </c>
      <c r="Q9" s="39">
        <f>K9+M9+O9</f>
        <v/>
      </c>
      <c r="R9" s="747">
        <f>L9+N9+P9</f>
        <v/>
      </c>
      <c r="S9" s="40">
        <f>I9+Q9</f>
        <v/>
      </c>
      <c r="T9" s="744">
        <f>J9+R9</f>
        <v/>
      </c>
      <c r="U9" s="156">
        <f>SUM(U10:U13)</f>
        <v/>
      </c>
      <c r="V9" s="766" t="n"/>
      <c r="W9" s="156">
        <f>SUM(W10:W13)</f>
        <v/>
      </c>
      <c r="X9" s="766" t="n"/>
      <c r="Y9" s="353">
        <f>SUM(Y10:Y13)</f>
        <v/>
      </c>
      <c r="Z9" s="745" t="n"/>
      <c r="AA9" s="48">
        <f>U9+W9+Y9</f>
        <v/>
      </c>
      <c r="AB9" s="735">
        <f>V9+X9+Z9</f>
        <v/>
      </c>
      <c r="AC9" s="49">
        <f>S9+AA9</f>
        <v/>
      </c>
      <c r="AD9" s="724">
        <f>T9+AB9</f>
        <v/>
      </c>
      <c r="AE9" s="159">
        <f>SUM(AE10:AE13)</f>
        <v/>
      </c>
      <c r="AF9" s="748" t="n"/>
      <c r="AG9" s="159">
        <f>SUM(AG10:AG13)</f>
        <v/>
      </c>
      <c r="AH9" s="742" t="n"/>
      <c r="AI9" s="158">
        <f>SUM(AI10:AI13)</f>
        <v/>
      </c>
      <c r="AJ9" s="742" t="n"/>
      <c r="AK9" s="54">
        <f>AE9+AG9+AI9</f>
        <v/>
      </c>
      <c r="AL9" s="721">
        <f>AF9+AH9+AJ9</f>
        <v/>
      </c>
      <c r="AM9" s="94">
        <f>AA9+AK9</f>
        <v/>
      </c>
      <c r="AN9" s="736">
        <f>AB9+AL9</f>
        <v/>
      </c>
      <c r="AO9" s="51">
        <f>AC9+AK9</f>
        <v/>
      </c>
      <c r="AP9" s="749">
        <f>AD9+AL9</f>
        <v/>
      </c>
    </row>
    <row r="10" ht="33" customHeight="1" s="391">
      <c r="A10" s="732" t="inlineStr">
        <is>
          <t>Процесс "Производство"</t>
        </is>
      </c>
      <c r="B10" s="700" t="n"/>
      <c r="C10" s="143" t="n">
        <v>4</v>
      </c>
      <c r="D10" s="711" t="n"/>
      <c r="E10" s="205" t="n">
        <v>0</v>
      </c>
      <c r="F10" s="711" t="n"/>
      <c r="G10" s="143" t="n">
        <v>2</v>
      </c>
      <c r="H10" s="711" t="n"/>
      <c r="I10" s="33">
        <f>C10+E10+G10</f>
        <v/>
      </c>
      <c r="J10" s="725" t="n"/>
      <c r="K10" s="148" t="n"/>
      <c r="L10" s="711" t="n"/>
      <c r="M10" s="149" t="n"/>
      <c r="N10" s="711" t="n"/>
      <c r="O10" s="148" t="n"/>
      <c r="P10" s="711" t="n"/>
      <c r="Q10" s="37">
        <f>K10+M10+O10</f>
        <v/>
      </c>
      <c r="R10" s="725" t="n"/>
      <c r="S10" s="38">
        <f>I10+Q10</f>
        <v/>
      </c>
      <c r="T10" s="725" t="n"/>
      <c r="U10" s="154" t="n"/>
      <c r="V10" s="711" t="n"/>
      <c r="W10" s="154" t="n"/>
      <c r="X10" s="711" t="n"/>
      <c r="Y10" s="155" t="n"/>
      <c r="Z10" s="716" t="n"/>
      <c r="AA10" s="50">
        <f>U10+W10+Y10</f>
        <v/>
      </c>
      <c r="AB10" s="722" t="n"/>
      <c r="AC10" s="43">
        <f>S10+AA10</f>
        <v/>
      </c>
      <c r="AD10" s="725" t="n"/>
      <c r="AE10" s="160" t="n"/>
      <c r="AF10" s="716" t="n"/>
      <c r="AG10" s="161" t="n"/>
      <c r="AH10" s="711" t="n"/>
      <c r="AI10" s="160" t="n"/>
      <c r="AJ10" s="711" t="n"/>
      <c r="AK10" s="53">
        <f>AE10+AG10+AI10</f>
        <v/>
      </c>
      <c r="AL10" s="722" t="n"/>
      <c r="AM10" s="95">
        <f>AA10+AK10</f>
        <v/>
      </c>
      <c r="AN10" s="737" t="n"/>
      <c r="AO10" s="52">
        <f>AC10+AK10</f>
        <v/>
      </c>
      <c r="AP10" s="725" t="n"/>
    </row>
    <row r="11" ht="33" customHeight="1" s="391">
      <c r="A11" s="732" t="inlineStr">
        <is>
          <t>Процесс "Закупки"</t>
        </is>
      </c>
      <c r="B11" s="700" t="n"/>
      <c r="C11" s="143" t="n"/>
      <c r="D11" s="711" t="n"/>
      <c r="E11" s="143" t="n"/>
      <c r="F11" s="711" t="n"/>
      <c r="G11" s="143" t="n">
        <v>1</v>
      </c>
      <c r="H11" s="711" t="n"/>
      <c r="I11" s="33">
        <f>C11+E11+G11</f>
        <v/>
      </c>
      <c r="J11" s="725" t="n"/>
      <c r="K11" s="148" t="n"/>
      <c r="L11" s="711" t="n"/>
      <c r="M11" s="149" t="n"/>
      <c r="N11" s="711" t="n"/>
      <c r="O11" s="148" t="n"/>
      <c r="P11" s="711" t="n"/>
      <c r="Q11" s="37">
        <f>K11+M11+O11</f>
        <v/>
      </c>
      <c r="R11" s="725" t="n"/>
      <c r="S11" s="38">
        <f>I11+Q11</f>
        <v/>
      </c>
      <c r="T11" s="725" t="n"/>
      <c r="U11" s="154" t="n"/>
      <c r="V11" s="711" t="n"/>
      <c r="W11" s="154" t="n"/>
      <c r="X11" s="711" t="n"/>
      <c r="Y11" s="155" t="n"/>
      <c r="Z11" s="716" t="n"/>
      <c r="AA11" s="50">
        <f>U11+W11+Y11</f>
        <v/>
      </c>
      <c r="AB11" s="722" t="n"/>
      <c r="AC11" s="43">
        <f>S11+AA11</f>
        <v/>
      </c>
      <c r="AD11" s="725" t="n"/>
      <c r="AE11" s="160" t="n"/>
      <c r="AF11" s="716" t="n"/>
      <c r="AG11" s="161" t="n"/>
      <c r="AH11" s="711" t="n"/>
      <c r="AI11" s="160" t="n"/>
      <c r="AJ11" s="711" t="n"/>
      <c r="AK11" s="53">
        <f>AE11+AG11+AI11</f>
        <v/>
      </c>
      <c r="AL11" s="722" t="n"/>
      <c r="AM11" s="95">
        <f>AA11+AK11</f>
        <v/>
      </c>
      <c r="AN11" s="737" t="n"/>
      <c r="AO11" s="52">
        <f>AC11+AK11</f>
        <v/>
      </c>
      <c r="AP11" s="725" t="n"/>
    </row>
    <row r="12" ht="33" customHeight="1" s="391">
      <c r="A12" s="732" t="inlineStr">
        <is>
          <t>Процесс "Проектирование и разработка новых изделий"</t>
        </is>
      </c>
      <c r="B12" s="700" t="n"/>
      <c r="C12" s="145" t="n"/>
      <c r="D12" s="711" t="n"/>
      <c r="E12" s="145" t="n"/>
      <c r="F12" s="711" t="n"/>
      <c r="G12" s="145" t="n"/>
      <c r="H12" s="711" t="n"/>
      <c r="I12" s="33">
        <f>C12+E12+G12</f>
        <v/>
      </c>
      <c r="J12" s="725" t="n"/>
      <c r="K12" s="151" t="n"/>
      <c r="L12" s="711" t="n"/>
      <c r="M12" s="149" t="n"/>
      <c r="N12" s="711" t="n"/>
      <c r="O12" s="151" t="n"/>
      <c r="P12" s="711" t="n"/>
      <c r="Q12" s="41">
        <f>K12+M12+O12</f>
        <v/>
      </c>
      <c r="R12" s="725" t="n"/>
      <c r="S12" s="42">
        <f>I12+Q12</f>
        <v/>
      </c>
      <c r="T12" s="725" t="n"/>
      <c r="U12" s="157" t="n"/>
      <c r="V12" s="711" t="n"/>
      <c r="W12" s="157" t="n"/>
      <c r="X12" s="711" t="n"/>
      <c r="Y12" s="155" t="n"/>
      <c r="Z12" s="717" t="n"/>
      <c r="AA12" s="50">
        <f>U12+W12+Y12</f>
        <v/>
      </c>
      <c r="AB12" s="723" t="n"/>
      <c r="AC12" s="43">
        <f>S12+AA12</f>
        <v/>
      </c>
      <c r="AD12" s="726" t="n"/>
      <c r="AE12" s="160" t="n"/>
      <c r="AF12" s="717" t="n"/>
      <c r="AG12" s="161" t="n"/>
      <c r="AH12" s="731" t="n"/>
      <c r="AI12" s="160" t="n"/>
      <c r="AJ12" s="731" t="n"/>
      <c r="AK12" s="53">
        <f>AE12+AG12+AI12</f>
        <v/>
      </c>
      <c r="AL12" s="723" t="n"/>
      <c r="AM12" s="95">
        <f>AA12+AK12</f>
        <v/>
      </c>
      <c r="AN12" s="738" t="n"/>
      <c r="AO12" s="52">
        <f>AC12+AK12</f>
        <v/>
      </c>
      <c r="AP12" s="726" t="n"/>
    </row>
    <row r="13" ht="33" customHeight="1" s="391" thickBot="1">
      <c r="A13" s="719" t="inlineStr">
        <is>
          <t>БЗА (без центра ответственности)</t>
        </is>
      </c>
      <c r="B13" s="720" t="n"/>
      <c r="C13" s="145" t="n"/>
      <c r="D13" s="712" t="n"/>
      <c r="E13" s="145" t="n"/>
      <c r="F13" s="712" t="n"/>
      <c r="G13" s="145" t="n"/>
      <c r="H13" s="712" t="n"/>
      <c r="I13" s="337">
        <f>C13+E13+G13</f>
        <v/>
      </c>
      <c r="J13" s="729" t="n"/>
      <c r="K13" s="151" t="n"/>
      <c r="L13" s="712" t="n"/>
      <c r="M13" s="339" t="n"/>
      <c r="N13" s="712" t="n"/>
      <c r="O13" s="151" t="n"/>
      <c r="P13" s="712" t="n"/>
      <c r="Q13" s="41">
        <f>K13+M13+O13</f>
        <v/>
      </c>
      <c r="R13" s="729" t="n"/>
      <c r="S13" s="42">
        <f>I13+Q13</f>
        <v/>
      </c>
      <c r="T13" s="744" t="n"/>
      <c r="U13" s="157" t="n"/>
      <c r="V13" s="766" t="n"/>
      <c r="W13" s="157" t="n"/>
      <c r="X13" s="619" t="n"/>
      <c r="Y13" s="351" t="n"/>
      <c r="Z13" s="620" t="n"/>
      <c r="AA13" s="352">
        <f>U13+W13+Y13</f>
        <v/>
      </c>
      <c r="AB13" s="618" t="n"/>
      <c r="AC13" s="345">
        <f>S13+AA13</f>
        <v/>
      </c>
      <c r="AD13" s="614" t="n"/>
      <c r="AE13" s="328" t="n"/>
      <c r="AF13" s="612" t="n"/>
      <c r="AG13" s="329" t="n"/>
      <c r="AH13" s="613" t="n"/>
      <c r="AI13" s="328" t="n"/>
      <c r="AJ13" s="612" t="n"/>
      <c r="AK13" s="330">
        <f>AE13+AG13+AI13</f>
        <v/>
      </c>
      <c r="AL13" s="611" t="n"/>
      <c r="AM13" s="331">
        <f>AA13+AK13</f>
        <v/>
      </c>
      <c r="AN13" s="607" t="n"/>
      <c r="AO13" s="332">
        <f>AC13+AK13</f>
        <v/>
      </c>
      <c r="AP13" s="744" t="n"/>
    </row>
    <row r="14" ht="33" customHeight="1" s="391">
      <c r="A14" s="739" t="inlineStr">
        <is>
          <t>Дефектность продукции в гарантийный период</t>
        </is>
      </c>
      <c r="B14" s="740" t="n"/>
      <c r="C14" s="142" t="n">
        <v>0</v>
      </c>
      <c r="D14" s="743" t="n">
        <v>828490</v>
      </c>
      <c r="E14" s="142" t="n">
        <v>4</v>
      </c>
      <c r="F14" s="743" t="n">
        <v>830746</v>
      </c>
      <c r="G14" s="142" t="n">
        <v>0</v>
      </c>
      <c r="H14" s="743" t="n">
        <v>851657</v>
      </c>
      <c r="I14" s="718">
        <f>C14+E14+G14</f>
        <v/>
      </c>
      <c r="J14" s="728">
        <f>H14</f>
        <v/>
      </c>
      <c r="K14" s="146" t="n">
        <v>3</v>
      </c>
      <c r="L14" s="710" t="n">
        <v>830019</v>
      </c>
      <c r="M14" s="355" t="n">
        <v>4</v>
      </c>
      <c r="N14" s="710" t="n">
        <v>862412</v>
      </c>
      <c r="O14" s="167" t="n">
        <v>4</v>
      </c>
      <c r="P14" s="713" t="n">
        <v>889217</v>
      </c>
      <c r="Q14" s="759">
        <f>K14+M14+O14</f>
        <v/>
      </c>
      <c r="R14" s="747">
        <f>P14</f>
        <v/>
      </c>
      <c r="S14" s="714">
        <f>I14+Q14</f>
        <v/>
      </c>
      <c r="T14" s="764">
        <f>R14</f>
        <v/>
      </c>
      <c r="U14" s="353">
        <f>SUM(U15:U18)</f>
        <v/>
      </c>
      <c r="V14" s="730" t="n"/>
      <c r="W14" s="152">
        <f>SUM(W15:W18)</f>
        <v/>
      </c>
      <c r="X14" s="756" t="n"/>
      <c r="Y14" s="153">
        <f>SUM(Y15:Y18)</f>
        <v/>
      </c>
      <c r="Z14" s="745" t="n"/>
      <c r="AA14" s="48">
        <f>U14+W14+Y14</f>
        <v/>
      </c>
      <c r="AB14" s="735">
        <f>Z14</f>
        <v/>
      </c>
      <c r="AC14" s="49">
        <f>S14+AA14</f>
        <v/>
      </c>
      <c r="AD14" s="724">
        <f>AB14</f>
        <v/>
      </c>
      <c r="AE14" s="158">
        <f>SUM(AE15:AE18)</f>
        <v/>
      </c>
      <c r="AF14" s="748" t="n"/>
      <c r="AG14" s="159">
        <f>SUM(AG15:AG18)</f>
        <v/>
      </c>
      <c r="AH14" s="742" t="n"/>
      <c r="AI14" s="158">
        <f>SUM(AI15:AI18)</f>
        <v/>
      </c>
      <c r="AJ14" s="748" t="n"/>
      <c r="AK14" s="54">
        <f>AE14+AG14+AI14</f>
        <v/>
      </c>
      <c r="AL14" s="721">
        <f>AJ14</f>
        <v/>
      </c>
      <c r="AM14" s="94">
        <f>AA14+AK14</f>
        <v/>
      </c>
      <c r="AN14" s="736">
        <f>AL14</f>
        <v/>
      </c>
      <c r="AO14" s="51">
        <f>AC14+AK14</f>
        <v/>
      </c>
      <c r="AP14" s="749">
        <f>AL14</f>
        <v/>
      </c>
    </row>
    <row r="15" ht="33" customHeight="1" s="391">
      <c r="A15" s="732" t="inlineStr">
        <is>
          <t>Процесс "Производство"</t>
        </is>
      </c>
      <c r="B15" s="700" t="n"/>
      <c r="C15" s="143" t="n"/>
      <c r="D15" s="711" t="n"/>
      <c r="E15" s="143" t="n"/>
      <c r="F15" s="711" t="n"/>
      <c r="G15" s="143" t="n"/>
      <c r="H15" s="711" t="n"/>
      <c r="I15" s="33">
        <f>C15+E15+G15</f>
        <v/>
      </c>
      <c r="J15" s="725" t="n"/>
      <c r="K15" s="148" t="n"/>
      <c r="L15" s="711" t="n"/>
      <c r="M15" s="149" t="n"/>
      <c r="N15" s="711" t="n"/>
      <c r="O15" s="148" t="n"/>
      <c r="P15" s="711" t="n"/>
      <c r="Q15" s="37">
        <f>K15+M15+O15</f>
        <v/>
      </c>
      <c r="R15" s="725" t="n"/>
      <c r="S15" s="38">
        <f>I15+Q15</f>
        <v/>
      </c>
      <c r="T15" s="722" t="n"/>
      <c r="U15" s="356" t="n"/>
      <c r="V15" s="711" t="n"/>
      <c r="W15" s="154" t="n"/>
      <c r="X15" s="716" t="n"/>
      <c r="Y15" s="155" t="n"/>
      <c r="Z15" s="716" t="n"/>
      <c r="AA15" s="50">
        <f>U15+W15+Y15</f>
        <v/>
      </c>
      <c r="AB15" s="722" t="n"/>
      <c r="AC15" s="43">
        <f>S15+AA15</f>
        <v/>
      </c>
      <c r="AD15" s="725" t="n"/>
      <c r="AE15" s="160" t="n"/>
      <c r="AF15" s="716" t="n"/>
      <c r="AG15" s="161" t="n"/>
      <c r="AH15" s="711" t="n"/>
      <c r="AI15" s="160" t="n"/>
      <c r="AJ15" s="716" t="n"/>
      <c r="AK15" s="53">
        <f>AE15+AG15+AI15</f>
        <v/>
      </c>
      <c r="AL15" s="722" t="n"/>
      <c r="AM15" s="95">
        <f>AA15+AK15</f>
        <v/>
      </c>
      <c r="AN15" s="737" t="n"/>
      <c r="AO15" s="52">
        <f>AC15+AK15</f>
        <v/>
      </c>
      <c r="AP15" s="725" t="n"/>
    </row>
    <row r="16" ht="33" customHeight="1" s="391">
      <c r="A16" s="732" t="inlineStr">
        <is>
          <t>Процесс "Закупки"</t>
        </is>
      </c>
      <c r="B16" s="700" t="n"/>
      <c r="C16" s="143" t="n"/>
      <c r="D16" s="711" t="n"/>
      <c r="E16" s="143" t="n"/>
      <c r="F16" s="711" t="n"/>
      <c r="G16" s="143" t="n"/>
      <c r="H16" s="711" t="n"/>
      <c r="I16" s="33">
        <f>C16+E16+G16</f>
        <v/>
      </c>
      <c r="J16" s="725" t="n"/>
      <c r="K16" s="148" t="n">
        <v>3</v>
      </c>
      <c r="L16" s="711" t="n"/>
      <c r="M16" s="149" t="n">
        <v>4</v>
      </c>
      <c r="N16" s="711" t="n"/>
      <c r="O16" s="148" t="n">
        <v>4</v>
      </c>
      <c r="P16" s="711" t="n"/>
      <c r="Q16" s="37">
        <f>K16+M16+O16</f>
        <v/>
      </c>
      <c r="R16" s="725" t="n"/>
      <c r="S16" s="38">
        <f>I16+Q16</f>
        <v/>
      </c>
      <c r="T16" s="722" t="n"/>
      <c r="U16" s="356" t="n"/>
      <c r="V16" s="711" t="n"/>
      <c r="W16" s="154" t="n"/>
      <c r="X16" s="716" t="n"/>
      <c r="Y16" s="155" t="n"/>
      <c r="Z16" s="716" t="n"/>
      <c r="AA16" s="50">
        <f>U16+W16+Y16</f>
        <v/>
      </c>
      <c r="AB16" s="722" t="n"/>
      <c r="AC16" s="43">
        <f>S16+AA16</f>
        <v/>
      </c>
      <c r="AD16" s="725" t="n"/>
      <c r="AE16" s="160" t="n"/>
      <c r="AF16" s="716" t="n"/>
      <c r="AG16" s="161" t="n"/>
      <c r="AH16" s="711" t="n"/>
      <c r="AI16" s="160" t="n"/>
      <c r="AJ16" s="716" t="n"/>
      <c r="AK16" s="53">
        <f>AE16+AG16+AI16</f>
        <v/>
      </c>
      <c r="AL16" s="722" t="n"/>
      <c r="AM16" s="95">
        <f>AA16+AK16</f>
        <v/>
      </c>
      <c r="AN16" s="737" t="n"/>
      <c r="AO16" s="52">
        <f>AC16+AK16</f>
        <v/>
      </c>
      <c r="AP16" s="725" t="n"/>
    </row>
    <row r="17" ht="33" customHeight="1" s="391">
      <c r="A17" s="732" t="inlineStr">
        <is>
          <t>Процесс "Проектирование и разработка новых изделий"</t>
        </is>
      </c>
      <c r="B17" s="700" t="n"/>
      <c r="C17" s="143" t="n"/>
      <c r="D17" s="711" t="n"/>
      <c r="E17" s="143" t="n"/>
      <c r="F17" s="711" t="n"/>
      <c r="G17" s="143" t="n"/>
      <c r="H17" s="711" t="n"/>
      <c r="I17" s="33">
        <f>C17+E17+G17</f>
        <v/>
      </c>
      <c r="J17" s="725" t="n"/>
      <c r="K17" s="148" t="n"/>
      <c r="L17" s="711" t="n"/>
      <c r="M17" s="149" t="n"/>
      <c r="N17" s="711" t="n"/>
      <c r="O17" s="148" t="n"/>
      <c r="P17" s="711" t="n"/>
      <c r="Q17" s="37">
        <f>K17+M17+O17</f>
        <v/>
      </c>
      <c r="R17" s="725" t="n"/>
      <c r="S17" s="38">
        <f>I17+Q17</f>
        <v/>
      </c>
      <c r="T17" s="723" t="n"/>
      <c r="U17" s="356" t="n"/>
      <c r="V17" s="731" t="n"/>
      <c r="W17" s="154" t="n"/>
      <c r="X17" s="717" t="n"/>
      <c r="Y17" s="155" t="n"/>
      <c r="Z17" s="717" t="n"/>
      <c r="AA17" s="50">
        <f>U17+W17+Y17</f>
        <v/>
      </c>
      <c r="AB17" s="723" t="n"/>
      <c r="AC17" s="43">
        <f>S17+AA17</f>
        <v/>
      </c>
      <c r="AD17" s="726" t="n"/>
      <c r="AE17" s="160" t="n"/>
      <c r="AF17" s="717" t="n"/>
      <c r="AG17" s="161" t="n"/>
      <c r="AH17" s="731" t="n"/>
      <c r="AI17" s="160" t="n"/>
      <c r="AJ17" s="717" t="n"/>
      <c r="AK17" s="53">
        <f>AE17+AG17+AI17</f>
        <v/>
      </c>
      <c r="AL17" s="723" t="n"/>
      <c r="AM17" s="95">
        <f>AA17+AK17</f>
        <v/>
      </c>
      <c r="AN17" s="738" t="n"/>
      <c r="AO17" s="52">
        <f>AC17+AK17</f>
        <v/>
      </c>
      <c r="AP17" s="726" t="n"/>
    </row>
    <row r="18" ht="33" customHeight="1" s="391" thickBot="1">
      <c r="A18" s="719" t="inlineStr">
        <is>
          <t>БЗА (без центра ответственности)</t>
        </is>
      </c>
      <c r="B18" s="720" t="n"/>
      <c r="C18" s="335" t="n"/>
      <c r="D18" s="712" t="n"/>
      <c r="E18" s="335" t="n"/>
      <c r="F18" s="712" t="n"/>
      <c r="G18" s="335" t="n"/>
      <c r="H18" s="712" t="n"/>
      <c r="I18" s="337">
        <f>C18+E18+G18</f>
        <v/>
      </c>
      <c r="J18" s="729" t="n"/>
      <c r="K18" s="338" t="n"/>
      <c r="L18" s="712" t="n"/>
      <c r="M18" s="339" t="n"/>
      <c r="N18" s="712" t="n"/>
      <c r="O18" s="338" t="n"/>
      <c r="P18" s="712" t="n"/>
      <c r="Q18" s="340">
        <f>K18+M18+O18</f>
        <v/>
      </c>
      <c r="R18" s="729" t="n"/>
      <c r="S18" s="341">
        <f>I18+Q18</f>
        <v/>
      </c>
      <c r="T18" s="360" t="n"/>
      <c r="U18" s="357" t="n"/>
      <c r="V18" s="358" t="n"/>
      <c r="W18" s="342" t="n"/>
      <c r="X18" s="361" t="n"/>
      <c r="Y18" s="354" t="n"/>
      <c r="Z18" s="362" t="n"/>
      <c r="AA18" s="352">
        <f>U18+W18+Y18</f>
        <v/>
      </c>
      <c r="AB18" s="363" t="n"/>
      <c r="AC18" s="345">
        <f>S18+AA18</f>
        <v/>
      </c>
      <c r="AD18" s="317" t="n"/>
      <c r="AE18" s="346" t="n"/>
      <c r="AF18" s="364" t="n"/>
      <c r="AG18" s="347" t="n"/>
      <c r="AH18" s="359" t="n"/>
      <c r="AI18" s="346" t="n"/>
      <c r="AJ18" s="364" t="n"/>
      <c r="AK18" s="348">
        <f>AE18+AG18+AI18</f>
        <v/>
      </c>
      <c r="AL18" s="365" t="n"/>
      <c r="AM18" s="349">
        <f>AA18+AK18</f>
        <v/>
      </c>
      <c r="AN18" s="366" t="n"/>
      <c r="AO18" s="350">
        <f>AC18+AK18</f>
        <v/>
      </c>
      <c r="AP18" s="367" t="n"/>
    </row>
    <row r="19" ht="23.25" customHeight="1" s="391">
      <c r="A19" s="752" t="n"/>
      <c r="B19" s="753" t="n"/>
      <c r="C19" s="753" t="n"/>
      <c r="D19" s="753" t="n"/>
      <c r="E19" s="753" t="n"/>
      <c r="F19" s="753" t="n"/>
      <c r="G19" s="753" t="n"/>
      <c r="H19" s="753" t="n"/>
      <c r="I19" s="753" t="n"/>
      <c r="J19" s="753" t="n"/>
      <c r="K19" s="753" t="n"/>
      <c r="L19" s="753" t="n"/>
      <c r="M19" s="753" t="n"/>
      <c r="N19" s="753" t="n"/>
      <c r="O19" s="753" t="n"/>
      <c r="P19" s="753" t="n"/>
      <c r="Q19" s="753" t="n"/>
      <c r="R19" s="753" t="n"/>
      <c r="S19" s="753" t="n"/>
      <c r="T19" s="753" t="n"/>
      <c r="U19" s="753" t="n"/>
      <c r="V19" s="753" t="n"/>
      <c r="W19" s="753" t="n"/>
      <c r="X19" s="753" t="n"/>
      <c r="Y19" s="753" t="n"/>
      <c r="Z19" s="753" t="n"/>
      <c r="AA19" s="753" t="n"/>
      <c r="AB19" s="753" t="n"/>
      <c r="AC19" s="753" t="n"/>
      <c r="AD19" s="753" t="n"/>
      <c r="AE19" s="753" t="n"/>
      <c r="AF19" s="753" t="n"/>
    </row>
    <row r="20" ht="18.75" customHeight="1" s="391" thickBot="1"/>
    <row r="21" ht="45.75" customHeight="1" s="391" thickBot="1">
      <c r="A21" s="60" t="inlineStr">
        <is>
          <t>Наименование показателя</t>
        </is>
      </c>
      <c r="B21" s="61" t="inlineStr">
        <is>
          <t>единица измерения</t>
        </is>
      </c>
      <c r="C21" s="68" t="inlineStr">
        <is>
          <t>январь</t>
        </is>
      </c>
      <c r="D21" s="69" t="inlineStr">
        <is>
          <t>февраль</t>
        </is>
      </c>
      <c r="E21" s="70" t="inlineStr">
        <is>
          <t>март</t>
        </is>
      </c>
      <c r="F21" s="71" t="inlineStr">
        <is>
          <t>1 кв.</t>
        </is>
      </c>
      <c r="G21" s="76" t="inlineStr">
        <is>
          <t>апрель</t>
        </is>
      </c>
      <c r="H21" s="77" t="inlineStr">
        <is>
          <t>май</t>
        </is>
      </c>
      <c r="I21" s="78" t="inlineStr">
        <is>
          <t>июнь</t>
        </is>
      </c>
      <c r="J21" s="79" t="inlineStr">
        <is>
          <t>2 кв.</t>
        </is>
      </c>
      <c r="K21" s="80" t="inlineStr">
        <is>
          <t>1 полугодие</t>
        </is>
      </c>
      <c r="L21" s="72" t="inlineStr">
        <is>
          <t>июль</t>
        </is>
      </c>
      <c r="M21" s="73" t="inlineStr">
        <is>
          <t>август</t>
        </is>
      </c>
      <c r="N21" s="74" t="inlineStr">
        <is>
          <t>сентябрь</t>
        </is>
      </c>
      <c r="O21" s="75" t="inlineStr">
        <is>
          <t>3 кв.</t>
        </is>
      </c>
      <c r="P21" s="80" t="inlineStr">
        <is>
          <t>9 мес.</t>
        </is>
      </c>
      <c r="Q21" s="81" t="inlineStr">
        <is>
          <t>октябрь</t>
        </is>
      </c>
      <c r="R21" s="66" t="inlineStr">
        <is>
          <t>ноябрь</t>
        </is>
      </c>
      <c r="S21" s="67" t="inlineStr">
        <is>
          <t>декабрь</t>
        </is>
      </c>
      <c r="T21" s="96" t="inlineStr">
        <is>
          <t>4 кв.</t>
        </is>
      </c>
      <c r="U21" s="80" t="inlineStr">
        <is>
          <t>2 полугодие</t>
        </is>
      </c>
      <c r="V21" s="82" t="inlineStr">
        <is>
          <t>итого</t>
        </is>
      </c>
    </row>
    <row r="22" ht="30" customHeight="1" s="391">
      <c r="A22" s="761" t="inlineStr">
        <is>
          <t xml:space="preserve">Потери от внутреннего брака </t>
        </is>
      </c>
      <c r="B22" s="58" t="inlineStr">
        <is>
          <t>% к себестоимости</t>
        </is>
      </c>
      <c r="C22" s="215" t="n">
        <v>-0.002</v>
      </c>
      <c r="D22" s="216" t="n">
        <v>0.139</v>
      </c>
      <c r="E22" s="217" t="n">
        <v>0.014</v>
      </c>
      <c r="F22" s="214" t="n">
        <v>0.134</v>
      </c>
      <c r="G22" s="218" t="n">
        <v>0.16</v>
      </c>
      <c r="H22" s="219" t="n">
        <v>0.044</v>
      </c>
      <c r="I22" s="220" t="n">
        <v>0.035</v>
      </c>
      <c r="J22" s="302" t="n"/>
      <c r="K22" s="213" t="n"/>
      <c r="L22" s="221" t="n"/>
      <c r="M22" s="222" t="n"/>
      <c r="N22" s="223" t="n"/>
      <c r="O22" s="307" t="n"/>
      <c r="P22" s="681" t="n"/>
      <c r="Q22" s="224" t="n"/>
      <c r="R22" s="225" t="n"/>
      <c r="S22" s="226" t="n"/>
      <c r="T22" s="227" t="n"/>
      <c r="U22" s="213" t="n"/>
      <c r="V22" s="228" t="n"/>
    </row>
    <row r="23" ht="24" customHeight="1" s="391" thickBot="1">
      <c r="A23" s="762" t="n"/>
      <c r="B23" s="59" t="inlineStr">
        <is>
          <t>руб.</t>
        </is>
      </c>
      <c r="C23" s="368" t="n">
        <v>-95.45</v>
      </c>
      <c r="D23" s="229" t="n">
        <v>7657.94</v>
      </c>
      <c r="E23" s="229" t="n">
        <v>755.87</v>
      </c>
      <c r="F23" s="230">
        <f>SUM(C23:E23)</f>
        <v/>
      </c>
      <c r="G23" s="231" t="n">
        <v>9927.809999999999</v>
      </c>
      <c r="H23" s="232" t="n">
        <v>2403.52</v>
      </c>
      <c r="I23" s="233" t="n">
        <v>2083.48</v>
      </c>
      <c r="J23" s="234">
        <f>SUM(G23:I23)</f>
        <v/>
      </c>
      <c r="K23" s="235">
        <f>F23+J23</f>
        <v/>
      </c>
      <c r="L23" s="236" t="n"/>
      <c r="M23" s="237" t="n"/>
      <c r="N23" s="238" t="n"/>
      <c r="O23" s="306">
        <f>SUM(L23:N23)</f>
        <v/>
      </c>
      <c r="P23" s="235">
        <f>O23+K23</f>
        <v/>
      </c>
      <c r="Q23" s="240" t="n"/>
      <c r="R23" s="241" t="n"/>
      <c r="S23" s="242" t="n"/>
      <c r="T23" s="243">
        <f>SUM(Q23:S23)</f>
        <v/>
      </c>
      <c r="U23" s="244">
        <f>O23+T23</f>
        <v/>
      </c>
      <c r="V23" s="245">
        <f>P23+T23</f>
        <v/>
      </c>
    </row>
    <row r="24" ht="45.75" customHeight="1" s="391" thickBot="1">
      <c r="A24" s="60" t="inlineStr">
        <is>
          <t>Удержано с виновников (внутренний брак)</t>
        </is>
      </c>
      <c r="B24" s="61" t="inlineStr">
        <is>
          <t>руб.</t>
        </is>
      </c>
      <c r="C24" s="246" t="n">
        <v>138.74</v>
      </c>
      <c r="D24" s="247" t="n">
        <v>0</v>
      </c>
      <c r="E24" s="248" t="n">
        <v>89.5</v>
      </c>
      <c r="F24" s="230">
        <f>SUM(C24:E24)</f>
        <v/>
      </c>
      <c r="G24" s="249" t="n">
        <v>359.76</v>
      </c>
      <c r="H24" s="250" t="n">
        <v>125.99</v>
      </c>
      <c r="I24" s="251" t="n">
        <v>0</v>
      </c>
      <c r="J24" s="252">
        <f>SUM(G24:I24)</f>
        <v/>
      </c>
      <c r="K24" s="235">
        <f>F24+J24</f>
        <v/>
      </c>
      <c r="L24" s="253" t="n"/>
      <c r="M24" s="254" t="n"/>
      <c r="N24" s="255" t="n"/>
      <c r="O24" s="239">
        <f>SUM(L24:N24)</f>
        <v/>
      </c>
      <c r="P24" s="235">
        <f>O24+K24</f>
        <v/>
      </c>
      <c r="Q24" s="256" t="n"/>
      <c r="R24" s="257" t="n"/>
      <c r="S24" s="258" t="n"/>
      <c r="T24" s="243">
        <f>SUM(Q24:S24)</f>
        <v/>
      </c>
      <c r="U24" s="244">
        <f>O24+T24</f>
        <v/>
      </c>
      <c r="V24" s="259">
        <f>P24+T24</f>
        <v/>
      </c>
    </row>
    <row r="25" ht="30.75" customHeight="1" s="391" thickBot="1">
      <c r="A25" s="733" t="inlineStr">
        <is>
          <t>Потери от внешнего брака</t>
        </is>
      </c>
      <c r="B25" s="58" t="inlineStr">
        <is>
          <t>% к себестоимости</t>
        </is>
      </c>
      <c r="C25" s="246" t="n">
        <v>0.064469</v>
      </c>
      <c r="D25" s="247" t="n">
        <v>0.156343</v>
      </c>
      <c r="E25" s="248" t="n">
        <v>0.0395121</v>
      </c>
      <c r="F25" s="682" t="n">
        <v>0.10688</v>
      </c>
      <c r="G25" s="249" t="n">
        <v>0.059544</v>
      </c>
      <c r="H25" s="250" t="n">
        <v>0.07066</v>
      </c>
      <c r="I25" s="251" t="n">
        <v>0.1554</v>
      </c>
      <c r="J25" s="303" t="n"/>
      <c r="K25" s="260" t="n"/>
      <c r="L25" s="261" t="n"/>
      <c r="M25" s="262" t="n"/>
      <c r="N25" s="263" t="n"/>
      <c r="O25" s="264" t="n"/>
      <c r="P25" s="683" t="n"/>
      <c r="Q25" s="256" t="n"/>
      <c r="R25" s="257" t="n"/>
      <c r="S25" s="258" t="n"/>
      <c r="T25" s="265" t="n"/>
      <c r="U25" s="266" t="n"/>
      <c r="V25" s="267" t="n"/>
    </row>
    <row r="26" ht="25.5" customHeight="1" s="391" thickBot="1">
      <c r="A26" s="734" t="n"/>
      <c r="B26" s="59" t="inlineStr">
        <is>
          <t>руб.</t>
        </is>
      </c>
      <c r="C26" s="268" t="n">
        <v>3596.45</v>
      </c>
      <c r="D26" s="269" t="n">
        <v>8586.059999999999</v>
      </c>
      <c r="E26" s="270" t="inlineStr">
        <is>
          <t>2,149,13</t>
        </is>
      </c>
      <c r="F26" s="271">
        <f>SUM(C26:E26)</f>
        <v/>
      </c>
      <c r="G26" s="272" t="n">
        <v>3698.19</v>
      </c>
      <c r="H26" s="273" t="n">
        <v>3848.48</v>
      </c>
      <c r="I26" s="274" t="n">
        <v>9253.52</v>
      </c>
      <c r="J26" s="275">
        <f>SUM(G26:I26)</f>
        <v/>
      </c>
      <c r="K26" s="276">
        <f>F26+J26</f>
        <v/>
      </c>
      <c r="L26" s="277" t="n"/>
      <c r="M26" s="278" t="n"/>
      <c r="N26" s="279" t="n"/>
      <c r="O26" s="280">
        <f>SUM(L26:N26)</f>
        <v/>
      </c>
      <c r="P26" s="244">
        <f>O26+K26</f>
        <v/>
      </c>
      <c r="Q26" s="281" t="n"/>
      <c r="R26" s="282" t="n"/>
      <c r="S26" s="283" t="n"/>
      <c r="T26" s="284">
        <f>SUM(Q26:S26)</f>
        <v/>
      </c>
      <c r="U26" s="244">
        <f>O26+T26</f>
        <v/>
      </c>
      <c r="V26" s="259">
        <f>P26+T26</f>
        <v/>
      </c>
    </row>
    <row r="27" ht="45.75" customHeight="1" s="391" thickBot="1">
      <c r="A27" s="62" t="inlineStr">
        <is>
          <t>Удеражно с виновников (внешний брак)</t>
        </is>
      </c>
      <c r="B27" s="63" t="inlineStr">
        <is>
          <t>руб.</t>
        </is>
      </c>
      <c r="C27" s="285" t="n">
        <v>5.82</v>
      </c>
      <c r="D27" s="286" t="n">
        <v>0</v>
      </c>
      <c r="E27" s="287" t="n">
        <v>6.49</v>
      </c>
      <c r="F27" s="271">
        <f>SUM(C27:E27)</f>
        <v/>
      </c>
      <c r="G27" s="288" t="n">
        <v>49.01</v>
      </c>
      <c r="H27" s="289" t="n">
        <v>4.17</v>
      </c>
      <c r="I27" s="290" t="n">
        <v>0</v>
      </c>
      <c r="J27" s="252" t="n"/>
      <c r="K27" s="291" t="n"/>
      <c r="L27" s="292" t="n"/>
      <c r="M27" s="293" t="n"/>
      <c r="N27" s="294" t="n"/>
      <c r="O27" s="239" t="n"/>
      <c r="P27" s="291" t="n"/>
      <c r="Q27" s="295" t="n"/>
      <c r="R27" s="296" t="n"/>
      <c r="S27" s="297" t="n"/>
      <c r="T27" s="243" t="n"/>
      <c r="U27" s="244" t="n"/>
      <c r="V27" s="259" t="n"/>
    </row>
    <row r="28" ht="30" customHeight="1" s="391" thickBot="1">
      <c r="A28" s="60" t="inlineStr">
        <is>
          <t>Депремировано за качество</t>
        </is>
      </c>
      <c r="B28" s="61" t="inlineStr">
        <is>
          <t>руб.</t>
        </is>
      </c>
      <c r="C28" s="246" t="n">
        <v>326.68</v>
      </c>
      <c r="D28" s="298" t="n">
        <v>60.95</v>
      </c>
      <c r="E28" s="299" t="n">
        <v>143.97</v>
      </c>
      <c r="F28" s="271">
        <f>SUM(C28:E28)</f>
        <v/>
      </c>
      <c r="G28" s="249" t="n">
        <v>93.70999999999999</v>
      </c>
      <c r="H28" s="250" t="n">
        <v>249.48</v>
      </c>
      <c r="I28" s="251" t="n">
        <v>0</v>
      </c>
      <c r="J28" s="252" t="n"/>
      <c r="K28" s="235" t="n"/>
      <c r="L28" s="300" t="n"/>
      <c r="M28" s="262" t="n"/>
      <c r="N28" s="301" t="n"/>
      <c r="O28" s="239" t="n"/>
      <c r="P28" s="291" t="n"/>
      <c r="Q28" s="256" t="n"/>
      <c r="R28" s="257" t="n"/>
      <c r="S28" s="258" t="n"/>
      <c r="T28" s="243" t="n"/>
      <c r="U28" s="244" t="n"/>
      <c r="V28" s="259" t="n"/>
    </row>
    <row r="29" ht="60" customHeight="1" s="391" thickBot="1">
      <c r="A29" s="64" t="inlineStr">
        <is>
          <t>Степень соответствия производственной системы</t>
        </is>
      </c>
      <c r="B29" s="65" t="inlineStr">
        <is>
          <t>%</t>
        </is>
      </c>
      <c r="C29" s="268" t="n">
        <v>66</v>
      </c>
      <c r="D29" s="269" t="n">
        <v>66</v>
      </c>
      <c r="E29" s="270" t="n">
        <v>65</v>
      </c>
      <c r="F29" s="309">
        <f>SUM(C29:E29)</f>
        <v/>
      </c>
      <c r="G29" s="272" t="n">
        <v>65</v>
      </c>
      <c r="H29" s="273" t="n">
        <v>65</v>
      </c>
      <c r="I29" s="274" t="n">
        <v>65</v>
      </c>
      <c r="J29" s="275" t="n"/>
      <c r="K29" s="244" t="n"/>
      <c r="L29" s="310" t="n"/>
      <c r="M29" s="278" t="n"/>
      <c r="N29" s="311" t="n"/>
      <c r="O29" s="312" t="n"/>
      <c r="P29" s="244" t="n"/>
      <c r="Q29" s="201" t="n"/>
      <c r="R29" s="202" t="n"/>
      <c r="S29" s="203" t="n"/>
      <c r="T29" s="204" t="n"/>
      <c r="U29" s="308" t="n"/>
      <c r="V29" s="200" t="n"/>
    </row>
    <row r="34">
      <c r="S34" s="702" t="inlineStr"/>
    </row>
  </sheetData>
  <mergeCells count="100">
    <mergeCell ref="K2:L2"/>
    <mergeCell ref="L14:L18"/>
    <mergeCell ref="P14:P18"/>
    <mergeCell ref="AC2:AD2"/>
    <mergeCell ref="X4:X7"/>
    <mergeCell ref="I2:J2"/>
    <mergeCell ref="A18:B18"/>
    <mergeCell ref="AL4:AL7"/>
    <mergeCell ref="AD14:AD17"/>
    <mergeCell ref="AA2:AB2"/>
    <mergeCell ref="J14:J18"/>
    <mergeCell ref="V4:V7"/>
    <mergeCell ref="A16:B16"/>
    <mergeCell ref="A25:A26"/>
    <mergeCell ref="G2:H2"/>
    <mergeCell ref="AB14:AB17"/>
    <mergeCell ref="AN4:AN7"/>
    <mergeCell ref="A14:B14"/>
    <mergeCell ref="AO2:AP2"/>
    <mergeCell ref="AJ9:AJ12"/>
    <mergeCell ref="H14:H18"/>
    <mergeCell ref="T9:T12"/>
    <mergeCell ref="Z14:Z17"/>
    <mergeCell ref="A7:B7"/>
    <mergeCell ref="AM2:AN2"/>
    <mergeCell ref="AH9:AH12"/>
    <mergeCell ref="A13:B13"/>
    <mergeCell ref="W2:X2"/>
    <mergeCell ref="F14:F18"/>
    <mergeCell ref="R9:R13"/>
    <mergeCell ref="AF9:AF12"/>
    <mergeCell ref="AJ4:AJ7"/>
    <mergeCell ref="P9:P13"/>
    <mergeCell ref="Y2:Z2"/>
    <mergeCell ref="T4:T7"/>
    <mergeCell ref="U2:V2"/>
    <mergeCell ref="E2:F2"/>
    <mergeCell ref="AP14:AP17"/>
    <mergeCell ref="A19:AF19"/>
    <mergeCell ref="AH4:AH7"/>
    <mergeCell ref="A5:B5"/>
    <mergeCell ref="R4:R7"/>
    <mergeCell ref="S2:T2"/>
    <mergeCell ref="AD9:AD12"/>
    <mergeCell ref="C2:D2"/>
    <mergeCell ref="AN14:AN17"/>
    <mergeCell ref="N4:N7"/>
    <mergeCell ref="A11:B11"/>
    <mergeCell ref="N9:N13"/>
    <mergeCell ref="X14:X17"/>
    <mergeCell ref="D14:D18"/>
    <mergeCell ref="A17:B17"/>
    <mergeCell ref="AB9:AB12"/>
    <mergeCell ref="AF4:AF7"/>
    <mergeCell ref="AL14:AL17"/>
    <mergeCell ref="L4:L7"/>
    <mergeCell ref="L9:L13"/>
    <mergeCell ref="P4:P7"/>
    <mergeCell ref="A15:B15"/>
    <mergeCell ref="V14:V17"/>
    <mergeCell ref="A2:B3"/>
    <mergeCell ref="Q2:R2"/>
    <mergeCell ref="AI2:AJ2"/>
    <mergeCell ref="A6:B6"/>
    <mergeCell ref="A22:A23"/>
    <mergeCell ref="AJ14:AJ17"/>
    <mergeCell ref="AG2:AH2"/>
    <mergeCell ref="T14:T17"/>
    <mergeCell ref="AK2:AL2"/>
    <mergeCell ref="A9:B9"/>
    <mergeCell ref="A4:B4"/>
    <mergeCell ref="R14:R18"/>
    <mergeCell ref="AH14:AH17"/>
    <mergeCell ref="AD4:AD7"/>
    <mergeCell ref="J9:J13"/>
    <mergeCell ref="O2:P2"/>
    <mergeCell ref="J4:J8"/>
    <mergeCell ref="F9:F13"/>
    <mergeCell ref="AB4:AB7"/>
    <mergeCell ref="AN9:AN12"/>
    <mergeCell ref="A12:B12"/>
    <mergeCell ref="M2:N2"/>
    <mergeCell ref="X9:X12"/>
    <mergeCell ref="D9:D13"/>
    <mergeCell ref="D4:D8"/>
    <mergeCell ref="H9:H13"/>
    <mergeCell ref="H4:H8"/>
    <mergeCell ref="A10:B10"/>
    <mergeCell ref="N14:N18"/>
    <mergeCell ref="AL9:AL12"/>
    <mergeCell ref="AP9:AP12"/>
    <mergeCell ref="AP4:AP7"/>
    <mergeCell ref="A8:B8"/>
    <mergeCell ref="V9:V12"/>
    <mergeCell ref="A1:AP1"/>
    <mergeCell ref="Z9:Z12"/>
    <mergeCell ref="Z4:Z7"/>
    <mergeCell ref="AE2:AF2"/>
    <mergeCell ref="AF14:AF17"/>
    <mergeCell ref="F4:F8"/>
  </mergeCells>
  <printOptions horizontalCentered="1"/>
  <pageMargins left="0.1968503937007874" right="0.1968503937007874" top="0.3937007874015748" bottom="0.1968503937007874" header="0.3149606299212598" footer="0"/>
  <pageSetup orientation="landscape" paperSize="9" scale="35"/>
</worksheet>
</file>

<file path=xl/worksheets/sheet4.xml><?xml version="1.0" encoding="utf-8"?>
<worksheet xmlns="http://schemas.openxmlformats.org/spreadsheetml/2006/main">
  <sheetPr codeName="Лист4">
    <tabColor rgb="FFFF0000"/>
    <outlinePr summaryBelow="1" summaryRight="1"/>
    <pageSetUpPr/>
  </sheetPr>
  <dimension ref="A1:M47"/>
  <sheetViews>
    <sheetView view="pageBreakPreview" zoomScale="89" zoomScaleNormal="90" zoomScaleSheetLayoutView="89" workbookViewId="0">
      <selection activeCell="F23" sqref="F23"/>
    </sheetView>
  </sheetViews>
  <sheetFormatPr baseColWidth="8" defaultRowHeight="15"/>
  <cols>
    <col width="10.7109375" customWidth="1" style="702" min="1" max="1"/>
    <col width="14" customWidth="1" style="702" min="2" max="2"/>
    <col width="22.140625" customWidth="1" style="702" min="3" max="3"/>
    <col width="13.42578125" customWidth="1" style="702" min="4" max="4"/>
    <col width="25.28515625" customWidth="1" style="702" min="5" max="5"/>
    <col width="20.5703125" customWidth="1" style="703" min="6" max="6"/>
    <col width="42.7109375" customWidth="1" style="703" min="7" max="7"/>
    <col width="16.85546875" customWidth="1" style="702" min="8" max="8"/>
    <col width="26.5703125" customWidth="1" style="702" min="9" max="9"/>
    <col width="25.42578125" customWidth="1" style="702" min="10" max="10"/>
    <col width="17.140625" customWidth="1" style="702" min="11" max="11"/>
    <col width="9.140625" customWidth="1" style="702" min="12" max="22"/>
    <col width="9.140625" customWidth="1" style="57" min="23" max="30"/>
  </cols>
  <sheetData>
    <row r="1" ht="15" customHeight="1" s="391">
      <c r="A1" s="791" t="inlineStr">
        <is>
          <t>Бандаренко Екатерина Васильевна, тел. 74-82-18</t>
        </is>
      </c>
      <c r="K1" s="141" t="n"/>
      <c r="L1" s="141" t="n"/>
      <c r="M1" s="141" t="n"/>
    </row>
    <row r="2" ht="15.75" customHeight="1" s="391">
      <c r="A2" s="784" t="inlineStr">
        <is>
          <t>План корректирующих действий по устранению причин дефектов, выявленных при проведении ПСИ</t>
        </is>
      </c>
    </row>
    <row r="4" ht="60" customHeight="1" s="391">
      <c r="A4" s="89" t="inlineStr">
        <is>
          <t>месяц</t>
        </is>
      </c>
      <c r="B4" s="88" t="inlineStr">
        <is>
          <t>Центр ответственности (процесс)</t>
        </is>
      </c>
      <c r="C4" s="88" t="inlineStr">
        <is>
          <t>Наименование и обозначение изделия / группы изделий</t>
        </is>
      </c>
      <c r="D4" s="88" t="inlineStr">
        <is>
          <t>Забраковано, штук</t>
        </is>
      </c>
      <c r="E4" s="88" t="inlineStr">
        <is>
          <t>Дефект</t>
        </is>
      </c>
      <c r="F4" s="88" t="inlineStr">
        <is>
          <t>Причина возникновения дефекта</t>
        </is>
      </c>
      <c r="G4" s="88" t="inlineStr">
        <is>
          <t>Корректирующие (предупреждающие ) действия по устранению причины дефекта</t>
        </is>
      </c>
      <c r="H4" s="88" t="inlineStr">
        <is>
          <t>Срок исполнения</t>
        </is>
      </c>
      <c r="I4" s="88" t="inlineStr">
        <is>
          <t>Отметка о выполнении</t>
        </is>
      </c>
      <c r="J4" s="88" t="inlineStr">
        <is>
          <t>Оценка результативности (срок оценки результативности)</t>
        </is>
      </c>
    </row>
    <row r="5">
      <c r="A5" s="769" t="n"/>
      <c r="B5" s="775" t="n"/>
      <c r="C5" s="775" t="n"/>
      <c r="D5" s="775" t="n"/>
      <c r="E5" s="776" t="n"/>
      <c r="F5" s="781" t="n"/>
      <c r="G5" s="781" t="n"/>
      <c r="H5" s="771" t="n"/>
      <c r="I5" s="775" t="n"/>
      <c r="J5" s="304" t="n"/>
    </row>
    <row r="6">
      <c r="A6" s="770" t="n"/>
      <c r="B6" s="774" t="n"/>
      <c r="C6" s="775" t="n"/>
      <c r="D6" s="775" t="n"/>
      <c r="E6" s="779" t="n"/>
      <c r="F6" s="779" t="n"/>
      <c r="G6" s="781" t="n"/>
      <c r="H6" s="771" t="n"/>
      <c r="I6" s="775" t="n"/>
      <c r="J6" s="781" t="n"/>
    </row>
    <row r="7">
      <c r="A7" s="770" t="n"/>
      <c r="B7" s="774" t="n"/>
      <c r="C7" s="772" t="n"/>
      <c r="D7" s="772" t="n"/>
      <c r="E7" s="772" t="n"/>
      <c r="F7" s="772" t="n"/>
      <c r="G7" s="772" t="n"/>
      <c r="H7" s="772" t="n"/>
      <c r="I7" s="772" t="n"/>
      <c r="J7" s="772" t="n"/>
    </row>
    <row r="8">
      <c r="A8" s="770" t="n"/>
      <c r="B8" s="772" t="n"/>
      <c r="C8" s="775" t="n"/>
      <c r="D8" s="775" t="n"/>
      <c r="E8" s="779" t="n"/>
      <c r="F8" s="779" t="n"/>
      <c r="G8" s="781" t="n"/>
      <c r="H8" s="771" t="n"/>
      <c r="I8" s="775" t="n"/>
      <c r="J8" s="304" t="n"/>
    </row>
    <row r="9">
      <c r="A9" s="770" t="n"/>
      <c r="B9" s="780" t="n"/>
      <c r="C9" s="780" t="n"/>
      <c r="D9" s="780" t="n"/>
      <c r="E9" s="787" t="n"/>
      <c r="F9" s="785" t="n"/>
      <c r="G9" s="783" t="n"/>
      <c r="H9" s="789" t="n"/>
      <c r="I9" s="785" t="n"/>
      <c r="J9" s="788" t="n"/>
    </row>
    <row r="10">
      <c r="A10" s="770" t="n"/>
      <c r="B10" s="774" t="n"/>
      <c r="C10" s="774" t="n"/>
      <c r="D10" s="774" t="n"/>
      <c r="E10" s="774" t="n"/>
      <c r="F10" s="774" t="n"/>
      <c r="G10" s="774" t="n"/>
      <c r="H10" s="774" t="n"/>
      <c r="I10" s="774" t="n"/>
      <c r="J10" s="774" t="n"/>
    </row>
    <row r="11">
      <c r="A11" s="770" t="n"/>
      <c r="B11" s="774" t="n"/>
      <c r="C11" s="774" t="n"/>
      <c r="D11" s="774" t="n"/>
      <c r="E11" s="774" t="n"/>
      <c r="F11" s="774" t="n"/>
      <c r="G11" s="774" t="n"/>
      <c r="H11" s="774" t="n"/>
      <c r="I11" s="774" t="n"/>
      <c r="J11" s="774" t="n"/>
    </row>
    <row r="12">
      <c r="A12" s="770" t="n"/>
      <c r="B12" s="774" t="n"/>
      <c r="C12" s="774" t="n"/>
      <c r="D12" s="774" t="n"/>
      <c r="E12" s="774" t="n"/>
      <c r="F12" s="774" t="n"/>
      <c r="G12" s="774" t="n"/>
      <c r="H12" s="774" t="n"/>
      <c r="I12" s="774" t="n"/>
      <c r="J12" s="774" t="n"/>
    </row>
    <row r="13" ht="3.75" customHeight="1" s="391">
      <c r="A13" s="770" t="n"/>
      <c r="B13" s="774" t="n"/>
      <c r="C13" s="774" t="n"/>
      <c r="D13" s="774" t="n"/>
      <c r="E13" s="774" t="n"/>
      <c r="F13" s="774" t="n"/>
      <c r="G13" s="772" t="n"/>
      <c r="H13" s="772" t="n"/>
      <c r="I13" s="774" t="n"/>
      <c r="J13" s="774" t="n"/>
    </row>
    <row r="14">
      <c r="A14" s="770" t="n"/>
      <c r="B14" s="774" t="n"/>
      <c r="C14" s="774" t="n"/>
      <c r="D14" s="774" t="n"/>
      <c r="E14" s="774" t="n"/>
      <c r="F14" s="774" t="n"/>
      <c r="G14" s="786" t="n"/>
      <c r="H14" s="790" t="n"/>
      <c r="I14" s="774" t="n"/>
      <c r="J14" s="774" t="n"/>
    </row>
    <row r="15" ht="7.5" customHeight="1" s="391">
      <c r="A15" s="770" t="n"/>
      <c r="B15" s="774" t="n"/>
      <c r="C15" s="774" t="n"/>
      <c r="D15" s="774" t="n"/>
      <c r="E15" s="774" t="n"/>
      <c r="F15" s="774" t="n"/>
      <c r="G15" s="774" t="n"/>
      <c r="H15" s="774" t="n"/>
      <c r="I15" s="774" t="n"/>
      <c r="J15" s="774" t="n"/>
    </row>
    <row r="16" hidden="1" s="391">
      <c r="A16" s="770" t="n"/>
      <c r="B16" s="774" t="n"/>
      <c r="C16" s="774" t="n"/>
      <c r="D16" s="774" t="n"/>
      <c r="E16" s="774" t="n"/>
      <c r="F16" s="774" t="n"/>
      <c r="G16" s="772" t="n"/>
      <c r="H16" s="772" t="n"/>
      <c r="I16" s="774" t="n"/>
      <c r="J16" s="774" t="n"/>
    </row>
    <row r="17">
      <c r="A17" s="371" t="n"/>
      <c r="B17" s="304" t="n"/>
      <c r="C17" s="372" t="n"/>
      <c r="D17" s="781" t="n"/>
      <c r="E17" s="775" t="n"/>
      <c r="F17" s="781" t="n"/>
      <c r="G17" s="377" t="n"/>
      <c r="H17" s="373" t="n"/>
      <c r="I17" s="781" t="n"/>
      <c r="J17" s="304" t="n"/>
    </row>
    <row r="18">
      <c r="A18" s="374" t="n"/>
      <c r="B18" s="304" t="n"/>
      <c r="C18" s="304" t="n"/>
      <c r="D18" s="781" t="n"/>
      <c r="E18" s="304" t="n"/>
      <c r="F18" s="781" t="n"/>
      <c r="G18" s="781" t="n"/>
      <c r="H18" s="304" t="n"/>
      <c r="I18" s="304" t="n"/>
      <c r="J18" s="304" t="n"/>
    </row>
    <row r="19">
      <c r="A19" s="769" t="n"/>
      <c r="B19" s="775" t="n"/>
      <c r="C19" s="775" t="n"/>
      <c r="D19" s="775" t="n"/>
      <c r="E19" s="776" t="n"/>
      <c r="F19" s="781" t="n"/>
      <c r="G19" s="781" t="n"/>
      <c r="H19" s="771" t="n"/>
      <c r="I19" s="775" t="n"/>
      <c r="J19" s="304" t="n"/>
    </row>
    <row r="20">
      <c r="A20" s="770" t="n"/>
      <c r="B20" s="774" t="n"/>
      <c r="C20" s="775" t="n"/>
      <c r="D20" s="775" t="n"/>
      <c r="E20" s="779" t="n"/>
      <c r="F20" s="779" t="n"/>
      <c r="G20" s="781" t="n"/>
      <c r="H20" s="771" t="n"/>
      <c r="I20" s="775" t="n"/>
      <c r="J20" s="781" t="n"/>
    </row>
    <row r="21">
      <c r="A21" s="770" t="n"/>
      <c r="B21" s="774" t="n"/>
      <c r="C21" s="772" t="n"/>
      <c r="D21" s="772" t="n"/>
      <c r="E21" s="772" t="n"/>
      <c r="F21" s="772" t="n"/>
      <c r="G21" s="772" t="n"/>
      <c r="H21" s="772" t="n"/>
      <c r="I21" s="772" t="n"/>
      <c r="J21" s="772" t="n"/>
    </row>
    <row r="22">
      <c r="A22" s="770" t="n"/>
      <c r="B22" s="772" t="n"/>
      <c r="C22" s="775" t="n"/>
      <c r="D22" s="775" t="n"/>
      <c r="E22" s="779" t="n"/>
      <c r="F22" s="779" t="n"/>
      <c r="G22" s="781" t="n"/>
      <c r="H22" s="771" t="n"/>
      <c r="I22" s="775" t="n"/>
      <c r="J22" s="304" t="n"/>
    </row>
    <row r="23" ht="102" customHeight="1" s="391">
      <c r="A23" s="770" t="n"/>
      <c r="B23" s="626" t="n"/>
      <c r="C23" s="623" t="n"/>
      <c r="D23" s="782" t="n"/>
      <c r="E23" s="376" t="n"/>
      <c r="F23" s="377" t="n"/>
      <c r="G23" s="376" t="n"/>
      <c r="H23" s="378" t="n"/>
      <c r="I23" s="379" t="n"/>
      <c r="J23" s="771" t="n"/>
    </row>
    <row r="24" ht="15.75" customHeight="1" s="391">
      <c r="A24" s="371" t="n"/>
      <c r="B24" s="304" t="n"/>
      <c r="C24" s="372" t="n"/>
      <c r="D24" s="781" t="n"/>
      <c r="E24" s="775" t="n"/>
      <c r="F24" s="381" t="n"/>
      <c r="G24" s="377" t="n"/>
      <c r="H24" s="373" t="n"/>
      <c r="I24" s="781" t="n"/>
      <c r="J24" s="304" t="n"/>
    </row>
    <row r="25" ht="15.75" customHeight="1" s="391">
      <c r="A25" s="374" t="n"/>
      <c r="B25" s="304" t="n"/>
      <c r="C25" s="304" t="n"/>
      <c r="D25" s="781" t="n"/>
      <c r="E25" s="304" t="n"/>
      <c r="F25" s="382" t="n"/>
      <c r="G25" s="781" t="n"/>
      <c r="H25" s="304" t="n"/>
      <c r="I25" s="304" t="n"/>
      <c r="J25" s="304" t="n"/>
    </row>
    <row r="26">
      <c r="A26" s="769" t="n"/>
      <c r="B26" s="775" t="n"/>
      <c r="C26" s="775" t="n"/>
      <c r="D26" s="776" t="n"/>
      <c r="E26" s="776" t="n"/>
      <c r="F26" s="781" t="n"/>
      <c r="G26" s="781" t="n"/>
      <c r="H26" s="771" t="n"/>
      <c r="I26" s="775" t="n"/>
      <c r="J26" s="304" t="n"/>
    </row>
    <row r="27">
      <c r="A27" s="770" t="n"/>
      <c r="B27" s="774" t="n"/>
      <c r="C27" s="775" t="n"/>
      <c r="D27" s="776" t="n"/>
      <c r="E27" s="779" t="n"/>
      <c r="F27" s="779" t="n"/>
      <c r="G27" s="781" t="n"/>
      <c r="H27" s="771" t="n"/>
      <c r="I27" s="775" t="n"/>
      <c r="J27" s="781" t="n"/>
    </row>
    <row r="28">
      <c r="A28" s="770" t="n"/>
      <c r="B28" s="774" t="n"/>
      <c r="C28" s="772" t="n"/>
      <c r="D28" s="772" t="n"/>
      <c r="E28" s="772" t="n"/>
      <c r="F28" s="772" t="n"/>
      <c r="G28" s="772" t="n"/>
      <c r="H28" s="772" t="n"/>
      <c r="I28" s="772" t="n"/>
      <c r="J28" s="772" t="n"/>
    </row>
    <row r="29">
      <c r="A29" s="770" t="n"/>
      <c r="B29" s="772" t="n"/>
      <c r="C29" s="775" t="n"/>
      <c r="D29" s="776" t="n"/>
      <c r="E29" s="779" t="n"/>
      <c r="F29" s="779" t="n"/>
      <c r="G29" s="781" t="n"/>
      <c r="H29" s="771" t="n"/>
      <c r="I29" s="775" t="n"/>
      <c r="J29" s="304" t="n"/>
    </row>
    <row r="30">
      <c r="A30" s="770" t="n"/>
      <c r="B30" s="782" t="n"/>
      <c r="C30" s="775" t="n"/>
      <c r="D30" s="622" t="n"/>
      <c r="E30" s="625" t="n"/>
      <c r="F30" s="779" t="n"/>
      <c r="G30" s="383" t="n"/>
      <c r="H30" s="788" t="n"/>
      <c r="I30" s="785" t="n"/>
      <c r="J30" s="785" t="n"/>
    </row>
    <row r="31" ht="49.5" customHeight="1" s="391">
      <c r="A31" s="770" t="n"/>
      <c r="B31" s="774" t="n"/>
      <c r="C31" s="775" t="n"/>
      <c r="D31" s="384" t="n"/>
      <c r="E31" s="384" t="n"/>
      <c r="F31" s="775" t="n"/>
      <c r="G31" s="392" t="n"/>
      <c r="H31" s="627" t="n"/>
      <c r="I31" s="785" t="n"/>
      <c r="J31" s="788" t="n"/>
    </row>
    <row r="32" ht="50.25" customHeight="1" s="391">
      <c r="A32" s="621" t="n"/>
      <c r="B32" s="772" t="n"/>
      <c r="C32" s="775" t="n"/>
      <c r="D32" s="384" t="n"/>
      <c r="E32" s="384" t="n"/>
      <c r="F32" s="775" t="n"/>
      <c r="G32" s="385" t="n"/>
      <c r="H32" s="386" t="n"/>
      <c r="I32" s="785" t="n"/>
      <c r="J32" s="788" t="n"/>
    </row>
    <row r="33" ht="15.75" customHeight="1" s="391">
      <c r="A33" s="371" t="n"/>
      <c r="B33" s="304" t="n"/>
      <c r="C33" s="372" t="n"/>
      <c r="D33" s="781" t="n"/>
      <c r="E33" s="775" t="n"/>
      <c r="F33" s="381" t="n"/>
      <c r="G33" s="377" t="n"/>
      <c r="H33" s="373" t="n"/>
      <c r="I33" s="781" t="n"/>
      <c r="J33" s="304" t="n"/>
    </row>
    <row r="34" ht="15.75" customHeight="1" s="391">
      <c r="A34" s="374" t="n"/>
      <c r="B34" s="304" t="n"/>
      <c r="C34" s="304" t="n"/>
      <c r="D34" s="781" t="n"/>
      <c r="E34" s="304" t="n"/>
      <c r="F34" s="382" t="n"/>
      <c r="G34" s="781" t="n"/>
      <c r="H34" s="304" t="n"/>
      <c r="I34" s="304" t="n"/>
      <c r="J34" s="304" t="n"/>
    </row>
    <row r="35">
      <c r="A35" s="777" t="n"/>
      <c r="B35" s="773" t="n"/>
      <c r="C35" s="775" t="n"/>
      <c r="D35" s="776" t="n"/>
      <c r="E35" s="779" t="n"/>
      <c r="F35" s="779" t="n"/>
      <c r="G35" s="781" t="n"/>
      <c r="H35" s="771" t="n"/>
      <c r="I35" s="775" t="n"/>
      <c r="J35" s="781" t="n"/>
    </row>
    <row r="36">
      <c r="A36" s="770" t="n"/>
      <c r="B36" s="774" t="n"/>
      <c r="C36" s="772" t="n"/>
      <c r="D36" s="772" t="n"/>
      <c r="E36" s="772" t="n"/>
      <c r="F36" s="772" t="n"/>
      <c r="G36" s="772" t="n"/>
      <c r="H36" s="772" t="n"/>
      <c r="I36" s="772" t="n"/>
      <c r="J36" s="772" t="n"/>
    </row>
    <row r="37">
      <c r="A37" s="770" t="n"/>
      <c r="B37" s="772" t="n"/>
      <c r="C37" s="775" t="n"/>
      <c r="D37" s="776" t="n"/>
      <c r="E37" s="779" t="n"/>
      <c r="F37" s="779" t="n"/>
      <c r="G37" s="781" t="n"/>
      <c r="H37" s="771" t="n"/>
      <c r="I37" s="775" t="n"/>
      <c r="J37" s="304" t="n"/>
    </row>
    <row r="38" ht="100.5" customHeight="1" s="391">
      <c r="A38" s="778" t="n"/>
      <c r="B38" s="629" t="n"/>
      <c r="C38" s="623" t="n"/>
      <c r="D38" s="782" t="n"/>
      <c r="E38" s="376" t="n"/>
      <c r="F38" s="377" t="n"/>
      <c r="G38" s="385" t="n"/>
      <c r="H38" s="386" t="n"/>
      <c r="I38" s="785" t="n"/>
      <c r="J38" s="788" t="n"/>
    </row>
    <row r="39" ht="15.75" customHeight="1" s="391">
      <c r="A39" s="371" t="n"/>
      <c r="B39" s="304" t="n"/>
      <c r="C39" s="372" t="n"/>
      <c r="D39" s="781" t="n"/>
      <c r="E39" s="775" t="n"/>
      <c r="F39" s="381" t="n"/>
      <c r="G39" s="377" t="n"/>
      <c r="H39" s="373" t="n"/>
      <c r="I39" s="781" t="n"/>
      <c r="J39" s="304" t="n"/>
    </row>
    <row r="40" ht="15.75" customHeight="1" s="391">
      <c r="A40" s="374" t="n"/>
      <c r="B40" s="304" t="n"/>
      <c r="C40" s="304" t="n"/>
      <c r="D40" s="781" t="n"/>
      <c r="E40" s="304" t="n"/>
      <c r="F40" s="382" t="n"/>
      <c r="G40" s="781" t="n"/>
      <c r="H40" s="304" t="n"/>
      <c r="I40" s="304" t="n"/>
      <c r="J40" s="304" t="n"/>
    </row>
    <row r="41">
      <c r="A41" s="777" t="n"/>
      <c r="B41" s="773" t="n"/>
      <c r="C41" s="775" t="n"/>
      <c r="D41" s="624" t="n"/>
      <c r="E41" s="776" t="n"/>
      <c r="F41" s="781" t="n"/>
      <c r="G41" s="781" t="n"/>
      <c r="H41" s="771" t="n"/>
      <c r="I41" s="775" t="n"/>
      <c r="J41" s="393" t="n"/>
    </row>
    <row r="42">
      <c r="A42" s="770" t="n"/>
      <c r="B42" s="774" t="n"/>
      <c r="C42" s="775" t="n"/>
      <c r="D42" s="776" t="n"/>
      <c r="E42" s="779" t="n"/>
      <c r="F42" s="779" t="n"/>
      <c r="G42" s="781" t="n"/>
      <c r="H42" s="771" t="n"/>
      <c r="I42" s="775" t="n"/>
      <c r="J42" s="781" t="n"/>
    </row>
    <row r="43">
      <c r="A43" s="770" t="n"/>
      <c r="B43" s="774" t="n"/>
      <c r="C43" s="772" t="n"/>
      <c r="D43" s="772" t="n"/>
      <c r="E43" s="772" t="n"/>
      <c r="F43" s="772" t="n"/>
      <c r="G43" s="772" t="n"/>
      <c r="H43" s="772" t="n"/>
      <c r="I43" s="772" t="n"/>
      <c r="J43" s="772" t="n"/>
    </row>
    <row r="44">
      <c r="A44" s="770" t="n"/>
      <c r="B44" s="772" t="n"/>
      <c r="C44" s="775" t="n"/>
      <c r="D44" s="776" t="n"/>
      <c r="E44" s="779" t="n"/>
      <c r="F44" s="779" t="n"/>
      <c r="G44" s="781" t="n"/>
      <c r="H44" s="771" t="n"/>
      <c r="I44" s="775" t="n"/>
      <c r="J44" s="304" t="n"/>
    </row>
    <row r="45" ht="15.75" customHeight="1" s="391">
      <c r="A45" s="778" t="n"/>
      <c r="B45" s="394" t="n"/>
      <c r="C45" s="395" t="n"/>
      <c r="D45" s="396" t="n"/>
      <c r="E45" s="397" t="n"/>
      <c r="F45" s="398" t="n"/>
      <c r="G45" s="385" t="n"/>
      <c r="H45" s="386" t="n"/>
      <c r="I45" s="785" t="n"/>
      <c r="J45" s="788" t="n"/>
    </row>
    <row r="46" ht="15.75" customHeight="1" s="391">
      <c r="A46" s="371" t="n"/>
      <c r="B46" s="304" t="n"/>
      <c r="C46" s="372" t="n"/>
      <c r="D46" s="781" t="n"/>
      <c r="E46" s="775" t="n"/>
      <c r="F46" s="381" t="n"/>
      <c r="G46" s="377" t="n"/>
      <c r="H46" s="373" t="n"/>
      <c r="I46" s="781" t="n"/>
      <c r="J46" s="304" t="n"/>
    </row>
    <row r="47" ht="15.75" customHeight="1" s="391">
      <c r="A47" s="374" t="n"/>
      <c r="B47" s="304" t="n"/>
      <c r="C47" s="304" t="n"/>
      <c r="D47" s="781" t="n"/>
      <c r="E47" s="304" t="n"/>
      <c r="F47" s="382" t="n"/>
      <c r="G47" s="781" t="n"/>
      <c r="H47" s="304" t="n"/>
      <c r="I47" s="304" t="n"/>
      <c r="J47" s="304" t="n"/>
    </row>
  </sheetData>
  <mergeCells count="64">
    <mergeCell ref="A19:A23"/>
    <mergeCell ref="H42:H43"/>
    <mergeCell ref="B35:B37"/>
    <mergeCell ref="I42:I43"/>
    <mergeCell ref="D27:D28"/>
    <mergeCell ref="A41:A45"/>
    <mergeCell ref="E35:E36"/>
    <mergeCell ref="D9:D16"/>
    <mergeCell ref="G42:G43"/>
    <mergeCell ref="F6:F7"/>
    <mergeCell ref="C27:C28"/>
    <mergeCell ref="G27:G28"/>
    <mergeCell ref="B41:B44"/>
    <mergeCell ref="B30:B32"/>
    <mergeCell ref="I20:I21"/>
    <mergeCell ref="B26:B29"/>
    <mergeCell ref="E42:E43"/>
    <mergeCell ref="G35:G36"/>
    <mergeCell ref="G9:G13"/>
    <mergeCell ref="E27:E28"/>
    <mergeCell ref="J20:J21"/>
    <mergeCell ref="E6:E7"/>
    <mergeCell ref="I6:I7"/>
    <mergeCell ref="E20:E21"/>
    <mergeCell ref="H20:H21"/>
    <mergeCell ref="B19:B22"/>
    <mergeCell ref="B5:B8"/>
    <mergeCell ref="F35:F36"/>
    <mergeCell ref="A2:J2"/>
    <mergeCell ref="F9:F16"/>
    <mergeCell ref="G6:G7"/>
    <mergeCell ref="G20:G21"/>
    <mergeCell ref="I27:I28"/>
    <mergeCell ref="G14:G16"/>
    <mergeCell ref="E9:E16"/>
    <mergeCell ref="J35:J36"/>
    <mergeCell ref="F20:F21"/>
    <mergeCell ref="J9:J16"/>
    <mergeCell ref="H27:H28"/>
    <mergeCell ref="H9:H13"/>
    <mergeCell ref="D35:D36"/>
    <mergeCell ref="F42:F43"/>
    <mergeCell ref="J6:J7"/>
    <mergeCell ref="D20:D21"/>
    <mergeCell ref="H14:H16"/>
    <mergeCell ref="C35:C36"/>
    <mergeCell ref="C6:C7"/>
    <mergeCell ref="D6:D7"/>
    <mergeCell ref="I9:I16"/>
    <mergeCell ref="C20:C21"/>
    <mergeCell ref="I35:I36"/>
    <mergeCell ref="A35:A38"/>
    <mergeCell ref="A5:A16"/>
    <mergeCell ref="C42:C43"/>
    <mergeCell ref="A1:J1"/>
    <mergeCell ref="C9:C16"/>
    <mergeCell ref="H35:H36"/>
    <mergeCell ref="J42:J43"/>
    <mergeCell ref="F27:F28"/>
    <mergeCell ref="B9:B16"/>
    <mergeCell ref="A26:A31"/>
    <mergeCell ref="J27:J28"/>
    <mergeCell ref="D42:D43"/>
    <mergeCell ref="H6:H7"/>
  </mergeCells>
  <pageMargins left="0.1968503937007874" right="0.1968503937007874" top="0.3937007874015748" bottom="0.1968503937007874" header="0.3149606299212598" footer="0.3149606299212598"/>
  <pageSetup orientation="landscape" paperSize="9" scale="34"/>
</worksheet>
</file>

<file path=xl/worksheets/sheet5.xml><?xml version="1.0" encoding="utf-8"?>
<worksheet xmlns="http://schemas.openxmlformats.org/spreadsheetml/2006/main">
  <sheetPr codeName="Лист6">
    <tabColor rgb="FFFFFF00"/>
    <outlinePr summaryBelow="1" summaryRight="1"/>
    <pageSetUpPr/>
  </sheetPr>
  <dimension ref="A1:AW88"/>
  <sheetViews>
    <sheetView tabSelected="1" zoomScale="90" zoomScaleNormal="90" zoomScaleSheetLayoutView="90" workbookViewId="0">
      <pane xSplit="1" ySplit="4" topLeftCell="B5" activePane="bottomRight" state="frozen"/>
      <selection activeCell="F20" sqref="F20"/>
      <selection pane="topRight" activeCell="F20" sqref="F20"/>
      <selection pane="bottomLeft" activeCell="F20" sqref="F20"/>
      <selection pane="bottomRight" activeCell="B6" sqref="B6"/>
    </sheetView>
  </sheetViews>
  <sheetFormatPr baseColWidth="8" defaultRowHeight="15"/>
  <cols>
    <col width="25.42578125" customWidth="1" style="702" min="1" max="1"/>
    <col width="9.140625" customWidth="1" style="702" min="2" max="2"/>
    <col width="5.5703125" customWidth="1" style="702" min="3" max="3"/>
    <col width="4.7109375" customWidth="1" style="702" min="4" max="4"/>
    <col width="9.140625" customWidth="1" style="702" min="5" max="5"/>
    <col width="5.7109375" customWidth="1" style="702" min="6" max="6"/>
    <col width="4.7109375" customWidth="1" style="702" min="7" max="7"/>
    <col width="9.140625" customWidth="1" style="702" min="8" max="8"/>
    <col width="5.7109375" customWidth="1" style="702" min="9" max="9"/>
    <col width="4.7109375" customWidth="1" style="702" min="10" max="10"/>
    <col width="9.140625" customWidth="1" style="702" min="11" max="11"/>
    <col width="5.85546875" customWidth="1" style="702" min="12" max="12"/>
    <col width="4.85546875" customWidth="1" style="702" min="13" max="13"/>
    <col width="9.140625" customWidth="1" style="702" min="14" max="14"/>
    <col width="5.5703125" customWidth="1" style="702" min="15" max="15"/>
    <col width="4.85546875" customWidth="1" style="702" min="16" max="16"/>
    <col width="9.140625" customWidth="1" style="702" min="17" max="17"/>
    <col width="5.42578125" customWidth="1" style="702" min="18" max="18"/>
    <col width="4.7109375" customWidth="1" style="702" min="19" max="19"/>
    <col width="9.140625" customWidth="1" style="702" min="20" max="20"/>
    <col width="5.7109375" customWidth="1" style="702" min="21" max="21"/>
    <col width="4.7109375" customWidth="1" style="702" min="22" max="22"/>
    <col width="9.140625" customWidth="1" style="702" min="23" max="23"/>
    <col width="6.140625" customWidth="1" style="100" min="24" max="24"/>
    <col width="4.5703125" customWidth="1" style="391" min="25" max="25"/>
    <col width="5.5703125" customWidth="1" style="391" min="27" max="27"/>
    <col width="4.42578125" customWidth="1" style="391" min="28" max="28"/>
    <col width="9.140625" customWidth="1" style="391" min="29" max="29"/>
    <col width="6.42578125" customWidth="1" style="391" min="30" max="30"/>
    <col width="4.5703125" customWidth="1" style="391" min="31" max="31"/>
    <col width="9.140625" customWidth="1" style="391" min="32" max="32"/>
    <col width="5.5703125" customWidth="1" style="391" min="33" max="33"/>
    <col width="4.5703125" customWidth="1" style="391" min="34" max="34"/>
    <col width="9.140625" customWidth="1" style="391" min="35" max="35"/>
    <col width="5.7109375" customWidth="1" style="391" min="36" max="36"/>
    <col width="4.5703125" customWidth="1" style="391" min="37" max="37"/>
    <col width="9.140625" customWidth="1" style="391" min="38" max="38"/>
    <col width="6" customWidth="1" style="391" min="39" max="39"/>
    <col width="5.140625" customWidth="1" style="391" min="40" max="40"/>
  </cols>
  <sheetData>
    <row r="1" ht="15.75" customHeight="1" s="391">
      <c r="B1" s="793" t="inlineStr">
        <is>
          <t>Данные по предприятиям-потребителям</t>
        </is>
      </c>
      <c r="C1" s="794" t="n"/>
      <c r="D1" s="794" t="n"/>
      <c r="E1" s="794" t="n"/>
      <c r="F1" s="794" t="n"/>
      <c r="G1" s="794" t="n"/>
      <c r="H1" s="794" t="n"/>
      <c r="I1" s="794" t="n"/>
      <c r="J1" s="794" t="n"/>
      <c r="K1" s="794" t="n"/>
      <c r="L1" s="794" t="n"/>
      <c r="M1" s="794" t="n"/>
      <c r="N1" s="794" t="n"/>
      <c r="AC1" s="795" t="inlineStr">
        <is>
          <t xml:space="preserve">Количество месяцев по которым составлен отчет - </t>
        </is>
      </c>
      <c r="AD1" s="794" t="n"/>
      <c r="AE1" s="794" t="n"/>
      <c r="AF1" s="794" t="n"/>
      <c r="AG1" s="794" t="n"/>
      <c r="AH1" s="794" t="n"/>
      <c r="AI1" s="794" t="n"/>
      <c r="AJ1" s="794" t="n"/>
      <c r="AK1" s="794" t="n"/>
      <c r="AL1" s="502">
        <f>MONTH(TODAY())</f>
        <v/>
      </c>
    </row>
    <row r="2">
      <c r="A2" s="775" t="inlineStr">
        <is>
          <t>Потребитель / поставляемая продукция</t>
        </is>
      </c>
      <c r="B2" s="781" t="inlineStr">
        <is>
          <t>январь</t>
        </is>
      </c>
      <c r="C2" s="690" t="n"/>
      <c r="D2" s="792" t="n"/>
      <c r="E2" s="781" t="inlineStr">
        <is>
          <t>февраль</t>
        </is>
      </c>
      <c r="F2" s="690" t="n"/>
      <c r="G2" s="792" t="n"/>
      <c r="H2" s="781" t="inlineStr">
        <is>
          <t>март</t>
        </is>
      </c>
      <c r="I2" s="690" t="n"/>
      <c r="J2" s="792" t="n"/>
      <c r="K2" s="781" t="inlineStr">
        <is>
          <t>апрель</t>
        </is>
      </c>
      <c r="L2" s="690" t="n"/>
      <c r="M2" s="792" t="n"/>
      <c r="N2" s="781" t="inlineStr">
        <is>
          <t>май</t>
        </is>
      </c>
      <c r="O2" s="690" t="n"/>
      <c r="P2" s="792" t="n"/>
      <c r="Q2" s="781" t="inlineStr">
        <is>
          <t>июнь</t>
        </is>
      </c>
      <c r="R2" s="690" t="n"/>
      <c r="S2" s="792" t="n"/>
      <c r="T2" s="781" t="inlineStr">
        <is>
          <t>июль</t>
        </is>
      </c>
      <c r="U2" s="690" t="n"/>
      <c r="V2" s="792" t="n"/>
      <c r="W2" s="781" t="inlineStr">
        <is>
          <t>август</t>
        </is>
      </c>
      <c r="X2" s="690" t="n"/>
      <c r="Y2" s="792" t="n"/>
      <c r="Z2" s="781" t="inlineStr">
        <is>
          <t>сентябрь</t>
        </is>
      </c>
      <c r="AA2" s="690" t="n"/>
      <c r="AB2" s="792" t="n"/>
      <c r="AC2" s="781" t="inlineStr">
        <is>
          <t>октябрь</t>
        </is>
      </c>
      <c r="AD2" s="690" t="n"/>
      <c r="AE2" s="792" t="n"/>
      <c r="AF2" s="781" t="inlineStr">
        <is>
          <t>ноябрь</t>
        </is>
      </c>
      <c r="AG2" s="690" t="n"/>
      <c r="AH2" s="792" t="n"/>
      <c r="AI2" s="781" t="inlineStr">
        <is>
          <t>декабрь</t>
        </is>
      </c>
      <c r="AJ2" s="690" t="n"/>
      <c r="AK2" s="792" t="n"/>
      <c r="AL2" s="401">
        <f>YEAR(TODAY())</f>
        <v/>
      </c>
      <c r="AM2" s="399" t="inlineStr">
        <is>
          <t>год</t>
        </is>
      </c>
      <c r="AN2" s="400" t="n"/>
      <c r="AO2" s="63" t="n"/>
      <c r="AP2" s="702" t="n"/>
      <c r="AQ2" s="702" t="n"/>
      <c r="AR2" s="702" t="n"/>
      <c r="AS2" s="702" t="n"/>
      <c r="AT2" s="702" t="n"/>
      <c r="AU2" s="702" t="n"/>
      <c r="AV2" s="702" t="n"/>
      <c r="AW2" s="702" t="n"/>
    </row>
    <row r="3" ht="15" customHeight="1" s="391">
      <c r="A3" s="774" t="n"/>
      <c r="B3" s="775" t="inlineStr">
        <is>
          <t>поставка, шт.</t>
        </is>
      </c>
      <c r="C3" s="775" t="inlineStr">
        <is>
          <t>брак, шт.</t>
        </is>
      </c>
      <c r="D3" s="792" t="n"/>
      <c r="E3" s="775" t="inlineStr">
        <is>
          <t>поставка, шт.</t>
        </is>
      </c>
      <c r="F3" s="775" t="inlineStr">
        <is>
          <t>брак, шт.</t>
        </is>
      </c>
      <c r="G3" s="792" t="n"/>
      <c r="H3" s="775" t="inlineStr">
        <is>
          <t>поставка, шт.</t>
        </is>
      </c>
      <c r="I3" s="775" t="inlineStr">
        <is>
          <t>брак, шт.</t>
        </is>
      </c>
      <c r="J3" s="792" t="n"/>
      <c r="K3" s="775" t="inlineStr">
        <is>
          <t>поставка, шт.</t>
        </is>
      </c>
      <c r="L3" s="775" t="inlineStr">
        <is>
          <t>брак, шт.</t>
        </is>
      </c>
      <c r="M3" s="792" t="n"/>
      <c r="N3" s="775" t="inlineStr">
        <is>
          <t>поставка, шт.</t>
        </is>
      </c>
      <c r="O3" s="775" t="inlineStr">
        <is>
          <t>брак, шт.</t>
        </is>
      </c>
      <c r="P3" s="792" t="n"/>
      <c r="Q3" s="775" t="inlineStr">
        <is>
          <t>поставка, шт.</t>
        </is>
      </c>
      <c r="R3" s="775" t="inlineStr">
        <is>
          <t>брак, шт.</t>
        </is>
      </c>
      <c r="S3" s="792" t="n"/>
      <c r="T3" s="775" t="inlineStr">
        <is>
          <t>поставка, шт.</t>
        </is>
      </c>
      <c r="U3" s="775" t="inlineStr">
        <is>
          <t>брак, шт.</t>
        </is>
      </c>
      <c r="V3" s="792" t="n"/>
      <c r="W3" s="775" t="inlineStr">
        <is>
          <t>поставка, шт.</t>
        </is>
      </c>
      <c r="X3" s="775" t="inlineStr">
        <is>
          <t>брак, шт.</t>
        </is>
      </c>
      <c r="Y3" s="792" t="n"/>
      <c r="Z3" s="775" t="inlineStr">
        <is>
          <t>поставка, шт.</t>
        </is>
      </c>
      <c r="AA3" s="775" t="inlineStr">
        <is>
          <t>брак, шт.</t>
        </is>
      </c>
      <c r="AB3" s="792" t="n"/>
      <c r="AC3" s="775" t="inlineStr">
        <is>
          <t>поставка, шт.</t>
        </is>
      </c>
      <c r="AD3" s="775" t="inlineStr">
        <is>
          <t>брак, шт.</t>
        </is>
      </c>
      <c r="AE3" s="792" t="n"/>
      <c r="AF3" s="775" t="inlineStr">
        <is>
          <t>поставка, шт.</t>
        </is>
      </c>
      <c r="AG3" s="775" t="inlineStr">
        <is>
          <t>брак, шт.</t>
        </is>
      </c>
      <c r="AH3" s="792" t="n"/>
      <c r="AI3" s="775" t="inlineStr">
        <is>
          <t>поставка, шт.</t>
        </is>
      </c>
      <c r="AJ3" s="775" t="inlineStr">
        <is>
          <t>брак, шт.</t>
        </is>
      </c>
      <c r="AK3" s="792" t="n"/>
      <c r="AL3" s="775" t="inlineStr">
        <is>
          <t>поставка, шт.</t>
        </is>
      </c>
      <c r="AM3" s="775" t="inlineStr">
        <is>
          <t>брак, шт.</t>
        </is>
      </c>
      <c r="AN3" s="792" t="n"/>
      <c r="AO3" s="63" t="n"/>
      <c r="AP3" s="702" t="n"/>
      <c r="AQ3" s="702" t="n"/>
      <c r="AR3" s="702" t="n"/>
      <c r="AS3" s="702" t="n"/>
      <c r="AT3" s="702" t="n"/>
      <c r="AU3" s="702" t="n"/>
      <c r="AV3" s="702" t="n"/>
      <c r="AW3" s="702" t="n"/>
    </row>
    <row r="4" ht="15.75" customHeight="1" s="391">
      <c r="A4" s="772" t="n"/>
      <c r="B4" s="772" t="n"/>
      <c r="C4" s="304" t="inlineStr">
        <is>
          <t>АСП</t>
        </is>
      </c>
      <c r="D4" s="304" t="inlineStr">
        <is>
          <t>ГП</t>
        </is>
      </c>
      <c r="E4" s="772" t="n"/>
      <c r="F4" s="304" t="inlineStr">
        <is>
          <t>АСП</t>
        </is>
      </c>
      <c r="G4" s="304" t="inlineStr">
        <is>
          <t>ГП</t>
        </is>
      </c>
      <c r="H4" s="772" t="n"/>
      <c r="I4" s="304" t="inlineStr">
        <is>
          <t>АСП</t>
        </is>
      </c>
      <c r="J4" s="304" t="inlineStr">
        <is>
          <t>ГП</t>
        </is>
      </c>
      <c r="K4" s="772" t="n"/>
      <c r="L4" s="304" t="inlineStr">
        <is>
          <t>АСП</t>
        </is>
      </c>
      <c r="M4" s="304" t="inlineStr">
        <is>
          <t>ГП</t>
        </is>
      </c>
      <c r="N4" s="772" t="n"/>
      <c r="O4" s="304" t="inlineStr">
        <is>
          <t>АСП</t>
        </is>
      </c>
      <c r="P4" s="304" t="inlineStr">
        <is>
          <t>ГП</t>
        </is>
      </c>
      <c r="Q4" s="772" t="n"/>
      <c r="R4" s="304" t="inlineStr">
        <is>
          <t>АСП</t>
        </is>
      </c>
      <c r="S4" s="304" t="inlineStr">
        <is>
          <t>ГП</t>
        </is>
      </c>
      <c r="T4" s="772" t="n"/>
      <c r="U4" s="304" t="inlineStr">
        <is>
          <t>АСП</t>
        </is>
      </c>
      <c r="V4" s="304" t="inlineStr">
        <is>
          <t>ГП</t>
        </is>
      </c>
      <c r="W4" s="772" t="n"/>
      <c r="X4" s="304" t="inlineStr">
        <is>
          <t>АСП</t>
        </is>
      </c>
      <c r="Y4" s="304" t="inlineStr">
        <is>
          <t>ГП</t>
        </is>
      </c>
      <c r="Z4" s="772" t="n"/>
      <c r="AA4" s="304" t="inlineStr">
        <is>
          <t>АСП</t>
        </is>
      </c>
      <c r="AB4" s="304" t="inlineStr">
        <is>
          <t>ГП</t>
        </is>
      </c>
      <c r="AC4" s="772" t="n"/>
      <c r="AD4" s="304" t="inlineStr">
        <is>
          <t>АСП</t>
        </is>
      </c>
      <c r="AE4" s="304" t="inlineStr">
        <is>
          <t>ГП</t>
        </is>
      </c>
      <c r="AF4" s="772" t="n"/>
      <c r="AG4" s="304" t="inlineStr">
        <is>
          <t>АСП</t>
        </is>
      </c>
      <c r="AH4" s="304" t="inlineStr">
        <is>
          <t>ГП</t>
        </is>
      </c>
      <c r="AI4" s="772" t="n"/>
      <c r="AJ4" s="304" t="inlineStr">
        <is>
          <t>АСП</t>
        </is>
      </c>
      <c r="AK4" s="304" t="inlineStr">
        <is>
          <t>ГП</t>
        </is>
      </c>
      <c r="AL4" s="772" t="n"/>
      <c r="AM4" s="304" t="inlineStr">
        <is>
          <t>АСП</t>
        </is>
      </c>
      <c r="AN4" s="304" t="inlineStr">
        <is>
          <t>ГП</t>
        </is>
      </c>
      <c r="AO4" s="63" t="n"/>
      <c r="AP4" s="702" t="n"/>
      <c r="AQ4" s="702" t="n"/>
      <c r="AR4" s="702" t="n"/>
      <c r="AS4" s="702" t="n"/>
      <c r="AT4" s="702" t="n"/>
      <c r="AU4" s="702" t="n"/>
      <c r="AV4" s="702" t="n"/>
      <c r="AW4" s="702" t="n"/>
    </row>
    <row r="5" ht="15.75" customHeight="1" s="391">
      <c r="A5" s="436" t="inlineStr">
        <is>
          <t xml:space="preserve"> ММЗ</t>
        </is>
      </c>
      <c r="B5" s="414">
        <f>SUM(B6:B11)</f>
        <v/>
      </c>
      <c r="C5" s="414">
        <f>SUM(C6:C11)</f>
        <v/>
      </c>
      <c r="D5" s="414">
        <f>SUM(D6:D11)</f>
        <v/>
      </c>
      <c r="E5" s="414">
        <f>SUM(E6:E11)</f>
        <v/>
      </c>
      <c r="F5" s="414">
        <f>SUM(F6:F11)</f>
        <v/>
      </c>
      <c r="G5" s="414">
        <f>SUM(G6:G11)</f>
        <v/>
      </c>
      <c r="H5" s="414">
        <f>SUM(H6:H11)</f>
        <v/>
      </c>
      <c r="I5" s="414">
        <f>SUM(I6:I11)</f>
        <v/>
      </c>
      <c r="J5" s="414">
        <f>SUM(J6:J11)</f>
        <v/>
      </c>
      <c r="K5" s="414">
        <f>SUM(K6:K11)</f>
        <v/>
      </c>
      <c r="L5" s="414">
        <f>SUM(L6:L11)</f>
        <v/>
      </c>
      <c r="M5" s="414">
        <f>SUM(M6:M11)</f>
        <v/>
      </c>
      <c r="N5" s="414">
        <f>SUM(N6:N11)</f>
        <v/>
      </c>
      <c r="O5" s="414">
        <f>SUM(O6:O11)</f>
        <v/>
      </c>
      <c r="P5" s="414">
        <f>SUM(P6:P11)</f>
        <v/>
      </c>
      <c r="Q5" s="414">
        <f>SUM(Q6:Q11)</f>
        <v/>
      </c>
      <c r="R5" s="414">
        <f>SUM(R6:R11)</f>
        <v/>
      </c>
      <c r="S5" s="414">
        <f>SUM(S6:S11)</f>
        <v/>
      </c>
      <c r="T5" s="414">
        <f>SUM(T6:T11)</f>
        <v/>
      </c>
      <c r="U5" s="414">
        <f>SUM(U6:U11)</f>
        <v/>
      </c>
      <c r="V5" s="414">
        <f>SUM(V6:V11)</f>
        <v/>
      </c>
      <c r="W5" s="414">
        <f>SUM(W6:W11)</f>
        <v/>
      </c>
      <c r="X5" s="414">
        <f>SUM(X6:X11)</f>
        <v/>
      </c>
      <c r="Y5" s="414">
        <f>SUM(Y6:Y11)</f>
        <v/>
      </c>
      <c r="Z5" s="414">
        <f>SUM(Z6:Z11)</f>
        <v/>
      </c>
      <c r="AA5" s="414">
        <f>SUM(AA6:AA11)</f>
        <v/>
      </c>
      <c r="AB5" s="414">
        <f>SUM(AB6:AB11)</f>
        <v/>
      </c>
      <c r="AC5" s="414">
        <f>SUM(AC6:AC11)</f>
        <v/>
      </c>
      <c r="AD5" s="414">
        <f>SUM(AD6:AD11)</f>
        <v/>
      </c>
      <c r="AE5" s="414">
        <f>SUM(AE6:AE11)</f>
        <v/>
      </c>
      <c r="AF5" s="414">
        <f>SUM(AF6:AF11)</f>
        <v/>
      </c>
      <c r="AG5" s="414">
        <f>SUM(AG6:AG11)</f>
        <v/>
      </c>
      <c r="AH5" s="414">
        <f>SUM(AH6:AH11)</f>
        <v/>
      </c>
      <c r="AI5" s="414">
        <f>SUM(AI6:AI11)</f>
        <v/>
      </c>
      <c r="AJ5" s="414">
        <f>SUM(AJ6:AJ11)</f>
        <v/>
      </c>
      <c r="AK5" s="414">
        <f>SUM(AK6:AK11)</f>
        <v/>
      </c>
      <c r="AL5" s="414">
        <f>SUM(AL6:AL11)</f>
        <v/>
      </c>
      <c r="AM5" s="414">
        <f>SUM(AM6:AM11)</f>
        <v/>
      </c>
      <c r="AN5" s="414">
        <f>SUM(AN6:AN11)</f>
        <v/>
      </c>
      <c r="AO5" s="703" t="n"/>
      <c r="AP5" s="702" t="n"/>
      <c r="AQ5" s="702" t="n"/>
      <c r="AR5" s="703" t="n"/>
      <c r="AS5" s="702" t="n"/>
      <c r="AT5" s="702" t="n"/>
      <c r="AU5" s="703" t="n"/>
      <c r="AV5" s="702" t="n"/>
      <c r="AW5" s="702" t="n"/>
    </row>
    <row r="6" ht="15" customHeight="1" s="391">
      <c r="A6" s="171" t="inlineStr">
        <is>
          <t>Турбокомпрессор</t>
        </is>
      </c>
      <c r="B6" s="415" t="n">
        <v>3250</v>
      </c>
      <c r="C6" s="416" t="n"/>
      <c r="D6" s="416" t="n"/>
      <c r="E6" s="416" t="n"/>
      <c r="F6" s="416" t="n"/>
      <c r="G6" s="416" t="n"/>
      <c r="H6" s="416" t="n"/>
      <c r="I6" s="416" t="n"/>
      <c r="J6" s="416" t="n"/>
      <c r="K6" s="416" t="n"/>
      <c r="L6" s="416" t="n"/>
      <c r="M6" s="416" t="n"/>
      <c r="N6" s="416" t="n"/>
      <c r="O6" s="416" t="n"/>
      <c r="P6" s="416" t="n"/>
      <c r="Q6" s="416" t="n"/>
      <c r="R6" s="416" t="n"/>
      <c r="S6" s="416" t="n"/>
      <c r="T6" s="416" t="n"/>
      <c r="U6" s="416" t="n"/>
      <c r="V6" s="416" t="n"/>
      <c r="W6" s="416" t="n"/>
      <c r="X6" s="417" t="n"/>
      <c r="Y6" s="417" t="n"/>
      <c r="Z6" s="417" t="n"/>
      <c r="AA6" s="417" t="n"/>
      <c r="AB6" s="417" t="n"/>
      <c r="AC6" s="417" t="n"/>
      <c r="AD6" s="417" t="n"/>
      <c r="AE6" s="417" t="n"/>
      <c r="AF6" s="417" t="n"/>
      <c r="AG6" s="417" t="n"/>
      <c r="AH6" s="417" t="n"/>
      <c r="AI6" s="417" t="n"/>
      <c r="AJ6" s="417" t="n"/>
      <c r="AK6" s="417" t="n"/>
      <c r="AL6" s="418">
        <f>B6+E6+H6+K6+N6+Q6+T6+W6+Z6+AC6+AF6+AI6</f>
        <v/>
      </c>
      <c r="AM6" s="418">
        <f>C6+F6+I6+L6+O6+R6+U6+X6+AA6+AD6+AG6+AJ6</f>
        <v/>
      </c>
      <c r="AN6" s="418">
        <f>D6+G6+J6+M6+P6+S6+V6+Y6+AB6+AE6+AH6+AK6</f>
        <v/>
      </c>
    </row>
    <row r="7">
      <c r="A7" s="171" t="inlineStr">
        <is>
          <t>Компрессор</t>
        </is>
      </c>
      <c r="B7" s="415" t="n">
        <v>600</v>
      </c>
      <c r="C7" s="416" t="n"/>
      <c r="D7" s="416" t="n"/>
      <c r="E7" s="416" t="n"/>
      <c r="F7" s="416" t="n"/>
      <c r="G7" s="416" t="n"/>
      <c r="H7" s="416" t="n"/>
      <c r="I7" s="416" t="n"/>
      <c r="J7" s="416" t="n"/>
      <c r="K7" s="416" t="n"/>
      <c r="L7" s="416" t="n"/>
      <c r="M7" s="416" t="n"/>
      <c r="N7" s="416" t="n"/>
      <c r="O7" s="416" t="n"/>
      <c r="P7" s="416" t="n"/>
      <c r="Q7" s="416" t="n"/>
      <c r="R7" s="416" t="n"/>
      <c r="S7" s="416" t="n"/>
      <c r="T7" s="416" t="n"/>
      <c r="U7" s="416" t="n"/>
      <c r="V7" s="416" t="n"/>
      <c r="W7" s="416" t="n"/>
      <c r="X7" s="417" t="n"/>
      <c r="Y7" s="417" t="n"/>
      <c r="Z7" s="417" t="n"/>
      <c r="AA7" s="417" t="n"/>
      <c r="AB7" s="417" t="n"/>
      <c r="AC7" s="417" t="n"/>
      <c r="AD7" s="417" t="n"/>
      <c r="AE7" s="417" t="n"/>
      <c r="AF7" s="417" t="n"/>
      <c r="AG7" s="417" t="n"/>
      <c r="AH7" s="417" t="n"/>
      <c r="AI7" s="417" t="n"/>
      <c r="AJ7" s="417" t="n"/>
      <c r="AK7" s="417" t="n"/>
      <c r="AL7" s="418">
        <f>B7+E7+H7+K7+N7+Q7+T7+W7+Z7+AC7+AF7+AI7</f>
        <v/>
      </c>
      <c r="AM7" s="418">
        <f>C7+F7+I7+L7+O7+R7+U7+X7+AA7+AD7+AG7+AJ7</f>
        <v/>
      </c>
      <c r="AN7" s="418">
        <f>D7+G7+J7+M7+P7+S7+V7+Y7+AB7+AE7+AH7+AK7</f>
        <v/>
      </c>
    </row>
    <row r="8">
      <c r="A8" s="171" t="inlineStr">
        <is>
          <t>Водяной насос</t>
        </is>
      </c>
      <c r="B8" s="415" t="n">
        <v>290</v>
      </c>
      <c r="C8" s="416" t="n"/>
      <c r="D8" s="416" t="n"/>
      <c r="E8" s="416" t="n"/>
      <c r="F8" s="416" t="n"/>
      <c r="G8" s="416" t="n"/>
      <c r="H8" s="416" t="n"/>
      <c r="I8" s="416" t="n"/>
      <c r="J8" s="416" t="n"/>
      <c r="K8" s="416" t="n"/>
      <c r="L8" s="416" t="n"/>
      <c r="M8" s="416" t="n"/>
      <c r="N8" s="416" t="n"/>
      <c r="O8" s="416" t="n"/>
      <c r="P8" s="416" t="n"/>
      <c r="Q8" s="416" t="n"/>
      <c r="R8" s="416" t="n"/>
      <c r="S8" s="416" t="n"/>
      <c r="T8" s="416" t="n"/>
      <c r="U8" s="416" t="n"/>
      <c r="V8" s="416" t="n"/>
      <c r="W8" s="416" t="n"/>
      <c r="X8" s="417" t="n"/>
      <c r="Y8" s="417" t="n"/>
      <c r="Z8" s="417" t="n"/>
      <c r="AA8" s="417" t="n"/>
      <c r="AB8" s="417" t="n"/>
      <c r="AC8" s="417" t="n"/>
      <c r="AD8" s="417" t="n"/>
      <c r="AE8" s="417" t="n"/>
      <c r="AF8" s="417" t="n"/>
      <c r="AG8" s="417" t="n"/>
      <c r="AH8" s="417" t="n"/>
      <c r="AI8" s="417" t="n"/>
      <c r="AJ8" s="417" t="n"/>
      <c r="AK8" s="417" t="n"/>
      <c r="AL8" s="418">
        <f>B8+E8+H8+K8+N8+Q8+T8+W8+Z8+AC8+AF8+AI8</f>
        <v/>
      </c>
      <c r="AM8" s="418">
        <f>C8+F8+I8+L8+O8+R8+U8+X8+AA8+AD8+AG8+AJ8</f>
        <v/>
      </c>
      <c r="AN8" s="418">
        <f>D8+G8+J8+M8+P8+S8+V8+Y8+AB8+AE8+AH8+AK8</f>
        <v/>
      </c>
    </row>
    <row r="9">
      <c r="A9" s="171" t="inlineStr">
        <is>
          <t>Масляный насос</t>
        </is>
      </c>
      <c r="B9" s="415" t="n">
        <v>700</v>
      </c>
      <c r="C9" s="416" t="n"/>
      <c r="D9" s="416" t="n"/>
      <c r="E9" s="416" t="n"/>
      <c r="F9" s="416" t="n"/>
      <c r="G9" s="416" t="n"/>
      <c r="H9" s="416" t="n"/>
      <c r="I9" s="416" t="n"/>
      <c r="J9" s="416" t="n"/>
      <c r="K9" s="416" t="n"/>
      <c r="L9" s="416" t="n"/>
      <c r="M9" s="416" t="n"/>
      <c r="N9" s="416" t="n"/>
      <c r="O9" s="416" t="n"/>
      <c r="P9" s="416" t="n"/>
      <c r="Q9" s="416" t="n"/>
      <c r="R9" s="416" t="n"/>
      <c r="S9" s="416" t="n"/>
      <c r="T9" s="416" t="n"/>
      <c r="U9" s="416" t="n"/>
      <c r="V9" s="416" t="n"/>
      <c r="W9" s="416" t="n"/>
      <c r="X9" s="417" t="n"/>
      <c r="Y9" s="417" t="n"/>
      <c r="Z9" s="417" t="n"/>
      <c r="AA9" s="417" t="n"/>
      <c r="AB9" s="417" t="n"/>
      <c r="AC9" s="417" t="n"/>
      <c r="AD9" s="417" t="n"/>
      <c r="AE9" s="417" t="n"/>
      <c r="AF9" s="417" t="n"/>
      <c r="AG9" s="417" t="n"/>
      <c r="AH9" s="417" t="n"/>
      <c r="AI9" s="417" t="n"/>
      <c r="AJ9" s="417" t="n"/>
      <c r="AK9" s="417" t="n"/>
      <c r="AL9" s="418">
        <f>B9+E9+H9+K9+N9+Q9+T9+W9+Z9+AC9+AF9+AI9</f>
        <v/>
      </c>
      <c r="AM9" s="418">
        <f>C9+F9+I9+L9+O9+R9+U9+X9+AA9+AD9+AG9+AJ9</f>
        <v/>
      </c>
      <c r="AN9" s="418">
        <f>D9+G9+J9+M9+P9+S9+V9+Y9+AB9+AE9+AH9+AK9</f>
        <v/>
      </c>
    </row>
    <row r="10">
      <c r="A10" s="171" t="inlineStr">
        <is>
          <t>Привод гидронасоса</t>
        </is>
      </c>
      <c r="B10" s="415" t="n">
        <v>0</v>
      </c>
      <c r="C10" s="416" t="n"/>
      <c r="D10" s="416" t="n"/>
      <c r="E10" s="416" t="n"/>
      <c r="F10" s="416" t="n"/>
      <c r="G10" s="416" t="n"/>
      <c r="H10" s="416" t="n"/>
      <c r="I10" s="416" t="n"/>
      <c r="J10" s="416" t="n"/>
      <c r="K10" s="416" t="n"/>
      <c r="L10" s="416" t="n"/>
      <c r="M10" s="416" t="n"/>
      <c r="N10" s="416" t="n"/>
      <c r="O10" s="416" t="n"/>
      <c r="P10" s="416" t="n"/>
      <c r="Q10" s="416" t="n"/>
      <c r="R10" s="416" t="n"/>
      <c r="S10" s="416" t="n"/>
      <c r="T10" s="416" t="n"/>
      <c r="U10" s="416" t="n"/>
      <c r="V10" s="416" t="n"/>
      <c r="W10" s="416" t="n"/>
      <c r="X10" s="417" t="n"/>
      <c r="Y10" s="417" t="n"/>
      <c r="Z10" s="417" t="n"/>
      <c r="AA10" s="417" t="n"/>
      <c r="AB10" s="417" t="n"/>
      <c r="AC10" s="417" t="n"/>
      <c r="AD10" s="417" t="n"/>
      <c r="AE10" s="417" t="n"/>
      <c r="AF10" s="417" t="n"/>
      <c r="AG10" s="417" t="n"/>
      <c r="AH10" s="417" t="n"/>
      <c r="AI10" s="417" t="n"/>
      <c r="AJ10" s="417" t="n"/>
      <c r="AK10" s="417" t="n"/>
      <c r="AL10" s="418">
        <f>B10+E10+H10+K10+N10+Q10+T10+W10+Z10+AC10+AF10+AI10</f>
        <v/>
      </c>
      <c r="AM10" s="418">
        <f>C10+F10+I10+L10+O10+R10+U10+X10+AA10+AD10+AG10+AJ10</f>
        <v/>
      </c>
      <c r="AN10" s="418">
        <f>D10+G10+J10+M10+P10+S10+V10+Y10+AB10+AE10+AH10+AK10</f>
        <v/>
      </c>
    </row>
    <row r="11" ht="30" customHeight="1" s="391">
      <c r="A11" s="171" t="inlineStr">
        <is>
          <t>Фильтр очистки масла и
корпус фильтра</t>
        </is>
      </c>
      <c r="B11" s="415" t="n">
        <v>316</v>
      </c>
      <c r="C11" s="416" t="n"/>
      <c r="D11" s="416" t="n"/>
      <c r="E11" s="416" t="n"/>
      <c r="F11" s="416" t="n"/>
      <c r="G11" s="416" t="n"/>
      <c r="H11" s="416" t="n"/>
      <c r="I11" s="416" t="n"/>
      <c r="J11" s="416" t="n"/>
      <c r="K11" s="416" t="n"/>
      <c r="L11" s="416" t="n"/>
      <c r="M11" s="416" t="n"/>
      <c r="N11" s="416" t="n"/>
      <c r="O11" s="416" t="n"/>
      <c r="P11" s="416" t="n"/>
      <c r="Q11" s="416" t="n"/>
      <c r="R11" s="416" t="n"/>
      <c r="S11" s="416" t="n"/>
      <c r="T11" s="416" t="n"/>
      <c r="U11" s="416" t="n"/>
      <c r="V11" s="416" t="n"/>
      <c r="W11" s="416" t="n"/>
      <c r="X11" s="417" t="n"/>
      <c r="Y11" s="417" t="n"/>
      <c r="Z11" s="417" t="n"/>
      <c r="AA11" s="417" t="n"/>
      <c r="AB11" s="417" t="n"/>
      <c r="AC11" s="417" t="n"/>
      <c r="AD11" s="417" t="n"/>
      <c r="AE11" s="417" t="n"/>
      <c r="AF11" s="417" t="n"/>
      <c r="AG11" s="417" t="n"/>
      <c r="AH11" s="417" t="n"/>
      <c r="AI11" s="417" t="n"/>
      <c r="AJ11" s="417" t="n"/>
      <c r="AK11" s="417" t="n"/>
      <c r="AL11" s="418">
        <f>B11+E11+H11+K11+N11+Q11+T11+W11+Z11+AC11+AF11+AI11</f>
        <v/>
      </c>
      <c r="AM11" s="418">
        <f>C11+F11+I11+L11+O11+R11+U11+X11+AA11+AD11+AG11+AJ11</f>
        <v/>
      </c>
      <c r="AN11" s="418">
        <f>D11+G11+J11+M11+P11+S11+V11+Y11+AB11+AE11+AH11+AK11</f>
        <v/>
      </c>
    </row>
    <row r="12" ht="30" customHeight="1" s="391">
      <c r="A12" s="305" t="inlineStr">
        <is>
          <t>Коромысло клапана с втулкой</t>
        </is>
      </c>
      <c r="B12" s="419" t="n">
        <v>1000</v>
      </c>
      <c r="C12" s="419" t="n"/>
      <c r="D12" s="419" t="n"/>
      <c r="E12" s="419" t="n"/>
      <c r="F12" s="419" t="n"/>
      <c r="G12" s="419" t="n"/>
      <c r="H12" s="419" t="n"/>
      <c r="I12" s="419" t="n"/>
      <c r="J12" s="419" t="n"/>
      <c r="K12" s="419" t="n"/>
      <c r="L12" s="419" t="n"/>
      <c r="M12" s="419" t="n"/>
      <c r="N12" s="419" t="n"/>
      <c r="O12" s="419" t="n"/>
      <c r="P12" s="419" t="n"/>
      <c r="Q12" s="419" t="n"/>
      <c r="R12" s="419" t="n"/>
      <c r="S12" s="419" t="n"/>
      <c r="T12" s="419" t="n"/>
      <c r="U12" s="419" t="n"/>
      <c r="V12" s="419" t="n"/>
      <c r="W12" s="419" t="n"/>
      <c r="X12" s="418" t="n"/>
      <c r="Y12" s="418" t="n"/>
      <c r="Z12" s="418" t="n"/>
      <c r="AA12" s="418" t="n"/>
      <c r="AB12" s="418" t="n"/>
      <c r="AC12" s="418" t="n"/>
      <c r="AD12" s="418" t="n"/>
      <c r="AE12" s="418" t="n"/>
      <c r="AF12" s="418" t="n"/>
      <c r="AG12" s="418" t="n"/>
      <c r="AH12" s="418" t="n"/>
      <c r="AI12" s="418" t="n"/>
      <c r="AJ12" s="418" t="n"/>
      <c r="AK12" s="418" t="n"/>
      <c r="AL12" s="418">
        <f>B12+E12+H12+K12+N12+Q12+T12+W12+Z12+AC12+AF12+AI12</f>
        <v/>
      </c>
      <c r="AM12" s="418">
        <f>C12+F12+I12+L12+O12+R12+U12+X12+AA12+AD12+AG12+AJ12</f>
        <v/>
      </c>
      <c r="AN12" s="418">
        <f>D12+G12+J12+M12+P12+S12+V12+Y12+AB12+AE12+AH12+AK12</f>
        <v/>
      </c>
    </row>
    <row r="13" ht="15" customHeight="1" s="391">
      <c r="A13" s="305" t="inlineStr">
        <is>
          <t>Штанга</t>
        </is>
      </c>
      <c r="B13" s="419" t="n">
        <v>2000</v>
      </c>
      <c r="C13" s="419" t="n"/>
      <c r="D13" s="419" t="n"/>
      <c r="E13" s="419" t="n"/>
      <c r="F13" s="419" t="n"/>
      <c r="G13" s="419" t="n"/>
      <c r="H13" s="419" t="n"/>
      <c r="I13" s="419" t="n"/>
      <c r="J13" s="419" t="n"/>
      <c r="K13" s="419" t="n"/>
      <c r="L13" s="419" t="n"/>
      <c r="M13" s="419" t="n"/>
      <c r="N13" s="419" t="n"/>
      <c r="O13" s="419" t="n"/>
      <c r="P13" s="419" t="n"/>
      <c r="Q13" s="419" t="n"/>
      <c r="R13" s="419" t="n"/>
      <c r="S13" s="419" t="n"/>
      <c r="T13" s="419" t="n"/>
      <c r="U13" s="419" t="n"/>
      <c r="V13" s="419" t="n"/>
      <c r="W13" s="419" t="n"/>
      <c r="X13" s="418" t="n"/>
      <c r="Y13" s="418" t="n"/>
      <c r="Z13" s="418" t="n"/>
      <c r="AA13" s="418" t="n"/>
      <c r="AB13" s="418" t="n"/>
      <c r="AC13" s="418" t="n"/>
      <c r="AD13" s="418" t="n"/>
      <c r="AE13" s="418" t="n"/>
      <c r="AF13" s="418" t="n"/>
      <c r="AG13" s="418" t="n"/>
      <c r="AH13" s="418" t="n"/>
      <c r="AI13" s="418" t="n"/>
      <c r="AJ13" s="418" t="n"/>
      <c r="AK13" s="577" t="n"/>
      <c r="AL13" s="418">
        <f>B13+E13+H13+K13+N13+Q13+T13+W13+Z13+AC13+AF13+AI13</f>
        <v/>
      </c>
      <c r="AM13" s="418">
        <f>C13+F13+I13+L13+O13+R13+U13+X13+AA13+AD13+AG13+AJ13</f>
        <v/>
      </c>
      <c r="AN13" s="418">
        <f>D13+G13+J13+M13+P13+S13+V13+Y13+AB13+AE13+AH13+AK13</f>
        <v/>
      </c>
    </row>
    <row r="14" ht="15" customHeight="1" s="391">
      <c r="A14" s="304" t="n"/>
      <c r="B14" s="420" t="n"/>
      <c r="C14" s="420" t="n"/>
      <c r="D14" s="420" t="n"/>
      <c r="E14" s="420" t="n"/>
      <c r="F14" s="420" t="n"/>
      <c r="G14" s="420" t="n"/>
      <c r="H14" s="420" t="n"/>
      <c r="I14" s="420" t="n"/>
      <c r="J14" s="420" t="n"/>
      <c r="K14" s="420" t="n"/>
      <c r="L14" s="420" t="n"/>
      <c r="M14" s="420" t="n"/>
      <c r="N14" s="420" t="n"/>
      <c r="O14" s="420" t="n"/>
      <c r="P14" s="420" t="n"/>
      <c r="Q14" s="420" t="n"/>
      <c r="R14" s="420" t="n"/>
      <c r="S14" s="420" t="n"/>
      <c r="T14" s="420" t="n"/>
      <c r="U14" s="420" t="n"/>
      <c r="V14" s="420" t="n"/>
      <c r="W14" s="420" t="n"/>
      <c r="X14" s="421" t="n"/>
      <c r="Y14" s="421" t="n"/>
      <c r="Z14" s="421" t="n"/>
      <c r="AA14" s="421" t="n"/>
      <c r="AB14" s="421" t="n"/>
      <c r="AC14" s="421" t="n"/>
      <c r="AD14" s="421" t="n"/>
      <c r="AE14" s="421" t="n"/>
      <c r="AF14" s="421" t="n"/>
      <c r="AG14" s="421" t="n"/>
      <c r="AH14" s="421" t="n"/>
      <c r="AI14" s="421" t="n"/>
      <c r="AJ14" s="421" t="n"/>
      <c r="AK14" s="438" t="n"/>
      <c r="AL14" s="441" t="n"/>
      <c r="AM14" s="441" t="n"/>
      <c r="AN14" s="441" t="n"/>
    </row>
    <row r="15" ht="15.75" customHeight="1" s="391">
      <c r="A15" s="436" t="inlineStr">
        <is>
          <t xml:space="preserve"> МАЗ</t>
        </is>
      </c>
      <c r="B15" s="414">
        <f>SUM(B16:B17)</f>
        <v/>
      </c>
      <c r="C15" s="414">
        <f>SUM(C16:C17)</f>
        <v/>
      </c>
      <c r="D15" s="414">
        <f>SUM(D16:D17)</f>
        <v/>
      </c>
      <c r="E15" s="414">
        <f>SUM(E16:E17)</f>
        <v/>
      </c>
      <c r="F15" s="414">
        <f>SUM(F16:F17)</f>
        <v/>
      </c>
      <c r="G15" s="414">
        <f>SUM(G16:G17)</f>
        <v/>
      </c>
      <c r="H15" s="414">
        <f>SUM(H16:H17)</f>
        <v/>
      </c>
      <c r="I15" s="414">
        <f>SUM(I16:I17)</f>
        <v/>
      </c>
      <c r="J15" s="414">
        <f>SUM(J16:J17)</f>
        <v/>
      </c>
      <c r="K15" s="414">
        <f>SUM(K16:K17)</f>
        <v/>
      </c>
      <c r="L15" s="414">
        <f>SUM(L16:L17)</f>
        <v/>
      </c>
      <c r="M15" s="414">
        <f>SUM(M16:M17)</f>
        <v/>
      </c>
      <c r="N15" s="414">
        <f>SUM(N16:N17)</f>
        <v/>
      </c>
      <c r="O15" s="414">
        <f>SUM(O16:O17)</f>
        <v/>
      </c>
      <c r="P15" s="414">
        <f>SUM(P16:P17)</f>
        <v/>
      </c>
      <c r="Q15" s="414">
        <f>SUM(Q16:Q17)</f>
        <v/>
      </c>
      <c r="R15" s="414">
        <f>SUM(R16:R17)</f>
        <v/>
      </c>
      <c r="S15" s="414">
        <f>SUM(S16:S17)</f>
        <v/>
      </c>
      <c r="T15" s="414">
        <f>SUM(T16:T17)</f>
        <v/>
      </c>
      <c r="U15" s="414">
        <f>SUM(U16:U17)</f>
        <v/>
      </c>
      <c r="V15" s="414">
        <f>SUM(V16:V17)</f>
        <v/>
      </c>
      <c r="W15" s="414">
        <f>SUM(W16:W17)</f>
        <v/>
      </c>
      <c r="X15" s="414">
        <f>SUM(X16:X17)</f>
        <v/>
      </c>
      <c r="Y15" s="414">
        <f>SUM(Y16:Y17)</f>
        <v/>
      </c>
      <c r="Z15" s="414">
        <f>SUM(Z16:Z17)</f>
        <v/>
      </c>
      <c r="AA15" s="414">
        <f>SUM(AA16:AA17)</f>
        <v/>
      </c>
      <c r="AB15" s="414">
        <f>SUM(AB16:AB17)</f>
        <v/>
      </c>
      <c r="AC15" s="414">
        <f>SUM(AC16:AC17)</f>
        <v/>
      </c>
      <c r="AD15" s="414">
        <f>SUM(AD16:AD17)</f>
        <v/>
      </c>
      <c r="AE15" s="414">
        <f>SUM(AE16:AE17)</f>
        <v/>
      </c>
      <c r="AF15" s="414">
        <f>SUM(AF16:AF17)</f>
        <v/>
      </c>
      <c r="AG15" s="414">
        <f>SUM(AG16:AG17)</f>
        <v/>
      </c>
      <c r="AH15" s="414">
        <f>SUM(AH16:AH17)</f>
        <v/>
      </c>
      <c r="AI15" s="414">
        <f>SUM(AI16:AI17)</f>
        <v/>
      </c>
      <c r="AJ15" s="414">
        <f>SUM(AJ16:AJ17)</f>
        <v/>
      </c>
      <c r="AK15" s="414">
        <f>SUM(AK16:AK17)</f>
        <v/>
      </c>
      <c r="AL15" s="569">
        <f>SUM(AL16:AL17)</f>
        <v/>
      </c>
      <c r="AM15" s="569">
        <f>SUM(AM16:AM17)</f>
        <v/>
      </c>
      <c r="AN15" s="569">
        <f>SUM(AN16:AN17)</f>
        <v/>
      </c>
    </row>
    <row r="16" ht="15" customHeight="1" s="391">
      <c r="A16" s="570" t="inlineStr">
        <is>
          <t>Компрессор</t>
        </is>
      </c>
      <c r="B16" s="415" t="n">
        <v>0</v>
      </c>
      <c r="C16" s="416" t="n"/>
      <c r="D16" s="416" t="n"/>
      <c r="E16" s="416" t="n"/>
      <c r="F16" s="416" t="n"/>
      <c r="G16" s="416" t="n"/>
      <c r="H16" s="416" t="n"/>
      <c r="I16" s="416" t="n"/>
      <c r="J16" s="416" t="n"/>
      <c r="K16" s="416" t="n"/>
      <c r="L16" s="416" t="n"/>
      <c r="M16" s="416" t="n"/>
      <c r="N16" s="416" t="n"/>
      <c r="O16" s="416" t="n"/>
      <c r="P16" s="416" t="n"/>
      <c r="Q16" s="416" t="n"/>
      <c r="R16" s="416" t="n"/>
      <c r="S16" s="416" t="n"/>
      <c r="T16" s="416" t="n"/>
      <c r="U16" s="416" t="n"/>
      <c r="V16" s="416" t="n"/>
      <c r="W16" s="416" t="n"/>
      <c r="X16" s="417" t="n"/>
      <c r="Y16" s="417" t="n"/>
      <c r="Z16" s="417" t="n"/>
      <c r="AA16" s="417" t="n"/>
      <c r="AB16" s="417" t="n"/>
      <c r="AC16" s="417" t="n"/>
      <c r="AD16" s="417" t="n"/>
      <c r="AE16" s="417" t="n"/>
      <c r="AF16" s="417" t="n"/>
      <c r="AG16" s="417" t="n"/>
      <c r="AH16" s="417" t="n"/>
      <c r="AI16" s="417" t="n"/>
      <c r="AJ16" s="417" t="n"/>
      <c r="AK16" s="417" t="n"/>
      <c r="AL16" s="418">
        <f>B16+E16+H16+K16+N16+Q16+T16+W16+Z16+AC16+AF16+AI16</f>
        <v/>
      </c>
      <c r="AM16" s="418">
        <f>C16+F16+I16+L16+O16+R16+U16+X16+AA16+AD16+AG16+AJ16</f>
        <v/>
      </c>
      <c r="AN16" s="418">
        <f>D16+G16+J16+M16+P16+S16+V16+Y16+AB16+AE16+AH16+AK16</f>
        <v/>
      </c>
    </row>
    <row r="17">
      <c r="A17" s="570" t="n"/>
      <c r="B17" s="415" t="n"/>
      <c r="C17" s="416" t="n"/>
      <c r="D17" s="416" t="n"/>
      <c r="E17" s="416" t="n"/>
      <c r="F17" s="416" t="n"/>
      <c r="G17" s="416" t="n"/>
      <c r="H17" s="416" t="n"/>
      <c r="I17" s="416" t="n"/>
      <c r="J17" s="416" t="n"/>
      <c r="K17" s="416" t="n"/>
      <c r="L17" s="416" t="n"/>
      <c r="M17" s="416" t="n"/>
      <c r="N17" s="416" t="n"/>
      <c r="O17" s="416" t="n"/>
      <c r="P17" s="416" t="n"/>
      <c r="Q17" s="416" t="n"/>
      <c r="R17" s="416" t="n"/>
      <c r="S17" s="416" t="n"/>
      <c r="T17" s="416" t="n"/>
      <c r="U17" s="416" t="n"/>
      <c r="V17" s="416" t="n"/>
      <c r="W17" s="416" t="n"/>
      <c r="X17" s="417" t="n"/>
      <c r="Y17" s="417" t="n"/>
      <c r="Z17" s="417" t="n"/>
      <c r="AA17" s="417" t="n"/>
      <c r="AB17" s="417" t="n"/>
      <c r="AC17" s="417" t="n"/>
      <c r="AD17" s="417" t="n"/>
      <c r="AE17" s="417" t="n"/>
      <c r="AF17" s="417" t="n"/>
      <c r="AG17" s="417" t="n"/>
      <c r="AH17" s="417" t="n"/>
      <c r="AI17" s="417" t="n"/>
      <c r="AJ17" s="417" t="n"/>
      <c r="AK17" s="417" t="n"/>
      <c r="AL17" s="418" t="n"/>
      <c r="AM17" s="418" t="n"/>
      <c r="AN17" s="418" t="n"/>
    </row>
    <row r="18">
      <c r="A18" s="429" t="n"/>
      <c r="B18" s="430" t="n"/>
      <c r="C18" s="430" t="n"/>
      <c r="D18" s="430" t="n"/>
      <c r="E18" s="430" t="n"/>
      <c r="F18" s="430" t="n"/>
      <c r="G18" s="430" t="n"/>
      <c r="H18" s="430" t="n"/>
      <c r="I18" s="430" t="n"/>
      <c r="J18" s="430" t="n"/>
      <c r="K18" s="430" t="n"/>
      <c r="L18" s="430" t="n"/>
      <c r="M18" s="430" t="n"/>
      <c r="N18" s="430" t="n"/>
      <c r="O18" s="430" t="n"/>
      <c r="P18" s="430" t="n"/>
      <c r="Q18" s="430" t="n"/>
      <c r="R18" s="430" t="n"/>
      <c r="S18" s="430" t="n"/>
      <c r="T18" s="430" t="n"/>
      <c r="U18" s="430" t="n"/>
      <c r="V18" s="430" t="n"/>
      <c r="W18" s="430" t="n"/>
      <c r="X18" s="431" t="n"/>
      <c r="Y18" s="431" t="n"/>
      <c r="Z18" s="431" t="n"/>
      <c r="AA18" s="431" t="n"/>
      <c r="AB18" s="431" t="n"/>
      <c r="AC18" s="431" t="n"/>
      <c r="AD18" s="431" t="n"/>
      <c r="AE18" s="431" t="n"/>
      <c r="AF18" s="431" t="n"/>
      <c r="AG18" s="431" t="n"/>
      <c r="AH18" s="431" t="n"/>
      <c r="AI18" s="431" t="n"/>
      <c r="AJ18" s="431" t="n"/>
      <c r="AK18" s="431" t="n"/>
      <c r="AL18" s="428" t="n"/>
      <c r="AM18" s="428" t="n"/>
      <c r="AN18" s="428" t="n"/>
    </row>
    <row r="19" ht="15.75" customHeight="1" s="391">
      <c r="A19" s="436" t="inlineStr">
        <is>
          <t xml:space="preserve"> Гомсельмаш</t>
        </is>
      </c>
      <c r="B19" s="414">
        <f>SUM(B20:B21)</f>
        <v/>
      </c>
      <c r="C19" s="414">
        <f>SUM(C20:C21)</f>
        <v/>
      </c>
      <c r="D19" s="414">
        <f>SUM(D20:D21)</f>
        <v/>
      </c>
      <c r="E19" s="414">
        <f>SUM(E20:E21)</f>
        <v/>
      </c>
      <c r="F19" s="414">
        <f>SUM(F20:F21)</f>
        <v/>
      </c>
      <c r="G19" s="414">
        <f>SUM(G20:G21)</f>
        <v/>
      </c>
      <c r="H19" s="414">
        <f>SUM(H20:H21)</f>
        <v/>
      </c>
      <c r="I19" s="414">
        <f>SUM(I20:I21)</f>
        <v/>
      </c>
      <c r="J19" s="414">
        <f>SUM(J20:J21)</f>
        <v/>
      </c>
      <c r="K19" s="414">
        <f>SUM(K20:K21)</f>
        <v/>
      </c>
      <c r="L19" s="414">
        <f>SUM(L20:L21)</f>
        <v/>
      </c>
      <c r="M19" s="414">
        <f>SUM(M20:M21)</f>
        <v/>
      </c>
      <c r="N19" s="414">
        <f>SUM(N20:N21)</f>
        <v/>
      </c>
      <c r="O19" s="414">
        <f>SUM(O20:O21)</f>
        <v/>
      </c>
      <c r="P19" s="414">
        <f>SUM(P20:P21)</f>
        <v/>
      </c>
      <c r="Q19" s="414">
        <f>SUM(Q20:Q21)</f>
        <v/>
      </c>
      <c r="R19" s="414">
        <f>SUM(R20:R21)</f>
        <v/>
      </c>
      <c r="S19" s="414">
        <f>SUM(S20:S21)</f>
        <v/>
      </c>
      <c r="T19" s="414">
        <f>SUM(T20:T21)</f>
        <v/>
      </c>
      <c r="U19" s="414">
        <f>SUM(U20:U21)</f>
        <v/>
      </c>
      <c r="V19" s="414">
        <f>SUM(V20:V21)</f>
        <v/>
      </c>
      <c r="W19" s="414">
        <f>SUM(W20:W21)</f>
        <v/>
      </c>
      <c r="X19" s="414">
        <f>SUM(X20:X21)</f>
        <v/>
      </c>
      <c r="Y19" s="414">
        <f>SUM(Y20:Y21)</f>
        <v/>
      </c>
      <c r="Z19" s="414">
        <f>SUM(Z20:Z21)</f>
        <v/>
      </c>
      <c r="AA19" s="414">
        <f>SUM(AA20:AA21)</f>
        <v/>
      </c>
      <c r="AB19" s="414">
        <f>SUM(AB20:AB21)</f>
        <v/>
      </c>
      <c r="AC19" s="414">
        <f>SUM(AC20:AC21)</f>
        <v/>
      </c>
      <c r="AD19" s="414">
        <f>SUM(AD20:AD21)</f>
        <v/>
      </c>
      <c r="AE19" s="414">
        <f>SUM(AE20:AE21)</f>
        <v/>
      </c>
      <c r="AF19" s="414">
        <f>SUM(AF20:AF21)</f>
        <v/>
      </c>
      <c r="AG19" s="414">
        <f>SUM(AG20:AG21)</f>
        <v/>
      </c>
      <c r="AH19" s="414">
        <f>SUM(AH20:AH21)</f>
        <v/>
      </c>
      <c r="AI19" s="414">
        <f>SUM(AI20:AI21)</f>
        <v/>
      </c>
      <c r="AJ19" s="414">
        <f>SUM(AJ20:AJ21)</f>
        <v/>
      </c>
      <c r="AK19" s="414">
        <f>SUM(AK20:AK21)</f>
        <v/>
      </c>
      <c r="AL19" s="414">
        <f>SUM(AL20:AL21)</f>
        <v/>
      </c>
      <c r="AM19" s="414">
        <f>SUM(AM20:AM21)</f>
        <v/>
      </c>
      <c r="AN19" s="414">
        <f>SUM(AN20:AN21)</f>
        <v/>
      </c>
    </row>
    <row r="20" ht="15" customHeight="1" s="391">
      <c r="A20" s="570" t="inlineStr">
        <is>
          <t>Компрессор</t>
        </is>
      </c>
      <c r="B20" s="415" t="n">
        <v>200</v>
      </c>
      <c r="C20" s="416" t="n"/>
      <c r="D20" s="416" t="n"/>
      <c r="E20" s="416" t="n"/>
      <c r="F20" s="416" t="n"/>
      <c r="G20" s="416" t="n"/>
      <c r="H20" s="416" t="n"/>
      <c r="I20" s="416" t="n"/>
      <c r="J20" s="416" t="n"/>
      <c r="K20" s="416" t="n"/>
      <c r="L20" s="416" t="n"/>
      <c r="M20" s="416" t="n"/>
      <c r="N20" s="416" t="n"/>
      <c r="O20" s="416" t="n"/>
      <c r="P20" s="416" t="n"/>
      <c r="Q20" s="416" t="n"/>
      <c r="R20" s="416" t="n"/>
      <c r="S20" s="416" t="n"/>
      <c r="T20" s="416" t="n"/>
      <c r="U20" s="416" t="n"/>
      <c r="V20" s="416" t="n"/>
      <c r="W20" s="416" t="n"/>
      <c r="X20" s="417" t="n"/>
      <c r="Y20" s="417" t="n"/>
      <c r="Z20" s="417" t="n"/>
      <c r="AA20" s="417" t="n"/>
      <c r="AB20" s="417" t="n"/>
      <c r="AC20" s="417" t="n"/>
      <c r="AD20" s="417" t="n"/>
      <c r="AE20" s="417" t="n"/>
      <c r="AF20" s="417" t="n"/>
      <c r="AG20" s="417" t="n"/>
      <c r="AH20" s="417" t="n"/>
      <c r="AI20" s="417" t="n"/>
      <c r="AJ20" s="417" t="n"/>
      <c r="AK20" s="417" t="n"/>
      <c r="AL20" s="418">
        <f>B20+E20+H20+K20+N20+Q20+T20+W20+Z20+AC20+AF20+AI20</f>
        <v/>
      </c>
      <c r="AM20" s="418">
        <f>C20+F20+I20+L20+O20+R20+U20+X20+AA20+AD20+AG20+AJ20</f>
        <v/>
      </c>
      <c r="AN20" s="418">
        <f>D20+G20+J20+M20+P20+S20+V20+Y20+AB20+AE20+AH20+AK20</f>
        <v/>
      </c>
    </row>
    <row r="21">
      <c r="A21" s="570" t="n"/>
      <c r="B21" s="415" t="n"/>
      <c r="C21" s="416" t="n"/>
      <c r="D21" s="416" t="n"/>
      <c r="E21" s="416" t="n"/>
      <c r="F21" s="416" t="n"/>
      <c r="G21" s="416" t="n"/>
      <c r="H21" s="416" t="n"/>
      <c r="I21" s="416" t="n"/>
      <c r="J21" s="416" t="n"/>
      <c r="K21" s="416" t="n"/>
      <c r="L21" s="416" t="n"/>
      <c r="M21" s="416" t="n"/>
      <c r="N21" s="416" t="n"/>
      <c r="O21" s="416" t="n"/>
      <c r="P21" s="416" t="n"/>
      <c r="Q21" s="416" t="n"/>
      <c r="R21" s="416" t="n"/>
      <c r="S21" s="416" t="n"/>
      <c r="T21" s="416" t="n"/>
      <c r="U21" s="416" t="n"/>
      <c r="V21" s="416" t="n"/>
      <c r="W21" s="416" t="n"/>
      <c r="X21" s="417" t="n"/>
      <c r="Y21" s="417" t="n"/>
      <c r="Z21" s="417" t="n"/>
      <c r="AA21" s="417" t="n"/>
      <c r="AB21" s="417" t="n"/>
      <c r="AC21" s="417" t="n"/>
      <c r="AD21" s="417" t="n"/>
      <c r="AE21" s="417" t="n"/>
      <c r="AF21" s="417" t="n"/>
      <c r="AG21" s="417" t="n"/>
      <c r="AH21" s="417" t="n"/>
      <c r="AI21" s="417" t="n"/>
      <c r="AJ21" s="417" t="n"/>
      <c r="AK21" s="417" t="n"/>
      <c r="AL21" s="418" t="n"/>
      <c r="AM21" s="418" t="n"/>
      <c r="AN21" s="418" t="n"/>
    </row>
    <row r="22">
      <c r="A22" s="432" t="n"/>
      <c r="B22" s="433" t="n"/>
      <c r="C22" s="434" t="n"/>
      <c r="D22" s="434" t="n"/>
      <c r="E22" s="434" t="n"/>
      <c r="F22" s="434" t="n"/>
      <c r="G22" s="434" t="n"/>
      <c r="H22" s="434" t="n"/>
      <c r="I22" s="434" t="n"/>
      <c r="J22" s="434" t="n"/>
      <c r="K22" s="434" t="n"/>
      <c r="L22" s="434" t="n"/>
      <c r="M22" s="434" t="n"/>
      <c r="N22" s="434" t="n"/>
      <c r="O22" s="434" t="n"/>
      <c r="P22" s="434" t="n"/>
      <c r="Q22" s="434" t="n"/>
      <c r="R22" s="434" t="n"/>
      <c r="S22" s="434" t="n"/>
      <c r="T22" s="434" t="n"/>
      <c r="U22" s="434" t="n"/>
      <c r="V22" s="434" t="n"/>
      <c r="W22" s="434" t="n"/>
      <c r="X22" s="435" t="n"/>
      <c r="Y22" s="435" t="n"/>
      <c r="Z22" s="435" t="n"/>
      <c r="AA22" s="435" t="n"/>
      <c r="AB22" s="435" t="n"/>
      <c r="AC22" s="435" t="n"/>
      <c r="AD22" s="435" t="n"/>
      <c r="AE22" s="435" t="n"/>
      <c r="AF22" s="435" t="n"/>
      <c r="AG22" s="435" t="n"/>
      <c r="AH22" s="435" t="n"/>
      <c r="AI22" s="435" t="n"/>
      <c r="AJ22" s="435" t="n"/>
      <c r="AK22" s="440" t="n"/>
      <c r="AL22" s="441" t="n"/>
      <c r="AM22" s="441" t="n"/>
      <c r="AN22" s="441" t="n"/>
    </row>
    <row r="23" ht="15.75" customHeight="1" s="391">
      <c r="A23" s="436" t="inlineStr">
        <is>
          <t xml:space="preserve"> МЗКТ</t>
        </is>
      </c>
      <c r="B23" s="414">
        <f>SUM(B24:B25)</f>
        <v/>
      </c>
      <c r="C23" s="414">
        <f>SUM(C24:C25)</f>
        <v/>
      </c>
      <c r="D23" s="414">
        <f>SUM(D24:D25)</f>
        <v/>
      </c>
      <c r="E23" s="414">
        <f>SUM(E24:E25)</f>
        <v/>
      </c>
      <c r="F23" s="414">
        <f>SUM(F24:F25)</f>
        <v/>
      </c>
      <c r="G23" s="414">
        <f>SUM(G24:G25)</f>
        <v/>
      </c>
      <c r="H23" s="414">
        <f>SUM(H24:H25)</f>
        <v/>
      </c>
      <c r="I23" s="414">
        <f>SUM(I24:I25)</f>
        <v/>
      </c>
      <c r="J23" s="414">
        <f>SUM(J24:J25)</f>
        <v/>
      </c>
      <c r="K23" s="414">
        <f>SUM(K24:K25)</f>
        <v/>
      </c>
      <c r="L23" s="414">
        <f>SUM(L24:L25)</f>
        <v/>
      </c>
      <c r="M23" s="414">
        <f>SUM(M24:M25)</f>
        <v/>
      </c>
      <c r="N23" s="414">
        <f>SUM(N24:N25)</f>
        <v/>
      </c>
      <c r="O23" s="414">
        <f>SUM(O24:O25)</f>
        <v/>
      </c>
      <c r="P23" s="414">
        <f>SUM(P24:P25)</f>
        <v/>
      </c>
      <c r="Q23" s="414">
        <f>SUM(Q24:Q25)</f>
        <v/>
      </c>
      <c r="R23" s="414">
        <f>SUM(R24:R25)</f>
        <v/>
      </c>
      <c r="S23" s="414">
        <f>SUM(S24:S25)</f>
        <v/>
      </c>
      <c r="T23" s="414">
        <f>SUM(T24:T25)</f>
        <v/>
      </c>
      <c r="U23" s="414">
        <f>SUM(U24:U25)</f>
        <v/>
      </c>
      <c r="V23" s="414">
        <f>SUM(V24:V25)</f>
        <v/>
      </c>
      <c r="W23" s="414">
        <f>SUM(W24:W25)</f>
        <v/>
      </c>
      <c r="X23" s="414">
        <f>SUM(X24:X25)</f>
        <v/>
      </c>
      <c r="Y23" s="414">
        <f>SUM(Y24:Y25)</f>
        <v/>
      </c>
      <c r="Z23" s="414">
        <f>SUM(Z24:Z25)</f>
        <v/>
      </c>
      <c r="AA23" s="414">
        <f>SUM(AA24:AA25)</f>
        <v/>
      </c>
      <c r="AB23" s="414">
        <f>SUM(AB24:AB25)</f>
        <v/>
      </c>
      <c r="AC23" s="414">
        <f>SUM(AC24:AC25)</f>
        <v/>
      </c>
      <c r="AD23" s="414">
        <f>SUM(AD24:AD25)</f>
        <v/>
      </c>
      <c r="AE23" s="414">
        <f>SUM(AE24:AE25)</f>
        <v/>
      </c>
      <c r="AF23" s="414">
        <f>SUM(AF24:AF25)</f>
        <v/>
      </c>
      <c r="AG23" s="414">
        <f>SUM(AG24:AG25)</f>
        <v/>
      </c>
      <c r="AH23" s="414">
        <f>SUM(AH24:AH25)</f>
        <v/>
      </c>
      <c r="AI23" s="414">
        <f>SUM(AI24:AI25)</f>
        <v/>
      </c>
      <c r="AJ23" s="414">
        <f>SUM(AJ24:AJ25)</f>
        <v/>
      </c>
      <c r="AK23" s="414">
        <f>SUM(AK24:AK25)</f>
        <v/>
      </c>
      <c r="AL23" s="569">
        <f>SUM(AL24:AL25)</f>
        <v/>
      </c>
      <c r="AM23" s="569">
        <f>SUM(AM24:AM25)</f>
        <v/>
      </c>
      <c r="AN23" s="569">
        <f>SUM(AN24:AN25)</f>
        <v/>
      </c>
    </row>
    <row r="24" ht="15" customHeight="1" s="391">
      <c r="A24" s="570" t="inlineStr">
        <is>
          <t>Компрессор</t>
        </is>
      </c>
      <c r="B24" s="415" t="n">
        <v>0</v>
      </c>
      <c r="C24" s="416" t="n"/>
      <c r="D24" s="416" t="n"/>
      <c r="E24" s="416" t="n"/>
      <c r="F24" s="416" t="n"/>
      <c r="G24" s="416" t="n"/>
      <c r="H24" s="416" t="n"/>
      <c r="I24" s="416" t="n"/>
      <c r="J24" s="416" t="n"/>
      <c r="K24" s="416" t="n"/>
      <c r="L24" s="416" t="n"/>
      <c r="M24" s="416" t="n"/>
      <c r="N24" s="416" t="n"/>
      <c r="O24" s="416" t="n"/>
      <c r="P24" s="416" t="n"/>
      <c r="Q24" s="416" t="n"/>
      <c r="R24" s="416" t="n"/>
      <c r="S24" s="416" t="n"/>
      <c r="T24" s="416" t="n"/>
      <c r="U24" s="416" t="n"/>
      <c r="V24" s="416" t="n"/>
      <c r="W24" s="416" t="n"/>
      <c r="X24" s="417" t="n"/>
      <c r="Y24" s="417" t="n"/>
      <c r="Z24" s="417" t="n"/>
      <c r="AA24" s="417" t="n"/>
      <c r="AB24" s="417" t="n"/>
      <c r="AC24" s="417" t="n"/>
      <c r="AD24" s="417" t="n"/>
      <c r="AE24" s="417" t="n"/>
      <c r="AF24" s="417" t="n"/>
      <c r="AG24" s="417" t="n"/>
      <c r="AH24" s="417" t="n"/>
      <c r="AI24" s="417" t="n"/>
      <c r="AJ24" s="417" t="n"/>
      <c r="AK24" s="417" t="n"/>
      <c r="AL24" s="418">
        <f>B24+E24+H24+K24+N24+Q24+T24+W24+Z24+AC24+AF24+AI24</f>
        <v/>
      </c>
      <c r="AM24" s="418">
        <f>C24+F24+I24+L24+O24+R24+U24+X24+AA24+AD24+AG24+AJ24</f>
        <v/>
      </c>
      <c r="AN24" s="418">
        <f>D24+G24+J24+M24+P24+S24+V24+Y24+AB24+AE24+AH24+AK24</f>
        <v/>
      </c>
    </row>
    <row r="25">
      <c r="A25" s="570" t="n"/>
      <c r="B25" s="415" t="n"/>
      <c r="C25" s="416" t="n"/>
      <c r="D25" s="416" t="n"/>
      <c r="E25" s="416" t="n"/>
      <c r="F25" s="416" t="n"/>
      <c r="G25" s="416" t="n"/>
      <c r="H25" s="416" t="n"/>
      <c r="I25" s="416" t="n"/>
      <c r="J25" s="416" t="n"/>
      <c r="K25" s="416" t="n"/>
      <c r="L25" s="416" t="n"/>
      <c r="M25" s="416" t="n"/>
      <c r="N25" s="416" t="n"/>
      <c r="O25" s="416" t="n"/>
      <c r="P25" s="416" t="n"/>
      <c r="Q25" s="416" t="n"/>
      <c r="R25" s="416" t="n"/>
      <c r="S25" s="416" t="n"/>
      <c r="T25" s="416" t="n"/>
      <c r="U25" s="416" t="n"/>
      <c r="V25" s="416" t="n"/>
      <c r="W25" s="416" t="n"/>
      <c r="X25" s="417" t="n"/>
      <c r="Y25" s="417" t="n"/>
      <c r="Z25" s="417" t="n"/>
      <c r="AA25" s="417" t="n"/>
      <c r="AB25" s="417" t="n"/>
      <c r="AC25" s="417" t="n"/>
      <c r="AD25" s="417" t="n"/>
      <c r="AE25" s="417" t="n"/>
      <c r="AF25" s="417" t="n"/>
      <c r="AG25" s="417" t="n"/>
      <c r="AH25" s="417" t="n"/>
      <c r="AI25" s="417" t="n"/>
      <c r="AJ25" s="417" t="n"/>
      <c r="AK25" s="417" t="n"/>
      <c r="AL25" s="418" t="n"/>
      <c r="AM25" s="418" t="n"/>
      <c r="AN25" s="418" t="n"/>
    </row>
    <row r="26">
      <c r="A26" s="432" t="n"/>
      <c r="B26" s="433" t="n"/>
      <c r="C26" s="434" t="n"/>
      <c r="D26" s="434" t="n"/>
      <c r="E26" s="434" t="n"/>
      <c r="F26" s="434" t="n"/>
      <c r="G26" s="434" t="n"/>
      <c r="H26" s="434" t="n"/>
      <c r="I26" s="434" t="n"/>
      <c r="J26" s="434" t="n"/>
      <c r="K26" s="434" t="n"/>
      <c r="L26" s="434" t="n"/>
      <c r="M26" s="434" t="n"/>
      <c r="N26" s="434" t="n"/>
      <c r="O26" s="434" t="n"/>
      <c r="P26" s="434" t="n"/>
      <c r="Q26" s="434" t="n"/>
      <c r="R26" s="434" t="n"/>
      <c r="S26" s="434" t="n"/>
      <c r="T26" s="434" t="n"/>
      <c r="U26" s="434" t="n"/>
      <c r="V26" s="434" t="n"/>
      <c r="W26" s="434" t="n"/>
      <c r="X26" s="435" t="n"/>
      <c r="Y26" s="435" t="n"/>
      <c r="Z26" s="435" t="n"/>
      <c r="AA26" s="435" t="n"/>
      <c r="AB26" s="435" t="n"/>
      <c r="AC26" s="435" t="n"/>
      <c r="AD26" s="435" t="n"/>
      <c r="AE26" s="435" t="n"/>
      <c r="AF26" s="435" t="n"/>
      <c r="AG26" s="435" t="n"/>
      <c r="AH26" s="435" t="n"/>
      <c r="AI26" s="435" t="n"/>
      <c r="AJ26" s="435" t="n"/>
      <c r="AK26" s="440" t="n"/>
      <c r="AL26" s="441" t="n"/>
      <c r="AM26" s="441" t="n"/>
      <c r="AN26" s="441" t="n"/>
    </row>
    <row r="27" ht="15.75" customHeight="1" s="391">
      <c r="A27" s="436" t="inlineStr">
        <is>
          <t>БелАЗ</t>
        </is>
      </c>
      <c r="B27" s="414">
        <f>SUM(B28:B29)</f>
        <v/>
      </c>
      <c r="C27" s="414">
        <f>SUM(C28:C29)</f>
        <v/>
      </c>
      <c r="D27" s="414">
        <f>SUM(D28:D29)</f>
        <v/>
      </c>
      <c r="E27" s="414">
        <f>SUM(E28:E29)</f>
        <v/>
      </c>
      <c r="F27" s="414">
        <f>SUM(F28:F29)</f>
        <v/>
      </c>
      <c r="G27" s="414">
        <f>SUM(G28:G29)</f>
        <v/>
      </c>
      <c r="H27" s="414">
        <f>SUM(H28:H29)</f>
        <v/>
      </c>
      <c r="I27" s="414">
        <f>SUM(I28:I29)</f>
        <v/>
      </c>
      <c r="J27" s="414">
        <f>SUM(J28:J29)</f>
        <v/>
      </c>
      <c r="K27" s="414">
        <f>SUM(K28:K29)</f>
        <v/>
      </c>
      <c r="L27" s="414">
        <f>SUM(L28:L29)</f>
        <v/>
      </c>
      <c r="M27" s="414">
        <f>SUM(M28:M29)</f>
        <v/>
      </c>
      <c r="N27" s="414">
        <f>SUM(N28:N29)</f>
        <v/>
      </c>
      <c r="O27" s="414">
        <f>SUM(O28:O29)</f>
        <v/>
      </c>
      <c r="P27" s="414">
        <f>SUM(P28:P29)</f>
        <v/>
      </c>
      <c r="Q27" s="414">
        <f>SUM(Q28:Q29)</f>
        <v/>
      </c>
      <c r="R27" s="414">
        <f>SUM(R28:R29)</f>
        <v/>
      </c>
      <c r="S27" s="414">
        <f>SUM(S28:S29)</f>
        <v/>
      </c>
      <c r="T27" s="414">
        <f>SUM(T28:T29)</f>
        <v/>
      </c>
      <c r="U27" s="414">
        <f>SUM(U28:U29)</f>
        <v/>
      </c>
      <c r="V27" s="414">
        <f>SUM(V28:V29)</f>
        <v/>
      </c>
      <c r="W27" s="414">
        <f>SUM(W28:W29)</f>
        <v/>
      </c>
      <c r="X27" s="414">
        <f>SUM(X28:X29)</f>
        <v/>
      </c>
      <c r="Y27" s="414">
        <f>SUM(Y28:Y29)</f>
        <v/>
      </c>
      <c r="Z27" s="414">
        <f>SUM(Z28:Z29)</f>
        <v/>
      </c>
      <c r="AA27" s="414">
        <f>SUM(AA28:AA29)</f>
        <v/>
      </c>
      <c r="AB27" s="414">
        <f>SUM(AB28:AB29)</f>
        <v/>
      </c>
      <c r="AC27" s="414">
        <f>SUM(AC28:AC29)</f>
        <v/>
      </c>
      <c r="AD27" s="414">
        <f>SUM(AD28:AD29)</f>
        <v/>
      </c>
      <c r="AE27" s="414">
        <f>SUM(AE28:AE29)</f>
        <v/>
      </c>
      <c r="AF27" s="414">
        <f>SUM(AF28:AF29)</f>
        <v/>
      </c>
      <c r="AG27" s="414">
        <f>SUM(AG28:AG29)</f>
        <v/>
      </c>
      <c r="AH27" s="414">
        <f>SUM(AH28:AH29)</f>
        <v/>
      </c>
      <c r="AI27" s="414">
        <f>SUM(AI28:AI29)</f>
        <v/>
      </c>
      <c r="AJ27" s="414">
        <f>SUM(AJ28:AJ29)</f>
        <v/>
      </c>
      <c r="AK27" s="414">
        <f>SUM(AK28:AK29)</f>
        <v/>
      </c>
      <c r="AL27" s="569">
        <f>SUM(AL28:AL29)</f>
        <v/>
      </c>
      <c r="AM27" s="569">
        <f>SUM(AM28:AM29)</f>
        <v/>
      </c>
      <c r="AN27" s="569">
        <f>SUM(AN28:AN29)</f>
        <v/>
      </c>
    </row>
    <row r="28" ht="15" customHeight="1" s="391">
      <c r="A28" s="571" t="inlineStr">
        <is>
          <t>Компрессор</t>
        </is>
      </c>
      <c r="B28" s="416" t="n">
        <v>0</v>
      </c>
      <c r="C28" s="416" t="n"/>
      <c r="D28" s="416" t="n"/>
      <c r="E28" s="416" t="n"/>
      <c r="F28" s="416" t="n"/>
      <c r="G28" s="416" t="n"/>
      <c r="H28" s="416" t="n"/>
      <c r="I28" s="416" t="n"/>
      <c r="J28" s="416" t="n"/>
      <c r="K28" s="416" t="n"/>
      <c r="L28" s="416" t="n"/>
      <c r="M28" s="416" t="n"/>
      <c r="N28" s="416" t="n"/>
      <c r="O28" s="416" t="n"/>
      <c r="P28" s="416" t="n"/>
      <c r="Q28" s="416" t="n"/>
      <c r="R28" s="416" t="n"/>
      <c r="S28" s="416" t="n"/>
      <c r="T28" s="416" t="n"/>
      <c r="U28" s="416" t="n"/>
      <c r="V28" s="416" t="n"/>
      <c r="W28" s="416" t="n"/>
      <c r="X28" s="417" t="n"/>
      <c r="Y28" s="417" t="n"/>
      <c r="Z28" s="417" t="n"/>
      <c r="AA28" s="417" t="n"/>
      <c r="AB28" s="417" t="n"/>
      <c r="AC28" s="417" t="n"/>
      <c r="AD28" s="417" t="n"/>
      <c r="AE28" s="417" t="n"/>
      <c r="AF28" s="417" t="n"/>
      <c r="AG28" s="417" t="n"/>
      <c r="AH28" s="417" t="n"/>
      <c r="AI28" s="417" t="n"/>
      <c r="AJ28" s="417" t="n"/>
      <c r="AK28" s="417" t="n"/>
      <c r="AL28" s="418">
        <f>B28+E28+H28+K28+N28+Q28+T28+W28+Z28+AC28+AF28+AI28</f>
        <v/>
      </c>
      <c r="AM28" s="418">
        <f>C28+F28+I28+L28+O28+R28+U28+X28+AA28+AD28+AG28+AJ28</f>
        <v/>
      </c>
      <c r="AN28" s="418">
        <f>D28+G28+J28+M28+P28+S28+V28+Y28+AB28+AE28+AH28+AK28</f>
        <v/>
      </c>
    </row>
    <row r="29">
      <c r="A29" s="571" t="n"/>
      <c r="B29" s="416" t="n"/>
      <c r="C29" s="416" t="n"/>
      <c r="D29" s="416" t="n"/>
      <c r="E29" s="416" t="n"/>
      <c r="F29" s="416" t="n"/>
      <c r="G29" s="416" t="n"/>
      <c r="H29" s="416" t="n"/>
      <c r="I29" s="416" t="n"/>
      <c r="J29" s="416" t="n"/>
      <c r="K29" s="416" t="n"/>
      <c r="L29" s="416" t="n"/>
      <c r="M29" s="416" t="n"/>
      <c r="N29" s="416" t="n"/>
      <c r="O29" s="416" t="n"/>
      <c r="P29" s="416" t="n"/>
      <c r="Q29" s="416" t="n"/>
      <c r="R29" s="416" t="n"/>
      <c r="S29" s="416" t="n"/>
      <c r="T29" s="416" t="n"/>
      <c r="U29" s="416" t="n"/>
      <c r="V29" s="416" t="n"/>
      <c r="W29" s="416" t="n"/>
      <c r="X29" s="417" t="n"/>
      <c r="Y29" s="417" t="n"/>
      <c r="Z29" s="417" t="n"/>
      <c r="AA29" s="417" t="n"/>
      <c r="AB29" s="417" t="n"/>
      <c r="AC29" s="417" t="n"/>
      <c r="AD29" s="417" t="n"/>
      <c r="AE29" s="417" t="n"/>
      <c r="AF29" s="417" t="n"/>
      <c r="AG29" s="417" t="n"/>
      <c r="AH29" s="417" t="n"/>
      <c r="AI29" s="417" t="n"/>
      <c r="AJ29" s="417" t="n"/>
      <c r="AK29" s="417" t="n"/>
      <c r="AL29" s="418" t="n"/>
      <c r="AM29" s="418" t="n"/>
      <c r="AN29" s="418" t="n"/>
    </row>
    <row r="30">
      <c r="B30" s="427" t="n"/>
      <c r="C30" s="427" t="n"/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27" t="n"/>
      <c r="R30" s="427" t="n"/>
      <c r="S30" s="427" t="n"/>
      <c r="T30" s="427" t="n"/>
      <c r="U30" s="427" t="n"/>
      <c r="V30" s="427" t="n"/>
      <c r="W30" s="427" t="n"/>
      <c r="X30" s="428" t="n"/>
      <c r="Y30" s="428" t="n"/>
      <c r="Z30" s="428" t="n"/>
      <c r="AA30" s="428" t="n"/>
      <c r="AB30" s="428" t="n"/>
      <c r="AC30" s="428" t="n"/>
      <c r="AD30" s="428" t="n"/>
      <c r="AE30" s="428" t="n"/>
      <c r="AF30" s="428" t="n"/>
      <c r="AG30" s="428" t="n"/>
      <c r="AH30" s="428" t="n"/>
      <c r="AI30" s="428" t="n"/>
      <c r="AJ30" s="428" t="n"/>
      <c r="AK30" s="428" t="n"/>
      <c r="AL30" s="428" t="n"/>
      <c r="AM30" s="428" t="n"/>
      <c r="AN30" s="428" t="n"/>
    </row>
    <row r="31" ht="15.75" customHeight="1" s="391">
      <c r="A31" s="436" t="inlineStr">
        <is>
          <t xml:space="preserve"> САЛЕО-Гомель</t>
        </is>
      </c>
      <c r="B31" s="414">
        <f>SUM(B32:B33)</f>
        <v/>
      </c>
      <c r="C31" s="414">
        <f>SUM(C32:C33)</f>
        <v/>
      </c>
      <c r="D31" s="414">
        <f>SUM(D32:D33)</f>
        <v/>
      </c>
      <c r="E31" s="414">
        <f>SUM(E32:E33)</f>
        <v/>
      </c>
      <c r="F31" s="414">
        <f>SUM(F32:F33)</f>
        <v/>
      </c>
      <c r="G31" s="414">
        <f>SUM(G32:G33)</f>
        <v/>
      </c>
      <c r="H31" s="414">
        <f>SUM(H32:H33)</f>
        <v/>
      </c>
      <c r="I31" s="414">
        <f>SUM(I32:I33)</f>
        <v/>
      </c>
      <c r="J31" s="414">
        <f>SUM(J32:J33)</f>
        <v/>
      </c>
      <c r="K31" s="414">
        <f>SUM(K32:K33)</f>
        <v/>
      </c>
      <c r="L31" s="414">
        <f>SUM(L32:L33)</f>
        <v/>
      </c>
      <c r="M31" s="414">
        <f>SUM(M32:M33)</f>
        <v/>
      </c>
      <c r="N31" s="414">
        <f>SUM(N32:N33)</f>
        <v/>
      </c>
      <c r="O31" s="414">
        <f>SUM(O32:O33)</f>
        <v/>
      </c>
      <c r="P31" s="414">
        <f>SUM(P32:P33)</f>
        <v/>
      </c>
      <c r="Q31" s="414">
        <f>SUM(Q32:Q33)</f>
        <v/>
      </c>
      <c r="R31" s="414">
        <f>SUM(R32:R33)</f>
        <v/>
      </c>
      <c r="S31" s="414">
        <f>SUM(S32:S33)</f>
        <v/>
      </c>
      <c r="T31" s="414">
        <f>SUM(T32:T33)</f>
        <v/>
      </c>
      <c r="U31" s="414">
        <f>SUM(U32:U33)</f>
        <v/>
      </c>
      <c r="V31" s="414">
        <f>SUM(V32:V33)</f>
        <v/>
      </c>
      <c r="W31" s="414">
        <f>SUM(W32:W33)</f>
        <v/>
      </c>
      <c r="X31" s="414">
        <f>SUM(X32:X33)</f>
        <v/>
      </c>
      <c r="Y31" s="414">
        <f>SUM(Y32:Y33)</f>
        <v/>
      </c>
      <c r="Z31" s="414">
        <f>SUM(Z32:Z33)</f>
        <v/>
      </c>
      <c r="AA31" s="414">
        <f>SUM(AA32:AA33)</f>
        <v/>
      </c>
      <c r="AB31" s="414">
        <f>SUM(AB32:AB33)</f>
        <v/>
      </c>
      <c r="AC31" s="414">
        <f>SUM(AC32:AC33)</f>
        <v/>
      </c>
      <c r="AD31" s="414">
        <f>SUM(AD32:AD33)</f>
        <v/>
      </c>
      <c r="AE31" s="414">
        <f>SUM(AE32:AE33)</f>
        <v/>
      </c>
      <c r="AF31" s="414">
        <f>SUM(AF32:AF33)</f>
        <v/>
      </c>
      <c r="AG31" s="414">
        <f>SUM(AG32:AG33)</f>
        <v/>
      </c>
      <c r="AH31" s="414">
        <f>SUM(AH32:AH33)</f>
        <v/>
      </c>
      <c r="AI31" s="414">
        <f>SUM(AI32:AI33)</f>
        <v/>
      </c>
      <c r="AJ31" s="414">
        <f>SUM(AJ32:AJ33)</f>
        <v/>
      </c>
      <c r="AK31" s="414">
        <f>SUM(AK32:AK33)</f>
        <v/>
      </c>
      <c r="AL31" s="414">
        <f>SUM(AL32:AL33)</f>
        <v/>
      </c>
      <c r="AM31" s="414">
        <f>SUM(AM32:AM33)</f>
        <v/>
      </c>
      <c r="AN31" s="414">
        <f>SUM(AN32:AN33)</f>
        <v/>
      </c>
    </row>
    <row r="32" ht="15" customHeight="1" s="391">
      <c r="A32" s="570" t="inlineStr">
        <is>
          <t>Ротор</t>
        </is>
      </c>
      <c r="B32" s="415" t="n">
        <v>200</v>
      </c>
      <c r="C32" s="416" t="n"/>
      <c r="D32" s="416" t="n"/>
      <c r="E32" s="416" t="n"/>
      <c r="F32" s="416" t="n"/>
      <c r="G32" s="416" t="n"/>
      <c r="H32" s="416" t="n"/>
      <c r="I32" s="416" t="n"/>
      <c r="J32" s="416" t="n"/>
      <c r="K32" s="416" t="n"/>
      <c r="L32" s="416" t="n"/>
      <c r="M32" s="416" t="n"/>
      <c r="N32" s="416" t="n"/>
      <c r="O32" s="416" t="n"/>
      <c r="P32" s="416" t="n"/>
      <c r="Q32" s="416" t="n"/>
      <c r="R32" s="416" t="n"/>
      <c r="S32" s="416" t="n"/>
      <c r="T32" s="416" t="n"/>
      <c r="U32" s="416" t="n"/>
      <c r="V32" s="416" t="n"/>
      <c r="W32" s="416" t="n"/>
      <c r="X32" s="417" t="n"/>
      <c r="Y32" s="417" t="n"/>
      <c r="Z32" s="417" t="n"/>
      <c r="AA32" s="417" t="n"/>
      <c r="AB32" s="417" t="n"/>
      <c r="AC32" s="417" t="n"/>
      <c r="AD32" s="417" t="n"/>
      <c r="AE32" s="417" t="n"/>
      <c r="AF32" s="417" t="n"/>
      <c r="AG32" s="417" t="n"/>
      <c r="AH32" s="417" t="n"/>
      <c r="AI32" s="417" t="n"/>
      <c r="AJ32" s="417" t="n"/>
      <c r="AK32" s="417" t="n"/>
      <c r="AL32" s="418">
        <f>B32+E32+H32+K32+N32+Q32+T32+W32+Z32+AC32+AF32+AI32</f>
        <v/>
      </c>
      <c r="AM32" s="418">
        <f>C32+F32+I32+L32+O32+R32+U32+X32+AA32+AD32+AG32+AJ32</f>
        <v/>
      </c>
      <c r="AN32" s="418">
        <f>D32+G32+J32+M32+P32+S32+V32+Y32+AB32+AE32+AH32+AK32</f>
        <v/>
      </c>
    </row>
    <row r="33">
      <c r="A33" s="570" t="n"/>
      <c r="B33" s="415" t="n"/>
      <c r="C33" s="416" t="n"/>
      <c r="D33" s="416" t="n"/>
      <c r="E33" s="416" t="n"/>
      <c r="F33" s="416" t="n"/>
      <c r="G33" s="416" t="n"/>
      <c r="H33" s="416" t="n"/>
      <c r="I33" s="416" t="n"/>
      <c r="J33" s="416" t="n"/>
      <c r="K33" s="416" t="n"/>
      <c r="L33" s="416" t="n"/>
      <c r="M33" s="416" t="n"/>
      <c r="N33" s="416" t="n"/>
      <c r="O33" s="416" t="n"/>
      <c r="P33" s="416" t="n"/>
      <c r="Q33" s="416" t="n"/>
      <c r="R33" s="416" t="n"/>
      <c r="S33" s="416" t="n"/>
      <c r="T33" s="416" t="n"/>
      <c r="U33" s="416" t="n"/>
      <c r="V33" s="416" t="n"/>
      <c r="W33" s="416" t="n"/>
      <c r="X33" s="417" t="n"/>
      <c r="Y33" s="417" t="n"/>
      <c r="Z33" s="417" t="n"/>
      <c r="AA33" s="417" t="n"/>
      <c r="AB33" s="417" t="n"/>
      <c r="AC33" s="417" t="n"/>
      <c r="AD33" s="417" t="n"/>
      <c r="AE33" s="417" t="n"/>
      <c r="AF33" s="417" t="n"/>
      <c r="AG33" s="417" t="n"/>
      <c r="AH33" s="417" t="n"/>
      <c r="AI33" s="417" t="n"/>
      <c r="AJ33" s="417" t="n"/>
      <c r="AK33" s="417" t="n"/>
      <c r="AL33" s="418" t="n"/>
      <c r="AM33" s="418" t="n"/>
      <c r="AN33" s="418" t="n"/>
    </row>
    <row r="34">
      <c r="A34" s="429" t="n"/>
      <c r="B34" s="430" t="n"/>
      <c r="C34" s="430" t="n"/>
      <c r="D34" s="430" t="n"/>
      <c r="E34" s="430" t="n"/>
      <c r="F34" s="430" t="n"/>
      <c r="G34" s="430" t="n"/>
      <c r="H34" s="430" t="n"/>
      <c r="I34" s="430" t="n"/>
      <c r="J34" s="430" t="n"/>
      <c r="K34" s="430" t="n"/>
      <c r="L34" s="430" t="n"/>
      <c r="M34" s="430" t="n"/>
      <c r="N34" s="430" t="n"/>
      <c r="O34" s="430" t="n"/>
      <c r="P34" s="430" t="n"/>
      <c r="Q34" s="430" t="n"/>
      <c r="R34" s="430" t="n"/>
      <c r="S34" s="430" t="n"/>
      <c r="T34" s="430" t="n"/>
      <c r="U34" s="430" t="n"/>
      <c r="V34" s="430" t="n"/>
      <c r="W34" s="430" t="n"/>
      <c r="X34" s="431" t="n"/>
      <c r="Y34" s="431" t="n"/>
      <c r="Z34" s="431" t="n"/>
      <c r="AA34" s="431" t="n"/>
      <c r="AB34" s="431" t="n"/>
      <c r="AC34" s="431" t="n"/>
      <c r="AD34" s="431" t="n"/>
      <c r="AE34" s="431" t="n"/>
      <c r="AF34" s="431" t="n"/>
      <c r="AG34" s="431" t="n"/>
      <c r="AH34" s="431" t="n"/>
      <c r="AI34" s="431" t="n"/>
      <c r="AJ34" s="431" t="n"/>
      <c r="AK34" s="431" t="n"/>
      <c r="AL34" s="428" t="n"/>
      <c r="AM34" s="428" t="n"/>
      <c r="AN34" s="428" t="n"/>
    </row>
    <row r="35" ht="15.75" customHeight="1" s="391">
      <c r="A35" s="436" t="inlineStr">
        <is>
          <t xml:space="preserve"> ХХХ - РБ</t>
        </is>
      </c>
      <c r="B35" s="414">
        <f>SUM(B36:B37)</f>
        <v/>
      </c>
      <c r="C35" s="414">
        <f>SUM(C36:C37)</f>
        <v/>
      </c>
      <c r="D35" s="414">
        <f>SUM(D36:D37)</f>
        <v/>
      </c>
      <c r="E35" s="414">
        <f>SUM(E36:E37)</f>
        <v/>
      </c>
      <c r="F35" s="414">
        <f>SUM(F36:F37)</f>
        <v/>
      </c>
      <c r="G35" s="414">
        <f>SUM(G36:G37)</f>
        <v/>
      </c>
      <c r="H35" s="414">
        <f>SUM(H36:H37)</f>
        <v/>
      </c>
      <c r="I35" s="414">
        <f>SUM(I36:I37)</f>
        <v/>
      </c>
      <c r="J35" s="414">
        <f>SUM(J36:J37)</f>
        <v/>
      </c>
      <c r="K35" s="414">
        <f>SUM(K36:K37)</f>
        <v/>
      </c>
      <c r="L35" s="414">
        <f>SUM(L36:L37)</f>
        <v/>
      </c>
      <c r="M35" s="414">
        <f>SUM(M36:M37)</f>
        <v/>
      </c>
      <c r="N35" s="414">
        <f>SUM(N36:N37)</f>
        <v/>
      </c>
      <c r="O35" s="414">
        <f>SUM(O36:O37)</f>
        <v/>
      </c>
      <c r="P35" s="414">
        <f>SUM(P36:P37)</f>
        <v/>
      </c>
      <c r="Q35" s="414">
        <f>SUM(Q36:Q37)</f>
        <v/>
      </c>
      <c r="R35" s="414">
        <f>SUM(R36:R37)</f>
        <v/>
      </c>
      <c r="S35" s="414">
        <f>SUM(S36:S37)</f>
        <v/>
      </c>
      <c r="T35" s="414">
        <f>SUM(T36:T37)</f>
        <v/>
      </c>
      <c r="U35" s="414">
        <f>SUM(U36:U37)</f>
        <v/>
      </c>
      <c r="V35" s="414">
        <f>SUM(V36:V37)</f>
        <v/>
      </c>
      <c r="W35" s="414">
        <f>SUM(W36:W37)</f>
        <v/>
      </c>
      <c r="X35" s="414">
        <f>SUM(X36:X37)</f>
        <v/>
      </c>
      <c r="Y35" s="414">
        <f>SUM(Y36:Y37)</f>
        <v/>
      </c>
      <c r="Z35" s="414">
        <f>SUM(Z36:Z37)</f>
        <v/>
      </c>
      <c r="AA35" s="414">
        <f>SUM(AA36:AA37)</f>
        <v/>
      </c>
      <c r="AB35" s="414">
        <f>SUM(AB36:AB37)</f>
        <v/>
      </c>
      <c r="AC35" s="414">
        <f>SUM(AC36:AC37)</f>
        <v/>
      </c>
      <c r="AD35" s="414">
        <f>SUM(AD36:AD37)</f>
        <v/>
      </c>
      <c r="AE35" s="414">
        <f>SUM(AE36:AE37)</f>
        <v/>
      </c>
      <c r="AF35" s="414">
        <f>SUM(AF36:AF37)</f>
        <v/>
      </c>
      <c r="AG35" s="414">
        <f>SUM(AG36:AG37)</f>
        <v/>
      </c>
      <c r="AH35" s="414">
        <f>SUM(AH36:AH37)</f>
        <v/>
      </c>
      <c r="AI35" s="414">
        <f>SUM(AI36:AI37)</f>
        <v/>
      </c>
      <c r="AJ35" s="414">
        <f>SUM(AJ36:AJ37)</f>
        <v/>
      </c>
      <c r="AK35" s="414">
        <f>SUM(AK36:AK37)</f>
        <v/>
      </c>
      <c r="AL35" s="414">
        <f>SUM(AL36:AL37)</f>
        <v/>
      </c>
      <c r="AM35" s="414">
        <f>SUM(AM36:AM37)</f>
        <v/>
      </c>
      <c r="AN35" s="414">
        <f>SUM(AN36:AN37)</f>
        <v/>
      </c>
    </row>
    <row r="36" ht="15" customHeight="1" s="391">
      <c r="A36" s="570" t="inlineStr">
        <is>
          <t>Нет продукции</t>
        </is>
      </c>
      <c r="B36" s="415" t="n">
        <v>0</v>
      </c>
      <c r="C36" s="416" t="n"/>
      <c r="D36" s="416" t="n"/>
      <c r="E36" s="416" t="n"/>
      <c r="F36" s="416" t="n"/>
      <c r="G36" s="416" t="n"/>
      <c r="H36" s="416" t="n"/>
      <c r="I36" s="416" t="n"/>
      <c r="J36" s="416" t="n"/>
      <c r="K36" s="416" t="n"/>
      <c r="L36" s="416" t="n"/>
      <c r="M36" s="416" t="n"/>
      <c r="N36" s="416" t="n"/>
      <c r="O36" s="416" t="n"/>
      <c r="P36" s="416" t="n"/>
      <c r="Q36" s="416" t="n"/>
      <c r="R36" s="416" t="n"/>
      <c r="S36" s="416" t="n"/>
      <c r="T36" s="416" t="n"/>
      <c r="U36" s="416" t="n"/>
      <c r="V36" s="416" t="n"/>
      <c r="W36" s="416" t="n"/>
      <c r="X36" s="417" t="n"/>
      <c r="Y36" s="417" t="n"/>
      <c r="Z36" s="417" t="n"/>
      <c r="AA36" s="417" t="n"/>
      <c r="AB36" s="417" t="n"/>
      <c r="AC36" s="417" t="n"/>
      <c r="AD36" s="417" t="n"/>
      <c r="AE36" s="417" t="n"/>
      <c r="AF36" s="417" t="n"/>
      <c r="AG36" s="417" t="n"/>
      <c r="AH36" s="417" t="n"/>
      <c r="AI36" s="417" t="n"/>
      <c r="AJ36" s="417" t="n"/>
      <c r="AK36" s="417" t="n"/>
      <c r="AL36" s="418">
        <f>B36+E36+H36+K36+N36+Q36+T36+W36+Z36+AC36+AF36+AI36</f>
        <v/>
      </c>
      <c r="AM36" s="418">
        <f>C36+F36+I36+L36+O36+R36+U36+X36+AA36+AD36+AG36+AJ36</f>
        <v/>
      </c>
      <c r="AN36" s="418">
        <f>D36+G36+J36+M36+P36+S36+V36+Y36+AB36+AE36+AH36+AK36</f>
        <v/>
      </c>
    </row>
    <row r="37">
      <c r="A37" s="570" t="n"/>
      <c r="B37" s="415" t="n"/>
      <c r="C37" s="416" t="n"/>
      <c r="D37" s="416" t="n"/>
      <c r="E37" s="416" t="n"/>
      <c r="F37" s="416" t="n"/>
      <c r="G37" s="416" t="n"/>
      <c r="H37" s="416" t="n"/>
      <c r="I37" s="416" t="n"/>
      <c r="J37" s="416" t="n"/>
      <c r="K37" s="416" t="n"/>
      <c r="L37" s="416" t="n"/>
      <c r="M37" s="416" t="n"/>
      <c r="N37" s="416" t="n"/>
      <c r="O37" s="416" t="n"/>
      <c r="P37" s="416" t="n"/>
      <c r="Q37" s="416" t="n"/>
      <c r="R37" s="416" t="n"/>
      <c r="S37" s="416" t="n"/>
      <c r="T37" s="416" t="n"/>
      <c r="U37" s="416" t="n"/>
      <c r="V37" s="416" t="n"/>
      <c r="W37" s="416" t="n"/>
      <c r="X37" s="417" t="n"/>
      <c r="Y37" s="417" t="n"/>
      <c r="Z37" s="417" t="n"/>
      <c r="AA37" s="417" t="n"/>
      <c r="AB37" s="417" t="n"/>
      <c r="AC37" s="417" t="n"/>
      <c r="AD37" s="417" t="n"/>
      <c r="AE37" s="417" t="n"/>
      <c r="AF37" s="417" t="n"/>
      <c r="AG37" s="417" t="n"/>
      <c r="AH37" s="417" t="n"/>
      <c r="AI37" s="417" t="n"/>
      <c r="AJ37" s="417" t="n"/>
      <c r="AK37" s="417" t="n"/>
      <c r="AL37" s="418" t="n"/>
      <c r="AM37" s="418" t="n"/>
      <c r="AN37" s="418" t="n"/>
    </row>
    <row r="38">
      <c r="B38" s="427" t="n"/>
      <c r="C38" s="427" t="n"/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27" t="n"/>
      <c r="R38" s="427" t="n"/>
      <c r="S38" s="427" t="n"/>
      <c r="T38" s="427" t="n"/>
      <c r="U38" s="427" t="n"/>
      <c r="V38" s="427" t="n"/>
      <c r="W38" s="427" t="n"/>
      <c r="X38" s="428" t="n"/>
      <c r="Y38" s="428" t="n"/>
      <c r="Z38" s="428" t="n"/>
      <c r="AA38" s="428" t="n"/>
      <c r="AB38" s="428" t="n"/>
      <c r="AC38" s="428" t="n"/>
      <c r="AD38" s="428" t="n"/>
      <c r="AE38" s="428" t="n"/>
      <c r="AF38" s="428" t="n"/>
      <c r="AG38" s="428" t="n"/>
      <c r="AH38" s="428" t="n"/>
      <c r="AI38" s="428" t="n"/>
      <c r="AJ38" s="428" t="n"/>
      <c r="AK38" s="428" t="n"/>
      <c r="AL38" s="428" t="n"/>
      <c r="AM38" s="428" t="n"/>
      <c r="AN38" s="428" t="n"/>
    </row>
    <row r="39" ht="15.75" customHeight="1" s="391">
      <c r="A39" s="437" t="inlineStr">
        <is>
          <t xml:space="preserve"> УРАЛ</t>
        </is>
      </c>
      <c r="B39" s="422">
        <f>SUM(B40:B41)</f>
        <v/>
      </c>
      <c r="C39" s="422">
        <f>SUM(C40:C41)</f>
        <v/>
      </c>
      <c r="D39" s="422">
        <f>SUM(D40:D41)</f>
        <v/>
      </c>
      <c r="E39" s="422">
        <f>SUM(E40:E41)</f>
        <v/>
      </c>
      <c r="F39" s="422">
        <f>SUM(F40:F41)</f>
        <v/>
      </c>
      <c r="G39" s="422">
        <f>SUM(G40:G41)</f>
        <v/>
      </c>
      <c r="H39" s="422">
        <f>SUM(H40:H41)</f>
        <v/>
      </c>
      <c r="I39" s="422">
        <f>SUM(I40:I41)</f>
        <v/>
      </c>
      <c r="J39" s="422">
        <f>SUM(J40:J41)</f>
        <v/>
      </c>
      <c r="K39" s="422">
        <f>SUM(K40:K41)</f>
        <v/>
      </c>
      <c r="L39" s="422">
        <f>SUM(L40:L41)</f>
        <v/>
      </c>
      <c r="M39" s="422">
        <f>SUM(M40:M41)</f>
        <v/>
      </c>
      <c r="N39" s="422">
        <f>SUM(N40:N41)</f>
        <v/>
      </c>
      <c r="O39" s="422">
        <f>SUM(O40:O41)</f>
        <v/>
      </c>
      <c r="P39" s="422">
        <f>SUM(P40:P41)</f>
        <v/>
      </c>
      <c r="Q39" s="422">
        <f>SUM(Q40:Q41)</f>
        <v/>
      </c>
      <c r="R39" s="422">
        <f>SUM(R40:R41)</f>
        <v/>
      </c>
      <c r="S39" s="422">
        <f>SUM(S40:S41)</f>
        <v/>
      </c>
      <c r="T39" s="422">
        <f>SUM(T40:T41)</f>
        <v/>
      </c>
      <c r="U39" s="422">
        <f>SUM(U40:U41)</f>
        <v/>
      </c>
      <c r="V39" s="422">
        <f>SUM(V40:V41)</f>
        <v/>
      </c>
      <c r="W39" s="422">
        <f>SUM(W40:W41)</f>
        <v/>
      </c>
      <c r="X39" s="422">
        <f>SUM(X40:X41)</f>
        <v/>
      </c>
      <c r="Y39" s="422">
        <f>SUM(Y40:Y41)</f>
        <v/>
      </c>
      <c r="Z39" s="422">
        <f>SUM(Z40:Z41)</f>
        <v/>
      </c>
      <c r="AA39" s="422">
        <f>SUM(AA40:AA41)</f>
        <v/>
      </c>
      <c r="AB39" s="422">
        <f>SUM(AB40:AB41)</f>
        <v/>
      </c>
      <c r="AC39" s="422">
        <f>SUM(AC40:AC41)</f>
        <v/>
      </c>
      <c r="AD39" s="422">
        <f>SUM(AD40:AD41)</f>
        <v/>
      </c>
      <c r="AE39" s="422">
        <f>SUM(AE40:AE41)</f>
        <v/>
      </c>
      <c r="AF39" s="422">
        <f>SUM(AF40:AF41)</f>
        <v/>
      </c>
      <c r="AG39" s="422">
        <f>SUM(AG40:AG41)</f>
        <v/>
      </c>
      <c r="AH39" s="422">
        <f>SUM(AH40:AH41)</f>
        <v/>
      </c>
      <c r="AI39" s="422">
        <f>SUM(AI40:AI41)</f>
        <v/>
      </c>
      <c r="AJ39" s="422">
        <f>SUM(AJ40:AJ41)</f>
        <v/>
      </c>
      <c r="AK39" s="422">
        <f>SUM(AK40:AK41)</f>
        <v/>
      </c>
      <c r="AL39" s="422">
        <f>SUM(AL40:AL41)</f>
        <v/>
      </c>
      <c r="AM39" s="422">
        <f>SUM(AM40:AM41)</f>
        <v/>
      </c>
      <c r="AN39" s="422">
        <f>SUM(AN40:AN41)</f>
        <v/>
      </c>
    </row>
    <row r="40" ht="15" customHeight="1" s="391">
      <c r="A40" s="172" t="inlineStr">
        <is>
          <t>Компрессор</t>
        </is>
      </c>
      <c r="B40" s="423" t="n">
        <v>0</v>
      </c>
      <c r="C40" s="424" t="n"/>
      <c r="D40" s="424" t="n"/>
      <c r="E40" s="424" t="n">
        <v>0</v>
      </c>
      <c r="F40" s="424" t="n"/>
      <c r="G40" s="424" t="n"/>
      <c r="H40" s="424" t="n">
        <v>0</v>
      </c>
      <c r="I40" s="424" t="n"/>
      <c r="J40" s="424" t="n"/>
      <c r="K40" s="424" t="n">
        <v>0</v>
      </c>
      <c r="L40" s="424" t="n"/>
      <c r="M40" s="424" t="n"/>
      <c r="N40" s="424" t="n">
        <v>0</v>
      </c>
      <c r="O40" s="424" t="n"/>
      <c r="P40" s="424" t="n"/>
      <c r="Q40" s="424" t="n">
        <v>0</v>
      </c>
      <c r="R40" s="424" t="n"/>
      <c r="S40" s="424" t="n"/>
      <c r="T40" s="424" t="n"/>
      <c r="U40" s="424" t="n"/>
      <c r="V40" s="424" t="n"/>
      <c r="W40" s="424" t="n"/>
      <c r="X40" s="425" t="n"/>
      <c r="Y40" s="425" t="n"/>
      <c r="Z40" s="425" t="n"/>
      <c r="AA40" s="425" t="n"/>
      <c r="AB40" s="425" t="n"/>
      <c r="AC40" s="425" t="n"/>
      <c r="AD40" s="425" t="n"/>
      <c r="AE40" s="425" t="n"/>
      <c r="AF40" s="425" t="n"/>
      <c r="AG40" s="425" t="n"/>
      <c r="AH40" s="425" t="n"/>
      <c r="AI40" s="425" t="n"/>
      <c r="AJ40" s="425" t="n"/>
      <c r="AK40" s="425" t="n"/>
      <c r="AL40" s="426">
        <f>B40+E40+H40+K40+N40+Q40+T40+W40+Z40+AC40+AF40+AI40</f>
        <v/>
      </c>
      <c r="AM40" s="426">
        <f>C40+F40+I40+L40+O40+R40+U40+X40+AA40+AD40+AG40+AJ40</f>
        <v/>
      </c>
      <c r="AN40" s="426">
        <f>D40+G40+J40+M40+P40+S40+V40+Y40+AB40+AE40+AH40+AK40</f>
        <v/>
      </c>
    </row>
    <row r="41">
      <c r="A41" s="172" t="n"/>
      <c r="B41" s="423" t="n"/>
      <c r="C41" s="424" t="n"/>
      <c r="D41" s="424" t="n"/>
      <c r="E41" s="424" t="n"/>
      <c r="F41" s="424" t="n"/>
      <c r="G41" s="424" t="n"/>
      <c r="H41" s="424" t="n"/>
      <c r="I41" s="424" t="n"/>
      <c r="J41" s="424" t="n"/>
      <c r="K41" s="424" t="n"/>
      <c r="L41" s="424" t="n"/>
      <c r="M41" s="424" t="n"/>
      <c r="N41" s="424" t="n"/>
      <c r="O41" s="424" t="n"/>
      <c r="P41" s="424" t="n"/>
      <c r="Q41" s="424" t="n"/>
      <c r="R41" s="424" t="n"/>
      <c r="S41" s="424" t="n"/>
      <c r="T41" s="424" t="n"/>
      <c r="U41" s="424" t="n"/>
      <c r="V41" s="424" t="n"/>
      <c r="W41" s="424" t="n"/>
      <c r="X41" s="425" t="n"/>
      <c r="Y41" s="425" t="n"/>
      <c r="Z41" s="425" t="n"/>
      <c r="AA41" s="425" t="n"/>
      <c r="AB41" s="425" t="n"/>
      <c r="AC41" s="425" t="n"/>
      <c r="AD41" s="425" t="n"/>
      <c r="AE41" s="425" t="n"/>
      <c r="AF41" s="425" t="n"/>
      <c r="AG41" s="425" t="n"/>
      <c r="AH41" s="425" t="n"/>
      <c r="AI41" s="425" t="n"/>
      <c r="AJ41" s="425" t="n"/>
      <c r="AK41" s="425" t="n"/>
      <c r="AL41" s="426" t="n"/>
      <c r="AM41" s="426" t="n"/>
      <c r="AN41" s="426" t="n"/>
    </row>
    <row r="42">
      <c r="B42" s="427" t="n"/>
      <c r="C42" s="427" t="n"/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27" t="n"/>
      <c r="R42" s="427" t="n"/>
      <c r="S42" s="427" t="n"/>
      <c r="T42" s="427" t="n"/>
      <c r="U42" s="427" t="n"/>
      <c r="V42" s="427" t="n"/>
      <c r="W42" s="427" t="n"/>
      <c r="X42" s="428" t="n"/>
      <c r="Y42" s="428" t="n"/>
      <c r="Z42" s="428" t="n"/>
      <c r="AA42" s="428" t="n"/>
      <c r="AB42" s="428" t="n"/>
      <c r="AC42" s="428" t="n"/>
      <c r="AD42" s="428" t="n"/>
      <c r="AE42" s="428" t="n"/>
      <c r="AF42" s="428" t="n"/>
      <c r="AG42" s="428" t="n"/>
      <c r="AH42" s="428" t="n"/>
      <c r="AI42" s="428" t="n"/>
      <c r="AJ42" s="428" t="n"/>
      <c r="AK42" s="428" t="n"/>
      <c r="AL42" s="428" t="n"/>
      <c r="AM42" s="428" t="n"/>
      <c r="AN42" s="428" t="n"/>
    </row>
    <row r="43" ht="15.75" customHeight="1" s="391">
      <c r="A43" s="437" t="inlineStr">
        <is>
          <t xml:space="preserve"> Ростсельмаш</t>
        </is>
      </c>
      <c r="B43" s="422">
        <f>SUM(B44:B45)</f>
        <v/>
      </c>
      <c r="C43" s="422">
        <f>SUM(C44:C45)</f>
        <v/>
      </c>
      <c r="D43" s="422">
        <f>SUM(D44:D45)</f>
        <v/>
      </c>
      <c r="E43" s="422">
        <f>SUM(E44:E45)</f>
        <v/>
      </c>
      <c r="F43" s="422">
        <f>SUM(F44:F45)</f>
        <v/>
      </c>
      <c r="G43" s="422">
        <f>SUM(G44:G45)</f>
        <v/>
      </c>
      <c r="H43" s="422">
        <f>SUM(H44:H45)</f>
        <v/>
      </c>
      <c r="I43" s="422">
        <f>SUM(I44:I45)</f>
        <v/>
      </c>
      <c r="J43" s="422">
        <f>SUM(J44:J45)</f>
        <v/>
      </c>
      <c r="K43" s="422">
        <f>SUM(K44:K45)</f>
        <v/>
      </c>
      <c r="L43" s="422">
        <f>SUM(L44:L45)</f>
        <v/>
      </c>
      <c r="M43" s="422">
        <f>SUM(M44:M45)</f>
        <v/>
      </c>
      <c r="N43" s="422">
        <f>SUM(N44:N45)</f>
        <v/>
      </c>
      <c r="O43" s="422">
        <f>SUM(O44:O45)</f>
        <v/>
      </c>
      <c r="P43" s="422">
        <f>SUM(P44:P45)</f>
        <v/>
      </c>
      <c r="Q43" s="422">
        <f>SUM(Q44:Q45)</f>
        <v/>
      </c>
      <c r="R43" s="422">
        <f>SUM(R44:R45)</f>
        <v/>
      </c>
      <c r="S43" s="422">
        <f>SUM(S44:S45)</f>
        <v/>
      </c>
      <c r="T43" s="422">
        <f>SUM(T44:T45)</f>
        <v/>
      </c>
      <c r="U43" s="422">
        <f>SUM(U44:U45)</f>
        <v/>
      </c>
      <c r="V43" s="422">
        <f>SUM(V44:V45)</f>
        <v/>
      </c>
      <c r="W43" s="422">
        <f>SUM(W44:W45)</f>
        <v/>
      </c>
      <c r="X43" s="422">
        <f>SUM(X44:X45)</f>
        <v/>
      </c>
      <c r="Y43" s="422">
        <f>SUM(Y44:Y45)</f>
        <v/>
      </c>
      <c r="Z43" s="422">
        <f>SUM(Z44:Z45)</f>
        <v/>
      </c>
      <c r="AA43" s="422">
        <f>SUM(AA44:AA45)</f>
        <v/>
      </c>
      <c r="AB43" s="422">
        <f>SUM(AB44:AB45)</f>
        <v/>
      </c>
      <c r="AC43" s="422">
        <f>SUM(AC44:AC45)</f>
        <v/>
      </c>
      <c r="AD43" s="422">
        <f>SUM(AD44:AD45)</f>
        <v/>
      </c>
      <c r="AE43" s="422">
        <f>SUM(AE44:AE45)</f>
        <v/>
      </c>
      <c r="AF43" s="422">
        <f>SUM(AF44:AF45)</f>
        <v/>
      </c>
      <c r="AG43" s="422">
        <f>SUM(AG44:AG45)</f>
        <v/>
      </c>
      <c r="AH43" s="422">
        <f>SUM(AH44:AH45)</f>
        <v/>
      </c>
      <c r="AI43" s="422">
        <f>SUM(AI44:AI45)</f>
        <v/>
      </c>
      <c r="AJ43" s="422">
        <f>SUM(AJ44:AJ45)</f>
        <v/>
      </c>
      <c r="AK43" s="422">
        <f>SUM(AK44:AK45)</f>
        <v/>
      </c>
      <c r="AL43" s="422">
        <f>SUM(AL44:AL45)</f>
        <v/>
      </c>
      <c r="AM43" s="422">
        <f>SUM(AM44:AM45)</f>
        <v/>
      </c>
      <c r="AN43" s="422">
        <f>SUM(AN44:AN45)</f>
        <v/>
      </c>
    </row>
    <row r="44" ht="15" customHeight="1" s="391">
      <c r="A44" s="172" t="inlineStr">
        <is>
          <t>Компрессор</t>
        </is>
      </c>
      <c r="B44" s="423" t="n">
        <v>0</v>
      </c>
      <c r="C44" s="424" t="n"/>
      <c r="D44" s="424" t="n"/>
      <c r="E44" s="424" t="n"/>
      <c r="F44" s="424" t="n"/>
      <c r="G44" s="424" t="n"/>
      <c r="H44" s="424" t="n"/>
      <c r="I44" s="424" t="n"/>
      <c r="J44" s="424" t="n"/>
      <c r="K44" s="424" t="n"/>
      <c r="L44" s="424" t="n"/>
      <c r="M44" s="424" t="n"/>
      <c r="N44" s="424" t="n"/>
      <c r="O44" s="424" t="n"/>
      <c r="P44" s="424" t="n"/>
      <c r="Q44" s="424" t="n"/>
      <c r="R44" s="424" t="n"/>
      <c r="S44" s="424" t="n"/>
      <c r="T44" s="424" t="n"/>
      <c r="U44" s="424" t="n"/>
      <c r="V44" s="424" t="n"/>
      <c r="W44" s="424" t="n"/>
      <c r="X44" s="425" t="n"/>
      <c r="Y44" s="425" t="n"/>
      <c r="Z44" s="425" t="n"/>
      <c r="AA44" s="425" t="n"/>
      <c r="AB44" s="425" t="n"/>
      <c r="AC44" s="425" t="n"/>
      <c r="AD44" s="425" t="n"/>
      <c r="AE44" s="425" t="n"/>
      <c r="AF44" s="425" t="n"/>
      <c r="AG44" s="425" t="n"/>
      <c r="AH44" s="425" t="n"/>
      <c r="AI44" s="425" t="n"/>
      <c r="AJ44" s="425" t="n"/>
      <c r="AK44" s="425" t="n"/>
      <c r="AL44" s="426">
        <f>B44+E44+H44+K44+N44+Q44+T44+W44+Z44+AC44+AF44+AI44</f>
        <v/>
      </c>
      <c r="AM44" s="426">
        <f>C44+F44+I44+L44+O44+R44+U44+X44+AA44+AD44+AG44+AJ44</f>
        <v/>
      </c>
      <c r="AN44" s="426">
        <f>D44+G44+J44+M44+P44+S44+V44+Y44+AB44+AE44+AH44+AK44</f>
        <v/>
      </c>
    </row>
    <row r="45">
      <c r="A45" s="172" t="n"/>
      <c r="B45" s="423" t="n"/>
      <c r="C45" s="424" t="n"/>
      <c r="D45" s="424" t="n"/>
      <c r="E45" s="424" t="n"/>
      <c r="F45" s="424" t="n"/>
      <c r="G45" s="424" t="n"/>
      <c r="H45" s="424" t="n"/>
      <c r="I45" s="424" t="n"/>
      <c r="J45" s="424" t="n"/>
      <c r="K45" s="424" t="n"/>
      <c r="L45" s="424" t="n"/>
      <c r="M45" s="424" t="n"/>
      <c r="N45" s="424" t="n"/>
      <c r="O45" s="424" t="n"/>
      <c r="P45" s="424" t="n"/>
      <c r="Q45" s="424" t="n"/>
      <c r="R45" s="424" t="n"/>
      <c r="S45" s="424" t="n"/>
      <c r="T45" s="424" t="n"/>
      <c r="U45" s="424" t="n"/>
      <c r="V45" s="424" t="n"/>
      <c r="W45" s="424" t="n"/>
      <c r="X45" s="425" t="n"/>
      <c r="Y45" s="425" t="n"/>
      <c r="Z45" s="425" t="n"/>
      <c r="AA45" s="425" t="n"/>
      <c r="AB45" s="425" t="n"/>
      <c r="AC45" s="425" t="n"/>
      <c r="AD45" s="425" t="n"/>
      <c r="AE45" s="425" t="n"/>
      <c r="AF45" s="425" t="n"/>
      <c r="AG45" s="425" t="n"/>
      <c r="AH45" s="425" t="n"/>
      <c r="AI45" s="425" t="n"/>
      <c r="AJ45" s="425" t="n"/>
      <c r="AK45" s="425" t="n"/>
      <c r="AL45" s="426" t="n"/>
      <c r="AM45" s="426" t="n"/>
      <c r="AN45" s="426" t="n"/>
    </row>
    <row r="46">
      <c r="B46" s="427" t="n"/>
      <c r="C46" s="427" t="n"/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27" t="n"/>
      <c r="R46" s="427" t="n"/>
      <c r="S46" s="427" t="n"/>
      <c r="T46" s="427" t="n"/>
      <c r="U46" s="427" t="n"/>
      <c r="V46" s="427" t="n"/>
      <c r="W46" s="427" t="n"/>
      <c r="X46" s="428" t="n"/>
      <c r="Y46" s="428" t="n"/>
      <c r="Z46" s="428" t="n"/>
      <c r="AA46" s="428" t="n"/>
      <c r="AB46" s="428" t="n"/>
      <c r="AC46" s="428" t="n"/>
      <c r="AD46" s="428" t="n"/>
      <c r="AE46" s="428" t="n"/>
      <c r="AF46" s="428" t="n"/>
      <c r="AG46" s="428" t="n"/>
      <c r="AH46" s="428" t="n"/>
      <c r="AI46" s="428" t="n"/>
      <c r="AJ46" s="428" t="n"/>
      <c r="AK46" s="428" t="n"/>
      <c r="AL46" s="428" t="n"/>
      <c r="AM46" s="428" t="n"/>
      <c r="AN46" s="428" t="n"/>
    </row>
    <row r="47" ht="15.75" customHeight="1" s="391">
      <c r="A47" s="437" t="inlineStr">
        <is>
          <t xml:space="preserve"> КАМАЗ</t>
        </is>
      </c>
      <c r="B47" s="422">
        <f>SUM(B48:B49)</f>
        <v/>
      </c>
      <c r="C47" s="422">
        <f>SUM(C48:C49)</f>
        <v/>
      </c>
      <c r="D47" s="422">
        <f>SUM(D48:D49)</f>
        <v/>
      </c>
      <c r="E47" s="422">
        <f>SUM(E48:E49)</f>
        <v/>
      </c>
      <c r="F47" s="422">
        <f>SUM(F48:F49)</f>
        <v/>
      </c>
      <c r="G47" s="422">
        <f>SUM(G48:G49)</f>
        <v/>
      </c>
      <c r="H47" s="422">
        <f>SUM(H48:H49)</f>
        <v/>
      </c>
      <c r="I47" s="422">
        <f>SUM(I48:I49)</f>
        <v/>
      </c>
      <c r="J47" s="422">
        <f>SUM(J48:J49)</f>
        <v/>
      </c>
      <c r="K47" s="422">
        <f>SUM(K48:K49)</f>
        <v/>
      </c>
      <c r="L47" s="422">
        <f>SUM(L48:L49)</f>
        <v/>
      </c>
      <c r="M47" s="422">
        <f>SUM(M48:M49)</f>
        <v/>
      </c>
      <c r="N47" s="422">
        <f>SUM(N48:N49)</f>
        <v/>
      </c>
      <c r="O47" s="422">
        <f>SUM(O48:O49)</f>
        <v/>
      </c>
      <c r="P47" s="422">
        <f>SUM(P48:P49)</f>
        <v/>
      </c>
      <c r="Q47" s="422">
        <f>SUM(Q48:Q49)</f>
        <v/>
      </c>
      <c r="R47" s="422">
        <f>SUM(R48:R49)</f>
        <v/>
      </c>
      <c r="S47" s="422">
        <f>SUM(S48:S49)</f>
        <v/>
      </c>
      <c r="T47" s="422">
        <f>SUM(T48:T49)</f>
        <v/>
      </c>
      <c r="U47" s="422">
        <f>SUM(U48:U49)</f>
        <v/>
      </c>
      <c r="V47" s="422">
        <f>SUM(V48:V49)</f>
        <v/>
      </c>
      <c r="W47" s="422">
        <f>SUM(W48:W49)</f>
        <v/>
      </c>
      <c r="X47" s="422">
        <f>SUM(X48:X49)</f>
        <v/>
      </c>
      <c r="Y47" s="422">
        <f>SUM(Y48:Y49)</f>
        <v/>
      </c>
      <c r="Z47" s="422">
        <f>SUM(Z48:Z49)</f>
        <v/>
      </c>
      <c r="AA47" s="422">
        <f>SUM(AA48:AA49)</f>
        <v/>
      </c>
      <c r="AB47" s="422">
        <f>SUM(AB48:AB49)</f>
        <v/>
      </c>
      <c r="AC47" s="422">
        <f>SUM(AC48:AC49)</f>
        <v/>
      </c>
      <c r="AD47" s="422">
        <f>SUM(AD48:AD49)</f>
        <v/>
      </c>
      <c r="AE47" s="422">
        <f>SUM(AE48:AE49)</f>
        <v/>
      </c>
      <c r="AF47" s="422">
        <f>SUM(AF48:AF49)</f>
        <v/>
      </c>
      <c r="AG47" s="422">
        <f>SUM(AG48:AG49)</f>
        <v/>
      </c>
      <c r="AH47" s="422">
        <f>SUM(AH48:AH49)</f>
        <v/>
      </c>
      <c r="AI47" s="422">
        <f>SUM(AI48:AI49)</f>
        <v/>
      </c>
      <c r="AJ47" s="422">
        <f>SUM(AJ48:AJ49)</f>
        <v/>
      </c>
      <c r="AK47" s="422">
        <f>SUM(AK48:AK49)</f>
        <v/>
      </c>
      <c r="AL47" s="422">
        <f>SUM(AL48:AL49)</f>
        <v/>
      </c>
      <c r="AM47" s="422">
        <f>SUM(AM48:AM49)</f>
        <v/>
      </c>
      <c r="AN47" s="422">
        <f>SUM(AN48:AN49)</f>
        <v/>
      </c>
    </row>
    <row r="48" ht="15" customHeight="1" s="391">
      <c r="A48" s="172" t="inlineStr">
        <is>
          <t>Компрессор</t>
        </is>
      </c>
      <c r="B48" s="423" t="n">
        <v>70</v>
      </c>
      <c r="C48" s="424" t="n"/>
      <c r="D48" s="424" t="n"/>
      <c r="E48" s="424" t="n"/>
      <c r="F48" s="424" t="n"/>
      <c r="G48" s="424" t="n"/>
      <c r="H48" s="424" t="n"/>
      <c r="I48" s="424" t="n"/>
      <c r="J48" s="424" t="n"/>
      <c r="K48" s="424" t="n"/>
      <c r="L48" s="424" t="n"/>
      <c r="M48" s="424" t="n"/>
      <c r="N48" s="424" t="n"/>
      <c r="O48" s="424" t="n"/>
      <c r="P48" s="424" t="n"/>
      <c r="Q48" s="424" t="n"/>
      <c r="R48" s="424" t="n"/>
      <c r="S48" s="424" t="n"/>
      <c r="T48" s="424" t="n"/>
      <c r="U48" s="424" t="n"/>
      <c r="V48" s="424" t="n"/>
      <c r="W48" s="424" t="n"/>
      <c r="X48" s="425" t="n"/>
      <c r="Y48" s="425" t="n"/>
      <c r="Z48" s="425" t="n"/>
      <c r="AA48" s="425" t="n"/>
      <c r="AB48" s="425" t="n"/>
      <c r="AC48" s="425" t="n"/>
      <c r="AD48" s="425" t="n"/>
      <c r="AE48" s="425" t="n"/>
      <c r="AF48" s="425" t="n"/>
      <c r="AG48" s="425" t="n"/>
      <c r="AH48" s="425" t="n"/>
      <c r="AI48" s="425" t="n"/>
      <c r="AJ48" s="425" t="n"/>
      <c r="AK48" s="425" t="n"/>
      <c r="AL48" s="426">
        <f>B48+E48+H48+K48+N48+Q48+T48+W48+Z48+AC48+AF48+AI48</f>
        <v/>
      </c>
      <c r="AM48" s="426">
        <f>C48+F48+I48+L48+O48+R48+U48+X48+AA48+AD48+AG48+AJ48</f>
        <v/>
      </c>
      <c r="AN48" s="426">
        <f>D48+G48+J48+M48+P48+S48+V48+Y48+AB48+AE48+AH48+AK48</f>
        <v/>
      </c>
    </row>
    <row r="49">
      <c r="A49" s="172" t="n"/>
      <c r="B49" s="423" t="n"/>
      <c r="C49" s="424" t="n"/>
      <c r="D49" s="424" t="n"/>
      <c r="E49" s="424" t="n"/>
      <c r="F49" s="424" t="n"/>
      <c r="G49" s="424" t="n"/>
      <c r="H49" s="424" t="n"/>
      <c r="I49" s="424" t="n"/>
      <c r="J49" s="424" t="n"/>
      <c r="K49" s="424" t="n"/>
      <c r="L49" s="424" t="n"/>
      <c r="M49" s="424" t="n"/>
      <c r="N49" s="424" t="n"/>
      <c r="O49" s="424" t="n"/>
      <c r="P49" s="424" t="n"/>
      <c r="Q49" s="424" t="n"/>
      <c r="R49" s="424" t="n"/>
      <c r="S49" s="424" t="n"/>
      <c r="T49" s="424" t="n"/>
      <c r="U49" s="424" t="n"/>
      <c r="V49" s="424" t="n"/>
      <c r="W49" s="424" t="n"/>
      <c r="X49" s="425" t="n"/>
      <c r="Y49" s="425" t="n"/>
      <c r="Z49" s="425" t="n"/>
      <c r="AA49" s="425" t="n"/>
      <c r="AB49" s="425" t="n"/>
      <c r="AC49" s="425" t="n"/>
      <c r="AD49" s="425" t="n"/>
      <c r="AE49" s="425" t="n"/>
      <c r="AF49" s="425" t="n"/>
      <c r="AG49" s="425" t="n"/>
      <c r="AH49" s="425" t="n"/>
      <c r="AI49" s="425" t="n"/>
      <c r="AJ49" s="425" t="n"/>
      <c r="AK49" s="425" t="n"/>
      <c r="AL49" s="426">
        <f>B49+E49+H49+K49+N49+Q49+T49+W49+Z49+AC49+AF49+AI49</f>
        <v/>
      </c>
      <c r="AM49" s="426">
        <f>C49+F49+I49+L49+O49+R49+U49+X49+AA49+AD49+AG49+AJ49</f>
        <v/>
      </c>
      <c r="AN49" s="426">
        <f>D49+G49+J49+M49+P49+S49+V49+Y49+AB49+AE49+AH49+AK49</f>
        <v/>
      </c>
    </row>
    <row r="50">
      <c r="A50" s="429" t="n"/>
      <c r="B50" s="430" t="n"/>
      <c r="C50" s="430" t="n"/>
      <c r="D50" s="430" t="n"/>
      <c r="E50" s="430" t="n"/>
      <c r="F50" s="430" t="n"/>
      <c r="G50" s="430" t="n"/>
      <c r="H50" s="430" t="n"/>
      <c r="I50" s="430" t="n"/>
      <c r="J50" s="430" t="n"/>
      <c r="K50" s="430" t="n"/>
      <c r="L50" s="430" t="n"/>
      <c r="M50" s="430" t="n"/>
      <c r="N50" s="430" t="n"/>
      <c r="O50" s="430" t="n"/>
      <c r="P50" s="430" t="n"/>
      <c r="Q50" s="430" t="n"/>
      <c r="R50" s="430" t="n"/>
      <c r="S50" s="430" t="n"/>
      <c r="T50" s="430" t="n"/>
      <c r="U50" s="430" t="n"/>
      <c r="V50" s="430" t="n"/>
      <c r="W50" s="430" t="n"/>
      <c r="X50" s="431" t="n"/>
      <c r="Y50" s="431" t="n"/>
      <c r="Z50" s="431" t="n"/>
      <c r="AA50" s="431" t="n"/>
      <c r="AB50" s="431" t="n"/>
      <c r="AC50" s="431" t="n"/>
      <c r="AD50" s="431" t="n"/>
      <c r="AE50" s="431" t="n"/>
      <c r="AF50" s="431" t="n"/>
      <c r="AG50" s="431" t="n"/>
      <c r="AH50" s="431" t="n"/>
      <c r="AI50" s="431" t="n"/>
      <c r="AJ50" s="431" t="n"/>
      <c r="AK50" s="431" t="n"/>
      <c r="AL50" s="441" t="n"/>
      <c r="AM50" s="441" t="n"/>
      <c r="AN50" s="441" t="n"/>
    </row>
    <row r="51" ht="15.75" customHeight="1" s="391">
      <c r="A51" s="437" t="inlineStr">
        <is>
          <t xml:space="preserve"> Автодизель (ЯМЗ)</t>
        </is>
      </c>
      <c r="B51" s="422">
        <f>B52+B53+B54</f>
        <v/>
      </c>
      <c r="C51" s="422">
        <f>C52+C53+C54</f>
        <v/>
      </c>
      <c r="D51" s="422">
        <f>D52+D53+D54</f>
        <v/>
      </c>
      <c r="E51" s="422">
        <f>E52+E53+E54</f>
        <v/>
      </c>
      <c r="F51" s="422">
        <f>F52+F53+F54</f>
        <v/>
      </c>
      <c r="G51" s="422">
        <f>G52+G53+G54</f>
        <v/>
      </c>
      <c r="H51" s="422">
        <f>H52+H53+H54</f>
        <v/>
      </c>
      <c r="I51" s="422">
        <f>I52+I53+I54</f>
        <v/>
      </c>
      <c r="J51" s="422">
        <f>J52+J53+J54</f>
        <v/>
      </c>
      <c r="K51" s="422">
        <f>K52+K53+K54</f>
        <v/>
      </c>
      <c r="L51" s="422">
        <f>L52+L53+L54</f>
        <v/>
      </c>
      <c r="M51" s="422">
        <f>M52+M53+M54</f>
        <v/>
      </c>
      <c r="N51" s="422">
        <f>N52+N53+N54</f>
        <v/>
      </c>
      <c r="O51" s="422">
        <f>O52+O53+O54</f>
        <v/>
      </c>
      <c r="P51" s="422">
        <f>P52+P53+P54</f>
        <v/>
      </c>
      <c r="Q51" s="422">
        <f>Q52+Q53+Q54</f>
        <v/>
      </c>
      <c r="R51" s="422">
        <f>R52+R53+R54</f>
        <v/>
      </c>
      <c r="S51" s="422">
        <f>S52+S53+S54</f>
        <v/>
      </c>
      <c r="T51" s="422">
        <f>T52+T53+T54</f>
        <v/>
      </c>
      <c r="U51" s="422">
        <f>U52+U53+U54</f>
        <v/>
      </c>
      <c r="V51" s="422">
        <f>V52+V53+V54</f>
        <v/>
      </c>
      <c r="W51" s="422">
        <f>W52+W53+W54</f>
        <v/>
      </c>
      <c r="X51" s="422">
        <f>X52+X53+X54</f>
        <v/>
      </c>
      <c r="Y51" s="422">
        <f>Y52+Y53+Y54</f>
        <v/>
      </c>
      <c r="Z51" s="422">
        <f>Z52+Z53+Z54</f>
        <v/>
      </c>
      <c r="AA51" s="422">
        <f>AA52+AA53+AA54</f>
        <v/>
      </c>
      <c r="AB51" s="422">
        <f>AB52+AB53+AB54</f>
        <v/>
      </c>
      <c r="AC51" s="422">
        <f>AC52+AC53+AC54</f>
        <v/>
      </c>
      <c r="AD51" s="422">
        <f>AD52+AD53+AD54</f>
        <v/>
      </c>
      <c r="AE51" s="422">
        <f>AE52+AE53+AE54</f>
        <v/>
      </c>
      <c r="AF51" s="422">
        <f>AF52+AF53+AF54</f>
        <v/>
      </c>
      <c r="AG51" s="422">
        <f>AG52+AG53+AG54</f>
        <v/>
      </c>
      <c r="AH51" s="422">
        <f>AH52+AH53+AH54</f>
        <v/>
      </c>
      <c r="AI51" s="422">
        <f>AI52+AI53+AI54</f>
        <v/>
      </c>
      <c r="AJ51" s="422">
        <f>AJ52+AJ53+AJ54</f>
        <v/>
      </c>
      <c r="AK51" s="422">
        <f>AK52+AK53+AK54</f>
        <v/>
      </c>
      <c r="AL51" s="443">
        <f>B51+E51+H51+K51+N51+Q51+T51+W51+Z51+AC51+AF51+AI51</f>
        <v/>
      </c>
      <c r="AM51" s="443">
        <f>C51+F51+I51+L51+O51+R51+U51+X51+AA51+AD51+AG51+AJ51</f>
        <v/>
      </c>
      <c r="AN51" s="443">
        <f>D51+G51+J51+M51+P51+S51+V51+Y51+AB51+AE51+AH51+AK51</f>
        <v/>
      </c>
    </row>
    <row r="52" ht="15" customHeight="1" s="391">
      <c r="A52" s="172" t="inlineStr">
        <is>
          <t>Компрессор</t>
        </is>
      </c>
      <c r="B52" s="423" t="n">
        <v>63</v>
      </c>
      <c r="C52" s="424" t="n"/>
      <c r="D52" s="424" t="n"/>
      <c r="E52" s="424" t="n"/>
      <c r="F52" s="424" t="n"/>
      <c r="G52" s="424" t="n"/>
      <c r="H52" s="424" t="n"/>
      <c r="I52" s="424" t="n"/>
      <c r="J52" s="424" t="n"/>
      <c r="K52" s="424" t="n"/>
      <c r="L52" s="424" t="n"/>
      <c r="M52" s="424" t="n"/>
      <c r="N52" s="424" t="n"/>
      <c r="O52" s="424" t="n"/>
      <c r="P52" s="424" t="n"/>
      <c r="Q52" s="424" t="n"/>
      <c r="R52" s="424" t="n"/>
      <c r="S52" s="424" t="n"/>
      <c r="T52" s="424" t="n"/>
      <c r="U52" s="424" t="n"/>
      <c r="V52" s="424" t="n"/>
      <c r="W52" s="424" t="n"/>
      <c r="X52" s="425" t="n"/>
      <c r="Y52" s="425" t="n"/>
      <c r="Z52" s="425" t="n"/>
      <c r="AA52" s="425" t="n"/>
      <c r="AB52" s="425" t="n"/>
      <c r="AC52" s="425" t="n"/>
      <c r="AD52" s="425" t="n"/>
      <c r="AE52" s="425" t="n"/>
      <c r="AF52" s="425" t="n"/>
      <c r="AG52" s="425" t="n"/>
      <c r="AH52" s="425" t="n"/>
      <c r="AI52" s="425" t="n"/>
      <c r="AJ52" s="425" t="n"/>
      <c r="AK52" s="425" t="n"/>
      <c r="AL52" s="426">
        <f>B52+E52+H52+K52+N52+Q52+T52+W52+Z52+AC52+AF52+AI52</f>
        <v/>
      </c>
      <c r="AM52" s="426">
        <f>C52+F52+I52+L52+O52+R52+U52+X52+AA52+AD52+AG52+AJ52</f>
        <v/>
      </c>
      <c r="AN52" s="426">
        <f>D52+G52+J52+M52+P52+S52+V52+Y52+AB52+AE52+AH52+AK52</f>
        <v/>
      </c>
    </row>
    <row r="53" ht="15" customHeight="1" s="391">
      <c r="A53" s="172" t="inlineStr">
        <is>
          <t>Водяной насос</t>
        </is>
      </c>
      <c r="B53" s="423" t="n">
        <v>355</v>
      </c>
      <c r="C53" s="424" t="n"/>
      <c r="D53" s="424" t="n"/>
      <c r="E53" s="424" t="n"/>
      <c r="F53" s="424" t="n"/>
      <c r="G53" s="424" t="n"/>
      <c r="H53" s="424" t="n"/>
      <c r="I53" s="424" t="n"/>
      <c r="J53" s="424" t="n"/>
      <c r="K53" s="424" t="n"/>
      <c r="L53" s="424" t="n"/>
      <c r="M53" s="424" t="n"/>
      <c r="N53" s="424" t="n"/>
      <c r="O53" s="424" t="n"/>
      <c r="P53" s="424" t="n"/>
      <c r="Q53" s="424" t="n"/>
      <c r="R53" s="424" t="n"/>
      <c r="S53" s="424" t="n"/>
      <c r="T53" s="424" t="n"/>
      <c r="U53" s="424" t="n"/>
      <c r="V53" s="424" t="n"/>
      <c r="W53" s="424" t="n"/>
      <c r="X53" s="425" t="n"/>
      <c r="Y53" s="425" t="n"/>
      <c r="Z53" s="425" t="n"/>
      <c r="AA53" s="425" t="n"/>
      <c r="AB53" s="425" t="n"/>
      <c r="AC53" s="425" t="n"/>
      <c r="AD53" s="425" t="n"/>
      <c r="AE53" s="425" t="n"/>
      <c r="AF53" s="425" t="n"/>
      <c r="AG53" s="425" t="n"/>
      <c r="AH53" s="425" t="n"/>
      <c r="AI53" s="425" t="n"/>
      <c r="AJ53" s="425" t="n"/>
      <c r="AK53" s="425" t="n"/>
      <c r="AL53" s="426">
        <f>B53+E53+H53+K53+N53+Q53+T53+W53+Z53+AC53+AF53+AI53</f>
        <v/>
      </c>
      <c r="AM53" s="426">
        <f>C53+F53+I53+L53+O53+R53+U53+X53+AA53+AD53+AG53+AJ53</f>
        <v/>
      </c>
      <c r="AN53" s="426">
        <f>D53+G53+J53+M53+P53+S53+V53+Y53+AB53+AE53+AH53+AK53</f>
        <v/>
      </c>
    </row>
    <row r="54">
      <c r="A54" s="172" t="inlineStr">
        <is>
          <t>Масляный насос</t>
        </is>
      </c>
      <c r="B54" s="423" t="n">
        <v>330</v>
      </c>
      <c r="C54" s="424" t="n"/>
      <c r="D54" s="424" t="n"/>
      <c r="E54" s="424" t="n"/>
      <c r="F54" s="424" t="n"/>
      <c r="G54" s="424" t="n"/>
      <c r="H54" s="424" t="n"/>
      <c r="I54" s="424" t="n"/>
      <c r="J54" s="424" t="n"/>
      <c r="K54" s="424" t="n"/>
      <c r="L54" s="424" t="n"/>
      <c r="M54" s="424" t="n"/>
      <c r="N54" s="424" t="n"/>
      <c r="O54" s="424" t="n"/>
      <c r="P54" s="424" t="n"/>
      <c r="Q54" s="424" t="n"/>
      <c r="R54" s="424" t="n"/>
      <c r="S54" s="424" t="n"/>
      <c r="T54" s="424" t="n"/>
      <c r="U54" s="424" t="n"/>
      <c r="V54" s="424" t="n"/>
      <c r="W54" s="424" t="n"/>
      <c r="X54" s="425" t="n"/>
      <c r="Y54" s="425" t="n"/>
      <c r="Z54" s="425" t="n"/>
      <c r="AA54" s="425" t="n"/>
      <c r="AB54" s="425" t="n"/>
      <c r="AC54" s="425" t="n"/>
      <c r="AD54" s="425" t="n"/>
      <c r="AE54" s="425" t="n"/>
      <c r="AF54" s="425" t="n"/>
      <c r="AG54" s="425" t="n"/>
      <c r="AH54" s="425" t="n"/>
      <c r="AI54" s="425" t="n"/>
      <c r="AJ54" s="425" t="n"/>
      <c r="AK54" s="425" t="n"/>
      <c r="AL54" s="426">
        <f>B54+E54+H54+K54+N54+Q54+T54+W54+Z54+AC54+AF54+AI54</f>
        <v/>
      </c>
      <c r="AM54" s="426">
        <f>C54+F54+I54+L54+O54+R54+U54+X54+AA54+AD54+AG54+AJ54</f>
        <v/>
      </c>
      <c r="AN54" s="426">
        <f>D54+G54+J54+M54+P54+S54+V54+Y54+AB54+AE54+AH54+AK54</f>
        <v/>
      </c>
    </row>
    <row r="55">
      <c r="B55" s="427" t="n"/>
      <c r="C55" s="427" t="n"/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27" t="n"/>
      <c r="R55" s="427" t="n"/>
      <c r="S55" s="427" t="n"/>
      <c r="T55" s="427" t="n"/>
      <c r="U55" s="427" t="n"/>
      <c r="V55" s="427" t="n"/>
      <c r="W55" s="427" t="n"/>
      <c r="X55" s="428" t="n"/>
      <c r="Y55" s="428" t="n"/>
      <c r="Z55" s="428" t="n"/>
      <c r="AA55" s="428" t="n"/>
      <c r="AB55" s="428" t="n"/>
      <c r="AC55" s="428" t="n"/>
      <c r="AD55" s="428" t="n"/>
      <c r="AE55" s="428" t="n"/>
      <c r="AF55" s="428" t="n"/>
      <c r="AG55" s="428" t="n"/>
      <c r="AH55" s="428" t="n"/>
      <c r="AI55" s="428" t="n"/>
      <c r="AJ55" s="428" t="n"/>
      <c r="AK55" s="428" t="n"/>
      <c r="AL55" s="428" t="n"/>
      <c r="AM55" s="428" t="n"/>
      <c r="AN55" s="428" t="n"/>
    </row>
    <row r="56" ht="15.75" customHeight="1" s="391">
      <c r="A56" s="437" t="inlineStr">
        <is>
          <t xml:space="preserve"> ПТЗ</t>
        </is>
      </c>
      <c r="B56" s="422">
        <f>SUM(B57:B58)</f>
        <v/>
      </c>
      <c r="C56" s="422">
        <f>SUM(C57:C58)</f>
        <v/>
      </c>
      <c r="D56" s="422">
        <f>SUM(D57:D58)</f>
        <v/>
      </c>
      <c r="E56" s="422">
        <f>SUM(E57:E58)</f>
        <v/>
      </c>
      <c r="F56" s="422">
        <f>SUM(F57:F58)</f>
        <v/>
      </c>
      <c r="G56" s="422">
        <f>SUM(G57:G58)</f>
        <v/>
      </c>
      <c r="H56" s="422">
        <f>SUM(H57:H58)</f>
        <v/>
      </c>
      <c r="I56" s="422">
        <f>SUM(I57:I58)</f>
        <v/>
      </c>
      <c r="J56" s="422">
        <f>SUM(J57:J58)</f>
        <v/>
      </c>
      <c r="K56" s="422">
        <f>SUM(K57:K58)</f>
        <v/>
      </c>
      <c r="L56" s="422">
        <f>SUM(L57:L58)</f>
        <v/>
      </c>
      <c r="M56" s="422">
        <f>SUM(M57:M58)</f>
        <v/>
      </c>
      <c r="N56" s="422">
        <f>SUM(N57:N58)</f>
        <v/>
      </c>
      <c r="O56" s="422">
        <f>SUM(O57:O58)</f>
        <v/>
      </c>
      <c r="P56" s="422">
        <f>SUM(P57:P58)</f>
        <v/>
      </c>
      <c r="Q56" s="422">
        <f>SUM(Q57:Q58)</f>
        <v/>
      </c>
      <c r="R56" s="422">
        <f>SUM(R57:R58)</f>
        <v/>
      </c>
      <c r="S56" s="422">
        <f>SUM(S57:S58)</f>
        <v/>
      </c>
      <c r="T56" s="422">
        <f>SUM(T57:T58)</f>
        <v/>
      </c>
      <c r="U56" s="422">
        <f>SUM(U57:U58)</f>
        <v/>
      </c>
      <c r="V56" s="422">
        <f>SUM(V57:V58)</f>
        <v/>
      </c>
      <c r="W56" s="422">
        <f>SUM(W57:W58)</f>
        <v/>
      </c>
      <c r="X56" s="422">
        <f>SUM(X57:X58)</f>
        <v/>
      </c>
      <c r="Y56" s="422">
        <f>SUM(Y57:Y58)</f>
        <v/>
      </c>
      <c r="Z56" s="422">
        <f>SUM(Z57:Z58)</f>
        <v/>
      </c>
      <c r="AA56" s="422">
        <f>SUM(AA57:AA58)</f>
        <v/>
      </c>
      <c r="AB56" s="422">
        <f>SUM(AB57:AB58)</f>
        <v/>
      </c>
      <c r="AC56" s="422">
        <f>SUM(AC57:AC58)</f>
        <v/>
      </c>
      <c r="AD56" s="422">
        <f>SUM(AD57:AD58)</f>
        <v/>
      </c>
      <c r="AE56" s="422">
        <f>SUM(AE57:AE58)</f>
        <v/>
      </c>
      <c r="AF56" s="422">
        <f>SUM(AF57:AF58)</f>
        <v/>
      </c>
      <c r="AG56" s="422">
        <f>SUM(AG57:AG58)</f>
        <v/>
      </c>
      <c r="AH56" s="422">
        <f>SUM(AH57:AH58)</f>
        <v/>
      </c>
      <c r="AI56" s="422">
        <f>SUM(AI57:AI58)</f>
        <v/>
      </c>
      <c r="AJ56" s="422">
        <f>SUM(AJ57:AJ58)</f>
        <v/>
      </c>
      <c r="AK56" s="422">
        <f>SUM(AK57:AK58)</f>
        <v/>
      </c>
      <c r="AL56" s="422">
        <f>SUM(AL57:AL58)</f>
        <v/>
      </c>
      <c r="AM56" s="422">
        <f>SUM(AM57:AM58)</f>
        <v/>
      </c>
      <c r="AN56" s="422">
        <f>SUM(AN57:AN58)</f>
        <v/>
      </c>
    </row>
    <row r="57" ht="15" customHeight="1" s="391">
      <c r="A57" s="172" t="inlineStr">
        <is>
          <t>Компрессор</t>
        </is>
      </c>
      <c r="B57" s="423" t="n">
        <v>0</v>
      </c>
      <c r="C57" s="424" t="n"/>
      <c r="D57" s="424" t="n"/>
      <c r="E57" s="424" t="n"/>
      <c r="F57" s="424" t="n"/>
      <c r="G57" s="424" t="n"/>
      <c r="H57" s="424" t="n"/>
      <c r="I57" s="424" t="n"/>
      <c r="J57" s="424" t="n"/>
      <c r="K57" s="424" t="n"/>
      <c r="L57" s="424" t="n"/>
      <c r="M57" s="424" t="n"/>
      <c r="N57" s="424" t="n"/>
      <c r="O57" s="424" t="n"/>
      <c r="P57" s="424" t="n"/>
      <c r="Q57" s="424" t="n"/>
      <c r="R57" s="424" t="n"/>
      <c r="S57" s="424" t="n"/>
      <c r="T57" s="424" t="n"/>
      <c r="U57" s="424" t="n"/>
      <c r="V57" s="424" t="n"/>
      <c r="W57" s="424" t="n"/>
      <c r="X57" s="425" t="n"/>
      <c r="Y57" s="425" t="n"/>
      <c r="Z57" s="425" t="n"/>
      <c r="AA57" s="425" t="n"/>
      <c r="AB57" s="425" t="n"/>
      <c r="AC57" s="425" t="n"/>
      <c r="AD57" s="425" t="n"/>
      <c r="AE57" s="425" t="n"/>
      <c r="AF57" s="425" t="n"/>
      <c r="AG57" s="425" t="n"/>
      <c r="AH57" s="425" t="n"/>
      <c r="AI57" s="425" t="n"/>
      <c r="AJ57" s="425" t="n"/>
      <c r="AK57" s="425" t="n"/>
      <c r="AL57" s="426">
        <f>B57+E57+H57+K57+N57+Q57+T57+W57+Z57+AC57+AF57+AI57</f>
        <v/>
      </c>
      <c r="AM57" s="426">
        <f>C57+F57+I57+L57+O57+R57+U57+X57+AA57+AD57+AG57+AJ57</f>
        <v/>
      </c>
      <c r="AN57" s="426">
        <f>D57+G57+J57+M57+P57+S57+V57+Y57+AB57+AE57+AH57+AK57</f>
        <v/>
      </c>
    </row>
    <row r="58">
      <c r="A58" s="172" t="n"/>
      <c r="B58" s="423" t="n"/>
      <c r="C58" s="424" t="n"/>
      <c r="D58" s="424" t="n"/>
      <c r="E58" s="424" t="n"/>
      <c r="F58" s="424" t="n"/>
      <c r="G58" s="424" t="n"/>
      <c r="H58" s="424" t="n"/>
      <c r="I58" s="424" t="n"/>
      <c r="J58" s="424" t="n"/>
      <c r="K58" s="424" t="n"/>
      <c r="L58" s="424" t="n"/>
      <c r="M58" s="424" t="n"/>
      <c r="N58" s="424" t="n"/>
      <c r="O58" s="424" t="n"/>
      <c r="P58" s="424" t="n"/>
      <c r="Q58" s="424" t="n"/>
      <c r="R58" s="424" t="n"/>
      <c r="S58" s="424" t="n"/>
      <c r="T58" s="424" t="n"/>
      <c r="U58" s="424" t="n"/>
      <c r="V58" s="424" t="n"/>
      <c r="W58" s="424" t="n"/>
      <c r="X58" s="425" t="n"/>
      <c r="Y58" s="425" t="n"/>
      <c r="Z58" s="425" t="n"/>
      <c r="AA58" s="425" t="n"/>
      <c r="AB58" s="425" t="n"/>
      <c r="AC58" s="425" t="n"/>
      <c r="AD58" s="425" t="n"/>
      <c r="AE58" s="425" t="n"/>
      <c r="AF58" s="425" t="n"/>
      <c r="AG58" s="425" t="n"/>
      <c r="AH58" s="425" t="n"/>
      <c r="AI58" s="425" t="n"/>
      <c r="AJ58" s="425" t="n"/>
      <c r="AK58" s="425" t="n"/>
      <c r="AL58" s="426" t="n"/>
      <c r="AM58" s="426" t="n"/>
      <c r="AN58" s="426" t="n"/>
    </row>
    <row r="59">
      <c r="B59" s="427" t="n"/>
      <c r="C59" s="427" t="n"/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27" t="n"/>
      <c r="R59" s="427" t="n"/>
      <c r="S59" s="427" t="n"/>
      <c r="T59" s="427" t="n"/>
      <c r="U59" s="427" t="n"/>
      <c r="V59" s="427" t="n"/>
      <c r="W59" s="427" t="n"/>
      <c r="X59" s="428" t="n"/>
      <c r="Y59" s="428" t="n"/>
      <c r="Z59" s="428" t="n"/>
      <c r="AA59" s="428" t="n"/>
      <c r="AB59" s="428" t="n"/>
      <c r="AC59" s="428" t="n"/>
      <c r="AD59" s="428" t="n"/>
      <c r="AE59" s="428" t="n"/>
      <c r="AF59" s="428" t="n"/>
      <c r="AG59" s="428" t="n"/>
      <c r="AH59" s="428" t="n"/>
      <c r="AI59" s="428" t="n"/>
      <c r="AJ59" s="428" t="n"/>
      <c r="AK59" s="428" t="n"/>
      <c r="AL59" s="428" t="n"/>
      <c r="AM59" s="428" t="n"/>
      <c r="AN59" s="428" t="n"/>
    </row>
    <row r="60" ht="15.75" customHeight="1" s="391">
      <c r="A60" s="437" t="inlineStr">
        <is>
          <t xml:space="preserve"> ПАЗ</t>
        </is>
      </c>
      <c r="B60" s="422">
        <f>SUM(B61:B62)</f>
        <v/>
      </c>
      <c r="C60" s="422">
        <f>SUM(C61:C62)</f>
        <v/>
      </c>
      <c r="D60" s="422">
        <f>SUM(D61:D62)</f>
        <v/>
      </c>
      <c r="E60" s="422">
        <f>SUM(E61:E62)</f>
        <v/>
      </c>
      <c r="F60" s="422">
        <f>SUM(F61:F62)</f>
        <v/>
      </c>
      <c r="G60" s="422">
        <f>SUM(G61:G62)</f>
        <v/>
      </c>
      <c r="H60" s="422">
        <f>SUM(H61:H62)</f>
        <v/>
      </c>
      <c r="I60" s="422">
        <f>SUM(I61:I62)</f>
        <v/>
      </c>
      <c r="J60" s="422">
        <f>SUM(J61:J62)</f>
        <v/>
      </c>
      <c r="K60" s="422">
        <f>SUM(K61:K62)</f>
        <v/>
      </c>
      <c r="L60" s="422">
        <f>SUM(L61:L62)</f>
        <v/>
      </c>
      <c r="M60" s="422">
        <f>SUM(M61:M62)</f>
        <v/>
      </c>
      <c r="N60" s="422">
        <f>SUM(N61:N62)</f>
        <v/>
      </c>
      <c r="O60" s="422">
        <f>SUM(O61:O62)</f>
        <v/>
      </c>
      <c r="P60" s="422">
        <f>SUM(P61:P62)</f>
        <v/>
      </c>
      <c r="Q60" s="422">
        <f>SUM(Q61:Q62)</f>
        <v/>
      </c>
      <c r="R60" s="422">
        <f>SUM(R61:R62)</f>
        <v/>
      </c>
      <c r="S60" s="422">
        <f>SUM(S61:S62)</f>
        <v/>
      </c>
      <c r="T60" s="422">
        <f>SUM(T61:T62)</f>
        <v/>
      </c>
      <c r="U60" s="422">
        <f>SUM(U61:U62)</f>
        <v/>
      </c>
      <c r="V60" s="422">
        <f>SUM(V61:V62)</f>
        <v/>
      </c>
      <c r="W60" s="422">
        <f>SUM(W61:W62)</f>
        <v/>
      </c>
      <c r="X60" s="422">
        <f>SUM(X61:X62)</f>
        <v/>
      </c>
      <c r="Y60" s="422">
        <f>SUM(Y61:Y62)</f>
        <v/>
      </c>
      <c r="Z60" s="422">
        <f>SUM(Z61:Z62)</f>
        <v/>
      </c>
      <c r="AA60" s="422">
        <f>SUM(AA61:AA62)</f>
        <v/>
      </c>
      <c r="AB60" s="422">
        <f>SUM(AB61:AB62)</f>
        <v/>
      </c>
      <c r="AC60" s="422">
        <f>SUM(AC61:AC62)</f>
        <v/>
      </c>
      <c r="AD60" s="422">
        <f>SUM(AD61:AD62)</f>
        <v/>
      </c>
      <c r="AE60" s="422">
        <f>SUM(AE61:AE62)</f>
        <v/>
      </c>
      <c r="AF60" s="422">
        <f>SUM(AF61:AF62)</f>
        <v/>
      </c>
      <c r="AG60" s="422">
        <f>SUM(AG61:AG62)</f>
        <v/>
      </c>
      <c r="AH60" s="422">
        <f>SUM(AH61:AH62)</f>
        <v/>
      </c>
      <c r="AI60" s="422">
        <f>SUM(AI61:AI62)</f>
        <v/>
      </c>
      <c r="AJ60" s="422">
        <f>SUM(AJ61:AJ62)</f>
        <v/>
      </c>
      <c r="AK60" s="422">
        <f>SUM(AK61:AK62)</f>
        <v/>
      </c>
      <c r="AL60" s="422">
        <f>SUM(AL61:AL62)</f>
        <v/>
      </c>
      <c r="AM60" s="422">
        <f>SUM(AM61:AM62)</f>
        <v/>
      </c>
      <c r="AN60" s="422">
        <f>SUM(AN61:AN62)</f>
        <v/>
      </c>
    </row>
    <row r="61" ht="15" customHeight="1" s="391">
      <c r="A61" s="172" t="inlineStr">
        <is>
          <t>Компрессор</t>
        </is>
      </c>
      <c r="B61" s="423" t="n">
        <v>120</v>
      </c>
      <c r="C61" s="424" t="n"/>
      <c r="D61" s="424" t="n"/>
      <c r="E61" s="424" t="n"/>
      <c r="F61" s="424" t="n"/>
      <c r="G61" s="424" t="n"/>
      <c r="H61" s="424" t="n"/>
      <c r="I61" s="424" t="n"/>
      <c r="J61" s="424" t="n"/>
      <c r="K61" s="424" t="n"/>
      <c r="L61" s="424" t="n"/>
      <c r="M61" s="424" t="n"/>
      <c r="N61" s="424" t="n"/>
      <c r="O61" s="424" t="n"/>
      <c r="P61" s="424" t="n"/>
      <c r="Q61" s="424" t="n"/>
      <c r="R61" s="424" t="n"/>
      <c r="S61" s="424" t="n"/>
      <c r="T61" s="424" t="n"/>
      <c r="U61" s="424" t="n"/>
      <c r="V61" s="424" t="n"/>
      <c r="W61" s="424" t="n"/>
      <c r="X61" s="425" t="n"/>
      <c r="Y61" s="425" t="n"/>
      <c r="Z61" s="425" t="n"/>
      <c r="AA61" s="425" t="n"/>
      <c r="AB61" s="425" t="n"/>
      <c r="AC61" s="425" t="n"/>
      <c r="AD61" s="425" t="n"/>
      <c r="AE61" s="425" t="n"/>
      <c r="AF61" s="425" t="n"/>
      <c r="AG61" s="425" t="n"/>
      <c r="AH61" s="425" t="n"/>
      <c r="AI61" s="425" t="n"/>
      <c r="AJ61" s="425" t="n"/>
      <c r="AK61" s="425" t="n"/>
      <c r="AL61" s="426">
        <f>B61+E61+H61+K61+N61+Q61+T61+W61+Z61+AC61+AF61+AI61</f>
        <v/>
      </c>
      <c r="AM61" s="426">
        <f>C61+F61+I61+L61+O61+R61+U61+X61+AA61+AD61+AG61+AJ61</f>
        <v/>
      </c>
      <c r="AN61" s="426">
        <f>D61+G61+J61+M61+P61+S61+V61+Y61+AB61+AE61+AH61+AK61</f>
        <v/>
      </c>
    </row>
    <row r="62">
      <c r="A62" s="172" t="n"/>
      <c r="B62" s="423" t="n"/>
      <c r="C62" s="424" t="n"/>
      <c r="D62" s="424" t="n"/>
      <c r="E62" s="424" t="n"/>
      <c r="F62" s="424" t="n"/>
      <c r="G62" s="424" t="n"/>
      <c r="H62" s="424" t="n"/>
      <c r="I62" s="424" t="n"/>
      <c r="J62" s="424" t="n"/>
      <c r="K62" s="424" t="n"/>
      <c r="L62" s="424" t="n"/>
      <c r="M62" s="424" t="n"/>
      <c r="N62" s="424" t="n"/>
      <c r="O62" s="424" t="n"/>
      <c r="P62" s="424" t="n"/>
      <c r="Q62" s="424" t="n"/>
      <c r="R62" s="424" t="n"/>
      <c r="S62" s="424" t="n"/>
      <c r="T62" s="424" t="n"/>
      <c r="U62" s="424" t="n"/>
      <c r="V62" s="424" t="n"/>
      <c r="W62" s="424" t="n"/>
      <c r="X62" s="425" t="n"/>
      <c r="Y62" s="425" t="n"/>
      <c r="Z62" s="425" t="n"/>
      <c r="AA62" s="425" t="n"/>
      <c r="AB62" s="425" t="n"/>
      <c r="AC62" s="425" t="n"/>
      <c r="AD62" s="425" t="n"/>
      <c r="AE62" s="425" t="n"/>
      <c r="AF62" s="425" t="n"/>
      <c r="AG62" s="425" t="n"/>
      <c r="AH62" s="425" t="n"/>
      <c r="AI62" s="425" t="n"/>
      <c r="AJ62" s="425" t="n"/>
      <c r="AK62" s="425" t="n"/>
      <c r="AL62" s="426" t="n"/>
      <c r="AM62" s="426" t="n"/>
      <c r="AN62" s="426" t="n"/>
    </row>
    <row r="63">
      <c r="B63" s="427" t="n"/>
      <c r="C63" s="427" t="n"/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27" t="n"/>
      <c r="R63" s="427" t="n"/>
      <c r="S63" s="427" t="n"/>
      <c r="T63" s="427" t="n"/>
      <c r="U63" s="427" t="n"/>
      <c r="V63" s="427" t="n"/>
      <c r="W63" s="427" t="n"/>
      <c r="X63" s="428" t="n"/>
      <c r="Y63" s="428" t="n"/>
      <c r="Z63" s="428" t="n"/>
      <c r="AA63" s="428" t="n"/>
      <c r="AB63" s="428" t="n"/>
      <c r="AC63" s="428" t="n"/>
      <c r="AD63" s="428" t="n"/>
      <c r="AE63" s="428" t="n"/>
      <c r="AF63" s="428" t="n"/>
      <c r="AG63" s="428" t="n"/>
      <c r="AH63" s="428" t="n"/>
      <c r="AI63" s="428" t="n"/>
      <c r="AJ63" s="428" t="n"/>
      <c r="AK63" s="428" t="n"/>
      <c r="AL63" s="428" t="n"/>
      <c r="AM63" s="428" t="n"/>
      <c r="AN63" s="428" t="n"/>
    </row>
    <row r="64" ht="15.75" customHeight="1" s="391">
      <c r="A64" s="437" t="inlineStr">
        <is>
          <t xml:space="preserve"> ЧСДМ</t>
        </is>
      </c>
      <c r="B64" s="422">
        <f>SUM(B65:B66)</f>
        <v/>
      </c>
      <c r="C64" s="422">
        <f>SUM(C65:C66)</f>
        <v/>
      </c>
      <c r="D64" s="422">
        <f>SUM(D65:D66)</f>
        <v/>
      </c>
      <c r="E64" s="422">
        <f>SUM(E65:E66)</f>
        <v/>
      </c>
      <c r="F64" s="422">
        <f>SUM(F65:F66)</f>
        <v/>
      </c>
      <c r="G64" s="422">
        <f>SUM(G65:G66)</f>
        <v/>
      </c>
      <c r="H64" s="422">
        <f>SUM(H65:H66)</f>
        <v/>
      </c>
      <c r="I64" s="422">
        <f>SUM(I65:I66)</f>
        <v/>
      </c>
      <c r="J64" s="422">
        <f>SUM(J65:J66)</f>
        <v/>
      </c>
      <c r="K64" s="422">
        <f>SUM(K65:K66)</f>
        <v/>
      </c>
      <c r="L64" s="422">
        <f>SUM(L65:L66)</f>
        <v/>
      </c>
      <c r="M64" s="422">
        <f>SUM(M65:M66)</f>
        <v/>
      </c>
      <c r="N64" s="422">
        <f>SUM(N65:N66)</f>
        <v/>
      </c>
      <c r="O64" s="422">
        <f>SUM(O65:O66)</f>
        <v/>
      </c>
      <c r="P64" s="422">
        <f>SUM(P65:P66)</f>
        <v/>
      </c>
      <c r="Q64" s="422">
        <f>SUM(Q65:Q66)</f>
        <v/>
      </c>
      <c r="R64" s="422">
        <f>SUM(R65:R66)</f>
        <v/>
      </c>
      <c r="S64" s="422">
        <f>SUM(S65:S66)</f>
        <v/>
      </c>
      <c r="T64" s="422">
        <f>SUM(T65:T66)</f>
        <v/>
      </c>
      <c r="U64" s="422">
        <f>SUM(U65:U66)</f>
        <v/>
      </c>
      <c r="V64" s="422">
        <f>SUM(V65:V66)</f>
        <v/>
      </c>
      <c r="W64" s="422">
        <f>SUM(W65:W66)</f>
        <v/>
      </c>
      <c r="X64" s="422">
        <f>SUM(X65:X66)</f>
        <v/>
      </c>
      <c r="Y64" s="422">
        <f>SUM(Y65:Y66)</f>
        <v/>
      </c>
      <c r="Z64" s="422">
        <f>SUM(Z65:Z66)</f>
        <v/>
      </c>
      <c r="AA64" s="422">
        <f>SUM(AA65:AA66)</f>
        <v/>
      </c>
      <c r="AB64" s="422">
        <f>SUM(AB65:AB66)</f>
        <v/>
      </c>
      <c r="AC64" s="422">
        <f>SUM(AC65:AC66)</f>
        <v/>
      </c>
      <c r="AD64" s="422">
        <f>SUM(AD65:AD66)</f>
        <v/>
      </c>
      <c r="AE64" s="422">
        <f>SUM(AE65:AE66)</f>
        <v/>
      </c>
      <c r="AF64" s="422">
        <f>SUM(AF65:AF66)</f>
        <v/>
      </c>
      <c r="AG64" s="422">
        <f>SUM(AG65:AG66)</f>
        <v/>
      </c>
      <c r="AH64" s="422">
        <f>SUM(AH65:AH66)</f>
        <v/>
      </c>
      <c r="AI64" s="422">
        <f>SUM(AI65:AI66)</f>
        <v/>
      </c>
      <c r="AJ64" s="422">
        <f>SUM(AJ65:AJ66)</f>
        <v/>
      </c>
      <c r="AK64" s="422">
        <f>SUM(AK65:AK66)</f>
        <v/>
      </c>
      <c r="AL64" s="422">
        <f>SUM(AL65:AL66)</f>
        <v/>
      </c>
      <c r="AM64" s="422">
        <f>SUM(AM65:AM66)</f>
        <v/>
      </c>
      <c r="AN64" s="422">
        <f>SUM(AN65:AN66)</f>
        <v/>
      </c>
    </row>
    <row r="65" ht="15" customHeight="1" s="391">
      <c r="A65" s="172" t="inlineStr">
        <is>
          <t>Компрессор</t>
        </is>
      </c>
      <c r="B65" s="423" t="n">
        <v>0</v>
      </c>
      <c r="C65" s="424" t="n"/>
      <c r="D65" s="424" t="n"/>
      <c r="E65" s="424" t="n"/>
      <c r="F65" s="424" t="n"/>
      <c r="G65" s="424" t="n"/>
      <c r="H65" s="424" t="n"/>
      <c r="I65" s="424" t="n"/>
      <c r="J65" s="424" t="n"/>
      <c r="K65" s="424" t="n"/>
      <c r="L65" s="424" t="n"/>
      <c r="M65" s="424" t="n"/>
      <c r="N65" s="424" t="n"/>
      <c r="O65" s="424" t="n"/>
      <c r="P65" s="424" t="n"/>
      <c r="Q65" s="424" t="n"/>
      <c r="R65" s="424" t="n"/>
      <c r="S65" s="424" t="n"/>
      <c r="T65" s="424" t="n"/>
      <c r="U65" s="424" t="n"/>
      <c r="V65" s="424" t="n"/>
      <c r="W65" s="424" t="n"/>
      <c r="X65" s="425" t="n"/>
      <c r="Y65" s="425" t="n"/>
      <c r="Z65" s="425" t="n"/>
      <c r="AA65" s="425" t="n"/>
      <c r="AB65" s="425" t="n"/>
      <c r="AC65" s="425" t="n"/>
      <c r="AD65" s="425" t="n"/>
      <c r="AE65" s="425" t="n"/>
      <c r="AF65" s="425" t="n"/>
      <c r="AG65" s="425" t="n"/>
      <c r="AH65" s="425" t="n"/>
      <c r="AI65" s="425" t="n"/>
      <c r="AJ65" s="425" t="n"/>
      <c r="AK65" s="425" t="n"/>
      <c r="AL65" s="426">
        <f>B65+E65+H65+K65+N65+Q65+T65+W65+Z65+AC65+AF65+AI65</f>
        <v/>
      </c>
      <c r="AM65" s="426">
        <f>C65+F65+I65+L65+O65+R65+U65+X65+AA65+AD65+AG65+AJ65</f>
        <v/>
      </c>
      <c r="AN65" s="426">
        <f>D65+G65+J65+M65+P65+S65+V65+Y65+AB65+AE65+AH65+AK65</f>
        <v/>
      </c>
    </row>
    <row r="66">
      <c r="A66" s="172" t="n"/>
      <c r="B66" s="423" t="n"/>
      <c r="C66" s="424" t="n"/>
      <c r="D66" s="424" t="n"/>
      <c r="E66" s="424" t="n"/>
      <c r="F66" s="424" t="n"/>
      <c r="G66" s="424" t="n"/>
      <c r="H66" s="424" t="n"/>
      <c r="I66" s="424" t="n"/>
      <c r="J66" s="424" t="n"/>
      <c r="K66" s="424" t="n"/>
      <c r="L66" s="424" t="n"/>
      <c r="M66" s="424" t="n"/>
      <c r="N66" s="424" t="n"/>
      <c r="O66" s="424" t="n"/>
      <c r="P66" s="424" t="n"/>
      <c r="Q66" s="424" t="n"/>
      <c r="R66" s="424" t="n"/>
      <c r="S66" s="424" t="n"/>
      <c r="T66" s="424" t="n"/>
      <c r="U66" s="424" t="n"/>
      <c r="V66" s="424" t="n"/>
      <c r="W66" s="424" t="n"/>
      <c r="X66" s="425" t="n"/>
      <c r="Y66" s="425" t="n"/>
      <c r="Z66" s="425" t="n"/>
      <c r="AA66" s="425" t="n"/>
      <c r="AB66" s="425" t="n"/>
      <c r="AC66" s="425" t="n"/>
      <c r="AD66" s="425" t="n"/>
      <c r="AE66" s="425" t="n"/>
      <c r="AF66" s="425" t="n"/>
      <c r="AG66" s="425" t="n"/>
      <c r="AH66" s="425" t="n"/>
      <c r="AI66" s="425" t="n"/>
      <c r="AJ66" s="425" t="n"/>
      <c r="AK66" s="425" t="n"/>
      <c r="AL66" s="426">
        <f>B66+E66+H66+K66+N66+Q66+T66+W66+Z66+AC66+AF66+AI66</f>
        <v/>
      </c>
      <c r="AM66" s="426">
        <f>C66+F66+I66+L66+O66+R66+U66+X66+AA66+AD66+AG66+AJ66</f>
        <v/>
      </c>
      <c r="AN66" s="426">
        <f>D66+G66+J66+M66+P66+S66+V66+Y66+AB66+AE66+AH66+AK66</f>
        <v/>
      </c>
    </row>
    <row r="67">
      <c r="B67" s="427" t="n"/>
      <c r="C67" s="427" t="n"/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27" t="n"/>
      <c r="R67" s="427" t="n"/>
      <c r="S67" s="427" t="n"/>
      <c r="T67" s="427" t="n"/>
      <c r="U67" s="427" t="n"/>
      <c r="V67" s="427" t="n"/>
      <c r="W67" s="427" t="n"/>
      <c r="X67" s="428" t="n"/>
      <c r="Y67" s="428" t="n"/>
      <c r="Z67" s="428" t="n"/>
      <c r="AA67" s="428" t="n"/>
      <c r="AB67" s="428" t="n"/>
      <c r="AC67" s="428" t="n"/>
      <c r="AD67" s="428" t="n"/>
      <c r="AE67" s="428" t="n"/>
      <c r="AF67" s="428" t="n"/>
      <c r="AG67" s="428" t="n"/>
      <c r="AH67" s="428" t="n"/>
      <c r="AI67" s="428" t="n"/>
      <c r="AJ67" s="428" t="n"/>
      <c r="AK67" s="428" t="n"/>
      <c r="AL67" s="441" t="n"/>
      <c r="AM67" s="441" t="n"/>
      <c r="AN67" s="441" t="n"/>
    </row>
    <row r="68" ht="15.75" customHeight="1" s="391">
      <c r="A68" s="437" t="inlineStr">
        <is>
          <t xml:space="preserve"> Тула</t>
        </is>
      </c>
      <c r="B68" s="422">
        <f>SUM(B69:B70)</f>
        <v/>
      </c>
      <c r="C68" s="422">
        <f>SUM(C69:C70)</f>
        <v/>
      </c>
      <c r="D68" s="422">
        <f>SUM(D69:D70)</f>
        <v/>
      </c>
      <c r="E68" s="422">
        <f>SUM(E69:E70)</f>
        <v/>
      </c>
      <c r="F68" s="422">
        <f>SUM(F69:F70)</f>
        <v/>
      </c>
      <c r="G68" s="422">
        <f>SUM(G69:G70)</f>
        <v/>
      </c>
      <c r="H68" s="422">
        <f>SUM(H69:H70)</f>
        <v/>
      </c>
      <c r="I68" s="422">
        <f>SUM(I69:I70)</f>
        <v/>
      </c>
      <c r="J68" s="422">
        <f>SUM(J69:J70)</f>
        <v/>
      </c>
      <c r="K68" s="422">
        <f>SUM(K69:K70)</f>
        <v/>
      </c>
      <c r="L68" s="422">
        <f>SUM(L69:L70)</f>
        <v/>
      </c>
      <c r="M68" s="422">
        <f>SUM(M69:M70)</f>
        <v/>
      </c>
      <c r="N68" s="422">
        <f>SUM(N69:N70)</f>
        <v/>
      </c>
      <c r="O68" s="422">
        <f>SUM(O69:O70)</f>
        <v/>
      </c>
      <c r="P68" s="422">
        <f>SUM(P69:P70)</f>
        <v/>
      </c>
      <c r="Q68" s="422">
        <f>SUM(Q69:Q70)</f>
        <v/>
      </c>
      <c r="R68" s="422">
        <f>SUM(R69:R70)</f>
        <v/>
      </c>
      <c r="S68" s="422">
        <f>SUM(S69:S70)</f>
        <v/>
      </c>
      <c r="T68" s="422">
        <f>SUM(T69:T70)</f>
        <v/>
      </c>
      <c r="U68" s="422">
        <f>SUM(U69:U70)</f>
        <v/>
      </c>
      <c r="V68" s="422">
        <f>SUM(V69:V70)</f>
        <v/>
      </c>
      <c r="W68" s="422">
        <f>SUM(W69:W70)</f>
        <v/>
      </c>
      <c r="X68" s="422">
        <f>SUM(X69:X70)</f>
        <v/>
      </c>
      <c r="Y68" s="422">
        <f>SUM(Y69:Y70)</f>
        <v/>
      </c>
      <c r="Z68" s="422">
        <f>SUM(Z69:Z70)</f>
        <v/>
      </c>
      <c r="AA68" s="422">
        <f>SUM(AA69:AA70)</f>
        <v/>
      </c>
      <c r="AB68" s="422">
        <f>SUM(AB69:AB70)</f>
        <v/>
      </c>
      <c r="AC68" s="422">
        <f>SUM(AC69:AC70)</f>
        <v/>
      </c>
      <c r="AD68" s="422">
        <f>SUM(AD69:AD70)</f>
        <v/>
      </c>
      <c r="AE68" s="422">
        <f>SUM(AE69:AE70)</f>
        <v/>
      </c>
      <c r="AF68" s="422">
        <f>SUM(AF69:AF70)</f>
        <v/>
      </c>
      <c r="AG68" s="422">
        <f>SUM(AG69:AG70)</f>
        <v/>
      </c>
      <c r="AH68" s="422">
        <f>SUM(AH69:AH70)</f>
        <v/>
      </c>
      <c r="AI68" s="422">
        <f>SUM(AI69:AI70)</f>
        <v/>
      </c>
      <c r="AJ68" s="422">
        <f>SUM(AJ69:AJ70)</f>
        <v/>
      </c>
      <c r="AK68" s="422">
        <f>SUM(AK69:AK70)</f>
        <v/>
      </c>
      <c r="AL68" s="439">
        <f>SUM(AL69:AL70)</f>
        <v/>
      </c>
      <c r="AM68" s="439">
        <f>SUM(AM69:AM70)</f>
        <v/>
      </c>
      <c r="AN68" s="439">
        <f>SUM(AN69:AN70)</f>
        <v/>
      </c>
    </row>
    <row r="69" ht="15" customHeight="1" s="391">
      <c r="A69" s="172" t="inlineStr">
        <is>
          <t>Компрессор</t>
        </is>
      </c>
      <c r="B69" s="423" t="n">
        <v>0</v>
      </c>
      <c r="C69" s="424" t="n"/>
      <c r="D69" s="424" t="n"/>
      <c r="E69" s="424" t="n"/>
      <c r="F69" s="424" t="n"/>
      <c r="G69" s="424" t="n"/>
      <c r="H69" s="424" t="n"/>
      <c r="I69" s="424" t="n"/>
      <c r="J69" s="424" t="n"/>
      <c r="K69" s="424" t="n"/>
      <c r="L69" s="424" t="n"/>
      <c r="M69" s="424" t="n"/>
      <c r="N69" s="424" t="n"/>
      <c r="O69" s="424" t="n"/>
      <c r="P69" s="424" t="n"/>
      <c r="Q69" s="424" t="n"/>
      <c r="R69" s="424" t="n"/>
      <c r="S69" s="424" t="n"/>
      <c r="T69" s="424" t="n"/>
      <c r="U69" s="424" t="n"/>
      <c r="V69" s="424" t="n"/>
      <c r="W69" s="424" t="n"/>
      <c r="X69" s="425" t="n"/>
      <c r="Y69" s="425" t="n"/>
      <c r="Z69" s="425" t="n"/>
      <c r="AA69" s="425" t="n"/>
      <c r="AB69" s="425" t="n"/>
      <c r="AC69" s="425" t="n"/>
      <c r="AD69" s="425" t="n"/>
      <c r="AE69" s="425" t="n"/>
      <c r="AF69" s="425" t="n"/>
      <c r="AG69" s="425" t="n"/>
      <c r="AH69" s="425" t="n"/>
      <c r="AI69" s="425" t="n"/>
      <c r="AJ69" s="425" t="n"/>
      <c r="AK69" s="425" t="n"/>
      <c r="AL69" s="426">
        <f>B69+E69+H69+K69+N69+Q69+T69+W69+Z69+AC69+AF69+AI69</f>
        <v/>
      </c>
      <c r="AM69" s="426">
        <f>C69+F69+I69+L69+O69+R69+U69+X69+AA69+AD69+AG69+AJ69</f>
        <v/>
      </c>
      <c r="AN69" s="426">
        <f>D69+G69+J69+M69+P69+S69+V69+Y69+AB69+AE69+AH69+AK69</f>
        <v/>
      </c>
    </row>
    <row r="70">
      <c r="A70" s="172" t="n"/>
      <c r="B70" s="423" t="n"/>
      <c r="C70" s="424" t="n"/>
      <c r="D70" s="424" t="n"/>
      <c r="E70" s="424" t="n"/>
      <c r="F70" s="424" t="n"/>
      <c r="G70" s="424" t="n"/>
      <c r="H70" s="424" t="n"/>
      <c r="I70" s="424" t="n"/>
      <c r="J70" s="424" t="n"/>
      <c r="K70" s="424" t="n"/>
      <c r="L70" s="424" t="n"/>
      <c r="M70" s="424" t="n"/>
      <c r="N70" s="424" t="n"/>
      <c r="O70" s="424" t="n"/>
      <c r="P70" s="424" t="n"/>
      <c r="Q70" s="424" t="n"/>
      <c r="R70" s="424" t="n"/>
      <c r="S70" s="424" t="n"/>
      <c r="T70" s="424" t="n"/>
      <c r="U70" s="424" t="n"/>
      <c r="V70" s="424" t="n"/>
      <c r="W70" s="424" t="n"/>
      <c r="X70" s="425" t="n"/>
      <c r="Y70" s="425" t="n"/>
      <c r="Z70" s="425" t="n"/>
      <c r="AA70" s="425" t="n"/>
      <c r="AB70" s="425" t="n"/>
      <c r="AC70" s="425" t="n"/>
      <c r="AD70" s="425" t="n"/>
      <c r="AE70" s="425" t="n"/>
      <c r="AF70" s="425" t="n"/>
      <c r="AG70" s="425" t="n"/>
      <c r="AH70" s="425" t="n"/>
      <c r="AI70" s="425" t="n"/>
      <c r="AJ70" s="425" t="n"/>
      <c r="AK70" s="425" t="n"/>
      <c r="AL70" s="426" t="n"/>
      <c r="AM70" s="426" t="n"/>
      <c r="AN70" s="426" t="n"/>
    </row>
    <row r="71">
      <c r="B71" s="427" t="n"/>
      <c r="C71" s="427" t="n"/>
      <c r="D71" s="427" t="n"/>
      <c r="E71" s="427" t="n"/>
      <c r="F71" s="427" t="n"/>
      <c r="G71" s="427" t="n"/>
      <c r="H71" s="427" t="n"/>
      <c r="I71" s="427" t="n"/>
      <c r="J71" s="427" t="n"/>
      <c r="K71" s="427" t="n"/>
      <c r="L71" s="427" t="n"/>
      <c r="M71" s="427" t="n"/>
      <c r="N71" s="427" t="n"/>
      <c r="O71" s="427" t="n"/>
      <c r="P71" s="427" t="n"/>
      <c r="Q71" s="427" t="n"/>
      <c r="R71" s="427" t="n"/>
      <c r="S71" s="427" t="n"/>
      <c r="T71" s="427" t="n"/>
      <c r="U71" s="427" t="n"/>
      <c r="V71" s="427" t="n"/>
      <c r="W71" s="427" t="n"/>
      <c r="X71" s="428" t="n"/>
      <c r="Y71" s="428" t="n"/>
      <c r="Z71" s="428" t="n"/>
      <c r="AA71" s="428" t="n"/>
      <c r="AB71" s="428" t="n"/>
      <c r="AC71" s="428" t="n"/>
      <c r="AD71" s="428" t="n"/>
      <c r="AE71" s="428" t="n"/>
      <c r="AF71" s="428" t="n"/>
      <c r="AG71" s="428" t="n"/>
      <c r="AH71" s="428" t="n"/>
      <c r="AI71" s="428" t="n"/>
      <c r="AJ71" s="428" t="n"/>
      <c r="AK71" s="428" t="n"/>
      <c r="AL71" s="441" t="n"/>
      <c r="AM71" s="441" t="n"/>
      <c r="AN71" s="441" t="n"/>
    </row>
    <row r="72" ht="15.75" customHeight="1" s="391">
      <c r="A72" s="437" t="inlineStr">
        <is>
          <t xml:space="preserve"> БТЗ</t>
        </is>
      </c>
      <c r="B72" s="422">
        <f>SUM(B73:B74)</f>
        <v/>
      </c>
      <c r="C72" s="422">
        <f>SUM(C73:C74)</f>
        <v/>
      </c>
      <c r="D72" s="422">
        <f>SUM(D73:D74)</f>
        <v/>
      </c>
      <c r="E72" s="422">
        <f>SUM(E73:E74)</f>
        <v/>
      </c>
      <c r="F72" s="422">
        <f>SUM(F73:F74)</f>
        <v/>
      </c>
      <c r="G72" s="422">
        <f>SUM(G73:G74)</f>
        <v/>
      </c>
      <c r="H72" s="422">
        <f>SUM(H73:H74)</f>
        <v/>
      </c>
      <c r="I72" s="422">
        <f>SUM(I73:I74)</f>
        <v/>
      </c>
      <c r="J72" s="422">
        <f>SUM(J73:J74)</f>
        <v/>
      </c>
      <c r="K72" s="422">
        <f>SUM(K73:K74)</f>
        <v/>
      </c>
      <c r="L72" s="422">
        <f>SUM(L73:L74)</f>
        <v/>
      </c>
      <c r="M72" s="422">
        <f>SUM(M73:M74)</f>
        <v/>
      </c>
      <c r="N72" s="422">
        <f>SUM(N73:N74)</f>
        <v/>
      </c>
      <c r="O72" s="422">
        <f>SUM(O73:O74)</f>
        <v/>
      </c>
      <c r="P72" s="422">
        <f>SUM(P73:P74)</f>
        <v/>
      </c>
      <c r="Q72" s="422">
        <f>SUM(Q73:Q74)</f>
        <v/>
      </c>
      <c r="R72" s="422">
        <f>SUM(R73:R74)</f>
        <v/>
      </c>
      <c r="S72" s="422">
        <f>SUM(S73:S74)</f>
        <v/>
      </c>
      <c r="T72" s="422">
        <f>SUM(T73:T74)</f>
        <v/>
      </c>
      <c r="U72" s="422">
        <f>SUM(U73:U74)</f>
        <v/>
      </c>
      <c r="V72" s="422">
        <f>SUM(V73:V74)</f>
        <v/>
      </c>
      <c r="W72" s="422">
        <f>SUM(W73:W74)</f>
        <v/>
      </c>
      <c r="X72" s="422">
        <f>SUM(X73:X74)</f>
        <v/>
      </c>
      <c r="Y72" s="422">
        <f>SUM(Y73:Y74)</f>
        <v/>
      </c>
      <c r="Z72" s="422">
        <f>SUM(Z73:Z74)</f>
        <v/>
      </c>
      <c r="AA72" s="422">
        <f>SUM(AA73:AA74)</f>
        <v/>
      </c>
      <c r="AB72" s="422">
        <f>SUM(AB73:AB74)</f>
        <v/>
      </c>
      <c r="AC72" s="422">
        <f>SUM(AC73:AC74)</f>
        <v/>
      </c>
      <c r="AD72" s="422">
        <f>SUM(AD73:AD74)</f>
        <v/>
      </c>
      <c r="AE72" s="422">
        <f>SUM(AE73:AE74)</f>
        <v/>
      </c>
      <c r="AF72" s="422">
        <f>SUM(AF73:AF74)</f>
        <v/>
      </c>
      <c r="AG72" s="422">
        <f>SUM(AG73:AG74)</f>
        <v/>
      </c>
      <c r="AH72" s="422">
        <f>SUM(AH73:AH74)</f>
        <v/>
      </c>
      <c r="AI72" s="422">
        <f>SUM(AI73:AI74)</f>
        <v/>
      </c>
      <c r="AJ72" s="422">
        <f>SUM(AJ73:AJ74)</f>
        <v/>
      </c>
      <c r="AK72" s="422">
        <f>SUM(AK73:AK74)</f>
        <v/>
      </c>
      <c r="AL72" s="439">
        <f>SUM(AL73:AL74)</f>
        <v/>
      </c>
      <c r="AM72" s="439">
        <f>SUM(AM73:AM74)</f>
        <v/>
      </c>
      <c r="AN72" s="439">
        <f>SUM(AN73:AN74)</f>
        <v/>
      </c>
    </row>
    <row r="73" ht="15" customHeight="1" s="391">
      <c r="A73" s="172" t="inlineStr">
        <is>
          <t>Компрессор</t>
        </is>
      </c>
      <c r="B73" s="423" t="n">
        <v>0</v>
      </c>
      <c r="C73" s="424" t="n"/>
      <c r="D73" s="424" t="n"/>
      <c r="E73" s="424" t="n"/>
      <c r="F73" s="424" t="n"/>
      <c r="G73" s="424" t="n"/>
      <c r="H73" s="424" t="n"/>
      <c r="I73" s="424" t="n"/>
      <c r="J73" s="424" t="n"/>
      <c r="K73" s="424" t="n"/>
      <c r="L73" s="424" t="n"/>
      <c r="M73" s="424" t="n"/>
      <c r="N73" s="424" t="n"/>
      <c r="O73" s="424" t="n"/>
      <c r="P73" s="424" t="n"/>
      <c r="Q73" s="424" t="n"/>
      <c r="R73" s="424" t="n"/>
      <c r="S73" s="424" t="n"/>
      <c r="T73" s="424" t="n"/>
      <c r="U73" s="424" t="n"/>
      <c r="V73" s="424" t="n"/>
      <c r="W73" s="424" t="n"/>
      <c r="X73" s="425" t="n"/>
      <c r="Y73" s="425" t="n"/>
      <c r="Z73" s="425" t="n"/>
      <c r="AA73" s="425" t="n"/>
      <c r="AB73" s="425" t="n"/>
      <c r="AC73" s="425" t="n"/>
      <c r="AD73" s="425" t="n"/>
      <c r="AE73" s="425" t="n"/>
      <c r="AF73" s="425" t="n"/>
      <c r="AG73" s="425" t="n"/>
      <c r="AH73" s="425" t="n"/>
      <c r="AI73" s="425" t="n"/>
      <c r="AJ73" s="425" t="n"/>
      <c r="AK73" s="425" t="n"/>
      <c r="AL73" s="426">
        <f>B73+E73+H73+K73+N73+Q73+T73+W73+Z73+AC73+AF73+AI73</f>
        <v/>
      </c>
      <c r="AM73" s="426">
        <f>C73+F73+I73+L73+O73+R73+U73+X73+AA73+AD73+AG73+AJ73</f>
        <v/>
      </c>
      <c r="AN73" s="426">
        <f>D73+G73+J73+M73+P73+S73+V73+Y73+AB73+AE73+AH73+AK73</f>
        <v/>
      </c>
    </row>
    <row r="74">
      <c r="A74" s="172" t="n"/>
      <c r="B74" s="423" t="n"/>
      <c r="C74" s="424" t="n"/>
      <c r="D74" s="424" t="n"/>
      <c r="E74" s="424" t="n"/>
      <c r="F74" s="424" t="n"/>
      <c r="G74" s="424" t="n"/>
      <c r="H74" s="424" t="n"/>
      <c r="I74" s="424" t="n"/>
      <c r="J74" s="424" t="n"/>
      <c r="K74" s="424" t="n"/>
      <c r="L74" s="424" t="n"/>
      <c r="M74" s="424" t="n"/>
      <c r="N74" s="424" t="n"/>
      <c r="O74" s="424" t="n"/>
      <c r="P74" s="424" t="n"/>
      <c r="Q74" s="424" t="n"/>
      <c r="R74" s="424" t="n"/>
      <c r="S74" s="424" t="n"/>
      <c r="T74" s="424" t="n"/>
      <c r="U74" s="424" t="n"/>
      <c r="V74" s="424" t="n"/>
      <c r="W74" s="424" t="n"/>
      <c r="X74" s="425" t="n"/>
      <c r="Y74" s="425" t="n"/>
      <c r="Z74" s="425" t="n"/>
      <c r="AA74" s="425" t="n"/>
      <c r="AB74" s="425" t="n"/>
      <c r="AC74" s="425" t="n"/>
      <c r="AD74" s="425" t="n"/>
      <c r="AE74" s="425" t="n"/>
      <c r="AF74" s="425" t="n"/>
      <c r="AG74" s="425" t="n"/>
      <c r="AH74" s="425" t="n"/>
      <c r="AI74" s="425" t="n"/>
      <c r="AJ74" s="425" t="n"/>
      <c r="AK74" s="425" t="n"/>
      <c r="AL74" s="426" t="n"/>
      <c r="AM74" s="426" t="n"/>
      <c r="AN74" s="426" t="n"/>
    </row>
    <row r="75">
      <c r="B75" s="427" t="n"/>
      <c r="C75" s="427" t="n"/>
      <c r="D75" s="427" t="n"/>
      <c r="E75" s="427" t="n"/>
      <c r="F75" s="427" t="n"/>
      <c r="G75" s="427" t="n"/>
      <c r="H75" s="427" t="n"/>
      <c r="I75" s="427" t="n"/>
      <c r="J75" s="427" t="n"/>
      <c r="K75" s="427" t="n"/>
      <c r="L75" s="427" t="n"/>
      <c r="M75" s="427" t="n"/>
      <c r="N75" s="427" t="n"/>
      <c r="O75" s="427" t="n"/>
      <c r="P75" s="427" t="n"/>
      <c r="Q75" s="427" t="n"/>
      <c r="R75" s="427" t="n"/>
      <c r="S75" s="427" t="n"/>
      <c r="T75" s="427" t="n"/>
      <c r="U75" s="427" t="n"/>
      <c r="V75" s="427" t="n"/>
      <c r="W75" s="427" t="n"/>
      <c r="X75" s="428" t="n"/>
      <c r="Y75" s="428" t="n"/>
      <c r="Z75" s="428" t="n"/>
      <c r="AA75" s="428" t="n"/>
      <c r="AB75" s="428" t="n"/>
      <c r="AC75" s="428" t="n"/>
      <c r="AD75" s="428" t="n"/>
      <c r="AE75" s="428" t="n"/>
      <c r="AF75" s="428" t="n"/>
      <c r="AG75" s="428" t="n"/>
      <c r="AH75" s="428" t="n"/>
      <c r="AI75" s="428" t="n"/>
      <c r="AJ75" s="428" t="n"/>
      <c r="AK75" s="428" t="n"/>
      <c r="AL75" s="442" t="n"/>
      <c r="AM75" s="442" t="n"/>
      <c r="AN75" s="442" t="n"/>
    </row>
    <row r="76" ht="15.75" customHeight="1" s="391">
      <c r="A76" s="437" t="inlineStr">
        <is>
          <t xml:space="preserve"> ХХ-РФ-1</t>
        </is>
      </c>
      <c r="B76" s="422">
        <f>SUM(B77:B78)</f>
        <v/>
      </c>
      <c r="C76" s="422">
        <f>SUM(C77:C78)</f>
        <v/>
      </c>
      <c r="D76" s="422">
        <f>SUM(D77:D78)</f>
        <v/>
      </c>
      <c r="E76" s="422">
        <f>SUM(E77:E78)</f>
        <v/>
      </c>
      <c r="F76" s="422">
        <f>SUM(F77:F78)</f>
        <v/>
      </c>
      <c r="G76" s="422">
        <f>SUM(G77:G78)</f>
        <v/>
      </c>
      <c r="H76" s="422">
        <f>SUM(H77:H78)</f>
        <v/>
      </c>
      <c r="I76" s="422">
        <f>SUM(I77:I78)</f>
        <v/>
      </c>
      <c r="J76" s="422">
        <f>SUM(J77:J78)</f>
        <v/>
      </c>
      <c r="K76" s="422">
        <f>SUM(K77:K78)</f>
        <v/>
      </c>
      <c r="L76" s="422">
        <f>SUM(L77:L78)</f>
        <v/>
      </c>
      <c r="M76" s="422">
        <f>SUM(M77:M78)</f>
        <v/>
      </c>
      <c r="N76" s="422">
        <f>SUM(N77:N78)</f>
        <v/>
      </c>
      <c r="O76" s="422">
        <f>SUM(O77:O78)</f>
        <v/>
      </c>
      <c r="P76" s="422">
        <f>SUM(P77:P78)</f>
        <v/>
      </c>
      <c r="Q76" s="422">
        <f>SUM(Q77:Q78)</f>
        <v/>
      </c>
      <c r="R76" s="422">
        <f>SUM(R77:R78)</f>
        <v/>
      </c>
      <c r="S76" s="422">
        <f>SUM(S77:S78)</f>
        <v/>
      </c>
      <c r="T76" s="422">
        <f>SUM(T77:T78)</f>
        <v/>
      </c>
      <c r="U76" s="422">
        <f>SUM(U77:U78)</f>
        <v/>
      </c>
      <c r="V76" s="422">
        <f>SUM(V77:V78)</f>
        <v/>
      </c>
      <c r="W76" s="422">
        <f>SUM(W77:W78)</f>
        <v/>
      </c>
      <c r="X76" s="422">
        <f>SUM(X77:X78)</f>
        <v/>
      </c>
      <c r="Y76" s="422">
        <f>SUM(Y77:Y78)</f>
        <v/>
      </c>
      <c r="Z76" s="422">
        <f>SUM(Z77:Z78)</f>
        <v/>
      </c>
      <c r="AA76" s="422">
        <f>SUM(AA77:AA78)</f>
        <v/>
      </c>
      <c r="AB76" s="422">
        <f>SUM(AB77:AB78)</f>
        <v/>
      </c>
      <c r="AC76" s="422">
        <f>SUM(AC77:AC78)</f>
        <v/>
      </c>
      <c r="AD76" s="422">
        <f>SUM(AD77:AD78)</f>
        <v/>
      </c>
      <c r="AE76" s="422">
        <f>SUM(AE77:AE78)</f>
        <v/>
      </c>
      <c r="AF76" s="422">
        <f>SUM(AF77:AF78)</f>
        <v/>
      </c>
      <c r="AG76" s="422">
        <f>SUM(AG77:AG78)</f>
        <v/>
      </c>
      <c r="AH76" s="422">
        <f>SUM(AH77:AH78)</f>
        <v/>
      </c>
      <c r="AI76" s="422">
        <f>SUM(AI77:AI78)</f>
        <v/>
      </c>
      <c r="AJ76" s="422">
        <f>SUM(AJ77:AJ78)</f>
        <v/>
      </c>
      <c r="AK76" s="422">
        <f>SUM(AK77:AK78)</f>
        <v/>
      </c>
      <c r="AL76" s="439">
        <f>SUM(AL77:AL78)</f>
        <v/>
      </c>
      <c r="AM76" s="439">
        <f>SUM(AM77:AM78)</f>
        <v/>
      </c>
      <c r="AN76" s="439">
        <f>SUM(AN77:AN78)</f>
        <v/>
      </c>
    </row>
    <row r="77" ht="15" customHeight="1" s="391">
      <c r="A77" s="172" t="inlineStr">
        <is>
          <t>Нет продукции</t>
        </is>
      </c>
      <c r="B77" s="423" t="n">
        <v>0</v>
      </c>
      <c r="C77" s="424" t="n"/>
      <c r="D77" s="424" t="n"/>
      <c r="E77" s="424" t="n"/>
      <c r="F77" s="424" t="n"/>
      <c r="G77" s="424" t="n"/>
      <c r="H77" s="424" t="n"/>
      <c r="I77" s="424" t="n"/>
      <c r="J77" s="424" t="n"/>
      <c r="K77" s="424" t="n"/>
      <c r="L77" s="424" t="n"/>
      <c r="M77" s="424" t="n"/>
      <c r="N77" s="424" t="n"/>
      <c r="O77" s="424" t="n"/>
      <c r="P77" s="424" t="n"/>
      <c r="Q77" s="424" t="n"/>
      <c r="R77" s="424" t="n"/>
      <c r="S77" s="424" t="n"/>
      <c r="T77" s="424" t="n"/>
      <c r="U77" s="424" t="n"/>
      <c r="V77" s="424" t="n"/>
      <c r="W77" s="424" t="n"/>
      <c r="X77" s="425" t="n"/>
      <c r="Y77" s="425" t="n"/>
      <c r="Z77" s="425" t="n"/>
      <c r="AA77" s="425" t="n"/>
      <c r="AB77" s="425" t="n"/>
      <c r="AC77" s="425" t="n"/>
      <c r="AD77" s="425" t="n"/>
      <c r="AE77" s="425" t="n"/>
      <c r="AF77" s="425" t="n"/>
      <c r="AG77" s="425" t="n"/>
      <c r="AH77" s="425" t="n"/>
      <c r="AI77" s="425" t="n"/>
      <c r="AJ77" s="425" t="n"/>
      <c r="AK77" s="425" t="n"/>
      <c r="AL77" s="426">
        <f>B77+E77+H77+K77+N77+Q77+T77+W77+Z77+AC77+AF77+AI77</f>
        <v/>
      </c>
      <c r="AM77" s="426">
        <f>C77+F77+I77+L77+O77+R77+U77+X77+AA77+AD77+AG77+AJ77</f>
        <v/>
      </c>
      <c r="AN77" s="426">
        <f>D77+G77+J77+M77+P77+S77+V77+Y77+AB77+AE77+AH77+AK77</f>
        <v/>
      </c>
    </row>
    <row r="78">
      <c r="A78" s="172" t="n"/>
      <c r="B78" s="423" t="n"/>
      <c r="C78" s="424" t="n"/>
      <c r="D78" s="424" t="n"/>
      <c r="E78" s="424" t="n"/>
      <c r="F78" s="424" t="n"/>
      <c r="G78" s="424" t="n"/>
      <c r="H78" s="424" t="n"/>
      <c r="I78" s="424" t="n"/>
      <c r="J78" s="424" t="n"/>
      <c r="K78" s="424" t="n"/>
      <c r="L78" s="424" t="n"/>
      <c r="M78" s="424" t="n"/>
      <c r="N78" s="424" t="n"/>
      <c r="O78" s="424" t="n"/>
      <c r="P78" s="424" t="n"/>
      <c r="Q78" s="424" t="n"/>
      <c r="R78" s="424" t="n"/>
      <c r="S78" s="424" t="n"/>
      <c r="T78" s="424" t="n"/>
      <c r="U78" s="424" t="n"/>
      <c r="V78" s="424" t="n"/>
      <c r="W78" s="424" t="n"/>
      <c r="X78" s="425" t="n"/>
      <c r="Y78" s="425" t="n"/>
      <c r="Z78" s="425" t="n"/>
      <c r="AA78" s="425" t="n"/>
      <c r="AB78" s="425" t="n"/>
      <c r="AC78" s="425" t="n"/>
      <c r="AD78" s="425" t="n"/>
      <c r="AE78" s="425" t="n"/>
      <c r="AF78" s="425" t="n"/>
      <c r="AG78" s="425" t="n"/>
      <c r="AH78" s="425" t="n"/>
      <c r="AI78" s="425" t="n"/>
      <c r="AJ78" s="425" t="n"/>
      <c r="AK78" s="425" t="n"/>
      <c r="AL78" s="426" t="n"/>
      <c r="AM78" s="426" t="n"/>
      <c r="AN78" s="426" t="n"/>
    </row>
    <row r="79">
      <c r="B79" s="703" t="n"/>
      <c r="C79" s="703" t="n"/>
      <c r="D79" s="703" t="n"/>
      <c r="E79" s="703" t="n"/>
      <c r="F79" s="703" t="n"/>
      <c r="G79" s="703" t="n"/>
      <c r="H79" s="703" t="n"/>
      <c r="I79" s="703" t="n"/>
      <c r="J79" s="703" t="n"/>
      <c r="K79" s="703" t="n"/>
      <c r="L79" s="703" t="n"/>
      <c r="M79" s="703" t="n"/>
      <c r="N79" s="703" t="n"/>
      <c r="O79" s="703" t="n"/>
      <c r="P79" s="703" t="n"/>
      <c r="Q79" s="703" t="n"/>
      <c r="R79" s="703" t="n"/>
      <c r="S79" s="703" t="n"/>
      <c r="T79" s="703" t="n"/>
      <c r="U79" s="703" t="n"/>
      <c r="V79" s="703" t="n"/>
      <c r="W79" s="703" t="n"/>
      <c r="X79" s="199" t="n"/>
      <c r="Y79" s="199" t="n"/>
      <c r="Z79" s="199" t="n"/>
      <c r="AA79" s="199" t="n"/>
      <c r="AB79" s="199" t="n"/>
      <c r="AC79" s="199" t="n"/>
      <c r="AD79" s="199" t="n"/>
      <c r="AE79" s="199" t="n"/>
      <c r="AF79" s="199" t="n"/>
      <c r="AG79" s="199" t="n"/>
      <c r="AH79" s="199" t="n"/>
      <c r="AI79" s="199" t="n"/>
      <c r="AJ79" s="199" t="n"/>
      <c r="AK79" s="199" t="n"/>
      <c r="AL79" s="444" t="n"/>
      <c r="AM79" s="444" t="n"/>
      <c r="AN79" s="444" t="n"/>
    </row>
    <row r="80" ht="15.75" customHeight="1" s="391">
      <c r="A80" s="437" t="inlineStr">
        <is>
          <t xml:space="preserve"> ХХ-РФ-2</t>
        </is>
      </c>
      <c r="B80" s="422">
        <f>SUM(B81:B82)</f>
        <v/>
      </c>
      <c r="C80" s="422">
        <f>SUM(C81:C82)</f>
        <v/>
      </c>
      <c r="D80" s="422">
        <f>SUM(D81:D82)</f>
        <v/>
      </c>
      <c r="E80" s="422">
        <f>SUM(E81:E82)</f>
        <v/>
      </c>
      <c r="F80" s="422">
        <f>SUM(F81:F82)</f>
        <v/>
      </c>
      <c r="G80" s="422">
        <f>SUM(G81:G82)</f>
        <v/>
      </c>
      <c r="H80" s="422">
        <f>SUM(H81:H82)</f>
        <v/>
      </c>
      <c r="I80" s="422">
        <f>SUM(I81:I82)</f>
        <v/>
      </c>
      <c r="J80" s="422">
        <f>SUM(J81:J82)</f>
        <v/>
      </c>
      <c r="K80" s="422">
        <f>SUM(K81:K82)</f>
        <v/>
      </c>
      <c r="L80" s="422">
        <f>SUM(L81:L82)</f>
        <v/>
      </c>
      <c r="M80" s="422">
        <f>SUM(M81:M82)</f>
        <v/>
      </c>
      <c r="N80" s="422">
        <f>SUM(N81:N82)</f>
        <v/>
      </c>
      <c r="O80" s="422">
        <f>SUM(O81:O82)</f>
        <v/>
      </c>
      <c r="P80" s="422">
        <f>SUM(P81:P82)</f>
        <v/>
      </c>
      <c r="Q80" s="422">
        <f>SUM(Q81:Q82)</f>
        <v/>
      </c>
      <c r="R80" s="422">
        <f>SUM(R81:R82)</f>
        <v/>
      </c>
      <c r="S80" s="422">
        <f>SUM(S81:S82)</f>
        <v/>
      </c>
      <c r="T80" s="422">
        <f>SUM(T81:T82)</f>
        <v/>
      </c>
      <c r="U80" s="422">
        <f>SUM(U81:U82)</f>
        <v/>
      </c>
      <c r="V80" s="422">
        <f>SUM(V81:V82)</f>
        <v/>
      </c>
      <c r="W80" s="422">
        <f>SUM(W81:W82)</f>
        <v/>
      </c>
      <c r="X80" s="422">
        <f>SUM(X81:X82)</f>
        <v/>
      </c>
      <c r="Y80" s="422">
        <f>SUM(Y81:Y82)</f>
        <v/>
      </c>
      <c r="Z80" s="422">
        <f>SUM(Z81:Z82)</f>
        <v/>
      </c>
      <c r="AA80" s="422">
        <f>SUM(AA81:AA82)</f>
        <v/>
      </c>
      <c r="AB80" s="422">
        <f>SUM(AB81:AB82)</f>
        <v/>
      </c>
      <c r="AC80" s="422">
        <f>SUM(AC81:AC82)</f>
        <v/>
      </c>
      <c r="AD80" s="422">
        <f>SUM(AD81:AD82)</f>
        <v/>
      </c>
      <c r="AE80" s="422">
        <f>SUM(AE81:AE82)</f>
        <v/>
      </c>
      <c r="AF80" s="422">
        <f>SUM(AF81:AF82)</f>
        <v/>
      </c>
      <c r="AG80" s="422">
        <f>SUM(AG81:AG82)</f>
        <v/>
      </c>
      <c r="AH80" s="422">
        <f>SUM(AH81:AH82)</f>
        <v/>
      </c>
      <c r="AI80" s="422">
        <f>SUM(AI81:AI82)</f>
        <v/>
      </c>
      <c r="AJ80" s="422">
        <f>SUM(AJ81:AJ82)</f>
        <v/>
      </c>
      <c r="AK80" s="422">
        <f>SUM(AK81:AK82)</f>
        <v/>
      </c>
      <c r="AL80" s="439">
        <f>SUM(AL81:AL82)</f>
        <v/>
      </c>
      <c r="AM80" s="439">
        <f>SUM(AM81:AM82)</f>
        <v/>
      </c>
      <c r="AN80" s="439">
        <f>SUM(AN81:AN82)</f>
        <v/>
      </c>
    </row>
    <row r="81" ht="15" customHeight="1" s="391">
      <c r="A81" s="172" t="inlineStr">
        <is>
          <t>Нет продукции</t>
        </is>
      </c>
      <c r="B81" s="423" t="n">
        <v>0</v>
      </c>
      <c r="C81" s="424" t="n"/>
      <c r="D81" s="424" t="n"/>
      <c r="E81" s="424" t="n"/>
      <c r="F81" s="424" t="n"/>
      <c r="G81" s="424" t="n"/>
      <c r="H81" s="424" t="n"/>
      <c r="I81" s="424" t="n"/>
      <c r="J81" s="424" t="n"/>
      <c r="K81" s="424" t="n"/>
      <c r="L81" s="424" t="n"/>
      <c r="M81" s="424" t="n"/>
      <c r="N81" s="424" t="n"/>
      <c r="O81" s="424" t="n"/>
      <c r="P81" s="424" t="n"/>
      <c r="Q81" s="424" t="n"/>
      <c r="R81" s="424" t="n"/>
      <c r="S81" s="424" t="n"/>
      <c r="T81" s="424" t="n"/>
      <c r="U81" s="424" t="n"/>
      <c r="V81" s="424" t="n"/>
      <c r="W81" s="424" t="n"/>
      <c r="X81" s="425" t="n"/>
      <c r="Y81" s="425" t="n"/>
      <c r="Z81" s="425" t="n"/>
      <c r="AA81" s="425" t="n"/>
      <c r="AB81" s="425" t="n"/>
      <c r="AC81" s="425" t="n"/>
      <c r="AD81" s="425" t="n"/>
      <c r="AE81" s="425" t="n"/>
      <c r="AF81" s="425" t="n"/>
      <c r="AG81" s="425" t="n"/>
      <c r="AH81" s="425" t="n"/>
      <c r="AI81" s="425" t="n"/>
      <c r="AJ81" s="425" t="n"/>
      <c r="AK81" s="425" t="n"/>
      <c r="AL81" s="426">
        <f>B81+E81+H81+K81+N81+Q81+T81+W81+Z81+AC81+AF81+AI81</f>
        <v/>
      </c>
      <c r="AM81" s="426">
        <f>C81+F81+I81+L81+O81+R81+U81+X81+AA81+AD81+AG81+AJ81</f>
        <v/>
      </c>
      <c r="AN81" s="426">
        <f>D81+G81+J81+M81+P81+S81+V81+Y81+AB81+AE81+AH81+AK81</f>
        <v/>
      </c>
    </row>
    <row r="82">
      <c r="A82" s="172" t="n"/>
      <c r="B82" s="423" t="n"/>
      <c r="C82" s="424" t="n"/>
      <c r="D82" s="424" t="n"/>
      <c r="E82" s="424" t="n"/>
      <c r="F82" s="424" t="n"/>
      <c r="G82" s="424" t="n"/>
      <c r="H82" s="424" t="n"/>
      <c r="I82" s="424" t="n"/>
      <c r="J82" s="424" t="n"/>
      <c r="K82" s="424" t="n"/>
      <c r="L82" s="424" t="n"/>
      <c r="M82" s="424" t="n"/>
      <c r="N82" s="424" t="n"/>
      <c r="O82" s="424" t="n"/>
      <c r="P82" s="424" t="n"/>
      <c r="Q82" s="424" t="n"/>
      <c r="R82" s="424" t="n"/>
      <c r="S82" s="424" t="n"/>
      <c r="T82" s="424" t="n"/>
      <c r="U82" s="424" t="n"/>
      <c r="V82" s="424" t="n"/>
      <c r="W82" s="424" t="n"/>
      <c r="X82" s="425" t="n"/>
      <c r="Y82" s="425" t="n"/>
      <c r="Z82" s="425" t="n"/>
      <c r="AA82" s="425" t="n"/>
      <c r="AB82" s="425" t="n"/>
      <c r="AC82" s="425" t="n"/>
      <c r="AD82" s="425" t="n"/>
      <c r="AE82" s="425" t="n"/>
      <c r="AF82" s="425" t="n"/>
      <c r="AG82" s="425" t="n"/>
      <c r="AH82" s="425" t="n"/>
      <c r="AI82" s="425" t="n"/>
      <c r="AJ82" s="425" t="n"/>
      <c r="AK82" s="425" t="n"/>
      <c r="AL82" s="426" t="n"/>
      <c r="AM82" s="426" t="n"/>
      <c r="AN82" s="426" t="n"/>
    </row>
    <row r="83">
      <c r="B83" s="703" t="n"/>
      <c r="C83" s="703" t="n"/>
      <c r="D83" s="703" t="n"/>
      <c r="E83" s="703" t="n"/>
      <c r="F83" s="703" t="n"/>
      <c r="G83" s="703" t="n"/>
      <c r="H83" s="703" t="n"/>
      <c r="I83" s="703" t="n"/>
      <c r="J83" s="703" t="n"/>
      <c r="K83" s="703" t="n"/>
      <c r="L83" s="703" t="n"/>
      <c r="M83" s="703" t="n"/>
      <c r="N83" s="703" t="n"/>
      <c r="O83" s="703" t="n"/>
      <c r="P83" s="703" t="n"/>
      <c r="Q83" s="703" t="n"/>
      <c r="R83" s="703" t="n"/>
      <c r="S83" s="703" t="n"/>
      <c r="T83" s="703" t="n"/>
      <c r="U83" s="703" t="n"/>
      <c r="V83" s="703" t="n"/>
      <c r="W83" s="703" t="n"/>
      <c r="X83" s="199" t="n"/>
      <c r="Y83" s="199" t="n"/>
      <c r="Z83" s="199" t="n"/>
      <c r="AA83" s="199" t="n"/>
      <c r="AB83" s="199" t="n"/>
      <c r="AC83" s="199" t="n"/>
      <c r="AD83" s="199" t="n"/>
      <c r="AE83" s="199" t="n"/>
      <c r="AF83" s="199" t="n"/>
      <c r="AG83" s="199" t="n"/>
      <c r="AH83" s="199" t="n"/>
      <c r="AI83" s="199" t="n"/>
      <c r="AJ83" s="199" t="n"/>
      <c r="AK83" s="199" t="n"/>
      <c r="AL83" s="444" t="n"/>
      <c r="AM83" s="444" t="n"/>
      <c r="AN83" s="444" t="n"/>
    </row>
    <row r="84" ht="15.75" customHeight="1" s="391">
      <c r="A84" s="437" t="inlineStr">
        <is>
          <t xml:space="preserve"> ХХ-РФ-3</t>
        </is>
      </c>
      <c r="B84" s="422">
        <f>SUM(B85:B86)</f>
        <v/>
      </c>
      <c r="C84" s="422">
        <f>SUM(C85:C86)</f>
        <v/>
      </c>
      <c r="D84" s="422">
        <f>SUM(D85:D86)</f>
        <v/>
      </c>
      <c r="E84" s="422">
        <f>SUM(E85:E86)</f>
        <v/>
      </c>
      <c r="F84" s="422">
        <f>SUM(F85:F86)</f>
        <v/>
      </c>
      <c r="G84" s="422">
        <f>SUM(G85:G86)</f>
        <v/>
      </c>
      <c r="H84" s="422">
        <f>SUM(H85:H86)</f>
        <v/>
      </c>
      <c r="I84" s="422">
        <f>SUM(I85:I86)</f>
        <v/>
      </c>
      <c r="J84" s="422">
        <f>SUM(J85:J86)</f>
        <v/>
      </c>
      <c r="K84" s="422">
        <f>SUM(K85:K86)</f>
        <v/>
      </c>
      <c r="L84" s="422">
        <f>SUM(L85:L86)</f>
        <v/>
      </c>
      <c r="M84" s="422">
        <f>SUM(M85:M86)</f>
        <v/>
      </c>
      <c r="N84" s="422">
        <f>SUM(N85:N86)</f>
        <v/>
      </c>
      <c r="O84" s="422">
        <f>SUM(O85:O86)</f>
        <v/>
      </c>
      <c r="P84" s="422">
        <f>SUM(P85:P86)</f>
        <v/>
      </c>
      <c r="Q84" s="422">
        <f>SUM(Q85:Q86)</f>
        <v/>
      </c>
      <c r="R84" s="422">
        <f>SUM(R85:R86)</f>
        <v/>
      </c>
      <c r="S84" s="422">
        <f>SUM(S85:S86)</f>
        <v/>
      </c>
      <c r="T84" s="422">
        <f>SUM(T85:T86)</f>
        <v/>
      </c>
      <c r="U84" s="422">
        <f>SUM(U85:U86)</f>
        <v/>
      </c>
      <c r="V84" s="422">
        <f>SUM(V85:V86)</f>
        <v/>
      </c>
      <c r="W84" s="422">
        <f>SUM(W85:W86)</f>
        <v/>
      </c>
      <c r="X84" s="422">
        <f>SUM(X85:X86)</f>
        <v/>
      </c>
      <c r="Y84" s="422">
        <f>SUM(Y85:Y86)</f>
        <v/>
      </c>
      <c r="Z84" s="422">
        <f>SUM(Z85:Z86)</f>
        <v/>
      </c>
      <c r="AA84" s="422">
        <f>SUM(AA85:AA86)</f>
        <v/>
      </c>
      <c r="AB84" s="422">
        <f>SUM(AB85:AB86)</f>
        <v/>
      </c>
      <c r="AC84" s="422">
        <f>SUM(AC85:AC86)</f>
        <v/>
      </c>
      <c r="AD84" s="422">
        <f>SUM(AD85:AD86)</f>
        <v/>
      </c>
      <c r="AE84" s="422">
        <f>SUM(AE85:AE86)</f>
        <v/>
      </c>
      <c r="AF84" s="422">
        <f>SUM(AF85:AF86)</f>
        <v/>
      </c>
      <c r="AG84" s="422">
        <f>SUM(AG85:AG86)</f>
        <v/>
      </c>
      <c r="AH84" s="422">
        <f>SUM(AH85:AH86)</f>
        <v/>
      </c>
      <c r="AI84" s="422">
        <f>SUM(AI85:AI86)</f>
        <v/>
      </c>
      <c r="AJ84" s="422">
        <f>SUM(AJ85:AJ86)</f>
        <v/>
      </c>
      <c r="AK84" s="422">
        <f>SUM(AK85:AK86)</f>
        <v/>
      </c>
      <c r="AL84" s="439">
        <f>SUM(AL85:AL86)</f>
        <v/>
      </c>
      <c r="AM84" s="439">
        <f>SUM(AM85:AM86)</f>
        <v/>
      </c>
      <c r="AN84" s="439">
        <f>SUM(AN85:AN86)</f>
        <v/>
      </c>
    </row>
    <row r="85" ht="15" customHeight="1" s="391">
      <c r="A85" s="172" t="inlineStr">
        <is>
          <t>Нет продукции</t>
        </is>
      </c>
      <c r="B85" s="423" t="n">
        <v>0</v>
      </c>
      <c r="C85" s="424" t="n"/>
      <c r="D85" s="424" t="n"/>
      <c r="E85" s="424" t="n"/>
      <c r="F85" s="424" t="n"/>
      <c r="G85" s="424" t="n"/>
      <c r="H85" s="424" t="n"/>
      <c r="I85" s="424" t="n"/>
      <c r="J85" s="424" t="n"/>
      <c r="K85" s="424" t="n"/>
      <c r="L85" s="424" t="n"/>
      <c r="M85" s="424" t="n"/>
      <c r="N85" s="424" t="n"/>
      <c r="O85" s="424" t="n"/>
      <c r="P85" s="424" t="n"/>
      <c r="Q85" s="424" t="n"/>
      <c r="R85" s="424" t="n"/>
      <c r="S85" s="424" t="n"/>
      <c r="T85" s="424" t="n"/>
      <c r="U85" s="424" t="n"/>
      <c r="V85" s="424" t="n"/>
      <c r="W85" s="424" t="n"/>
      <c r="X85" s="425" t="n"/>
      <c r="Y85" s="425" t="n"/>
      <c r="Z85" s="425" t="n"/>
      <c r="AA85" s="425" t="n"/>
      <c r="AB85" s="425" t="n"/>
      <c r="AC85" s="425" t="n"/>
      <c r="AD85" s="425" t="n"/>
      <c r="AE85" s="425" t="n"/>
      <c r="AF85" s="425" t="n"/>
      <c r="AG85" s="425" t="n"/>
      <c r="AH85" s="425" t="n"/>
      <c r="AI85" s="425" t="n"/>
      <c r="AJ85" s="425" t="n"/>
      <c r="AK85" s="425" t="n"/>
      <c r="AL85" s="426">
        <f>B85+E85+H85+K85+N85+Q85+T85+W85+Z85+AC85+AF85+AI85</f>
        <v/>
      </c>
      <c r="AM85" s="426">
        <f>C85+F85+I85+L85+O85+R85+U85+X85+AA85+AD85+AG85+AJ85</f>
        <v/>
      </c>
      <c r="AN85" s="426">
        <f>D85+G85+J85+M85+P85+S85+V85+Y85+AB85+AE85+AH85+AK85</f>
        <v/>
      </c>
    </row>
    <row r="86">
      <c r="A86" s="172" t="n"/>
      <c r="B86" s="423" t="n"/>
      <c r="C86" s="424" t="n"/>
      <c r="D86" s="424" t="n"/>
      <c r="E86" s="424" t="n"/>
      <c r="F86" s="424" t="n"/>
      <c r="G86" s="424" t="n"/>
      <c r="H86" s="424" t="n"/>
      <c r="I86" s="424" t="n"/>
      <c r="J86" s="424" t="n"/>
      <c r="K86" s="424" t="n"/>
      <c r="L86" s="424" t="n"/>
      <c r="M86" s="424" t="n"/>
      <c r="N86" s="424" t="n"/>
      <c r="O86" s="424" t="n"/>
      <c r="P86" s="424" t="n"/>
      <c r="Q86" s="424" t="n"/>
      <c r="R86" s="424" t="n"/>
      <c r="S86" s="424" t="n"/>
      <c r="T86" s="424" t="n"/>
      <c r="U86" s="424" t="n"/>
      <c r="V86" s="424" t="n"/>
      <c r="W86" s="424" t="n"/>
      <c r="X86" s="425" t="n"/>
      <c r="Y86" s="425" t="n"/>
      <c r="Z86" s="425" t="n"/>
      <c r="AA86" s="425" t="n"/>
      <c r="AB86" s="425" t="n"/>
      <c r="AC86" s="425" t="n"/>
      <c r="AD86" s="425" t="n"/>
      <c r="AE86" s="425" t="n"/>
      <c r="AF86" s="425" t="n"/>
      <c r="AG86" s="425" t="n"/>
      <c r="AH86" s="425" t="n"/>
      <c r="AI86" s="425" t="n"/>
      <c r="AJ86" s="425" t="n"/>
      <c r="AK86" s="425" t="n"/>
      <c r="AL86" s="426" t="n"/>
      <c r="AM86" s="426" t="n"/>
      <c r="AN86" s="426" t="n"/>
    </row>
    <row r="87">
      <c r="B87" s="703" t="n"/>
      <c r="C87" s="703" t="n"/>
      <c r="D87" s="703" t="n"/>
      <c r="E87" s="703" t="n"/>
      <c r="F87" s="703" t="n"/>
      <c r="G87" s="703" t="n"/>
      <c r="H87" s="703" t="n"/>
      <c r="I87" s="703" t="n"/>
      <c r="J87" s="703" t="n"/>
      <c r="K87" s="703" t="n"/>
      <c r="L87" s="703" t="n"/>
      <c r="M87" s="703" t="n"/>
      <c r="N87" s="703" t="n"/>
      <c r="O87" s="703" t="n"/>
      <c r="P87" s="703" t="n"/>
      <c r="Q87" s="703" t="n"/>
      <c r="R87" s="703" t="n"/>
      <c r="S87" s="703" t="n"/>
      <c r="T87" s="703" t="n"/>
      <c r="U87" s="703" t="n"/>
      <c r="V87" s="703" t="n"/>
      <c r="W87" s="703" t="n"/>
      <c r="X87" s="199" t="n"/>
      <c r="Y87" s="199" t="n"/>
      <c r="Z87" s="199" t="n"/>
      <c r="AA87" s="199" t="n"/>
      <c r="AB87" s="199" t="n"/>
      <c r="AC87" s="199" t="n"/>
      <c r="AD87" s="199" t="n"/>
      <c r="AE87" s="199" t="n"/>
      <c r="AF87" s="199" t="n"/>
      <c r="AG87" s="199" t="n"/>
      <c r="AH87" s="199" t="n"/>
      <c r="AI87" s="199" t="n"/>
      <c r="AJ87" s="199" t="n"/>
      <c r="AK87" s="199" t="n"/>
      <c r="AL87" s="575" t="n"/>
      <c r="AM87" s="575" t="n"/>
      <c r="AN87" s="575" t="n"/>
    </row>
    <row r="88" ht="15.75" customHeight="1" s="391">
      <c r="A88" s="445" t="inlineStr">
        <is>
          <t>ИТОГО</t>
        </is>
      </c>
      <c r="B88" s="576">
        <f>B5+B15+B19+B23+B27+B31+B35+B39+B43+B47+B51+B56+B60+B64+B68+B72+B76+B80+B84</f>
        <v/>
      </c>
      <c r="C88" s="576">
        <f>C5+C15+C19+C23+C27+C31+C35+C39+C43+C47+C51+C56+C60+C64+C68+C72+C76+C80+C84</f>
        <v/>
      </c>
      <c r="D88" s="576">
        <f>D5+D15+D19+D23+D27+D31+D35+D39+D43+D47+D51+D56+D60+D64+D68+D72+D76+D80+D84</f>
        <v/>
      </c>
      <c r="E88" s="576">
        <f>E5+E15+E19+E23+E27+E31+E35+E39+E43+E47+E51+E56+E60+E64+E68+E72+E76+E80+E84</f>
        <v/>
      </c>
      <c r="F88" s="576">
        <f>F5+F15+F19+F23+F27+F31+F35+F39+F43+F47+F51+F56+F60+F64+F68+F72+F76+F80+F84</f>
        <v/>
      </c>
      <c r="G88" s="576">
        <f>G5+G15+G19+G23+G27+G31+G35+G39+G43+G47+G51+G56+G60+G64+G68+G72+G76+G80+G84</f>
        <v/>
      </c>
      <c r="H88" s="576">
        <f>H5+H15+H19+H23+H27+H31+H35+H39+H43+H47+H51+H56+H60+H64+H68+H72+H76+H80+H84</f>
        <v/>
      </c>
      <c r="I88" s="576">
        <f>I5+I15+I19+I23+I27+I31+I35+I39+I43+I47+I51+I56+I60+I64+I68+I72+I76+I80+I84</f>
        <v/>
      </c>
      <c r="J88" s="576">
        <f>J5+J15+J19+J23+J27+J31+J35+J39+J43+J47+J51+J56+J60+J64+J68+J72+J76+J80+J84</f>
        <v/>
      </c>
      <c r="K88" s="576">
        <f>K5+K15+K19+K23+K27+K31+K35+K39+K43+K47+K51+K56+K60+K64+K68+K72+K76+K80+K84</f>
        <v/>
      </c>
      <c r="L88" s="576">
        <f>L5+L15+L19+L23+L27+L31+L35+L39+L43+L47+L51+L56+L60+L64+L68+L72+L76+L80+L84</f>
        <v/>
      </c>
      <c r="M88" s="576">
        <f>M5+M15+M19+M23+M27+M31+M35+M39+M43+M47+M51+M56+M60+M64+M68+M72+M76+M80+M84</f>
        <v/>
      </c>
      <c r="N88" s="576">
        <f>N5+N15+N19+N23+N27+N31+N35+N39+N43+N47+N51+N56+N60+N64+N68+N72+N76+N80+N84</f>
        <v/>
      </c>
      <c r="O88" s="576">
        <f>O5+O15+O19+O23+O27+O31+O35+O39+O43+O47+O51+O56+O60+O64+O68+O72+O76+O80+O84</f>
        <v/>
      </c>
      <c r="P88" s="576">
        <f>P5+P15+P19+P23+P27+P31+P35+P39+P43+P47+P51+P56+P60+P64+P68+P72+P76+P80+P84</f>
        <v/>
      </c>
      <c r="Q88" s="576">
        <f>Q5+Q15+Q19+Q23+Q27+Q31+Q35+Q39+Q43+Q47+Q51+Q56+Q60+Q64+Q68+Q72+Q76+Q80+Q84</f>
        <v/>
      </c>
      <c r="R88" s="576">
        <f>R5+R15+R19+R23+R27+R31+R35+R39+R43+R47+R51+R56+R60+R64+R68+R72+R76+R80+R84</f>
        <v/>
      </c>
      <c r="S88" s="576">
        <f>S5+S15+S19+S23+S27+S31+S35+S39+S43+S47+S51+S56+S60+S64+S68+S72+S76+S80+S84</f>
        <v/>
      </c>
      <c r="T88" s="576">
        <f>T5+T15+T19+T23+T27+T31+T35+T39+T43+T47+T51+T56+T60+T64+T68+T72+T76+T80+T84</f>
        <v/>
      </c>
      <c r="U88" s="576">
        <f>U5+U15+U19+U23+U27+U31+U35+U39+U43+U47+U51+U56+U60+U64+U68+U72+U76+U80+U84</f>
        <v/>
      </c>
      <c r="V88" s="576">
        <f>V5+V15+V19+V23+V27+V31+V35+V39+V43+V47+V51+V56+V60+V64+V68+V72+V76+V80+V84</f>
        <v/>
      </c>
      <c r="W88" s="576">
        <f>W5+W15+W19+W23+W27+W31+W35+W39+W43+W47+W51+W56+W60+W64+W68+W72+W76+W80+W84</f>
        <v/>
      </c>
      <c r="X88" s="576">
        <f>X5+X15+X19+X23+X27+X31+X35+X39+X43+X47+X51+X56+X60+X64+X68+X72+X76+X80+X84</f>
        <v/>
      </c>
      <c r="Y88" s="576">
        <f>Y5+Y15+Y19+Y23+Y27+Y31+Y35+Y39+Y43+Y47+Y51+Y56+Y60+Y64+Y68+Y72+Y76+Y80+Y84</f>
        <v/>
      </c>
      <c r="Z88" s="576">
        <f>Z5+Z15+Z19+Z23+Z27+Z31+Z35+Z39+Z43+Z47+Z51+Z56+Z60+Z64+Z68+Z72+Z76+Z80+Z84</f>
        <v/>
      </c>
      <c r="AA88" s="576">
        <f>AA5+AA15+AA19+AA23+AA27+AA31+AA35+AA39+AA43+AA47+AA51+AA56+AA60+AA64+AA68+AA72+AA76+AA80+AA84</f>
        <v/>
      </c>
      <c r="AB88" s="576">
        <f>AB5+AB15+AB19+AB23+AB27+AB31+AB35+AB39+AB43+AB47+AB51+AB56+AB60+AB64+AB68+AB72+AB76+AB80+AB84</f>
        <v/>
      </c>
      <c r="AC88" s="576">
        <f>AC5+AC15+AC19+AC23+AC27+AC31+AC35+AC39+AC43+AC47+AC51+AC56+AC60+AC64+AC68+AC72+AC76+AC80+AC84</f>
        <v/>
      </c>
      <c r="AD88" s="576">
        <f>AD5+AD15+AD19+AD23+AD27+AD31+AD35+AD39+AD43+AD47+AD51+AD56+AD60+AD64+AD68+AD72+AD76+AD80+AD84</f>
        <v/>
      </c>
      <c r="AE88" s="576">
        <f>AE5+AE15+AE19+AE23+AE27+AE31+AE35+AE39+AE43+AE47+AE51+AE56+AE60+AE64+AE68+AE72+AE76+AE80+AE84</f>
        <v/>
      </c>
      <c r="AF88" s="576">
        <f>AF5+AF15+AF19+AF23+AF27+AF31+AF35+AF39+AF43+AF47+AF51+AF56+AF60+AF64+AF68+AF72+AF76+AF80+AF84</f>
        <v/>
      </c>
      <c r="AG88" s="576">
        <f>AG5+AG15+AG19+AG23+AG27+AG31+AG35+AG39+AG43+AG47+AG51+AG56+AG60+AG64+AG68+AG72+AG76+AG80+AG84</f>
        <v/>
      </c>
      <c r="AH88" s="576">
        <f>AH5+AH15+AH19+AH23+AH27+AH31+AH35+AH39+AH43+AH47+AH51+AH56+AH60+AH64+AH68+AH72+AH76+AH80+AH84</f>
        <v/>
      </c>
      <c r="AI88" s="576">
        <f>AI5+AI15+AI19+AI23+AI27+AI31+AI35+AI39+AI43+AI47+AI51+AI56+AI60+AI64+AI68+AI72+AI76+AI80+AI84</f>
        <v/>
      </c>
      <c r="AJ88" s="576">
        <f>AJ5+AJ15+AJ19+AJ23+AJ27+AJ31+AJ35+AJ39+AJ43+AJ47+AJ51+AJ56+AJ60+AJ64+AJ68+AJ72+AJ76+AJ80+AJ84</f>
        <v/>
      </c>
      <c r="AK88" s="576">
        <f>AK5+AK15+AK19+AK23+AK27+AK31+AK35+AK39+AK43+AK47+AK51+AK56+AK60+AK64+AK68+AK72+AK76+AK80+AK84</f>
        <v/>
      </c>
      <c r="AL88" s="576">
        <f>AL5+AL15+AL19+AL23+AL27+AL31+AL35+AL39+AL43+AL47+AL51+AL56+AL60+AL64+AL68+AL72+AL76+AL80+AL84</f>
        <v/>
      </c>
      <c r="AM88" s="576">
        <f>AM5+AM15+AM19+AM23+AM27+AM31+AM35+AM39+AM43+AM47+AM51+AM56+AM60+AM64+AM68+AM72+AM76+AM80+AM84</f>
        <v/>
      </c>
      <c r="AN88" s="576">
        <f>AN5+AN15+AN19+AN23+AN27+AN31+AN35+AN39+AN43+AN47+AN51+AN56+AN60+AN64+AN68+AN72+AN76+AN80+AN84</f>
        <v/>
      </c>
    </row>
  </sheetData>
  <mergeCells count="41">
    <mergeCell ref="Z3:Z4"/>
    <mergeCell ref="T3:T4"/>
    <mergeCell ref="T2:V2"/>
    <mergeCell ref="N2:P2"/>
    <mergeCell ref="AI3:AI4"/>
    <mergeCell ref="I3:J3"/>
    <mergeCell ref="C3:D3"/>
    <mergeCell ref="O3:P3"/>
    <mergeCell ref="AD3:AE3"/>
    <mergeCell ref="X3:Y3"/>
    <mergeCell ref="E3:E4"/>
    <mergeCell ref="K2:M2"/>
    <mergeCell ref="AF3:AF4"/>
    <mergeCell ref="B1:N1"/>
    <mergeCell ref="L3:M3"/>
    <mergeCell ref="AF2:AH2"/>
    <mergeCell ref="W3:W4"/>
    <mergeCell ref="Z2:AB2"/>
    <mergeCell ref="AC2:AE2"/>
    <mergeCell ref="F3:G3"/>
    <mergeCell ref="AG3:AH3"/>
    <mergeCell ref="W2:Y2"/>
    <mergeCell ref="AA3:AB3"/>
    <mergeCell ref="AL3:AL4"/>
    <mergeCell ref="U3:V3"/>
    <mergeCell ref="AJ3:AK3"/>
    <mergeCell ref="AC1:AK1"/>
    <mergeCell ref="A2:A4"/>
    <mergeCell ref="K3:K4"/>
    <mergeCell ref="N3:N4"/>
    <mergeCell ref="Q2:S2"/>
    <mergeCell ref="H3:H4"/>
    <mergeCell ref="B3:B4"/>
    <mergeCell ref="R3:S3"/>
    <mergeCell ref="H2:J2"/>
    <mergeCell ref="AC3:AC4"/>
    <mergeCell ref="AI2:AK2"/>
    <mergeCell ref="B2:D2"/>
    <mergeCell ref="AM3:AN3"/>
    <mergeCell ref="Q3:Q4"/>
    <mergeCell ref="E2:G2"/>
  </mergeCells>
  <printOptions horizontalCentered="1"/>
  <pageMargins left="0.3149606299212598" right="0.3149606299212598" top="0.3543307086614174" bottom="0.3543307086614174" header="0.3149606299212598" footer="0.3149606299212598"/>
  <pageSetup orientation="landscape" paperSize="9" scale="50"/>
  <colBreaks count="1" manualBreakCount="1">
    <brk id="40" min="0" max="1048575" man="1"/>
  </colBreaks>
</worksheet>
</file>

<file path=xl/worksheets/sheet6.xml><?xml version="1.0" encoding="utf-8"?>
<worksheet xmlns="http://schemas.openxmlformats.org/spreadsheetml/2006/main">
  <sheetPr codeName="Лист7">
    <tabColor rgb="FF92D050"/>
    <outlinePr summaryBelow="1" summaryRight="1"/>
    <pageSetUpPr/>
  </sheetPr>
  <dimension ref="A1:Z79"/>
  <sheetViews>
    <sheetView view="pageBreakPreview" zoomScale="82" zoomScaleSheetLayoutView="82" workbookViewId="0">
      <selection activeCell="C6" sqref="C6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ОАО "ММЗ"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23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23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Данные2!A6</f>
        <v/>
      </c>
      <c r="B6" s="687" t="n"/>
      <c r="C6" s="573">
        <f>Данные2!AL6</f>
        <v/>
      </c>
      <c r="D6" s="449">
        <f>Данные2!AM6</f>
        <v/>
      </c>
      <c r="E6" s="450">
        <f>D6*1000000/C6</f>
        <v/>
      </c>
      <c r="F6" s="573" t="n">
        <v>12757</v>
      </c>
      <c r="G6" s="584" t="n">
        <v>1</v>
      </c>
      <c r="H6" s="585">
        <f>G6*1000000/F6</f>
        <v/>
      </c>
      <c r="I6" s="448" t="n"/>
      <c r="J6" s="449">
        <f>Данные2!AN6</f>
        <v/>
      </c>
      <c r="K6" s="450">
        <f>J6*1000000/I6*12/P4</f>
        <v/>
      </c>
      <c r="L6" s="553" t="n"/>
      <c r="M6" s="584" t="n">
        <v>2</v>
      </c>
      <c r="N6" s="585">
        <f>M6*1000000/L6</f>
        <v/>
      </c>
    </row>
    <row r="7" ht="15" customHeight="1" s="391">
      <c r="A7" s="822">
        <f>Данные2!A7</f>
        <v/>
      </c>
      <c r="B7" s="690" t="n"/>
      <c r="C7" s="457">
        <f>Данные2!AL7</f>
        <v/>
      </c>
      <c r="D7" s="574">
        <f>Данные2!AM7</f>
        <v/>
      </c>
      <c r="E7" s="453">
        <f>D7*1000000/C7</f>
        <v/>
      </c>
      <c r="F7" s="457" t="n">
        <v>35837</v>
      </c>
      <c r="G7" s="551" t="n">
        <v>1</v>
      </c>
      <c r="H7" s="451">
        <f>G7*1000000/F7</f>
        <v/>
      </c>
      <c r="I7" s="452" t="n"/>
      <c r="J7" s="574">
        <f>Данные2!AN7</f>
        <v/>
      </c>
      <c r="K7" s="453">
        <f>J7*1000000/I7*12/P4</f>
        <v/>
      </c>
      <c r="L7" s="554" t="n"/>
      <c r="M7" s="551" t="n">
        <v>2</v>
      </c>
      <c r="N7" s="451">
        <f>M7*1000000/L7</f>
        <v/>
      </c>
    </row>
    <row r="8" ht="15" customHeight="1" s="391">
      <c r="A8" s="822">
        <f>Данные2!A8</f>
        <v/>
      </c>
      <c r="B8" s="690" t="n"/>
      <c r="C8" s="457">
        <f>Данные2!AL8</f>
        <v/>
      </c>
      <c r="D8" s="574">
        <f>Данные2!AM8</f>
        <v/>
      </c>
      <c r="E8" s="540">
        <f>D8*1000000/C8</f>
        <v/>
      </c>
      <c r="F8" s="454" t="n">
        <v>44376</v>
      </c>
      <c r="G8" s="552" t="n">
        <v>2</v>
      </c>
      <c r="H8" s="456">
        <f>G8*1000000/F8</f>
        <v/>
      </c>
      <c r="I8" s="452" t="n"/>
      <c r="J8" s="574">
        <f>Данные2!AN8</f>
        <v/>
      </c>
      <c r="K8" s="453">
        <f>J8*1000000/I8*12/P4</f>
        <v/>
      </c>
      <c r="L8" s="554" t="n"/>
      <c r="M8" s="552" t="n">
        <v>0</v>
      </c>
      <c r="N8" s="456">
        <f>M8*1000000/L8</f>
        <v/>
      </c>
      <c r="Q8" s="387" t="n"/>
    </row>
    <row r="9" ht="15" customHeight="1" s="391">
      <c r="A9" s="822">
        <f>Данные2!A9</f>
        <v/>
      </c>
      <c r="B9" s="690" t="n"/>
      <c r="C9" s="457">
        <f>Данные2!AL9</f>
        <v/>
      </c>
      <c r="D9" s="574">
        <f>Данные2!AM9</f>
        <v/>
      </c>
      <c r="E9" s="453">
        <f>D9*1000000/C9</f>
        <v/>
      </c>
      <c r="F9" s="457" t="n">
        <v>44121</v>
      </c>
      <c r="G9" s="551" t="n">
        <v>1</v>
      </c>
      <c r="H9" s="451">
        <f>G9*1000000/F9</f>
        <v/>
      </c>
      <c r="I9" s="452" t="n"/>
      <c r="J9" s="574">
        <f>Данные2!AN9</f>
        <v/>
      </c>
      <c r="K9" s="453">
        <f>J9*1000000/I9*12/P4</f>
        <v/>
      </c>
      <c r="L9" s="554" t="n"/>
      <c r="M9" s="551" t="n">
        <v>0</v>
      </c>
      <c r="N9" s="451">
        <f>M9*1000000/L9</f>
        <v/>
      </c>
      <c r="Q9" s="387" t="n"/>
    </row>
    <row r="10" ht="15" customHeight="1" s="391">
      <c r="A10" s="822">
        <f>Данные2!A10</f>
        <v/>
      </c>
      <c r="B10" s="690" t="n"/>
      <c r="C10" s="457">
        <f>Данные2!AL10</f>
        <v/>
      </c>
      <c r="D10" s="574">
        <f>Данные2!AM10</f>
        <v/>
      </c>
      <c r="E10" s="453">
        <f>D10*1000000/C10</f>
        <v/>
      </c>
      <c r="F10" s="457" t="n">
        <v>6206</v>
      </c>
      <c r="G10" s="551" t="n">
        <v>0</v>
      </c>
      <c r="H10" s="451">
        <f>G10*1000000/F10</f>
        <v/>
      </c>
      <c r="I10" s="452" t="n"/>
      <c r="J10" s="574">
        <f>Данные2!AN10</f>
        <v/>
      </c>
      <c r="K10" s="453">
        <f>J10*1000000/I10*12/P4</f>
        <v/>
      </c>
      <c r="L10" s="554" t="n"/>
      <c r="M10" s="551" t="n">
        <v>0</v>
      </c>
      <c r="N10" s="451">
        <f>M10*1000000/L10</f>
        <v/>
      </c>
    </row>
    <row r="11" ht="32.25" customHeight="1" s="391">
      <c r="A11" s="822">
        <f>Данные2!A11</f>
        <v/>
      </c>
      <c r="B11" s="690" t="n"/>
      <c r="C11" s="457">
        <f>Данные2!AL11</f>
        <v/>
      </c>
      <c r="D11" s="574">
        <f>Данные2!AM11</f>
        <v/>
      </c>
      <c r="E11" s="578">
        <f>D11*1000000/C11</f>
        <v/>
      </c>
      <c r="F11" s="457" t="n">
        <v>44736</v>
      </c>
      <c r="G11" s="551" t="n">
        <v>0</v>
      </c>
      <c r="H11" s="586">
        <f>G11*1000000/F11</f>
        <v/>
      </c>
      <c r="I11" s="452" t="n"/>
      <c r="J11" s="574">
        <f>Данные2!AN11</f>
        <v/>
      </c>
      <c r="K11" s="453">
        <f>J11*1000000/I11*12/P4</f>
        <v/>
      </c>
      <c r="L11" s="554" t="n"/>
      <c r="M11" s="551" t="n">
        <v>0</v>
      </c>
      <c r="N11" s="451">
        <f>M11*1000000/L11</f>
        <v/>
      </c>
    </row>
    <row r="12" ht="17.25" customHeight="1" s="391">
      <c r="A12" s="732">
        <f>Данные2!A12</f>
        <v/>
      </c>
      <c r="B12" s="700" t="n"/>
      <c r="C12" s="457">
        <f>Данные2!AL12</f>
        <v/>
      </c>
      <c r="D12" s="574">
        <f>Данные2!AM12</f>
        <v/>
      </c>
      <c r="E12" s="578">
        <f>D12*1000000/C12</f>
        <v/>
      </c>
      <c r="F12" s="457" t="n"/>
      <c r="G12" s="551" t="n"/>
      <c r="H12" s="586">
        <f>G12*1000000/F12</f>
        <v/>
      </c>
      <c r="I12" s="452" t="n"/>
      <c r="J12" s="574">
        <f>Данные2!AN12</f>
        <v/>
      </c>
      <c r="K12" s="453">
        <f>J12*1000000/I12*12/P4</f>
        <v/>
      </c>
      <c r="L12" s="554" t="n"/>
      <c r="M12" s="551" t="n">
        <v>0</v>
      </c>
      <c r="N12" s="451">
        <f>M12*1000000/L12</f>
        <v/>
      </c>
    </row>
    <row r="13" ht="17.25" customHeight="1" s="391" thickBot="1">
      <c r="A13" s="832" t="inlineStr">
        <is>
          <t>Штанга</t>
        </is>
      </c>
      <c r="B13" s="833" t="n"/>
      <c r="C13" s="579">
        <f>Данные2!AL13</f>
        <v/>
      </c>
      <c r="D13" s="580">
        <f>Данные2!AM13</f>
        <v/>
      </c>
      <c r="E13" s="581">
        <f>D13*1000000/C13</f>
        <v/>
      </c>
      <c r="F13" s="587" t="n"/>
      <c r="G13" s="588" t="n"/>
      <c r="H13" s="589">
        <f>G13*1000000/F13</f>
        <v/>
      </c>
      <c r="I13" s="582" t="n"/>
      <c r="J13" s="580">
        <f>Данные2!AN13</f>
        <v/>
      </c>
      <c r="K13" s="583">
        <f>J13*1000000/I13*12/P5</f>
        <v/>
      </c>
      <c r="L13" s="590" t="n"/>
      <c r="M13" s="591" t="n"/>
      <c r="N13" s="592">
        <f>M13*1000000/L13</f>
        <v/>
      </c>
    </row>
    <row r="14" ht="15.75" customHeight="1" s="391" thickBot="1">
      <c r="A14" s="815" t="inlineStr">
        <is>
          <t>ИТОГО</t>
        </is>
      </c>
      <c r="B14" s="816" t="n"/>
      <c r="C14" s="458">
        <f>SUM(C6:C11)</f>
        <v/>
      </c>
      <c r="D14" s="460">
        <f>SUM(D6:D11)</f>
        <v/>
      </c>
      <c r="E14" s="459">
        <f>D14*1000000/C14</f>
        <v/>
      </c>
      <c r="F14" s="458">
        <f>SUM(F6:F11)</f>
        <v/>
      </c>
      <c r="G14" s="460">
        <f>SUM(G6:G11)</f>
        <v/>
      </c>
      <c r="H14" s="461">
        <f>G14*1000000/F14</f>
        <v/>
      </c>
      <c r="I14" s="462">
        <f>SUM(I6:I11)</f>
        <v/>
      </c>
      <c r="J14" s="463">
        <f>SUM(J6:J11)</f>
        <v/>
      </c>
      <c r="K14" s="464">
        <f>J14*1000000/I14*12/P4</f>
        <v/>
      </c>
      <c r="L14" s="458">
        <f>SUM(L6:L11)</f>
        <v/>
      </c>
      <c r="M14" s="463">
        <f>SUM(M6:M11)</f>
        <v/>
      </c>
      <c r="N14" s="461">
        <f>M14*1000000/L14</f>
        <v/>
      </c>
    </row>
    <row r="15">
      <c r="A15" s="533" t="n"/>
      <c r="B15" s="469" t="n"/>
      <c r="C15" s="468" t="n"/>
      <c r="D15" s="468" t="n"/>
      <c r="E15" s="468" t="n"/>
      <c r="F15" s="468" t="n"/>
      <c r="G15" s="468" t="n"/>
      <c r="H15" s="468" t="n"/>
      <c r="I15" s="468" t="n"/>
      <c r="J15" s="468" t="n"/>
      <c r="K15" s="468" t="n"/>
      <c r="L15" s="468" t="n"/>
      <c r="M15" s="468" t="n"/>
      <c r="N15" s="534" t="n"/>
    </row>
    <row r="16" ht="21" customHeight="1" s="391" thickBot="1">
      <c r="A16" s="535" t="n"/>
      <c r="B16" s="402" t="n"/>
      <c r="C16" s="402" t="n"/>
      <c r="D16" s="529" t="n"/>
      <c r="E16" s="851" t="inlineStr">
        <is>
          <t xml:space="preserve">Информация по статистике потребителя за </t>
        </is>
      </c>
      <c r="F16" s="849" t="n"/>
      <c r="G16" s="849" t="n"/>
      <c r="H16" s="849" t="n"/>
      <c r="I16" s="537">
        <f>P4</f>
        <v/>
      </c>
      <c r="J16" s="530" t="inlineStr">
        <is>
          <t>месяц (-а/-ев)</t>
        </is>
      </c>
      <c r="K16" s="403" t="n"/>
      <c r="L16" s="505" t="n"/>
      <c r="M16" s="402" t="n"/>
      <c r="N16" s="536" t="n"/>
      <c r="O16" s="402" t="n"/>
      <c r="P16" s="402" t="n"/>
    </row>
    <row r="17" ht="14.25" customHeight="1" s="391">
      <c r="A17" s="836">
        <f>A3</f>
        <v/>
      </c>
      <c r="B17" s="758" t="n"/>
      <c r="C17" s="829" t="inlineStr">
        <is>
          <t>Данные ММЗ, шт.</t>
        </is>
      </c>
      <c r="D17" s="758" t="n"/>
      <c r="E17" s="825" t="inlineStr">
        <is>
          <t>Данные БЗА, шт.</t>
        </is>
      </c>
      <c r="F17" s="687" t="n"/>
      <c r="G17" s="687" t="n"/>
      <c r="H17" s="687" t="n"/>
      <c r="I17" s="687" t="n"/>
      <c r="J17" s="687" t="n"/>
      <c r="K17" s="687" t="n"/>
      <c r="L17" s="687" t="n"/>
      <c r="M17" s="687" t="n"/>
      <c r="N17" s="740" t="n"/>
      <c r="O17" s="840" t="inlineStr">
        <is>
          <t xml:space="preserve">Примечания </t>
        </is>
      </c>
      <c r="P17" s="841" t="n"/>
      <c r="Q17" s="842" t="n"/>
    </row>
    <row r="18" ht="14.25" customHeight="1" s="391">
      <c r="A18" s="695" t="n"/>
      <c r="B18" s="737" t="n"/>
      <c r="C18" s="830" t="n"/>
      <c r="D18" s="738" t="n"/>
      <c r="E18" s="831" t="inlineStr">
        <is>
          <t>Конвейер</t>
        </is>
      </c>
      <c r="F18" s="794" t="n"/>
      <c r="G18" s="794" t="n"/>
      <c r="H18" s="794" t="n"/>
      <c r="I18" s="778" t="n"/>
      <c r="J18" s="831" t="inlineStr">
        <is>
          <t>Гарантия</t>
        </is>
      </c>
      <c r="K18" s="794" t="n"/>
      <c r="L18" s="794" t="n"/>
      <c r="M18" s="794" t="n"/>
      <c r="N18" s="778" t="n"/>
      <c r="Q18" s="770" t="n"/>
    </row>
    <row r="19" ht="33" customHeight="1" s="391" thickBot="1">
      <c r="A19" s="696" t="n"/>
      <c r="B19" s="720" t="n"/>
      <c r="C19" s="466" t="inlineStr">
        <is>
          <t>конвейер</t>
        </is>
      </c>
      <c r="D19" s="467" t="inlineStr">
        <is>
          <t>гарантия</t>
        </is>
      </c>
      <c r="E19" s="473" t="inlineStr">
        <is>
          <t>Признано</t>
        </is>
      </c>
      <c r="F19" s="471" t="inlineStr">
        <is>
          <t>Отклонено</t>
        </is>
      </c>
      <c r="G19" s="471" t="inlineStr">
        <is>
          <t>Не возвращено</t>
        </is>
      </c>
      <c r="H19" s="472" t="inlineStr">
        <is>
          <t>На исследовании</t>
        </is>
      </c>
      <c r="I19" s="495" t="inlineStr">
        <is>
          <t>Итого</t>
        </is>
      </c>
      <c r="J19" s="473" t="inlineStr">
        <is>
          <t>Признано</t>
        </is>
      </c>
      <c r="K19" s="471" t="inlineStr">
        <is>
          <t>Отклонено</t>
        </is>
      </c>
      <c r="L19" s="471" t="inlineStr">
        <is>
          <t>Не возвращено</t>
        </is>
      </c>
      <c r="M19" s="472" t="inlineStr">
        <is>
          <t>На исследовании</t>
        </is>
      </c>
      <c r="N19" s="512" t="inlineStr">
        <is>
          <t>Итого</t>
        </is>
      </c>
      <c r="O19" s="794" t="n"/>
      <c r="P19" s="794" t="n"/>
      <c r="Q19" s="778" t="n"/>
    </row>
    <row r="20" ht="15" customHeight="1" s="391">
      <c r="A20" s="838">
        <f>A6</f>
        <v/>
      </c>
      <c r="B20" s="812" t="n"/>
      <c r="C20" s="555" t="n">
        <v>8</v>
      </c>
      <c r="D20" s="556" t="n">
        <v>2</v>
      </c>
      <c r="E20" s="557" t="n">
        <v>7</v>
      </c>
      <c r="F20" s="558" t="n"/>
      <c r="G20" s="558" t="n"/>
      <c r="H20" s="559" t="n">
        <v>1</v>
      </c>
      <c r="I20" s="496">
        <f>SUM(E20:H20)</f>
        <v/>
      </c>
      <c r="J20" s="555" t="n"/>
      <c r="K20" s="558" t="n"/>
      <c r="L20" s="559" t="n">
        <v>2</v>
      </c>
      <c r="M20" s="558" t="n"/>
      <c r="N20" s="499">
        <f>SUM(J20:M20)</f>
        <v/>
      </c>
      <c r="O20" s="824" t="n"/>
      <c r="P20" s="812" t="n"/>
      <c r="Q20" s="813" t="n"/>
    </row>
    <row r="21" ht="15" customHeight="1" s="391">
      <c r="A21" s="817">
        <f>A7</f>
        <v/>
      </c>
      <c r="B21" s="797" t="n"/>
      <c r="C21" s="560" t="n">
        <v>4</v>
      </c>
      <c r="D21" s="561" t="n">
        <v>5</v>
      </c>
      <c r="E21" s="562" t="n"/>
      <c r="F21" s="563" t="n"/>
      <c r="G21" s="563" t="n"/>
      <c r="H21" s="564" t="n">
        <v>4</v>
      </c>
      <c r="I21" s="497">
        <f>SUM(E21:H21)</f>
        <v/>
      </c>
      <c r="J21" s="560" t="n"/>
      <c r="K21" s="563" t="n"/>
      <c r="L21" s="564" t="n">
        <v>4</v>
      </c>
      <c r="M21" s="563" t="n">
        <v>1</v>
      </c>
      <c r="N21" s="500">
        <f>SUM(J21:M21)</f>
        <v/>
      </c>
      <c r="O21" s="860" t="n"/>
      <c r="P21" s="797" t="n"/>
      <c r="Q21" s="809" t="n"/>
    </row>
    <row r="22" ht="15" customHeight="1" s="391">
      <c r="A22" s="817">
        <f>A8</f>
        <v/>
      </c>
      <c r="B22" s="797" t="n"/>
      <c r="C22" s="560" t="n">
        <v>8</v>
      </c>
      <c r="D22" s="561" t="n">
        <v>15</v>
      </c>
      <c r="E22" s="562" t="n">
        <v>3</v>
      </c>
      <c r="F22" s="563" t="n"/>
      <c r="G22" s="563" t="n"/>
      <c r="H22" s="564" t="n">
        <v>5</v>
      </c>
      <c r="I22" s="497">
        <f>SUM(E22:H22)</f>
        <v/>
      </c>
      <c r="J22" s="560" t="n"/>
      <c r="K22" s="563" t="n"/>
      <c r="L22" s="564" t="n"/>
      <c r="M22" s="563" t="n"/>
      <c r="N22" s="500">
        <f>SUM(J22:M22)</f>
        <v/>
      </c>
      <c r="O22" s="819" t="n"/>
      <c r="P22" s="797" t="n"/>
      <c r="Q22" s="798" t="n"/>
    </row>
    <row r="23" ht="15" customHeight="1" s="391">
      <c r="A23" s="817">
        <f>A9</f>
        <v/>
      </c>
      <c r="B23" s="797" t="n"/>
      <c r="C23" s="560" t="n"/>
      <c r="D23" s="561" t="n"/>
      <c r="E23" s="562" t="n"/>
      <c r="F23" s="563" t="n"/>
      <c r="G23" s="563" t="n"/>
      <c r="H23" s="564" t="n"/>
      <c r="I23" s="497">
        <f>SUM(E23:H23)</f>
        <v/>
      </c>
      <c r="J23" s="560" t="n"/>
      <c r="K23" s="563" t="n"/>
      <c r="L23" s="564" t="n"/>
      <c r="M23" s="563" t="n"/>
      <c r="N23" s="500">
        <f>SUM(J23:M23)</f>
        <v/>
      </c>
      <c r="O23" s="819" t="n"/>
      <c r="P23" s="797" t="n"/>
      <c r="Q23" s="798" t="n"/>
    </row>
    <row r="24" ht="15.75" customHeight="1" s="391">
      <c r="A24" s="847" t="inlineStr">
        <is>
          <t>Привод гидронасоса</t>
        </is>
      </c>
      <c r="B24" s="700" t="n"/>
      <c r="C24" s="560" t="n"/>
      <c r="D24" s="565" t="n"/>
      <c r="E24" s="562" t="n"/>
      <c r="F24" s="563" t="n"/>
      <c r="G24" s="563" t="n"/>
      <c r="H24" s="564" t="n"/>
      <c r="I24" s="497">
        <f>SUM(E24:H24)</f>
        <v/>
      </c>
      <c r="J24" s="560" t="n"/>
      <c r="K24" s="563" t="n"/>
      <c r="L24" s="564" t="n"/>
      <c r="M24" s="563" t="n"/>
      <c r="N24" s="500">
        <f>SUM(J24:M24)</f>
        <v/>
      </c>
      <c r="O24" s="839" t="n"/>
      <c r="P24" s="797" t="n"/>
      <c r="Q24" s="809" t="n"/>
    </row>
    <row r="25" ht="36" customHeight="1" s="391" thickBot="1">
      <c r="A25" s="858" t="inlineStr">
        <is>
          <t>Фильтр очистки масла (ФОМ) и
корпус фильтра (КФ)</t>
        </is>
      </c>
      <c r="B25" s="833" t="n"/>
      <c r="C25" s="566" t="n"/>
      <c r="D25" s="565" t="n"/>
      <c r="E25" s="566" t="n">
        <v>1</v>
      </c>
      <c r="F25" s="567" t="n"/>
      <c r="G25" s="567" t="n"/>
      <c r="H25" s="568" t="n"/>
      <c r="I25" s="498">
        <f>SUM(E25:H25)</f>
        <v/>
      </c>
      <c r="J25" s="566" t="n"/>
      <c r="K25" s="567" t="n"/>
      <c r="L25" s="568" t="n"/>
      <c r="M25" s="567" t="n"/>
      <c r="N25" s="501">
        <f>SUM(J25:M25)</f>
        <v/>
      </c>
      <c r="O25" s="839" t="n"/>
      <c r="P25" s="797" t="n"/>
      <c r="Q25" s="809" t="n"/>
    </row>
    <row r="26" ht="15.75" customHeight="1" s="391">
      <c r="A26" s="856" t="inlineStr">
        <is>
          <t>ИТОГО</t>
        </is>
      </c>
      <c r="B26" s="740" t="n"/>
      <c r="C26" s="482">
        <f>SUM(C20:C25)</f>
        <v/>
      </c>
      <c r="D26" s="483">
        <f>SUM(D20:D25)</f>
        <v/>
      </c>
      <c r="E26" s="482">
        <f>SUM(E20:E25)</f>
        <v/>
      </c>
      <c r="F26" s="484">
        <f>SUM(F20:F25)</f>
        <v/>
      </c>
      <c r="G26" s="484">
        <f>SUM(G20:G25)</f>
        <v/>
      </c>
      <c r="H26" s="484">
        <f>SUM(H20:H25)</f>
        <v/>
      </c>
      <c r="I26" s="484">
        <f>SUM(I20:I25)</f>
        <v/>
      </c>
      <c r="J26" s="485">
        <f>SUM(J20:J25)</f>
        <v/>
      </c>
      <c r="K26" s="486">
        <f>SUM(K20:K25)</f>
        <v/>
      </c>
      <c r="L26" s="486">
        <f>SUM(L20:L25)</f>
        <v/>
      </c>
      <c r="M26" s="486">
        <f>SUM(M20:M25)</f>
        <v/>
      </c>
      <c r="N26" s="515">
        <f>SUM(N20:N25)</f>
        <v/>
      </c>
      <c r="O26" s="853" t="n"/>
      <c r="P26" s="687" t="n"/>
      <c r="Q26" s="688" t="n"/>
    </row>
    <row r="27" ht="18" customHeight="1" s="391">
      <c r="A27" s="847" t="inlineStr">
        <is>
          <t>Коромысло клапана с втулкой</t>
        </is>
      </c>
      <c r="B27" s="700" t="n"/>
      <c r="C27" s="594" t="n"/>
      <c r="D27" s="595" t="n"/>
      <c r="E27" s="594" t="n"/>
      <c r="F27" s="596" t="n"/>
      <c r="G27" s="596" t="n"/>
      <c r="H27" s="597" t="n"/>
      <c r="I27" s="598">
        <f>SUM(E27:H27)</f>
        <v/>
      </c>
      <c r="J27" s="599" t="n"/>
      <c r="K27" s="636" t="n"/>
      <c r="L27" s="600" t="n"/>
      <c r="M27" s="636" t="n"/>
      <c r="N27" s="601">
        <f>SUM(J27:M27)</f>
        <v/>
      </c>
      <c r="O27" s="867" t="n"/>
      <c r="P27" s="797" t="n"/>
      <c r="Q27" s="809" t="n"/>
    </row>
    <row r="28" ht="18" customHeight="1" s="391" thickBot="1">
      <c r="A28" s="855" t="inlineStr">
        <is>
          <t>Штанга</t>
        </is>
      </c>
      <c r="B28" s="720" t="n"/>
      <c r="C28" s="474" t="n"/>
      <c r="D28" s="593" t="n"/>
      <c r="E28" s="474" t="n"/>
      <c r="F28" s="475" t="n"/>
      <c r="G28" s="475" t="n"/>
      <c r="H28" s="476" t="n"/>
      <c r="I28" s="477">
        <f>SUM(E28:H28)</f>
        <v/>
      </c>
      <c r="J28" s="478" t="n"/>
      <c r="K28" s="479" t="n"/>
      <c r="L28" s="480" t="n"/>
      <c r="M28" s="479" t="n"/>
      <c r="N28" s="481">
        <f>SUM(J28:M28)</f>
        <v/>
      </c>
      <c r="O28" s="848" t="n"/>
      <c r="P28" s="849" t="n"/>
      <c r="Q28" s="850" t="n"/>
    </row>
    <row r="29" ht="12" customHeight="1" s="391">
      <c r="A29" s="865" t="n"/>
      <c r="B29" s="804" t="n"/>
      <c r="C29" s="804" t="n"/>
      <c r="D29" s="804" t="n"/>
      <c r="E29" s="804" t="n"/>
      <c r="F29" s="804" t="n"/>
      <c r="G29" s="804" t="n"/>
      <c r="H29" s="804" t="n"/>
      <c r="I29" s="804" t="n"/>
      <c r="J29" s="804" t="n"/>
      <c r="K29" s="804" t="n"/>
      <c r="L29" s="804" t="n"/>
      <c r="M29" s="804" t="n"/>
      <c r="N29" s="804" t="n"/>
      <c r="O29" s="804" t="n"/>
      <c r="P29" s="804" t="n"/>
      <c r="Q29" s="173" t="n"/>
    </row>
    <row r="30" ht="24.75" customHeight="1" s="391" thickBot="1">
      <c r="A30" s="866" t="inlineStr">
        <is>
          <t>Корректирующие (предупреждающие) действия по устранению причин дефектов</t>
        </is>
      </c>
      <c r="B30" s="804" t="n"/>
      <c r="C30" s="804" t="n"/>
      <c r="D30" s="804" t="n"/>
      <c r="E30" s="804" t="n"/>
      <c r="F30" s="804" t="n"/>
      <c r="G30" s="804" t="n"/>
      <c r="H30" s="804" t="n"/>
      <c r="I30" s="804" t="n"/>
      <c r="J30" s="804" t="n"/>
      <c r="K30" s="804" t="n"/>
      <c r="L30" s="804" t="n"/>
      <c r="M30" s="804" t="n"/>
      <c r="N30" s="804" t="n"/>
      <c r="O30" s="169" t="n"/>
      <c r="P30" s="169" t="n"/>
      <c r="Q30" s="169" t="n"/>
    </row>
    <row r="31" ht="15" customFormat="1" customHeight="1" s="804">
      <c r="A31" s="844" t="inlineStr">
        <is>
          <t>Дефект</t>
        </is>
      </c>
      <c r="B31" s="753" t="n"/>
      <c r="C31" s="803" t="n"/>
      <c r="D31" s="802" t="inlineStr">
        <is>
          <t>Причина дефекта</t>
        </is>
      </c>
      <c r="E31" s="753" t="n"/>
      <c r="F31" s="803" t="n"/>
      <c r="G31" s="811" t="inlineStr">
        <is>
          <t>Забраковано, штук</t>
        </is>
      </c>
      <c r="H31" s="812" t="n"/>
      <c r="I31" s="812" t="n"/>
      <c r="J31" s="813" t="n"/>
      <c r="K31" s="837" t="inlineStr">
        <is>
          <t>Корректирующие (предупреждающие) действия</t>
        </is>
      </c>
      <c r="L31" s="753" t="n"/>
      <c r="M31" s="753" t="n"/>
      <c r="N31" s="871" t="n"/>
      <c r="O31" s="844" t="inlineStr">
        <is>
          <t>Срок выполнения</t>
        </is>
      </c>
      <c r="P31" s="802" t="inlineStr">
        <is>
          <t>Отметка о выполнении</t>
        </is>
      </c>
      <c r="Q31" s="837" t="inlineStr">
        <is>
          <t>Дата выпуска изделия</t>
        </is>
      </c>
    </row>
    <row r="32" ht="18" customFormat="1" customHeight="1" s="804">
      <c r="A32" s="863" t="n"/>
      <c r="B32" s="804" t="n"/>
      <c r="C32" s="805" t="n"/>
      <c r="D32" s="716" t="n"/>
      <c r="E32" s="804" t="n"/>
      <c r="F32" s="805" t="n"/>
      <c r="G32" s="799">
        <f>C4</f>
        <v/>
      </c>
      <c r="H32" s="798" t="n"/>
      <c r="I32" s="870">
        <f>F4</f>
        <v/>
      </c>
      <c r="J32" s="798" t="n"/>
      <c r="K32" s="716" t="n"/>
      <c r="L32" s="804" t="n"/>
      <c r="M32" s="804" t="n"/>
      <c r="N32" s="872" t="n"/>
      <c r="O32" s="845" t="n"/>
      <c r="P32" s="868" t="n"/>
      <c r="Q32" s="711" t="n"/>
    </row>
    <row r="33" customFormat="1" s="804">
      <c r="A33" s="864" t="n"/>
      <c r="B33" s="806" t="n"/>
      <c r="C33" s="807" t="n"/>
      <c r="D33" s="717" t="n"/>
      <c r="E33" s="806" t="n"/>
      <c r="F33" s="807" t="n"/>
      <c r="G33" s="494" t="inlineStr">
        <is>
          <t>конвейер</t>
        </is>
      </c>
      <c r="H33" s="494" t="inlineStr">
        <is>
          <t>гарантия</t>
        </is>
      </c>
      <c r="I33" s="494" t="inlineStr">
        <is>
          <t>конвейер</t>
        </is>
      </c>
      <c r="J33" s="494" t="inlineStr">
        <is>
          <t>гарантия</t>
        </is>
      </c>
      <c r="K33" s="717" t="n"/>
      <c r="L33" s="806" t="n"/>
      <c r="M33" s="806" t="n"/>
      <c r="N33" s="873" t="n"/>
      <c r="O33" s="846" t="n"/>
      <c r="P33" s="869" t="n"/>
      <c r="Q33" s="731" t="n"/>
    </row>
    <row r="34" ht="15.75" customFormat="1" customHeight="1" s="390">
      <c r="A34" s="814" t="inlineStr">
        <is>
          <t>Турбокомпрессоры</t>
        </is>
      </c>
      <c r="B34" s="797" t="n"/>
      <c r="C34" s="797" t="n"/>
      <c r="D34" s="797" t="n"/>
      <c r="E34" s="797" t="n"/>
      <c r="F34" s="797" t="n"/>
      <c r="G34" s="797" t="n"/>
      <c r="H34" s="797" t="n"/>
      <c r="I34" s="797" t="n"/>
      <c r="J34" s="797" t="n"/>
      <c r="K34" s="797" t="n"/>
      <c r="L34" s="797" t="n"/>
      <c r="M34" s="797" t="n"/>
      <c r="N34" s="809" t="n"/>
      <c r="O34" s="519" t="n"/>
      <c r="P34" s="516" t="n"/>
      <c r="Q34" s="520" t="n"/>
    </row>
    <row r="35" ht="15" customFormat="1" customHeight="1" s="390">
      <c r="A35" s="796" t="n"/>
      <c r="B35" s="797" t="n"/>
      <c r="C35" s="798" t="n"/>
      <c r="D35" s="800" t="n"/>
      <c r="E35" s="797" t="n"/>
      <c r="F35" s="798" t="n"/>
      <c r="G35" s="168" t="n"/>
      <c r="H35" s="168" t="n"/>
      <c r="I35" s="168" t="n"/>
      <c r="J35" s="168" t="n"/>
      <c r="K35" s="212" t="n"/>
      <c r="L35" s="413" t="n"/>
      <c r="M35" s="413" t="n"/>
      <c r="N35" s="517" t="n"/>
      <c r="O35" s="521" t="n"/>
      <c r="P35" s="168" t="n"/>
      <c r="Q35" s="522" t="n"/>
    </row>
    <row r="36" ht="15" customFormat="1" customHeight="1" s="390">
      <c r="A36" s="796" t="n"/>
      <c r="B36" s="797" t="n"/>
      <c r="C36" s="798" t="n"/>
      <c r="D36" s="800" t="n"/>
      <c r="E36" s="797" t="n"/>
      <c r="F36" s="798" t="n"/>
      <c r="G36" s="636" t="n"/>
      <c r="H36" s="168" t="n"/>
      <c r="I36" s="168" t="n"/>
      <c r="J36" s="168" t="n"/>
      <c r="K36" s="818" t="n"/>
      <c r="L36" s="797" t="n"/>
      <c r="M36" s="797" t="n"/>
      <c r="N36" s="809" t="n"/>
      <c r="O36" s="523" t="n"/>
      <c r="P36" s="209" t="n"/>
      <c r="Q36" s="524" t="n"/>
    </row>
    <row r="37" ht="15" customFormat="1" customHeight="1" s="390">
      <c r="A37" s="796" t="n"/>
      <c r="B37" s="797" t="n"/>
      <c r="C37" s="798" t="n"/>
      <c r="D37" s="800" t="n"/>
      <c r="E37" s="797" t="n"/>
      <c r="F37" s="798" t="n"/>
      <c r="G37" s="636" t="n"/>
      <c r="H37" s="636" t="n"/>
      <c r="I37" s="168" t="n"/>
      <c r="J37" s="168" t="n"/>
      <c r="K37" s="808" t="n"/>
      <c r="L37" s="797" t="n"/>
      <c r="M37" s="797" t="n"/>
      <c r="N37" s="809" t="n"/>
      <c r="O37" s="525" t="n"/>
      <c r="P37" s="211" t="n"/>
      <c r="Q37" s="526" t="n"/>
    </row>
    <row r="38" ht="14.25" customFormat="1" customHeight="1" s="390">
      <c r="A38" s="801" t="inlineStr">
        <is>
          <t>Итого по группе изделий</t>
        </is>
      </c>
      <c r="B38" s="797" t="n"/>
      <c r="C38" s="798" t="n"/>
      <c r="D38" s="810" t="n"/>
      <c r="E38" s="797" t="n"/>
      <c r="F38" s="798" t="n"/>
      <c r="G38" s="165">
        <f>SUM(G35:G37)</f>
        <v/>
      </c>
      <c r="H38" s="165">
        <f>SUM(H35:H37)</f>
        <v/>
      </c>
      <c r="I38" s="165">
        <f>SUM(I35:I37)</f>
        <v/>
      </c>
      <c r="J38" s="165">
        <f>SUM(J35:J37)</f>
        <v/>
      </c>
      <c r="K38" s="834" t="n"/>
      <c r="L38" s="797" t="n"/>
      <c r="M38" s="797" t="n"/>
      <c r="N38" s="798" t="n"/>
      <c r="O38" s="527" t="n"/>
      <c r="P38" s="834" t="n"/>
      <c r="Q38" s="635" t="n"/>
    </row>
    <row r="39" ht="16.5" customFormat="1" customHeight="1" s="390">
      <c r="A39" s="814" t="inlineStr">
        <is>
          <t>Компрессоры</t>
        </is>
      </c>
      <c r="B39" s="797" t="n"/>
      <c r="C39" s="797" t="n"/>
      <c r="D39" s="797" t="n"/>
      <c r="E39" s="797" t="n"/>
      <c r="F39" s="797" t="n"/>
      <c r="G39" s="797" t="n"/>
      <c r="H39" s="797" t="n"/>
      <c r="I39" s="797" t="n"/>
      <c r="J39" s="797" t="n"/>
      <c r="K39" s="797" t="n"/>
      <c r="L39" s="797" t="n"/>
      <c r="M39" s="797" t="n"/>
      <c r="N39" s="809" t="n"/>
      <c r="O39" s="519" t="n"/>
      <c r="P39" s="516" t="n"/>
      <c r="Q39" s="520" t="n"/>
    </row>
    <row r="40" ht="15" customFormat="1" customHeight="1" s="390">
      <c r="A40" s="796" t="n"/>
      <c r="B40" s="797" t="n"/>
      <c r="C40" s="798" t="n"/>
      <c r="D40" s="800" t="n"/>
      <c r="E40" s="797" t="n"/>
      <c r="F40" s="798" t="n"/>
      <c r="G40" s="168" t="n"/>
      <c r="H40" s="168" t="n"/>
      <c r="I40" s="168" t="n"/>
      <c r="J40" s="168" t="n"/>
      <c r="K40" s="212" t="n"/>
      <c r="L40" s="413" t="n"/>
      <c r="M40" s="413" t="n"/>
      <c r="N40" s="517" t="n"/>
      <c r="O40" s="521" t="n"/>
      <c r="P40" s="168" t="n"/>
      <c r="Q40" s="522" t="n"/>
    </row>
    <row r="41" ht="15" customFormat="1" customHeight="1" s="390">
      <c r="A41" s="796" t="n"/>
      <c r="B41" s="797" t="n"/>
      <c r="C41" s="798" t="n"/>
      <c r="D41" s="800" t="n"/>
      <c r="E41" s="797" t="n"/>
      <c r="F41" s="798" t="n"/>
      <c r="G41" s="636" t="n"/>
      <c r="H41" s="168" t="n"/>
      <c r="I41" s="168" t="n"/>
      <c r="J41" s="168" t="n"/>
      <c r="K41" s="818" t="n"/>
      <c r="L41" s="797" t="n"/>
      <c r="M41" s="797" t="n"/>
      <c r="N41" s="809" t="n"/>
      <c r="O41" s="523" t="n"/>
      <c r="P41" s="209" t="n"/>
      <c r="Q41" s="524" t="n"/>
    </row>
    <row r="42" ht="15" customFormat="1" customHeight="1" s="390">
      <c r="A42" s="796" t="n"/>
      <c r="B42" s="797" t="n"/>
      <c r="C42" s="798" t="n"/>
      <c r="D42" s="800" t="n"/>
      <c r="E42" s="797" t="n"/>
      <c r="F42" s="798" t="n"/>
      <c r="G42" s="636" t="n"/>
      <c r="H42" s="636" t="n"/>
      <c r="I42" s="168" t="n"/>
      <c r="J42" s="168" t="n"/>
      <c r="K42" s="808" t="n"/>
      <c r="L42" s="797" t="n"/>
      <c r="M42" s="797" t="n"/>
      <c r="N42" s="809" t="n"/>
      <c r="O42" s="525" t="n"/>
      <c r="P42" s="211" t="n"/>
      <c r="Q42" s="526" t="n"/>
    </row>
    <row r="43" ht="14.25" customFormat="1" customHeight="1" s="390">
      <c r="A43" s="801" t="inlineStr">
        <is>
          <t>Итого по группе изделий</t>
        </is>
      </c>
      <c r="B43" s="797" t="n"/>
      <c r="C43" s="798" t="n"/>
      <c r="D43" s="810" t="n"/>
      <c r="E43" s="797" t="n"/>
      <c r="F43" s="798" t="n"/>
      <c r="G43" s="165">
        <f>SUM(G40:G42)</f>
        <v/>
      </c>
      <c r="H43" s="165">
        <f>SUM(H40:H42)</f>
        <v/>
      </c>
      <c r="I43" s="165">
        <f>SUM(I40:I42)</f>
        <v/>
      </c>
      <c r="J43" s="165">
        <f>SUM(J40:J42)</f>
        <v/>
      </c>
      <c r="K43" s="834" t="n"/>
      <c r="L43" s="797" t="n"/>
      <c r="M43" s="797" t="n"/>
      <c r="N43" s="798" t="n"/>
      <c r="O43" s="527" t="n"/>
      <c r="P43" s="834" t="n"/>
      <c r="Q43" s="635" t="n"/>
    </row>
    <row r="44" ht="16.5" customFormat="1" customHeight="1" s="390">
      <c r="A44" s="814" t="inlineStr">
        <is>
          <t>Насосы водяные</t>
        </is>
      </c>
      <c r="B44" s="797" t="n"/>
      <c r="C44" s="797" t="n"/>
      <c r="D44" s="797" t="n"/>
      <c r="E44" s="797" t="n"/>
      <c r="F44" s="797" t="n"/>
      <c r="G44" s="797" t="n"/>
      <c r="H44" s="797" t="n"/>
      <c r="I44" s="797" t="n"/>
      <c r="J44" s="797" t="n"/>
      <c r="K44" s="797" t="n"/>
      <c r="L44" s="797" t="n"/>
      <c r="M44" s="797" t="n"/>
      <c r="N44" s="809" t="n"/>
      <c r="O44" s="519" t="n"/>
      <c r="P44" s="516" t="n"/>
      <c r="Q44" s="520" t="n"/>
    </row>
    <row r="45" ht="15" customFormat="1" customHeight="1" s="390">
      <c r="A45" s="796" t="n"/>
      <c r="B45" s="797" t="n"/>
      <c r="C45" s="798" t="n"/>
      <c r="D45" s="800" t="n"/>
      <c r="E45" s="797" t="n"/>
      <c r="F45" s="798" t="n"/>
      <c r="G45" s="168" t="n"/>
      <c r="H45" s="168" t="n"/>
      <c r="I45" s="168" t="n"/>
      <c r="J45" s="168" t="n"/>
      <c r="K45" s="212" t="n"/>
      <c r="L45" s="413" t="n"/>
      <c r="M45" s="413" t="n"/>
      <c r="N45" s="517" t="n"/>
      <c r="O45" s="521" t="n"/>
      <c r="P45" s="168" t="n"/>
      <c r="Q45" s="522" t="n"/>
    </row>
    <row r="46" ht="15" customFormat="1" customHeight="1" s="390">
      <c r="A46" s="796" t="n"/>
      <c r="B46" s="797" t="n"/>
      <c r="C46" s="798" t="n"/>
      <c r="D46" s="800" t="n"/>
      <c r="E46" s="797" t="n"/>
      <c r="F46" s="798" t="n"/>
      <c r="G46" s="636" t="n"/>
      <c r="H46" s="168" t="n"/>
      <c r="I46" s="168" t="n"/>
      <c r="J46" s="168" t="n"/>
      <c r="K46" s="818" t="n"/>
      <c r="L46" s="797" t="n"/>
      <c r="M46" s="797" t="n"/>
      <c r="N46" s="809" t="n"/>
      <c r="O46" s="523" t="n"/>
      <c r="P46" s="209" t="n"/>
      <c r="Q46" s="524" t="n"/>
    </row>
    <row r="47" ht="15" customFormat="1" customHeight="1" s="390">
      <c r="A47" s="796" t="n"/>
      <c r="B47" s="797" t="n"/>
      <c r="C47" s="798" t="n"/>
      <c r="D47" s="800" t="n"/>
      <c r="E47" s="797" t="n"/>
      <c r="F47" s="798" t="n"/>
      <c r="G47" s="636" t="n"/>
      <c r="H47" s="636" t="n"/>
      <c r="I47" s="168" t="n"/>
      <c r="J47" s="168" t="n"/>
      <c r="K47" s="808" t="n"/>
      <c r="L47" s="797" t="n"/>
      <c r="M47" s="797" t="n"/>
      <c r="N47" s="809" t="n"/>
      <c r="O47" s="525" t="n"/>
      <c r="P47" s="211" t="n"/>
      <c r="Q47" s="526" t="n"/>
    </row>
    <row r="48" ht="14.25" customFormat="1" customHeight="1" s="390">
      <c r="A48" s="801" t="inlineStr">
        <is>
          <t>Итого по группе изделий</t>
        </is>
      </c>
      <c r="B48" s="797" t="n"/>
      <c r="C48" s="798" t="n"/>
      <c r="D48" s="810" t="n"/>
      <c r="E48" s="797" t="n"/>
      <c r="F48" s="798" t="n"/>
      <c r="G48" s="165">
        <f>SUM(G45:G47)</f>
        <v/>
      </c>
      <c r="H48" s="165">
        <f>SUM(H45:H47)</f>
        <v/>
      </c>
      <c r="I48" s="165">
        <f>SUM(I45:I47)</f>
        <v/>
      </c>
      <c r="J48" s="165">
        <f>SUM(J45:J47)</f>
        <v/>
      </c>
      <c r="K48" s="834" t="n"/>
      <c r="L48" s="797" t="n"/>
      <c r="M48" s="797" t="n"/>
      <c r="N48" s="798" t="n"/>
      <c r="O48" s="527" t="n"/>
      <c r="P48" s="834" t="n"/>
      <c r="Q48" s="635" t="n"/>
    </row>
    <row r="49" ht="16.5" customFormat="1" customHeight="1" s="390">
      <c r="A49" s="814" t="inlineStr">
        <is>
          <t>Насосы масляные</t>
        </is>
      </c>
      <c r="B49" s="797" t="n"/>
      <c r="C49" s="797" t="n"/>
      <c r="D49" s="797" t="n"/>
      <c r="E49" s="797" t="n"/>
      <c r="F49" s="797" t="n"/>
      <c r="G49" s="797" t="n"/>
      <c r="H49" s="797" t="n"/>
      <c r="I49" s="797" t="n"/>
      <c r="J49" s="797" t="n"/>
      <c r="K49" s="797" t="n"/>
      <c r="L49" s="797" t="n"/>
      <c r="M49" s="797" t="n"/>
      <c r="N49" s="809" t="n"/>
      <c r="O49" s="519" t="n"/>
      <c r="P49" s="516" t="n"/>
      <c r="Q49" s="520" t="n"/>
    </row>
    <row r="50" ht="15" customFormat="1" customHeight="1" s="390">
      <c r="A50" s="796" t="n"/>
      <c r="B50" s="797" t="n"/>
      <c r="C50" s="798" t="n"/>
      <c r="D50" s="800" t="n"/>
      <c r="E50" s="797" t="n"/>
      <c r="F50" s="798" t="n"/>
      <c r="G50" s="168" t="n"/>
      <c r="H50" s="168" t="n"/>
      <c r="I50" s="168" t="n"/>
      <c r="J50" s="168" t="n"/>
      <c r="K50" s="212" t="n"/>
      <c r="L50" s="413" t="n"/>
      <c r="M50" s="413" t="n"/>
      <c r="N50" s="517" t="n"/>
      <c r="O50" s="521" t="n"/>
      <c r="P50" s="168" t="n"/>
      <c r="Q50" s="522" t="n"/>
    </row>
    <row r="51" ht="15" customFormat="1" customHeight="1" s="390">
      <c r="A51" s="796" t="n"/>
      <c r="B51" s="797" t="n"/>
      <c r="C51" s="798" t="n"/>
      <c r="D51" s="800" t="n"/>
      <c r="E51" s="797" t="n"/>
      <c r="F51" s="798" t="n"/>
      <c r="G51" s="636" t="n"/>
      <c r="H51" s="168" t="n"/>
      <c r="I51" s="168" t="n"/>
      <c r="J51" s="168" t="n"/>
      <c r="K51" s="818" t="n"/>
      <c r="L51" s="797" t="n"/>
      <c r="M51" s="797" t="n"/>
      <c r="N51" s="809" t="n"/>
      <c r="O51" s="523" t="n"/>
      <c r="P51" s="209" t="n"/>
      <c r="Q51" s="524" t="n"/>
    </row>
    <row r="52" ht="15" customFormat="1" customHeight="1" s="390">
      <c r="A52" s="796" t="n"/>
      <c r="B52" s="797" t="n"/>
      <c r="C52" s="798" t="n"/>
      <c r="D52" s="800" t="n"/>
      <c r="E52" s="797" t="n"/>
      <c r="F52" s="798" t="n"/>
      <c r="G52" s="636" t="n"/>
      <c r="H52" s="636" t="n"/>
      <c r="I52" s="168" t="n"/>
      <c r="J52" s="168" t="n"/>
      <c r="K52" s="808" t="n"/>
      <c r="L52" s="797" t="n"/>
      <c r="M52" s="797" t="n"/>
      <c r="N52" s="809" t="n"/>
      <c r="O52" s="525" t="n"/>
      <c r="P52" s="211" t="n"/>
      <c r="Q52" s="526" t="n"/>
    </row>
    <row r="53" ht="14.25" customFormat="1" customHeight="1" s="390">
      <c r="A53" s="801" t="inlineStr">
        <is>
          <t>Итого по группе изделий</t>
        </is>
      </c>
      <c r="B53" s="797" t="n"/>
      <c r="C53" s="798" t="n"/>
      <c r="D53" s="810" t="n"/>
      <c r="E53" s="797" t="n"/>
      <c r="F53" s="798" t="n"/>
      <c r="G53" s="165">
        <f>SUM(G50:G52)</f>
        <v/>
      </c>
      <c r="H53" s="165">
        <f>SUM(H50:H52)</f>
        <v/>
      </c>
      <c r="I53" s="165">
        <f>SUM(I50:I52)</f>
        <v/>
      </c>
      <c r="J53" s="165">
        <f>SUM(J50:J52)</f>
        <v/>
      </c>
      <c r="K53" s="834" t="n"/>
      <c r="L53" s="797" t="n"/>
      <c r="M53" s="797" t="n"/>
      <c r="N53" s="798" t="n"/>
      <c r="O53" s="527" t="n"/>
      <c r="P53" s="834" t="n"/>
      <c r="Q53" s="635" t="n"/>
    </row>
    <row r="54" ht="16.5" customFormat="1" customHeight="1" s="390">
      <c r="A54" s="814" t="inlineStr">
        <is>
          <t>Фильтры очистки масла и корпус фильтра</t>
        </is>
      </c>
      <c r="B54" s="797" t="n"/>
      <c r="C54" s="797" t="n"/>
      <c r="D54" s="797" t="n"/>
      <c r="E54" s="797" t="n"/>
      <c r="F54" s="797" t="n"/>
      <c r="G54" s="797" t="n"/>
      <c r="H54" s="797" t="n"/>
      <c r="I54" s="797" t="n"/>
      <c r="J54" s="797" t="n"/>
      <c r="K54" s="797" t="n"/>
      <c r="L54" s="797" t="n"/>
      <c r="M54" s="797" t="n"/>
      <c r="N54" s="809" t="n"/>
      <c r="O54" s="519" t="n"/>
      <c r="P54" s="516" t="n"/>
      <c r="Q54" s="520" t="n"/>
    </row>
    <row r="55" ht="15" customFormat="1" customHeight="1" s="390">
      <c r="A55" s="796" t="n"/>
      <c r="B55" s="797" t="n"/>
      <c r="C55" s="798" t="n"/>
      <c r="D55" s="800" t="n"/>
      <c r="E55" s="797" t="n"/>
      <c r="F55" s="798" t="n"/>
      <c r="G55" s="168" t="n"/>
      <c r="H55" s="168" t="n"/>
      <c r="I55" s="168" t="n"/>
      <c r="J55" s="168" t="n"/>
      <c r="K55" s="212" t="n"/>
      <c r="L55" s="413" t="n"/>
      <c r="M55" s="413" t="n"/>
      <c r="N55" s="517" t="n"/>
      <c r="O55" s="521" t="n"/>
      <c r="P55" s="168" t="n"/>
      <c r="Q55" s="522" t="n"/>
    </row>
    <row r="56" ht="15" customFormat="1" customHeight="1" s="390">
      <c r="A56" s="796" t="n"/>
      <c r="B56" s="797" t="n"/>
      <c r="C56" s="798" t="n"/>
      <c r="D56" s="800" t="n"/>
      <c r="E56" s="797" t="n"/>
      <c r="F56" s="798" t="n"/>
      <c r="G56" s="636" t="n"/>
      <c r="H56" s="168" t="n"/>
      <c r="I56" s="168" t="n"/>
      <c r="J56" s="168" t="n"/>
      <c r="K56" s="818" t="n"/>
      <c r="L56" s="797" t="n"/>
      <c r="M56" s="797" t="n"/>
      <c r="N56" s="809" t="n"/>
      <c r="O56" s="523" t="n"/>
      <c r="P56" s="209" t="n"/>
      <c r="Q56" s="524" t="n"/>
    </row>
    <row r="57" ht="15" customFormat="1" customHeight="1" s="390">
      <c r="A57" s="796" t="n"/>
      <c r="B57" s="797" t="n"/>
      <c r="C57" s="798" t="n"/>
      <c r="D57" s="800" t="n"/>
      <c r="E57" s="797" t="n"/>
      <c r="F57" s="798" t="n"/>
      <c r="G57" s="636" t="n"/>
      <c r="H57" s="636" t="n"/>
      <c r="I57" s="168" t="n"/>
      <c r="J57" s="168" t="n"/>
      <c r="K57" s="808" t="n"/>
      <c r="L57" s="797" t="n"/>
      <c r="M57" s="797" t="n"/>
      <c r="N57" s="809" t="n"/>
      <c r="O57" s="525" t="n"/>
      <c r="P57" s="211" t="n"/>
      <c r="Q57" s="526" t="n"/>
    </row>
    <row r="58" ht="14.25" customFormat="1" customHeight="1" s="390">
      <c r="A58" s="801" t="inlineStr">
        <is>
          <t>Итого по группе изделий</t>
        </is>
      </c>
      <c r="B58" s="797" t="n"/>
      <c r="C58" s="798" t="n"/>
      <c r="D58" s="810" t="n"/>
      <c r="E58" s="797" t="n"/>
      <c r="F58" s="798" t="n"/>
      <c r="G58" s="165">
        <f>SUM(G55:G57)</f>
        <v/>
      </c>
      <c r="H58" s="165">
        <f>SUM(H55:H57)</f>
        <v/>
      </c>
      <c r="I58" s="165">
        <f>SUM(I55:I57)</f>
        <v/>
      </c>
      <c r="J58" s="165">
        <f>SUM(J55:J57)</f>
        <v/>
      </c>
      <c r="K58" s="834" t="n"/>
      <c r="L58" s="797" t="n"/>
      <c r="M58" s="797" t="n"/>
      <c r="N58" s="798" t="n"/>
      <c r="O58" s="527" t="n"/>
      <c r="P58" s="834" t="n"/>
      <c r="Q58" s="635" t="n"/>
    </row>
    <row r="59" ht="17.25" customFormat="1" customHeight="1" s="390">
      <c r="A59" s="814" t="inlineStr">
        <is>
          <t>Коромысло клапана</t>
        </is>
      </c>
      <c r="B59" s="797" t="n"/>
      <c r="C59" s="797" t="n"/>
      <c r="D59" s="797" t="n"/>
      <c r="E59" s="797" t="n"/>
      <c r="F59" s="797" t="n"/>
      <c r="G59" s="797" t="n"/>
      <c r="H59" s="797" t="n"/>
      <c r="I59" s="797" t="n"/>
      <c r="J59" s="797" t="n"/>
      <c r="K59" s="797" t="n"/>
      <c r="L59" s="797" t="n"/>
      <c r="M59" s="797" t="n"/>
      <c r="N59" s="809" t="n"/>
      <c r="O59" s="519" t="n"/>
      <c r="P59" s="516" t="n"/>
      <c r="Q59" s="520" t="n"/>
    </row>
    <row r="60" ht="15" customFormat="1" customHeight="1" s="390">
      <c r="A60" s="796" t="n"/>
      <c r="B60" s="797" t="n"/>
      <c r="C60" s="798" t="n"/>
      <c r="D60" s="800" t="n"/>
      <c r="E60" s="797" t="n"/>
      <c r="F60" s="798" t="n"/>
      <c r="G60" s="168" t="n"/>
      <c r="H60" s="168" t="n"/>
      <c r="I60" s="168" t="n"/>
      <c r="J60" s="168" t="n"/>
      <c r="K60" s="212" t="n"/>
      <c r="L60" s="413" t="n"/>
      <c r="M60" s="413" t="n"/>
      <c r="N60" s="517" t="n"/>
      <c r="O60" s="521" t="n"/>
      <c r="P60" s="168" t="n"/>
      <c r="Q60" s="522" t="n"/>
    </row>
    <row r="61" ht="15" customFormat="1" customHeight="1" s="390">
      <c r="A61" s="796" t="n"/>
      <c r="B61" s="797" t="n"/>
      <c r="C61" s="798" t="n"/>
      <c r="D61" s="800" t="n"/>
      <c r="E61" s="797" t="n"/>
      <c r="F61" s="798" t="n"/>
      <c r="G61" s="636" t="n"/>
      <c r="H61" s="168" t="n"/>
      <c r="I61" s="168" t="n"/>
      <c r="J61" s="168" t="n"/>
      <c r="K61" s="818" t="n"/>
      <c r="L61" s="797" t="n"/>
      <c r="M61" s="797" t="n"/>
      <c r="N61" s="809" t="n"/>
      <c r="O61" s="523" t="n"/>
      <c r="P61" s="209" t="n"/>
      <c r="Q61" s="524" t="n"/>
    </row>
    <row r="62" ht="15" customFormat="1" customHeight="1" s="390">
      <c r="A62" s="796" t="n"/>
      <c r="B62" s="797" t="n"/>
      <c r="C62" s="798" t="n"/>
      <c r="D62" s="800" t="n"/>
      <c r="E62" s="797" t="n"/>
      <c r="F62" s="798" t="n"/>
      <c r="G62" s="636" t="n"/>
      <c r="H62" s="636" t="n"/>
      <c r="I62" s="168" t="n"/>
      <c r="J62" s="168" t="n"/>
      <c r="K62" s="808" t="n"/>
      <c r="L62" s="797" t="n"/>
      <c r="M62" s="797" t="n"/>
      <c r="N62" s="809" t="n"/>
      <c r="O62" s="525" t="n"/>
      <c r="P62" s="211" t="n"/>
      <c r="Q62" s="526" t="n"/>
    </row>
    <row r="63" ht="14.25" customFormat="1" customHeight="1" s="390">
      <c r="A63" s="801" t="inlineStr">
        <is>
          <t>Итого по группе изделий</t>
        </is>
      </c>
      <c r="B63" s="797" t="n"/>
      <c r="C63" s="798" t="n"/>
      <c r="D63" s="810" t="n"/>
      <c r="E63" s="797" t="n"/>
      <c r="F63" s="798" t="n"/>
      <c r="G63" s="165">
        <f>SUM(G60:G62)</f>
        <v/>
      </c>
      <c r="H63" s="165">
        <f>SUM(H60:H62)</f>
        <v/>
      </c>
      <c r="I63" s="165">
        <f>SUM(I60:I62)</f>
        <v/>
      </c>
      <c r="J63" s="165">
        <f>SUM(J60:J62)</f>
        <v/>
      </c>
      <c r="K63" s="834" t="n"/>
      <c r="L63" s="797" t="n"/>
      <c r="M63" s="797" t="n"/>
      <c r="N63" s="798" t="n"/>
      <c r="O63" s="527" t="n"/>
      <c r="P63" s="834" t="n"/>
      <c r="Q63" s="635" t="n"/>
    </row>
    <row r="64" ht="19.5" customFormat="1" customHeight="1" s="885" thickBot="1">
      <c r="A64" s="826" t="inlineStr">
        <is>
          <t>ИТОГО</t>
        </is>
      </c>
      <c r="B64" s="827" t="n"/>
      <c r="C64" s="828" t="n"/>
      <c r="D64" s="857" t="n"/>
      <c r="E64" s="827" t="n"/>
      <c r="F64" s="828" t="n"/>
      <c r="G64" s="518">
        <f>G38+G43+G48+G58</f>
        <v/>
      </c>
      <c r="H64" s="518">
        <f>H38+H43+H48+H58</f>
        <v/>
      </c>
      <c r="I64" s="518">
        <f>I38+I43+I48+I58</f>
        <v/>
      </c>
      <c r="J64" s="518">
        <f>J38+J43+J48+J58</f>
        <v/>
      </c>
      <c r="K64" s="857" t="n"/>
      <c r="L64" s="827" t="n"/>
      <c r="M64" s="827" t="n"/>
      <c r="N64" s="828" t="n"/>
      <c r="O64" s="528" t="n"/>
      <c r="P64" s="857" t="n"/>
      <c r="Q64" s="633" t="n"/>
      <c r="R64" s="804" t="n"/>
      <c r="S64" s="804" t="n"/>
      <c r="T64" s="804" t="n"/>
      <c r="U64" s="804" t="n"/>
      <c r="V64" s="804" t="n"/>
      <c r="W64" s="804" t="n"/>
      <c r="X64" s="804" t="n"/>
      <c r="Y64" s="804" t="n"/>
      <c r="Z64" s="804" t="n"/>
    </row>
    <row r="65" customFormat="1" s="885">
      <c r="A65" s="429" t="n"/>
      <c r="B65" s="429" t="n"/>
      <c r="C65" s="429" t="n"/>
      <c r="D65" s="429" t="n"/>
      <c r="E65" s="429" t="n"/>
      <c r="G65" s="429" t="n"/>
      <c r="H65" s="429" t="n"/>
      <c r="I65" s="852" t="n"/>
      <c r="J65" s="852" t="n"/>
      <c r="K65" s="429" t="n"/>
      <c r="L65" s="429" t="n"/>
      <c r="M65" s="429" t="n"/>
      <c r="N65" s="429" t="n"/>
      <c r="O65" s="169" t="n"/>
      <c r="P65" s="169" t="n"/>
      <c r="Q65" s="169" t="n"/>
      <c r="R65" s="804" t="n"/>
      <c r="S65" s="804" t="n"/>
      <c r="T65" s="804" t="n"/>
      <c r="U65" s="804" t="n"/>
      <c r="V65" s="804" t="n"/>
      <c r="W65" s="804" t="n"/>
      <c r="X65" s="804" t="n"/>
      <c r="Y65" s="804" t="n"/>
      <c r="Z65" s="804" t="n"/>
    </row>
    <row r="66" customFormat="1" s="885">
      <c r="A66" s="852" t="n"/>
      <c r="B66" s="804" t="n"/>
      <c r="C66" s="852" t="n"/>
      <c r="D66" s="804" t="n"/>
      <c r="E66" s="429" t="n"/>
      <c r="G66" s="429" t="n"/>
      <c r="H66" s="429" t="n"/>
      <c r="I66" s="852" t="n"/>
      <c r="J66" s="852" t="n"/>
      <c r="K66" s="429" t="n"/>
      <c r="L66" s="429" t="n"/>
      <c r="M66" s="429" t="n"/>
      <c r="N66" s="429" t="n"/>
      <c r="O66" s="169" t="n"/>
      <c r="P66" s="169" t="n"/>
      <c r="Q66" s="169" t="n"/>
      <c r="R66" s="804" t="n"/>
      <c r="S66" s="804" t="n"/>
      <c r="T66" s="804" t="n"/>
      <c r="U66" s="804" t="n"/>
      <c r="V66" s="804" t="n"/>
      <c r="W66" s="804" t="n"/>
      <c r="X66" s="804" t="n"/>
      <c r="Y66" s="804" t="n"/>
      <c r="Z66" s="804" t="n"/>
    </row>
    <row r="67" customFormat="1" s="885">
      <c r="A67" s="429" t="n"/>
      <c r="B67" s="170" t="n"/>
      <c r="C67" s="429" t="n"/>
      <c r="D67" s="170" t="n"/>
      <c r="E67" s="429" t="n"/>
      <c r="G67" s="429" t="n"/>
      <c r="H67" s="429" t="n"/>
      <c r="I67" s="852" t="n"/>
      <c r="J67" s="852" t="n"/>
      <c r="K67" s="429" t="n"/>
      <c r="L67" s="429" t="n"/>
      <c r="M67" s="429" t="n"/>
      <c r="N67" s="429" t="n"/>
      <c r="O67" s="169" t="n"/>
      <c r="P67" s="169" t="n"/>
      <c r="Q67" s="169" t="n"/>
      <c r="R67" s="804" t="n"/>
      <c r="S67" s="804" t="n"/>
      <c r="T67" s="804" t="n"/>
      <c r="U67" s="804" t="n"/>
      <c r="V67" s="804" t="n"/>
      <c r="W67" s="804" t="n"/>
      <c r="X67" s="804" t="n"/>
      <c r="Y67" s="804" t="n"/>
      <c r="Z67" s="804" t="n"/>
    </row>
    <row r="68" customFormat="1" s="885">
      <c r="A68" s="429" t="n"/>
      <c r="B68" s="429" t="n"/>
      <c r="C68" s="429" t="n"/>
      <c r="D68" s="429" t="n"/>
      <c r="E68" s="429" t="n"/>
      <c r="G68" s="429" t="n"/>
      <c r="H68" s="429" t="n"/>
      <c r="I68" s="852" t="n"/>
      <c r="J68" s="852" t="n"/>
      <c r="K68" s="429" t="n"/>
      <c r="L68" s="429" t="n"/>
      <c r="M68" s="429" t="n"/>
      <c r="N68" s="429" t="n"/>
      <c r="O68" s="169" t="n"/>
      <c r="P68" s="169" t="n"/>
      <c r="Q68" s="169" t="n"/>
      <c r="R68" s="804" t="n"/>
      <c r="S68" s="804" t="n"/>
      <c r="T68" s="804" t="n"/>
      <c r="U68" s="804" t="n"/>
      <c r="V68" s="804" t="n"/>
      <c r="W68" s="804" t="n"/>
      <c r="X68" s="804" t="n"/>
      <c r="Y68" s="804" t="n"/>
      <c r="Z68" s="804" t="n"/>
    </row>
    <row r="69" customFormat="1" s="885">
      <c r="A69" s="429" t="n"/>
      <c r="B69" s="429" t="n"/>
      <c r="C69" s="429" t="n"/>
      <c r="D69" s="429" t="n"/>
      <c r="E69" s="429" t="n"/>
      <c r="G69" s="429" t="n"/>
      <c r="H69" s="429" t="n"/>
      <c r="I69" s="852" t="n"/>
      <c r="J69" s="852" t="n"/>
      <c r="K69" s="429" t="n"/>
      <c r="L69" s="429" t="n"/>
      <c r="M69" s="429" t="n"/>
      <c r="N69" s="429" t="n"/>
      <c r="O69" s="169" t="n"/>
      <c r="P69" s="169" t="n"/>
      <c r="Q69" s="169" t="n"/>
      <c r="R69" s="804" t="n"/>
      <c r="S69" s="804" t="n"/>
      <c r="T69" s="804" t="n"/>
      <c r="U69" s="804" t="n"/>
      <c r="V69" s="804" t="n"/>
      <c r="W69" s="804" t="n"/>
      <c r="X69" s="804" t="n"/>
      <c r="Y69" s="804" t="n"/>
      <c r="Z69" s="804" t="n"/>
    </row>
    <row r="70" customFormat="1" s="885">
      <c r="A70" s="429" t="n"/>
      <c r="B70" s="429" t="n"/>
      <c r="C70" s="429" t="n"/>
      <c r="D70" s="429" t="n"/>
      <c r="E70" s="429" t="n"/>
      <c r="G70" s="429" t="n"/>
      <c r="H70" s="429" t="n"/>
      <c r="I70" s="852" t="n"/>
      <c r="J70" s="852" t="n"/>
      <c r="K70" s="429" t="n"/>
      <c r="L70" s="429" t="n"/>
      <c r="M70" s="429" t="n"/>
      <c r="N70" s="429" t="n"/>
      <c r="O70" s="169" t="n"/>
      <c r="P70" s="169" t="n"/>
      <c r="Q70" s="169" t="n"/>
      <c r="R70" s="804" t="n"/>
      <c r="S70" s="804" t="n"/>
      <c r="T70" s="804" t="n"/>
      <c r="U70" s="804" t="n"/>
      <c r="V70" s="804" t="n"/>
      <c r="W70" s="804" t="n"/>
      <c r="X70" s="804" t="n"/>
      <c r="Y70" s="804" t="n"/>
      <c r="Z70" s="804" t="n"/>
    </row>
    <row r="71" customFormat="1" s="885">
      <c r="A71" s="429" t="n"/>
      <c r="B71" s="429" t="n"/>
      <c r="C71" s="429" t="n"/>
      <c r="D71" s="429" t="n"/>
      <c r="E71" s="429" t="n"/>
      <c r="G71" s="429" t="n"/>
      <c r="H71" s="429" t="n"/>
      <c r="I71" s="852" t="n"/>
      <c r="J71" s="852" t="n"/>
      <c r="K71" s="429" t="n"/>
      <c r="L71" s="429" t="n"/>
      <c r="M71" s="429" t="n"/>
      <c r="N71" s="429" t="n"/>
      <c r="O71" s="169" t="n"/>
      <c r="P71" s="169" t="n"/>
      <c r="Q71" s="169" t="n"/>
      <c r="R71" s="804" t="n"/>
      <c r="S71" s="804" t="n"/>
      <c r="T71" s="804" t="n"/>
      <c r="U71" s="804" t="n"/>
      <c r="V71" s="804" t="n"/>
      <c r="W71" s="804" t="n"/>
      <c r="X71" s="804" t="n"/>
      <c r="Y71" s="804" t="n"/>
      <c r="Z71" s="804" t="n"/>
    </row>
    <row r="72" customFormat="1" s="885">
      <c r="A72" s="429" t="n"/>
      <c r="B72" s="429" t="n"/>
      <c r="C72" s="429" t="n"/>
      <c r="D72" s="429" t="n"/>
      <c r="E72" s="429" t="n"/>
      <c r="G72" s="429" t="n"/>
      <c r="H72" s="429" t="n"/>
      <c r="I72" s="852" t="n"/>
      <c r="J72" s="852" t="n"/>
      <c r="K72" s="429" t="n"/>
      <c r="L72" s="429" t="n"/>
      <c r="M72" s="429" t="n"/>
      <c r="N72" s="429" t="n"/>
      <c r="O72" s="169" t="n"/>
      <c r="P72" s="169" t="n"/>
      <c r="Q72" s="169" t="n"/>
      <c r="R72" s="804" t="n"/>
      <c r="S72" s="804" t="n"/>
      <c r="T72" s="804" t="n"/>
      <c r="U72" s="804" t="n"/>
      <c r="V72" s="804" t="n"/>
      <c r="W72" s="804" t="n"/>
      <c r="X72" s="804" t="n"/>
      <c r="Y72" s="804" t="n"/>
      <c r="Z72" s="804" t="n"/>
    </row>
    <row r="73" customFormat="1" s="885">
      <c r="A73" s="429" t="n"/>
      <c r="B73" s="429" t="n"/>
      <c r="C73" s="429" t="n"/>
      <c r="D73" s="429" t="n"/>
      <c r="E73" s="429" t="n"/>
      <c r="G73" s="429" t="n"/>
      <c r="H73" s="429" t="n"/>
      <c r="I73" s="852" t="n"/>
      <c r="J73" s="852" t="n"/>
      <c r="K73" s="429" t="n"/>
      <c r="L73" s="429" t="n"/>
      <c r="M73" s="429" t="n"/>
      <c r="N73" s="429" t="n"/>
      <c r="O73" s="169" t="n"/>
      <c r="P73" s="169" t="n"/>
      <c r="Q73" s="169" t="n"/>
      <c r="R73" s="804" t="n"/>
      <c r="S73" s="804" t="n"/>
      <c r="T73" s="804" t="n"/>
      <c r="U73" s="804" t="n"/>
      <c r="V73" s="804" t="n"/>
      <c r="W73" s="804" t="n"/>
      <c r="X73" s="804" t="n"/>
      <c r="Y73" s="804" t="n"/>
      <c r="Z73" s="804" t="n"/>
    </row>
    <row r="74" customFormat="1" s="885">
      <c r="A74" s="429" t="n"/>
      <c r="B74" s="429" t="n"/>
      <c r="C74" s="429" t="n"/>
      <c r="D74" s="429" t="n"/>
      <c r="E74" s="429" t="n"/>
      <c r="G74" s="429" t="n"/>
      <c r="H74" s="429" t="n"/>
      <c r="I74" s="852" t="n"/>
      <c r="J74" s="852" t="n"/>
      <c r="K74" s="429" t="n"/>
      <c r="L74" s="429" t="n"/>
      <c r="M74" s="429" t="n"/>
      <c r="N74" s="429" t="n"/>
      <c r="O74" s="169" t="n"/>
      <c r="P74" s="169" t="n"/>
      <c r="Q74" s="169" t="n"/>
      <c r="R74" s="804" t="n"/>
      <c r="S74" s="804" t="n"/>
      <c r="T74" s="804" t="n"/>
      <c r="U74" s="804" t="n"/>
      <c r="V74" s="804" t="n"/>
      <c r="W74" s="804" t="n"/>
      <c r="X74" s="804" t="n"/>
      <c r="Y74" s="804" t="n"/>
      <c r="Z74" s="804" t="n"/>
    </row>
    <row r="75" customFormat="1" s="429">
      <c r="F75" s="885" t="n"/>
      <c r="I75" s="852" t="n"/>
      <c r="J75" s="852" t="n"/>
      <c r="O75" s="169" t="n"/>
      <c r="P75" s="169" t="n"/>
      <c r="Q75" s="169" t="n"/>
      <c r="R75" s="804" t="n"/>
      <c r="S75" s="804" t="n"/>
      <c r="T75" s="804" t="n"/>
      <c r="U75" s="804" t="n"/>
      <c r="V75" s="804" t="n"/>
      <c r="W75" s="804" t="n"/>
      <c r="X75" s="804" t="n"/>
      <c r="Y75" s="804" t="n"/>
      <c r="Z75" s="804" t="n"/>
    </row>
    <row r="76" customFormat="1" s="429">
      <c r="F76" s="885" t="n"/>
      <c r="I76" s="852" t="n"/>
      <c r="J76" s="852" t="n"/>
      <c r="O76" s="169" t="n"/>
      <c r="P76" s="169" t="n"/>
      <c r="Q76" s="169" t="n"/>
      <c r="R76" s="804" t="n"/>
      <c r="S76" s="804" t="n"/>
      <c r="T76" s="804" t="n"/>
      <c r="U76" s="804" t="n"/>
      <c r="V76" s="804" t="n"/>
      <c r="W76" s="804" t="n"/>
      <c r="X76" s="804" t="n"/>
      <c r="Y76" s="804" t="n"/>
      <c r="Z76" s="804" t="n"/>
    </row>
    <row r="77" customFormat="1" s="702">
      <c r="F77" s="57" t="n"/>
      <c r="I77" s="703" t="n"/>
      <c r="J77" s="703" t="n"/>
      <c r="O77" s="821" t="n"/>
      <c r="P77" s="821" t="n"/>
      <c r="Q77" s="821" t="n"/>
    </row>
    <row r="78" customFormat="1" s="702">
      <c r="F78" s="57" t="n"/>
      <c r="I78" s="703" t="n"/>
      <c r="J78" s="703" t="n"/>
      <c r="O78" s="821" t="n"/>
      <c r="P78" s="821" t="n"/>
      <c r="Q78" s="821" t="n"/>
    </row>
    <row r="79" customFormat="1" s="702">
      <c r="F79" s="57" t="n"/>
      <c r="I79" s="703" t="n"/>
      <c r="J79" s="703" t="n"/>
      <c r="O79" s="821" t="n"/>
      <c r="P79" s="821" t="n"/>
      <c r="Q79" s="821" t="n"/>
    </row>
  </sheetData>
  <mergeCells count="131">
    <mergeCell ref="A52:C52"/>
    <mergeCell ref="G32:H32"/>
    <mergeCell ref="D46:F46"/>
    <mergeCell ref="A58:C58"/>
    <mergeCell ref="D31:F33"/>
    <mergeCell ref="K52:N52"/>
    <mergeCell ref="A37:C37"/>
    <mergeCell ref="A56:C56"/>
    <mergeCell ref="D48:F48"/>
    <mergeCell ref="G31:J31"/>
    <mergeCell ref="A44:N44"/>
    <mergeCell ref="A43:C43"/>
    <mergeCell ref="A14:B14"/>
    <mergeCell ref="A41:C41"/>
    <mergeCell ref="A22:B22"/>
    <mergeCell ref="K56:N56"/>
    <mergeCell ref="D52:F52"/>
    <mergeCell ref="D35:F35"/>
    <mergeCell ref="A55:C55"/>
    <mergeCell ref="O22:Q22"/>
    <mergeCell ref="D50:F50"/>
    <mergeCell ref="P2:Q3"/>
    <mergeCell ref="A7:B7"/>
    <mergeCell ref="A54:N54"/>
    <mergeCell ref="C3:H3"/>
    <mergeCell ref="K41:N41"/>
    <mergeCell ref="A53:C53"/>
    <mergeCell ref="O20:Q20"/>
    <mergeCell ref="E17:N17"/>
    <mergeCell ref="A64:C64"/>
    <mergeCell ref="C17:D18"/>
    <mergeCell ref="E18:I18"/>
    <mergeCell ref="A13:B13"/>
    <mergeCell ref="D56:F56"/>
    <mergeCell ref="K58:N58"/>
    <mergeCell ref="A51:C51"/>
    <mergeCell ref="K36:N36"/>
    <mergeCell ref="D37:F37"/>
    <mergeCell ref="A62:C62"/>
    <mergeCell ref="A38:C38"/>
    <mergeCell ref="A3:B5"/>
    <mergeCell ref="K37:N37"/>
    <mergeCell ref="A60:C60"/>
    <mergeCell ref="A57:C57"/>
    <mergeCell ref="A36:C36"/>
    <mergeCell ref="A17:B19"/>
    <mergeCell ref="Q31:Q33"/>
    <mergeCell ref="A47:C47"/>
    <mergeCell ref="K51:N51"/>
    <mergeCell ref="A42:C42"/>
    <mergeCell ref="A20:B20"/>
    <mergeCell ref="O24:Q24"/>
    <mergeCell ref="K62:N62"/>
    <mergeCell ref="O17:Q19"/>
    <mergeCell ref="D41:F41"/>
    <mergeCell ref="L4:N4"/>
    <mergeCell ref="A61:C61"/>
    <mergeCell ref="A45:C45"/>
    <mergeCell ref="O31:O33"/>
    <mergeCell ref="D53:F53"/>
    <mergeCell ref="A24:B24"/>
    <mergeCell ref="A40:C40"/>
    <mergeCell ref="O23:Q23"/>
    <mergeCell ref="O28:Q28"/>
    <mergeCell ref="K47:N47"/>
    <mergeCell ref="E16:H16"/>
    <mergeCell ref="C66:D66"/>
    <mergeCell ref="A11:B11"/>
    <mergeCell ref="O26:Q26"/>
    <mergeCell ref="K53:N53"/>
    <mergeCell ref="A1:N1"/>
    <mergeCell ref="D51:F51"/>
    <mergeCell ref="A39:N39"/>
    <mergeCell ref="D62:F62"/>
    <mergeCell ref="A63:C63"/>
    <mergeCell ref="A28:B28"/>
    <mergeCell ref="A34:N34"/>
    <mergeCell ref="K38:N38"/>
    <mergeCell ref="D57:F57"/>
    <mergeCell ref="D60:F60"/>
    <mergeCell ref="K43:N43"/>
    <mergeCell ref="J18:N18"/>
    <mergeCell ref="A48:C48"/>
    <mergeCell ref="D58:F58"/>
    <mergeCell ref="A21:B21"/>
    <mergeCell ref="A26:B26"/>
    <mergeCell ref="D36:F36"/>
    <mergeCell ref="K57:N57"/>
    <mergeCell ref="D64:F64"/>
    <mergeCell ref="D40:F40"/>
    <mergeCell ref="D45:F45"/>
    <mergeCell ref="A25:B25"/>
    <mergeCell ref="J4:K4"/>
    <mergeCell ref="O21:Q21"/>
    <mergeCell ref="A46:C46"/>
    <mergeCell ref="K64:N64"/>
    <mergeCell ref="F4:H4"/>
    <mergeCell ref="D43:F43"/>
    <mergeCell ref="A6:B6"/>
    <mergeCell ref="A66:B66"/>
    <mergeCell ref="A31:C33"/>
    <mergeCell ref="D38:F38"/>
    <mergeCell ref="A23:B23"/>
    <mergeCell ref="A9:B9"/>
    <mergeCell ref="A29:P29"/>
    <mergeCell ref="O25:Q25"/>
    <mergeCell ref="D55:F55"/>
    <mergeCell ref="A59:N59"/>
    <mergeCell ref="A30:N30"/>
    <mergeCell ref="K42:N42"/>
    <mergeCell ref="D47:F47"/>
    <mergeCell ref="A35:C35"/>
    <mergeCell ref="A27:B27"/>
    <mergeCell ref="I3:N3"/>
    <mergeCell ref="O27:Q27"/>
    <mergeCell ref="K61:N61"/>
    <mergeCell ref="D63:F63"/>
    <mergeCell ref="A12:B12"/>
    <mergeCell ref="K46:N46"/>
    <mergeCell ref="A50:C50"/>
    <mergeCell ref="D4:E4"/>
    <mergeCell ref="P31:P33"/>
    <mergeCell ref="A10:B10"/>
    <mergeCell ref="K63:N63"/>
    <mergeCell ref="D42:F42"/>
    <mergeCell ref="I32:J32"/>
    <mergeCell ref="A8:B8"/>
    <mergeCell ref="K48:N48"/>
    <mergeCell ref="D61:F61"/>
    <mergeCell ref="K31:N33"/>
    <mergeCell ref="A49:N49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rowBreaks count="1" manualBreakCount="1">
    <brk id="29" min="0" max="17" man="1"/>
  </row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Z43"/>
  <sheetViews>
    <sheetView view="pageBreakPreview" zoomScale="82" zoomScaleSheetLayoutView="82" workbookViewId="0">
      <selection activeCell="K7" sqref="K7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ОАО "МАЗ"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Данные2!A16</f>
        <v/>
      </c>
      <c r="B6" s="687" t="n"/>
      <c r="C6" s="457">
        <f>Данные2!AL16</f>
        <v/>
      </c>
      <c r="D6" s="574">
        <f>Данные2!AM16</f>
        <v/>
      </c>
      <c r="E6" s="446">
        <f>D6*1000000/C6</f>
        <v/>
      </c>
      <c r="F6" s="457" t="n">
        <v>1680</v>
      </c>
      <c r="G6" s="551" t="n">
        <v>1</v>
      </c>
      <c r="H6" s="447">
        <f>G6*1000000/F6</f>
        <v/>
      </c>
      <c r="I6" s="448" t="n"/>
      <c r="J6" s="449">
        <f>Данные2!AN16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МАЗ,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76" t="n"/>
      <c r="P15" s="812" t="n"/>
      <c r="Q15" s="877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880" t="n"/>
      <c r="P16" s="797" t="n"/>
      <c r="Q16" s="809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3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8:B18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Q21:Q23"/>
    <mergeCell ref="A27:C27"/>
    <mergeCell ref="J4:K4"/>
    <mergeCell ref="D25:F25"/>
    <mergeCell ref="F4:H4"/>
    <mergeCell ref="O17:Q17"/>
    <mergeCell ref="L4:N4"/>
    <mergeCell ref="K21:N23"/>
    <mergeCell ref="A6:B6"/>
    <mergeCell ref="G22:H22"/>
    <mergeCell ref="O16:Q16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Z43"/>
  <sheetViews>
    <sheetView view="pageBreakPreview" zoomScale="82" zoomScaleSheetLayoutView="82" workbookViewId="0">
      <selection activeCell="K10" sqref="K10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ОАО "Гомсельмаш"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Данные2!A20</f>
        <v/>
      </c>
      <c r="B6" s="687" t="n"/>
      <c r="C6" s="457">
        <f>Данные2!AL20</f>
        <v/>
      </c>
      <c r="D6" s="574">
        <f>Данные2!AM20</f>
        <v/>
      </c>
      <c r="E6" s="446">
        <f>D6*1000000/C6</f>
        <v/>
      </c>
      <c r="F6" s="457" t="n">
        <v>1963</v>
      </c>
      <c r="G6" s="551" t="n">
        <v>1</v>
      </c>
      <c r="H6" s="447">
        <f>G6*1000000/F6</f>
        <v/>
      </c>
      <c r="I6" s="448" t="n"/>
      <c r="J6" s="449">
        <f>Данные2!AN20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Гомсельмаш,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  <mergeCell ref="A18:B18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Z64"/>
  <sheetViews>
    <sheetView view="pageBreakPreview" zoomScale="82" zoomScaleSheetLayoutView="82" workbookViewId="0">
      <selection activeCell="P5" sqref="P5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9.5" customHeight="1" s="391" thickBot="1">
      <c r="A1" s="854" t="inlineStr">
        <is>
          <t>ИНФОРМАЦИЯ о дефектности продукции в ОАО "МЗКТ"</t>
        </is>
      </c>
      <c r="P1" s="820" t="inlineStr">
        <is>
          <t>Количество месяцев по которым составлен отчет</t>
        </is>
      </c>
    </row>
    <row r="2" ht="15" customHeight="1" s="391">
      <c r="A2" s="835" t="inlineStr">
        <is>
          <t>Наименование изделия</t>
        </is>
      </c>
      <c r="B2" s="758" t="n"/>
      <c r="C2" s="874" t="inlineStr">
        <is>
          <t>конвейер. Цель - 300 ppm</t>
        </is>
      </c>
      <c r="D2" s="687" t="n"/>
      <c r="E2" s="687" t="n"/>
      <c r="F2" s="687" t="n"/>
      <c r="G2" s="687" t="n"/>
      <c r="H2" s="688" t="n"/>
      <c r="I2" s="874" t="inlineStr">
        <is>
          <t>эксплуатация. Цель - 200 ppm</t>
        </is>
      </c>
      <c r="J2" s="687" t="n"/>
      <c r="K2" s="687" t="n"/>
      <c r="L2" s="687" t="n"/>
      <c r="M2" s="687" t="n"/>
      <c r="N2" s="688" t="n"/>
      <c r="P2" s="794" t="n"/>
      <c r="Q2" s="794" t="n"/>
    </row>
    <row r="3" ht="15" customHeight="1" s="391">
      <c r="A3" s="695" t="n"/>
      <c r="B3" s="737" t="n"/>
      <c r="C3" s="410">
        <f>YEAR(TODAY())</f>
        <v/>
      </c>
      <c r="D3" s="859" t="inlineStr">
        <is>
          <t>год с накоплением</t>
        </is>
      </c>
      <c r="E3" s="738" t="n"/>
      <c r="F3" s="861">
        <f>YEAR(TODAY()) - 1</f>
        <v/>
      </c>
      <c r="G3" s="794" t="n"/>
      <c r="H3" s="738" t="n"/>
      <c r="I3" s="410">
        <f>YEAR(TODAY())</f>
        <v/>
      </c>
      <c r="J3" s="859" t="inlineStr">
        <is>
          <t>год с накоплением</t>
        </is>
      </c>
      <c r="K3" s="738" t="n"/>
      <c r="L3" s="843">
        <f>F3</f>
        <v/>
      </c>
      <c r="M3" s="794" t="n"/>
      <c r="N3" s="738" t="n"/>
      <c r="P3" s="504">
        <f>Данные2!AL1</f>
        <v/>
      </c>
      <c r="Q3" s="503" t="n"/>
    </row>
    <row r="4" ht="26.25" customHeight="1" s="391" thickBot="1">
      <c r="A4" s="696" t="n"/>
      <c r="B4" s="720" t="n"/>
      <c r="C4" s="406" t="inlineStr">
        <is>
          <t>Поставка</t>
        </is>
      </c>
      <c r="D4" s="407" t="inlineStr">
        <is>
          <t>Брак, шт.</t>
        </is>
      </c>
      <c r="E4" s="408" t="inlineStr">
        <is>
          <t>ppm</t>
        </is>
      </c>
      <c r="F4" s="406" t="inlineStr">
        <is>
          <t>Поставка</t>
        </is>
      </c>
      <c r="G4" s="407" t="inlineStr">
        <is>
          <t>Брак, шт.</t>
        </is>
      </c>
      <c r="H4" s="409" t="inlineStr">
        <is>
          <t>ppm</t>
        </is>
      </c>
      <c r="I4" s="406" t="inlineStr">
        <is>
          <t>Гарант. парк, шт.</t>
        </is>
      </c>
      <c r="J4" s="407" t="inlineStr">
        <is>
          <t>Брак, шт.</t>
        </is>
      </c>
      <c r="K4" s="465" t="inlineStr">
        <is>
          <t>ppm</t>
        </is>
      </c>
      <c r="L4" s="411" t="inlineStr">
        <is>
          <t>Гарант. парк, шт.</t>
        </is>
      </c>
      <c r="M4" s="407" t="inlineStr">
        <is>
          <t>Брак, шт.</t>
        </is>
      </c>
      <c r="N4" s="409" t="inlineStr">
        <is>
          <t>ppm</t>
        </is>
      </c>
    </row>
    <row r="5" ht="15" customHeight="1" s="391">
      <c r="A5" s="862">
        <f>Данные2!A24</f>
        <v/>
      </c>
      <c r="B5" s="687" t="n"/>
      <c r="C5" s="457">
        <f>Данные2!AL24</f>
        <v/>
      </c>
      <c r="D5" s="574">
        <f>Данные2!AM24</f>
        <v/>
      </c>
      <c r="E5" s="446">
        <f>D5*1000000/C5</f>
        <v/>
      </c>
      <c r="F5" s="457" t="n">
        <v>28</v>
      </c>
      <c r="G5" s="551" t="n">
        <v>0</v>
      </c>
      <c r="H5" s="447">
        <f>G5*1000000/F5</f>
        <v/>
      </c>
      <c r="I5" s="448" t="n"/>
      <c r="J5" s="449">
        <f>Данные2!AN24</f>
        <v/>
      </c>
      <c r="K5" s="450">
        <f>J5*1000000/I5*12/P3</f>
        <v/>
      </c>
      <c r="L5" s="553" t="n"/>
      <c r="M5" s="551" t="n"/>
      <c r="N5" s="451">
        <f>M5*1000000/L5</f>
        <v/>
      </c>
    </row>
    <row r="6" ht="15" customHeight="1" s="391" thickBot="1">
      <c r="A6" s="822" t="n"/>
      <c r="B6" s="690" t="n"/>
      <c r="C6" s="457" t="n"/>
      <c r="D6" s="574" t="n"/>
      <c r="E6" s="446" t="n"/>
      <c r="F6" s="457" t="n"/>
      <c r="G6" s="574" t="n"/>
      <c r="H6" s="447" t="n"/>
      <c r="I6" s="452" t="n"/>
      <c r="J6" s="574" t="n"/>
      <c r="K6" s="453" t="n"/>
      <c r="L6" s="452" t="n"/>
      <c r="M6" s="574" t="n"/>
      <c r="N6" s="451" t="n"/>
    </row>
    <row r="7" ht="15.75" customHeight="1" s="391" thickBot="1">
      <c r="A7" s="815" t="inlineStr">
        <is>
          <t>ИТОГО</t>
        </is>
      </c>
      <c r="B7" s="816" t="n"/>
      <c r="C7" s="458">
        <f>SUM(C5:C6)</f>
        <v/>
      </c>
      <c r="D7" s="460">
        <f>SUM(D5:D6)</f>
        <v/>
      </c>
      <c r="E7" s="459">
        <f>D7*1000000/C7</f>
        <v/>
      </c>
      <c r="F7" s="458">
        <f>SUM(F5:F6)</f>
        <v/>
      </c>
      <c r="G7" s="460">
        <f>SUM(G5:G6)</f>
        <v/>
      </c>
      <c r="H7" s="461">
        <f>G7*1000000/F7</f>
        <v/>
      </c>
      <c r="I7" s="462">
        <f>SUM(I5:I6)</f>
        <v/>
      </c>
      <c r="J7" s="463">
        <f>SUM(J5:J6)</f>
        <v/>
      </c>
      <c r="K7" s="464">
        <f>J7*1000000/I7*12/P3</f>
        <v/>
      </c>
      <c r="L7" s="458">
        <f>SUM(L5:L6)</f>
        <v/>
      </c>
      <c r="M7" s="463">
        <f>SUM(M5:M6)</f>
        <v/>
      </c>
      <c r="N7" s="461">
        <f>M7*1000000/L7</f>
        <v/>
      </c>
    </row>
    <row r="8" ht="8.25" customHeight="1" s="391">
      <c r="A8" s="533" t="n"/>
      <c r="B8" s="469" t="n"/>
      <c r="C8" s="468" t="n"/>
      <c r="D8" s="468" t="n"/>
      <c r="E8" s="468" t="n"/>
      <c r="F8" s="468" t="n"/>
      <c r="G8" s="468" t="n"/>
      <c r="H8" s="468" t="n"/>
      <c r="I8" s="468" t="n"/>
      <c r="J8" s="468" t="n"/>
      <c r="K8" s="468" t="n"/>
      <c r="L8" s="468" t="n"/>
      <c r="M8" s="468" t="n"/>
      <c r="N8" s="534" t="n"/>
    </row>
    <row r="9" ht="21" customHeight="1" s="391" thickBot="1">
      <c r="A9" s="535" t="n"/>
      <c r="B9" s="402" t="n"/>
      <c r="C9" s="402" t="n"/>
      <c r="D9" s="529" t="n"/>
      <c r="E9" s="851" t="inlineStr">
        <is>
          <t xml:space="preserve">Информация по статистике потребителя за </t>
        </is>
      </c>
      <c r="F9" s="849" t="n"/>
      <c r="G9" s="849" t="n"/>
      <c r="H9" s="849" t="n"/>
      <c r="I9" s="537">
        <f>P3</f>
        <v/>
      </c>
      <c r="J9" s="530" t="inlineStr">
        <is>
          <t>месяц (-а/-ев)</t>
        </is>
      </c>
      <c r="K9" s="403" t="n"/>
      <c r="L9" s="505" t="n"/>
      <c r="M9" s="402" t="n"/>
      <c r="N9" s="536" t="n"/>
      <c r="O9" s="402" t="n"/>
      <c r="P9" s="402" t="n"/>
    </row>
    <row r="10" ht="14.25" customHeight="1" s="391">
      <c r="A10" s="836">
        <f>A2</f>
        <v/>
      </c>
      <c r="B10" s="758" t="n"/>
      <c r="C10" s="829" t="inlineStr">
        <is>
          <t>Данные МЗКТ, шт.</t>
        </is>
      </c>
      <c r="D10" s="758" t="n"/>
      <c r="E10" s="825" t="inlineStr">
        <is>
          <t>Данные БЗА, шт.</t>
        </is>
      </c>
      <c r="F10" s="687" t="n"/>
      <c r="G10" s="687" t="n"/>
      <c r="H10" s="687" t="n"/>
      <c r="I10" s="687" t="n"/>
      <c r="J10" s="687" t="n"/>
      <c r="K10" s="687" t="n"/>
      <c r="L10" s="687" t="n"/>
      <c r="M10" s="687" t="n"/>
      <c r="N10" s="740" t="n"/>
      <c r="O10" s="840" t="inlineStr">
        <is>
          <t xml:space="preserve">Примечания </t>
        </is>
      </c>
      <c r="P10" s="841" t="n"/>
      <c r="Q10" s="842" t="n"/>
    </row>
    <row r="11" ht="14.25" customHeight="1" s="391">
      <c r="A11" s="695" t="n"/>
      <c r="B11" s="737" t="n"/>
      <c r="C11" s="830" t="n"/>
      <c r="D11" s="738" t="n"/>
      <c r="E11" s="831" t="inlineStr">
        <is>
          <t>Конвейер</t>
        </is>
      </c>
      <c r="F11" s="794" t="n"/>
      <c r="G11" s="794" t="n"/>
      <c r="H11" s="794" t="n"/>
      <c r="I11" s="778" t="n"/>
      <c r="J11" s="831" t="inlineStr">
        <is>
          <t>Гарантия</t>
        </is>
      </c>
      <c r="K11" s="794" t="n"/>
      <c r="L11" s="794" t="n"/>
      <c r="M11" s="794" t="n"/>
      <c r="N11" s="778" t="n"/>
      <c r="Q11" s="770" t="n"/>
    </row>
    <row r="12" ht="33" customHeight="1" s="391" thickBot="1">
      <c r="A12" s="696" t="n"/>
      <c r="B12" s="720" t="n"/>
      <c r="C12" s="466" t="inlineStr">
        <is>
          <t>конвейер</t>
        </is>
      </c>
      <c r="D12" s="467" t="inlineStr">
        <is>
          <t>гарантия</t>
        </is>
      </c>
      <c r="E12" s="473" t="inlineStr">
        <is>
          <t>Признано</t>
        </is>
      </c>
      <c r="F12" s="471" t="inlineStr">
        <is>
          <t>Отклонено</t>
        </is>
      </c>
      <c r="G12" s="471" t="inlineStr">
        <is>
          <t>Не возвращено</t>
        </is>
      </c>
      <c r="H12" s="472" t="inlineStr">
        <is>
          <t>На исследовании</t>
        </is>
      </c>
      <c r="I12" s="495" t="inlineStr">
        <is>
          <t>Итого</t>
        </is>
      </c>
      <c r="J12" s="473" t="inlineStr">
        <is>
          <t>Признано</t>
        </is>
      </c>
      <c r="K12" s="471" t="inlineStr">
        <is>
          <t>Отклонено</t>
        </is>
      </c>
      <c r="L12" s="471" t="inlineStr">
        <is>
          <t>Не возвращено</t>
        </is>
      </c>
      <c r="M12" s="472" t="inlineStr">
        <is>
          <t>На исследовании</t>
        </is>
      </c>
      <c r="N12" s="512" t="inlineStr">
        <is>
          <t>Итого</t>
        </is>
      </c>
      <c r="O12" s="794" t="n"/>
      <c r="P12" s="794" t="n"/>
      <c r="Q12" s="778" t="n"/>
    </row>
    <row r="13" ht="15" customHeight="1" s="391">
      <c r="A13" s="838">
        <f>A5</f>
        <v/>
      </c>
      <c r="B13" s="812" t="n"/>
      <c r="C13" s="487" t="n"/>
      <c r="D13" s="488" t="n"/>
      <c r="E13" s="513" t="n"/>
      <c r="F13" s="489" t="n"/>
      <c r="G13" s="489" t="n"/>
      <c r="H13" s="490" t="n"/>
      <c r="I13" s="538">
        <f>SUM(E13:H13)</f>
        <v/>
      </c>
      <c r="J13" s="388" t="n"/>
      <c r="K13" s="489" t="n"/>
      <c r="L13" s="490" t="n"/>
      <c r="M13" s="489" t="n"/>
      <c r="N13" s="499">
        <f>SUM(J13:M13)</f>
        <v/>
      </c>
      <c r="O13" s="824" t="n"/>
      <c r="P13" s="812" t="n"/>
      <c r="Q13" s="813" t="n"/>
    </row>
    <row r="14" ht="15" customHeight="1" s="391">
      <c r="A14" s="817" t="n"/>
      <c r="B14" s="797" t="n"/>
      <c r="C14" s="491" t="n"/>
      <c r="D14" s="492" t="n"/>
      <c r="E14" s="514" t="n"/>
      <c r="F14" s="208" t="n"/>
      <c r="G14" s="208" t="n"/>
      <c r="H14" s="493" t="n"/>
      <c r="I14" s="497" t="n"/>
      <c r="J14" s="389" t="n"/>
      <c r="K14" s="208" t="n"/>
      <c r="L14" s="493" t="n"/>
      <c r="M14" s="208" t="n"/>
      <c r="N14" s="500" t="n"/>
      <c r="O14" s="860" t="n"/>
      <c r="P14" s="797" t="n"/>
      <c r="Q14" s="809" t="n"/>
    </row>
    <row r="15" ht="16.5" customHeight="1" s="391" thickBot="1">
      <c r="A15" s="875" t="inlineStr">
        <is>
          <t>ИТОГО</t>
        </is>
      </c>
      <c r="B15" s="720" t="n"/>
      <c r="C15" s="506">
        <f>SUM(C13:C14)</f>
        <v/>
      </c>
      <c r="D15" s="507">
        <f>SUM(D13:D14)</f>
        <v/>
      </c>
      <c r="E15" s="506">
        <f>SUM(E13:E14)</f>
        <v/>
      </c>
      <c r="F15" s="508">
        <f>SUM(F13:F14)</f>
        <v/>
      </c>
      <c r="G15" s="508">
        <f>SUM(G13:G14)</f>
        <v/>
      </c>
      <c r="H15" s="508">
        <f>SUM(H13:H14)</f>
        <v/>
      </c>
      <c r="I15" s="508">
        <f>SUM(I13:I14)</f>
        <v/>
      </c>
      <c r="J15" s="509">
        <f>SUM(J13:J14)</f>
        <v/>
      </c>
      <c r="K15" s="510">
        <f>SUM(K13:K14)</f>
        <v/>
      </c>
      <c r="L15" s="510">
        <f>SUM(L13:L14)</f>
        <v/>
      </c>
      <c r="M15" s="510">
        <f>SUM(M13:M14)</f>
        <v/>
      </c>
      <c r="N15" s="511">
        <f>SUM(N13:N14)</f>
        <v/>
      </c>
      <c r="O15" s="881" t="n"/>
      <c r="P15" s="706" t="n"/>
      <c r="Q15" s="882" t="n"/>
    </row>
    <row r="16" ht="12" customHeight="1" s="391">
      <c r="A16" s="865" t="n"/>
      <c r="B16" s="804" t="n"/>
      <c r="C16" s="804" t="n"/>
      <c r="D16" s="804" t="n"/>
      <c r="E16" s="804" t="n"/>
      <c r="F16" s="804" t="n"/>
      <c r="G16" s="804" t="n"/>
      <c r="H16" s="804" t="n"/>
      <c r="I16" s="804" t="n"/>
      <c r="J16" s="804" t="n"/>
      <c r="K16" s="804" t="n"/>
      <c r="L16" s="804" t="n"/>
      <c r="M16" s="804" t="n"/>
      <c r="N16" s="804" t="n"/>
      <c r="O16" s="804" t="n"/>
      <c r="P16" s="804" t="n"/>
      <c r="Q16" s="173" t="n"/>
    </row>
    <row r="17" ht="19.5" customFormat="1" customHeight="1" s="885" thickBot="1">
      <c r="A17" s="854" t="inlineStr">
        <is>
          <t>ИНФОРМАЦИЯ о дефектности продукции в ОАО "БелАЗ"</t>
        </is>
      </c>
      <c r="O17" s="169" t="n"/>
      <c r="P17" s="169" t="n"/>
      <c r="Q17" s="169" t="n"/>
      <c r="R17" s="804" t="n"/>
      <c r="S17" s="804" t="n"/>
      <c r="T17" s="804" t="n"/>
      <c r="U17" s="804" t="n"/>
      <c r="V17" s="804" t="n"/>
      <c r="W17" s="804" t="n"/>
      <c r="X17" s="804" t="n"/>
      <c r="Y17" s="804" t="n"/>
      <c r="Z17" s="804" t="n"/>
    </row>
    <row r="18" ht="15" customHeight="1" s="391">
      <c r="A18" s="835" t="inlineStr">
        <is>
          <t>Наименование изделия</t>
        </is>
      </c>
      <c r="B18" s="758" t="n"/>
      <c r="C18" s="874" t="inlineStr">
        <is>
          <t>конвейер. Цель - 300 ppm</t>
        </is>
      </c>
      <c r="D18" s="687" t="n"/>
      <c r="E18" s="687" t="n"/>
      <c r="F18" s="687" t="n"/>
      <c r="G18" s="687" t="n"/>
      <c r="H18" s="688" t="n"/>
      <c r="I18" s="874" t="inlineStr">
        <is>
          <t>эксплуатация. Цель - 200 ppm</t>
        </is>
      </c>
      <c r="J18" s="687" t="n"/>
      <c r="K18" s="687" t="n"/>
      <c r="L18" s="687" t="n"/>
      <c r="M18" s="687" t="n"/>
      <c r="N18" s="688" t="n"/>
      <c r="P18" s="169" t="n"/>
      <c r="Q18" s="169" t="n"/>
    </row>
    <row r="19" ht="15" customHeight="1" s="391">
      <c r="A19" s="695" t="n"/>
      <c r="B19" s="737" t="n"/>
      <c r="C19" s="410">
        <f>YEAR(TODAY())</f>
        <v/>
      </c>
      <c r="D19" s="859" t="inlineStr">
        <is>
          <t>год с накоплением</t>
        </is>
      </c>
      <c r="E19" s="738" t="n"/>
      <c r="F19" s="861">
        <f>YEAR(TODAY()) - 1</f>
        <v/>
      </c>
      <c r="G19" s="794" t="n"/>
      <c r="H19" s="738" t="n"/>
      <c r="I19" s="410">
        <f>YEAR(TODAY())</f>
        <v/>
      </c>
      <c r="J19" s="859" t="inlineStr">
        <is>
          <t>год с накоплением</t>
        </is>
      </c>
      <c r="K19" s="738" t="n"/>
      <c r="L19" s="843">
        <f>F19</f>
        <v/>
      </c>
      <c r="M19" s="794" t="n"/>
      <c r="N19" s="738" t="n"/>
      <c r="P19" s="504" t="n"/>
      <c r="Q19" s="503" t="n"/>
    </row>
    <row r="20" ht="26.25" customHeight="1" s="391" thickBot="1">
      <c r="A20" s="696" t="n"/>
      <c r="B20" s="720" t="n"/>
      <c r="C20" s="406" t="inlineStr">
        <is>
          <t>Поставка</t>
        </is>
      </c>
      <c r="D20" s="407" t="inlineStr">
        <is>
          <t>Брак, шт.</t>
        </is>
      </c>
      <c r="E20" s="408" t="inlineStr">
        <is>
          <t>ppm</t>
        </is>
      </c>
      <c r="F20" s="406" t="inlineStr">
        <is>
          <t>Поставка</t>
        </is>
      </c>
      <c r="G20" s="407" t="inlineStr">
        <is>
          <t>Брак, шт.</t>
        </is>
      </c>
      <c r="H20" s="409" t="inlineStr">
        <is>
          <t>ppm</t>
        </is>
      </c>
      <c r="I20" s="406" t="inlineStr">
        <is>
          <t>Гарант. парк, шт.</t>
        </is>
      </c>
      <c r="J20" s="407" t="inlineStr">
        <is>
          <t>Брак, шт.</t>
        </is>
      </c>
      <c r="K20" s="465" t="inlineStr">
        <is>
          <t>ppm</t>
        </is>
      </c>
      <c r="L20" s="411" t="inlineStr">
        <is>
          <t>Гарант. парк, шт.</t>
        </is>
      </c>
      <c r="M20" s="407" t="inlineStr">
        <is>
          <t>Брак, шт.</t>
        </is>
      </c>
      <c r="N20" s="409" t="inlineStr">
        <is>
          <t>ppm</t>
        </is>
      </c>
    </row>
    <row r="21" ht="15" customHeight="1" s="391">
      <c r="A21" s="862">
        <f>Данные2!A28</f>
        <v/>
      </c>
      <c r="B21" s="687" t="n"/>
      <c r="C21" s="457">
        <f>Данные2!AL28</f>
        <v/>
      </c>
      <c r="D21" s="574">
        <f>Данные2!AM28</f>
        <v/>
      </c>
      <c r="E21" s="446">
        <f>D21*1000000/C21</f>
        <v/>
      </c>
      <c r="F21" s="457" t="n">
        <v>124</v>
      </c>
      <c r="G21" s="551" t="n">
        <v>0</v>
      </c>
      <c r="H21" s="447">
        <f>G21*1000000/F21</f>
        <v/>
      </c>
      <c r="I21" s="448" t="n"/>
      <c r="J21" s="449">
        <f>Данные2!AN28</f>
        <v/>
      </c>
      <c r="K21" s="450">
        <f>J21*1000000/I21*12/P3</f>
        <v/>
      </c>
      <c r="L21" s="553" t="n"/>
      <c r="M21" s="551" t="n"/>
      <c r="N21" s="451">
        <f>M21*1000000/L21</f>
        <v/>
      </c>
    </row>
    <row r="22" ht="15" customHeight="1" s="391" thickBot="1">
      <c r="A22" s="822" t="n"/>
      <c r="B22" s="690" t="n"/>
      <c r="C22" s="457" t="n"/>
      <c r="D22" s="574" t="n"/>
      <c r="E22" s="446" t="n"/>
      <c r="F22" s="457" t="n"/>
      <c r="G22" s="574" t="n"/>
      <c r="H22" s="447" t="n"/>
      <c r="I22" s="452" t="n"/>
      <c r="J22" s="574" t="n"/>
      <c r="K22" s="453" t="n"/>
      <c r="L22" s="452" t="n"/>
      <c r="M22" s="574" t="n"/>
      <c r="N22" s="451" t="n"/>
    </row>
    <row r="23" ht="15.75" customHeight="1" s="391" thickBot="1">
      <c r="A23" s="815" t="inlineStr">
        <is>
          <t>ИТОГО</t>
        </is>
      </c>
      <c r="B23" s="816" t="n"/>
      <c r="C23" s="458">
        <f>SUM(C21:C22)</f>
        <v/>
      </c>
      <c r="D23" s="460">
        <f>SUM(D21:D22)</f>
        <v/>
      </c>
      <c r="E23" s="459">
        <f>D23*1000000/C23</f>
        <v/>
      </c>
      <c r="F23" s="458">
        <f>SUM(F21:F22)</f>
        <v/>
      </c>
      <c r="G23" s="460">
        <f>SUM(G21:G22)</f>
        <v/>
      </c>
      <c r="H23" s="461">
        <f>G23*1000000/F23</f>
        <v/>
      </c>
      <c r="I23" s="462">
        <f>SUM(I21:I22)</f>
        <v/>
      </c>
      <c r="J23" s="463">
        <f>SUM(J21:J22)</f>
        <v/>
      </c>
      <c r="K23" s="464">
        <f>J23*1000000/I23*12/P3</f>
        <v/>
      </c>
      <c r="L23" s="458">
        <f>SUM(L21:L22)</f>
        <v/>
      </c>
      <c r="M23" s="463">
        <f>SUM(M21:M22)</f>
        <v/>
      </c>
      <c r="N23" s="461">
        <f>M23*1000000/L23</f>
        <v/>
      </c>
    </row>
    <row r="24" ht="8.25" customHeight="1" s="391">
      <c r="A24" s="533" t="n"/>
      <c r="B24" s="469" t="n"/>
      <c r="C24" s="468" t="n"/>
      <c r="D24" s="468" t="n"/>
      <c r="E24" s="468" t="n"/>
      <c r="F24" s="468" t="n"/>
      <c r="G24" s="468" t="n"/>
      <c r="H24" s="468" t="n"/>
      <c r="I24" s="468" t="n"/>
      <c r="J24" s="468" t="n"/>
      <c r="K24" s="468" t="n"/>
      <c r="L24" s="468" t="n"/>
      <c r="M24" s="468" t="n"/>
      <c r="N24" s="534" t="n"/>
    </row>
    <row r="25" ht="21" customHeight="1" s="391" thickBot="1">
      <c r="A25" s="535" t="n"/>
      <c r="B25" s="402" t="n"/>
      <c r="C25" s="402" t="n"/>
      <c r="D25" s="529" t="n"/>
      <c r="E25" s="851" t="inlineStr">
        <is>
          <t xml:space="preserve">Информация по статистике потребителя за </t>
        </is>
      </c>
      <c r="F25" s="849" t="n"/>
      <c r="G25" s="849" t="n"/>
      <c r="H25" s="849" t="n"/>
      <c r="I25" s="537">
        <f>P3</f>
        <v/>
      </c>
      <c r="J25" s="530" t="inlineStr">
        <is>
          <t>месяц (-а/-ев)</t>
        </is>
      </c>
      <c r="K25" s="403" t="n"/>
      <c r="L25" s="505" t="n"/>
      <c r="M25" s="402" t="n"/>
      <c r="N25" s="536" t="n"/>
      <c r="O25" s="402" t="n"/>
      <c r="P25" s="402" t="n"/>
    </row>
    <row r="26" ht="14.25" customHeight="1" s="391">
      <c r="A26" s="836">
        <f>A18</f>
        <v/>
      </c>
      <c r="B26" s="758" t="n"/>
      <c r="C26" s="829" t="inlineStr">
        <is>
          <t>Данные БелАЗ, шт.</t>
        </is>
      </c>
      <c r="D26" s="758" t="n"/>
      <c r="E26" s="825" t="inlineStr">
        <is>
          <t>Данные БЗА, шт.</t>
        </is>
      </c>
      <c r="F26" s="687" t="n"/>
      <c r="G26" s="687" t="n"/>
      <c r="H26" s="687" t="n"/>
      <c r="I26" s="687" t="n"/>
      <c r="J26" s="687" t="n"/>
      <c r="K26" s="687" t="n"/>
      <c r="L26" s="687" t="n"/>
      <c r="M26" s="687" t="n"/>
      <c r="N26" s="740" t="n"/>
      <c r="O26" s="840" t="inlineStr">
        <is>
          <t xml:space="preserve">Примечания </t>
        </is>
      </c>
      <c r="P26" s="841" t="n"/>
      <c r="Q26" s="842" t="n"/>
    </row>
    <row r="27" ht="14.25" customHeight="1" s="391">
      <c r="A27" s="695" t="n"/>
      <c r="B27" s="737" t="n"/>
      <c r="C27" s="830" t="n"/>
      <c r="D27" s="738" t="n"/>
      <c r="E27" s="831" t="inlineStr">
        <is>
          <t>Конвейер</t>
        </is>
      </c>
      <c r="F27" s="794" t="n"/>
      <c r="G27" s="794" t="n"/>
      <c r="H27" s="794" t="n"/>
      <c r="I27" s="778" t="n"/>
      <c r="J27" s="831" t="inlineStr">
        <is>
          <t>Гарантия</t>
        </is>
      </c>
      <c r="K27" s="794" t="n"/>
      <c r="L27" s="794" t="n"/>
      <c r="M27" s="794" t="n"/>
      <c r="N27" s="778" t="n"/>
      <c r="Q27" s="770" t="n"/>
    </row>
    <row r="28" ht="33" customHeight="1" s="391" thickBot="1">
      <c r="A28" s="696" t="n"/>
      <c r="B28" s="720" t="n"/>
      <c r="C28" s="466" t="inlineStr">
        <is>
          <t>конвейер</t>
        </is>
      </c>
      <c r="D28" s="467" t="inlineStr">
        <is>
          <t>гарантия</t>
        </is>
      </c>
      <c r="E28" s="473" t="inlineStr">
        <is>
          <t>Признано</t>
        </is>
      </c>
      <c r="F28" s="471" t="inlineStr">
        <is>
          <t>Отклонено</t>
        </is>
      </c>
      <c r="G28" s="471" t="inlineStr">
        <is>
          <t>Не возвращено</t>
        </is>
      </c>
      <c r="H28" s="472" t="inlineStr">
        <is>
          <t>На исследовании</t>
        </is>
      </c>
      <c r="I28" s="495" t="inlineStr">
        <is>
          <t>Итого</t>
        </is>
      </c>
      <c r="J28" s="473" t="inlineStr">
        <is>
          <t>Признано</t>
        </is>
      </c>
      <c r="K28" s="471" t="inlineStr">
        <is>
          <t>Отклонено</t>
        </is>
      </c>
      <c r="L28" s="471" t="inlineStr">
        <is>
          <t>Не возвращено</t>
        </is>
      </c>
      <c r="M28" s="472" t="inlineStr">
        <is>
          <t>На исследовании</t>
        </is>
      </c>
      <c r="N28" s="512" t="inlineStr">
        <is>
          <t>Итого</t>
        </is>
      </c>
      <c r="O28" s="794" t="n"/>
      <c r="P28" s="794" t="n"/>
      <c r="Q28" s="778" t="n"/>
    </row>
    <row r="29" ht="15" customHeight="1" s="391">
      <c r="A29" s="838">
        <f>A21</f>
        <v/>
      </c>
      <c r="B29" s="812" t="n"/>
      <c r="C29" s="487" t="n"/>
      <c r="D29" s="488" t="n"/>
      <c r="E29" s="513" t="n"/>
      <c r="F29" s="489" t="n"/>
      <c r="G29" s="489" t="n"/>
      <c r="H29" s="490" t="n"/>
      <c r="I29" s="538">
        <f>SUM(E29:H29)</f>
        <v/>
      </c>
      <c r="J29" s="388" t="n"/>
      <c r="K29" s="489" t="n"/>
      <c r="L29" s="490" t="n"/>
      <c r="M29" s="489" t="n"/>
      <c r="N29" s="499">
        <f>SUM(J29:M29)</f>
        <v/>
      </c>
      <c r="O29" s="824" t="n"/>
      <c r="P29" s="812" t="n"/>
      <c r="Q29" s="813" t="n"/>
    </row>
    <row r="30" ht="15" customHeight="1" s="391">
      <c r="A30" s="817" t="n"/>
      <c r="B30" s="797" t="n"/>
      <c r="C30" s="491" t="n"/>
      <c r="D30" s="492" t="n"/>
      <c r="E30" s="514" t="n"/>
      <c r="F30" s="208" t="n"/>
      <c r="G30" s="208" t="n"/>
      <c r="H30" s="493" t="n"/>
      <c r="I30" s="497" t="n"/>
      <c r="J30" s="389" t="n"/>
      <c r="K30" s="208" t="n"/>
      <c r="L30" s="493" t="n"/>
      <c r="M30" s="208" t="n"/>
      <c r="N30" s="500" t="n"/>
      <c r="O30" s="860" t="n"/>
      <c r="P30" s="797" t="n"/>
      <c r="Q30" s="809" t="n"/>
    </row>
    <row r="31" ht="16.5" customHeight="1" s="391" thickBot="1">
      <c r="A31" s="875" t="inlineStr">
        <is>
          <t>ИТОГО</t>
        </is>
      </c>
      <c r="B31" s="720" t="n"/>
      <c r="C31" s="506">
        <f>SUM(C29:C30)</f>
        <v/>
      </c>
      <c r="D31" s="507">
        <f>SUM(D29:D30)</f>
        <v/>
      </c>
      <c r="E31" s="506">
        <f>SUM(E29:E30)</f>
        <v/>
      </c>
      <c r="F31" s="508">
        <f>SUM(F29:F30)</f>
        <v/>
      </c>
      <c r="G31" s="508">
        <f>SUM(G29:G30)</f>
        <v/>
      </c>
      <c r="H31" s="508">
        <f>SUM(H29:H30)</f>
        <v/>
      </c>
      <c r="I31" s="508">
        <f>SUM(I29:I30)</f>
        <v/>
      </c>
      <c r="J31" s="509">
        <f>SUM(J29:J30)</f>
        <v/>
      </c>
      <c r="K31" s="510">
        <f>SUM(K29:K30)</f>
        <v/>
      </c>
      <c r="L31" s="510">
        <f>SUM(L29:L30)</f>
        <v/>
      </c>
      <c r="M31" s="510">
        <f>SUM(M29:M30)</f>
        <v/>
      </c>
      <c r="N31" s="511">
        <f>SUM(N29:N30)</f>
        <v/>
      </c>
      <c r="O31" s="881" t="n"/>
      <c r="P31" s="706" t="n"/>
      <c r="Q31" s="882" t="n"/>
    </row>
    <row r="33" ht="19.5" customFormat="1" customHeight="1" s="885" thickBot="1">
      <c r="A33" s="854" t="inlineStr">
        <is>
          <t>ИНФОРМАЦИЯ о дефектности продукции в ОАО "Салео-Гомель"</t>
        </is>
      </c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ht="15" customHeight="1" s="391">
      <c r="A34" s="835" t="inlineStr">
        <is>
          <t>Наименование изделия</t>
        </is>
      </c>
      <c r="B34" s="758" t="n"/>
      <c r="C34" s="874" t="inlineStr">
        <is>
          <t>конвейер. Цель - 300 ppm</t>
        </is>
      </c>
      <c r="D34" s="687" t="n"/>
      <c r="E34" s="687" t="n"/>
      <c r="F34" s="687" t="n"/>
      <c r="G34" s="687" t="n"/>
      <c r="H34" s="688" t="n"/>
      <c r="I34" s="874" t="inlineStr">
        <is>
          <t>эксплуатация. Цель - 200 ppm</t>
        </is>
      </c>
      <c r="J34" s="687" t="n"/>
      <c r="K34" s="687" t="n"/>
      <c r="L34" s="687" t="n"/>
      <c r="M34" s="687" t="n"/>
      <c r="N34" s="688" t="n"/>
      <c r="P34" s="169" t="n"/>
      <c r="Q34" s="169" t="n"/>
    </row>
    <row r="35" ht="15" customHeight="1" s="391">
      <c r="A35" s="695" t="n"/>
      <c r="B35" s="737" t="n"/>
      <c r="C35" s="410">
        <f>YEAR(TODAY())</f>
        <v/>
      </c>
      <c r="D35" s="859" t="inlineStr">
        <is>
          <t>год с накоплением</t>
        </is>
      </c>
      <c r="E35" s="738" t="n"/>
      <c r="F35" s="861">
        <f>YEAR(TODAY()) - 1</f>
        <v/>
      </c>
      <c r="G35" s="794" t="n"/>
      <c r="H35" s="738" t="n"/>
      <c r="I35" s="410">
        <f>YEAR(TODAY())</f>
        <v/>
      </c>
      <c r="J35" s="859" t="inlineStr">
        <is>
          <t>год с накоплением</t>
        </is>
      </c>
      <c r="K35" s="738" t="n"/>
      <c r="L35" s="843">
        <f>F35</f>
        <v/>
      </c>
      <c r="M35" s="794" t="n"/>
      <c r="N35" s="738" t="n"/>
      <c r="P35" s="504" t="n"/>
      <c r="Q35" s="503" t="n"/>
    </row>
    <row r="36" ht="26.25" customHeight="1" s="391" thickBot="1">
      <c r="A36" s="696" t="n"/>
      <c r="B36" s="720" t="n"/>
      <c r="C36" s="406" t="inlineStr">
        <is>
          <t>Поставка</t>
        </is>
      </c>
      <c r="D36" s="407" t="inlineStr">
        <is>
          <t>Брак, шт.</t>
        </is>
      </c>
      <c r="E36" s="408" t="inlineStr">
        <is>
          <t>ppm</t>
        </is>
      </c>
      <c r="F36" s="406" t="inlineStr">
        <is>
          <t>Поставка</t>
        </is>
      </c>
      <c r="G36" s="407" t="inlineStr">
        <is>
          <t>Брак, шт.</t>
        </is>
      </c>
      <c r="H36" s="409" t="inlineStr">
        <is>
          <t>ppm</t>
        </is>
      </c>
      <c r="I36" s="406" t="inlineStr">
        <is>
          <t>Гарант. парк, шт.</t>
        </is>
      </c>
      <c r="J36" s="407" t="inlineStr">
        <is>
          <t>Брак, шт.</t>
        </is>
      </c>
      <c r="K36" s="465" t="inlineStr">
        <is>
          <t>ppm</t>
        </is>
      </c>
      <c r="L36" s="411" t="inlineStr">
        <is>
          <t>Гарант. парк, шт.</t>
        </is>
      </c>
      <c r="M36" s="407" t="inlineStr">
        <is>
          <t>Брак, шт.</t>
        </is>
      </c>
      <c r="N36" s="409" t="inlineStr">
        <is>
          <t>ppm</t>
        </is>
      </c>
    </row>
    <row r="37" ht="15" customHeight="1" s="391">
      <c r="A37" s="862">
        <f>Данные2!A32</f>
        <v/>
      </c>
      <c r="B37" s="687" t="n"/>
      <c r="C37" s="457">
        <f>Данные2!AL32</f>
        <v/>
      </c>
      <c r="D37" s="574">
        <f>Данные2!AM32</f>
        <v/>
      </c>
      <c r="E37" s="446">
        <f>D37*1000000/C37</f>
        <v/>
      </c>
      <c r="F37" s="457" t="n">
        <v>4800</v>
      </c>
      <c r="G37" s="551" t="n">
        <v>0</v>
      </c>
      <c r="H37" s="447">
        <f>G37*1000000/F37</f>
        <v/>
      </c>
      <c r="I37" s="448" t="n"/>
      <c r="J37" s="449">
        <f>Данные2!AN32</f>
        <v/>
      </c>
      <c r="K37" s="450">
        <f>J37*1000000/I37*12/P3</f>
        <v/>
      </c>
      <c r="L37" s="553" t="n"/>
      <c r="M37" s="551" t="n"/>
      <c r="N37" s="451">
        <f>M37*1000000/L37</f>
        <v/>
      </c>
    </row>
    <row r="38" ht="15" customHeight="1" s="391" thickBot="1">
      <c r="A38" s="822" t="n"/>
      <c r="B38" s="690" t="n"/>
      <c r="C38" s="457" t="n"/>
      <c r="D38" s="574" t="n"/>
      <c r="E38" s="446" t="n"/>
      <c r="F38" s="457" t="n"/>
      <c r="G38" s="574" t="n"/>
      <c r="H38" s="447" t="n"/>
      <c r="I38" s="452" t="n"/>
      <c r="J38" s="574" t="n"/>
      <c r="K38" s="453" t="n"/>
      <c r="L38" s="452" t="n"/>
      <c r="M38" s="574" t="n"/>
      <c r="N38" s="451" t="n"/>
    </row>
    <row r="39" ht="15.75" customHeight="1" s="391" thickBot="1">
      <c r="A39" s="815" t="inlineStr">
        <is>
          <t>ИТОГО</t>
        </is>
      </c>
      <c r="B39" s="816" t="n"/>
      <c r="C39" s="458">
        <f>SUM(C37:C38)</f>
        <v/>
      </c>
      <c r="D39" s="460">
        <f>SUM(D37:D38)</f>
        <v/>
      </c>
      <c r="E39" s="459">
        <f>D39*1000000/C39</f>
        <v/>
      </c>
      <c r="F39" s="458">
        <f>SUM(F37:F38)</f>
        <v/>
      </c>
      <c r="G39" s="460">
        <f>SUM(G37:G38)</f>
        <v/>
      </c>
      <c r="H39" s="461">
        <f>G39*1000000/F39</f>
        <v/>
      </c>
      <c r="I39" s="462">
        <f>SUM(I37:I38)</f>
        <v/>
      </c>
      <c r="J39" s="463">
        <f>SUM(J37:J38)</f>
        <v/>
      </c>
      <c r="K39" s="464">
        <f>J39*1000000/I39*12/P3</f>
        <v/>
      </c>
      <c r="L39" s="458">
        <f>SUM(L37:L38)</f>
        <v/>
      </c>
      <c r="M39" s="463">
        <f>SUM(M37:M38)</f>
        <v/>
      </c>
      <c r="N39" s="461">
        <f>M39*1000000/L39</f>
        <v/>
      </c>
    </row>
    <row r="40" ht="8.25" customHeight="1" s="391">
      <c r="A40" s="533" t="n"/>
      <c r="B40" s="469" t="n"/>
      <c r="C40" s="468" t="n"/>
      <c r="D40" s="468" t="n"/>
      <c r="E40" s="468" t="n"/>
      <c r="F40" s="468" t="n"/>
      <c r="G40" s="468" t="n"/>
      <c r="H40" s="468" t="n"/>
      <c r="I40" s="468" t="n"/>
      <c r="J40" s="468" t="n"/>
      <c r="K40" s="468" t="n"/>
      <c r="L40" s="468" t="n"/>
      <c r="M40" s="468" t="n"/>
      <c r="N40" s="534" t="n"/>
    </row>
    <row r="41" ht="21" customHeight="1" s="391" thickBot="1">
      <c r="A41" s="535" t="n"/>
      <c r="B41" s="402" t="n"/>
      <c r="C41" s="402" t="n"/>
      <c r="D41" s="529" t="n"/>
      <c r="E41" s="851" t="inlineStr">
        <is>
          <t xml:space="preserve">Информация по статистике потребителя за </t>
        </is>
      </c>
      <c r="F41" s="849" t="n"/>
      <c r="G41" s="849" t="n"/>
      <c r="H41" s="849" t="n"/>
      <c r="I41" s="537">
        <f>P3</f>
        <v/>
      </c>
      <c r="J41" s="530" t="inlineStr">
        <is>
          <t>месяц (-а/-ев)</t>
        </is>
      </c>
      <c r="K41" s="403" t="n"/>
      <c r="L41" s="505" t="n"/>
      <c r="M41" s="402" t="n"/>
      <c r="N41" s="536" t="n"/>
      <c r="O41" s="402" t="n"/>
      <c r="P41" s="402" t="n"/>
    </row>
    <row r="42" ht="14.25" customHeight="1" s="391">
      <c r="A42" s="836">
        <f>A34</f>
        <v/>
      </c>
      <c r="B42" s="758" t="n"/>
      <c r="C42" s="829" t="inlineStr">
        <is>
          <t>Данные Салео-Гомель, шт.</t>
        </is>
      </c>
      <c r="D42" s="758" t="n"/>
      <c r="E42" s="825" t="inlineStr">
        <is>
          <t>Данные БЗА, шт.</t>
        </is>
      </c>
      <c r="F42" s="687" t="n"/>
      <c r="G42" s="687" t="n"/>
      <c r="H42" s="687" t="n"/>
      <c r="I42" s="687" t="n"/>
      <c r="J42" s="687" t="n"/>
      <c r="K42" s="687" t="n"/>
      <c r="L42" s="687" t="n"/>
      <c r="M42" s="687" t="n"/>
      <c r="N42" s="740" t="n"/>
      <c r="O42" s="840" t="inlineStr">
        <is>
          <t xml:space="preserve">Примечания </t>
        </is>
      </c>
      <c r="P42" s="841" t="n"/>
      <c r="Q42" s="842" t="n"/>
    </row>
    <row r="43" ht="14.25" customHeight="1" s="391">
      <c r="A43" s="695" t="n"/>
      <c r="B43" s="737" t="n"/>
      <c r="C43" s="830" t="n"/>
      <c r="D43" s="738" t="n"/>
      <c r="E43" s="831" t="inlineStr">
        <is>
          <t>Конвейер</t>
        </is>
      </c>
      <c r="F43" s="794" t="n"/>
      <c r="G43" s="794" t="n"/>
      <c r="H43" s="794" t="n"/>
      <c r="I43" s="778" t="n"/>
      <c r="J43" s="831" t="inlineStr">
        <is>
          <t>Гарантия</t>
        </is>
      </c>
      <c r="K43" s="794" t="n"/>
      <c r="L43" s="794" t="n"/>
      <c r="M43" s="794" t="n"/>
      <c r="N43" s="778" t="n"/>
      <c r="Q43" s="770" t="n"/>
    </row>
    <row r="44" ht="33" customHeight="1" s="391" thickBot="1">
      <c r="A44" s="696" t="n"/>
      <c r="B44" s="720" t="n"/>
      <c r="C44" s="466" t="inlineStr">
        <is>
          <t>конвейер</t>
        </is>
      </c>
      <c r="D44" s="467" t="inlineStr">
        <is>
          <t>гарантия</t>
        </is>
      </c>
      <c r="E44" s="473" t="inlineStr">
        <is>
          <t>Признано</t>
        </is>
      </c>
      <c r="F44" s="471" t="inlineStr">
        <is>
          <t>Отклонено</t>
        </is>
      </c>
      <c r="G44" s="471" t="inlineStr">
        <is>
          <t>Не возвращено</t>
        </is>
      </c>
      <c r="H44" s="472" t="inlineStr">
        <is>
          <t>На исследовании</t>
        </is>
      </c>
      <c r="I44" s="495" t="inlineStr">
        <is>
          <t>Итого</t>
        </is>
      </c>
      <c r="J44" s="473" t="inlineStr">
        <is>
          <t>Признано</t>
        </is>
      </c>
      <c r="K44" s="471" t="inlineStr">
        <is>
          <t>Отклонено</t>
        </is>
      </c>
      <c r="L44" s="471" t="inlineStr">
        <is>
          <t>Не возвращено</t>
        </is>
      </c>
      <c r="M44" s="472" t="inlineStr">
        <is>
          <t>На исследовании</t>
        </is>
      </c>
      <c r="N44" s="512" t="inlineStr">
        <is>
          <t>Итого</t>
        </is>
      </c>
      <c r="O44" s="794" t="n"/>
      <c r="P44" s="794" t="n"/>
      <c r="Q44" s="778" t="n"/>
    </row>
    <row r="45" ht="15" customHeight="1" s="391">
      <c r="A45" s="838">
        <f>A37</f>
        <v/>
      </c>
      <c r="B45" s="812" t="n"/>
      <c r="C45" s="487" t="n"/>
      <c r="D45" s="488" t="n"/>
      <c r="E45" s="513" t="n"/>
      <c r="F45" s="489" t="n"/>
      <c r="G45" s="489" t="n"/>
      <c r="H45" s="490" t="n"/>
      <c r="I45" s="538">
        <f>SUM(E45:H45)</f>
        <v/>
      </c>
      <c r="J45" s="388" t="n"/>
      <c r="K45" s="489" t="n"/>
      <c r="L45" s="490" t="n"/>
      <c r="M45" s="489" t="n"/>
      <c r="N45" s="499">
        <f>SUM(J45:M45)</f>
        <v/>
      </c>
      <c r="O45" s="824" t="n"/>
      <c r="P45" s="812" t="n"/>
      <c r="Q45" s="813" t="n"/>
    </row>
    <row r="46" ht="15" customHeight="1" s="391">
      <c r="A46" s="817" t="n"/>
      <c r="B46" s="797" t="n"/>
      <c r="C46" s="491" t="n"/>
      <c r="D46" s="492" t="n"/>
      <c r="E46" s="514" t="n"/>
      <c r="F46" s="208" t="n"/>
      <c r="G46" s="208" t="n"/>
      <c r="H46" s="493" t="n"/>
      <c r="I46" s="497" t="n"/>
      <c r="J46" s="389" t="n"/>
      <c r="K46" s="208" t="n"/>
      <c r="L46" s="493" t="n"/>
      <c r="M46" s="208" t="n"/>
      <c r="N46" s="500" t="n"/>
      <c r="O46" s="860" t="n"/>
      <c r="P46" s="797" t="n"/>
      <c r="Q46" s="809" t="n"/>
    </row>
    <row r="47" ht="16.5" customHeight="1" s="391" thickBot="1">
      <c r="A47" s="875" t="inlineStr">
        <is>
          <t>ИТОГО</t>
        </is>
      </c>
      <c r="B47" s="720" t="n"/>
      <c r="C47" s="506">
        <f>SUM(C45:C46)</f>
        <v/>
      </c>
      <c r="D47" s="507">
        <f>SUM(D45:D46)</f>
        <v/>
      </c>
      <c r="E47" s="506">
        <f>SUM(E45:E46)</f>
        <v/>
      </c>
      <c r="F47" s="508">
        <f>SUM(F45:F46)</f>
        <v/>
      </c>
      <c r="G47" s="508">
        <f>SUM(G45:G46)</f>
        <v/>
      </c>
      <c r="H47" s="508">
        <f>SUM(H45:H46)</f>
        <v/>
      </c>
      <c r="I47" s="508">
        <f>SUM(I45:I46)</f>
        <v/>
      </c>
      <c r="J47" s="509">
        <f>SUM(J45:J46)</f>
        <v/>
      </c>
      <c r="K47" s="510">
        <f>SUM(K45:K46)</f>
        <v/>
      </c>
      <c r="L47" s="510">
        <f>SUM(L45:L46)</f>
        <v/>
      </c>
      <c r="M47" s="510">
        <f>SUM(M45:M46)</f>
        <v/>
      </c>
      <c r="N47" s="511">
        <f>SUM(N45:N46)</f>
        <v/>
      </c>
      <c r="O47" s="881" t="n"/>
      <c r="P47" s="706" t="n"/>
      <c r="Q47" s="882" t="n"/>
    </row>
    <row r="50" ht="19.5" customFormat="1" customHeight="1" s="885" thickBot="1">
      <c r="A50" s="854" t="inlineStr">
        <is>
          <t>ИНФОРМАЦИЯ о дефектности продукции в ХХХ-РБ</t>
        </is>
      </c>
      <c r="O50" s="169" t="n"/>
      <c r="P50" s="169" t="n"/>
      <c r="Q50" s="169" t="n"/>
      <c r="R50" s="804" t="n"/>
      <c r="S50" s="804" t="n"/>
      <c r="T50" s="804" t="n"/>
      <c r="U50" s="804" t="n"/>
      <c r="V50" s="804" t="n"/>
      <c r="W50" s="804" t="n"/>
      <c r="X50" s="804" t="n"/>
      <c r="Y50" s="804" t="n"/>
      <c r="Z50" s="804" t="n"/>
    </row>
    <row r="51" ht="15" customHeight="1" s="391">
      <c r="A51" s="835" t="inlineStr">
        <is>
          <t>Наименование изделия</t>
        </is>
      </c>
      <c r="B51" s="758" t="n"/>
      <c r="C51" s="874" t="inlineStr">
        <is>
          <t>конвейер. Цель - ppm</t>
        </is>
      </c>
      <c r="D51" s="687" t="n"/>
      <c r="E51" s="687" t="n"/>
      <c r="F51" s="687" t="n"/>
      <c r="G51" s="687" t="n"/>
      <c r="H51" s="688" t="n"/>
      <c r="I51" s="874" t="inlineStr">
        <is>
          <t>эксплуатация. Цель - ppm</t>
        </is>
      </c>
      <c r="J51" s="687" t="n"/>
      <c r="K51" s="687" t="n"/>
      <c r="L51" s="687" t="n"/>
      <c r="M51" s="687" t="n"/>
      <c r="N51" s="688" t="n"/>
      <c r="P51" s="169" t="n"/>
      <c r="Q51" s="169" t="n"/>
    </row>
    <row r="52" ht="15" customHeight="1" s="391">
      <c r="A52" s="695" t="n"/>
      <c r="B52" s="737" t="n"/>
      <c r="C52" s="410">
        <f>YEAR(TODAY())</f>
        <v/>
      </c>
      <c r="D52" s="859" t="inlineStr">
        <is>
          <t>год с накоплением</t>
        </is>
      </c>
      <c r="E52" s="738" t="n"/>
      <c r="F52" s="861">
        <f>YEAR(TODAY()) - 1</f>
        <v/>
      </c>
      <c r="G52" s="794" t="n"/>
      <c r="H52" s="738" t="n"/>
      <c r="I52" s="410">
        <f>YEAR(TODAY())</f>
        <v/>
      </c>
      <c r="J52" s="859" t="inlineStr">
        <is>
          <t>год с накоплением</t>
        </is>
      </c>
      <c r="K52" s="738" t="n"/>
      <c r="L52" s="843">
        <f>F52</f>
        <v/>
      </c>
      <c r="M52" s="794" t="n"/>
      <c r="N52" s="738" t="n"/>
      <c r="P52" s="504" t="n"/>
      <c r="Q52" s="503" t="n"/>
    </row>
    <row r="53" ht="26.25" customHeight="1" s="391" thickBot="1">
      <c r="A53" s="696" t="n"/>
      <c r="B53" s="720" t="n"/>
      <c r="C53" s="406" t="inlineStr">
        <is>
          <t>Поставка</t>
        </is>
      </c>
      <c r="D53" s="407" t="inlineStr">
        <is>
          <t>Брак, шт.</t>
        </is>
      </c>
      <c r="E53" s="408" t="inlineStr">
        <is>
          <t>ppm</t>
        </is>
      </c>
      <c r="F53" s="406" t="inlineStr">
        <is>
          <t>Поставка</t>
        </is>
      </c>
      <c r="G53" s="407" t="inlineStr">
        <is>
          <t>Брак, шт.</t>
        </is>
      </c>
      <c r="H53" s="409" t="inlineStr">
        <is>
          <t>ppm</t>
        </is>
      </c>
      <c r="I53" s="406" t="inlineStr">
        <is>
          <t>Гарант. парк, шт.</t>
        </is>
      </c>
      <c r="J53" s="407" t="inlineStr">
        <is>
          <t>Брак, шт.</t>
        </is>
      </c>
      <c r="K53" s="465" t="inlineStr">
        <is>
          <t>ppm</t>
        </is>
      </c>
      <c r="L53" s="411" t="inlineStr">
        <is>
          <t>Гарант. парк, шт.</t>
        </is>
      </c>
      <c r="M53" s="407" t="inlineStr">
        <is>
          <t>Брак, шт.</t>
        </is>
      </c>
      <c r="N53" s="409" t="inlineStr">
        <is>
          <t>ppm</t>
        </is>
      </c>
    </row>
    <row r="54" ht="15" customHeight="1" s="391">
      <c r="A54" s="862">
        <f>Данные2!A36</f>
        <v/>
      </c>
      <c r="B54" s="687" t="n"/>
      <c r="C54" s="457">
        <f>Данные2!AL36</f>
        <v/>
      </c>
      <c r="D54" s="574">
        <f>Данные2!AM36</f>
        <v/>
      </c>
      <c r="E54" s="446">
        <f>D54*1000000/C54</f>
        <v/>
      </c>
      <c r="F54" s="457" t="n">
        <v>0</v>
      </c>
      <c r="G54" s="574" t="n">
        <v>0</v>
      </c>
      <c r="H54" s="447">
        <f>G54*1000000/F54</f>
        <v/>
      </c>
      <c r="I54" s="448" t="n"/>
      <c r="J54" s="449">
        <f>Данные2!AN36</f>
        <v/>
      </c>
      <c r="K54" s="450">
        <f>J54*1000000/I54*12/P3</f>
        <v/>
      </c>
      <c r="L54" s="448" t="n">
        <v>0</v>
      </c>
      <c r="M54" s="574" t="n">
        <v>0</v>
      </c>
      <c r="N54" s="451">
        <f>M54*1000000/L54</f>
        <v/>
      </c>
    </row>
    <row r="55" ht="15" customHeight="1" s="391" thickBot="1">
      <c r="A55" s="822" t="n"/>
      <c r="B55" s="690" t="n"/>
      <c r="C55" s="457" t="n"/>
      <c r="D55" s="574" t="n"/>
      <c r="E55" s="446" t="n"/>
      <c r="F55" s="457" t="n"/>
      <c r="G55" s="574" t="n"/>
      <c r="H55" s="447" t="n"/>
      <c r="I55" s="452" t="n"/>
      <c r="J55" s="574" t="n"/>
      <c r="K55" s="453" t="n"/>
      <c r="L55" s="452" t="n"/>
      <c r="M55" s="574" t="n"/>
      <c r="N55" s="451" t="n"/>
    </row>
    <row r="56" ht="15.75" customHeight="1" s="391" thickBot="1">
      <c r="A56" s="815" t="inlineStr">
        <is>
          <t>ИТОГО</t>
        </is>
      </c>
      <c r="B56" s="816" t="n"/>
      <c r="C56" s="458">
        <f>SUM(C54:C55)</f>
        <v/>
      </c>
      <c r="D56" s="460">
        <f>SUM(D54:D55)</f>
        <v/>
      </c>
      <c r="E56" s="459">
        <f>D56*1000000/C56</f>
        <v/>
      </c>
      <c r="F56" s="458">
        <f>SUM(F54:F55)</f>
        <v/>
      </c>
      <c r="G56" s="460">
        <f>SUM(G54:G55)</f>
        <v/>
      </c>
      <c r="H56" s="461">
        <f>G56*1000000/F56</f>
        <v/>
      </c>
      <c r="I56" s="462">
        <f>SUM(I54:I55)</f>
        <v/>
      </c>
      <c r="J56" s="463">
        <f>SUM(J54:J55)</f>
        <v/>
      </c>
      <c r="K56" s="464">
        <f>J56*1000000/I56*12/P3</f>
        <v/>
      </c>
      <c r="L56" s="458">
        <f>SUM(L54:L55)</f>
        <v/>
      </c>
      <c r="M56" s="463">
        <f>SUM(M54:M55)</f>
        <v/>
      </c>
      <c r="N56" s="461">
        <f>M56*1000000/L56</f>
        <v/>
      </c>
    </row>
    <row r="57" ht="8.25" customHeight="1" s="391">
      <c r="A57" s="533" t="n"/>
      <c r="B57" s="469" t="n"/>
      <c r="C57" s="468" t="n"/>
      <c r="D57" s="468" t="n"/>
      <c r="E57" s="468" t="n"/>
      <c r="F57" s="468" t="n"/>
      <c r="G57" s="468" t="n"/>
      <c r="H57" s="468" t="n"/>
      <c r="I57" s="468" t="n"/>
      <c r="J57" s="468" t="n"/>
      <c r="K57" s="468" t="n"/>
      <c r="L57" s="468" t="n"/>
      <c r="M57" s="468" t="n"/>
      <c r="N57" s="534" t="n"/>
    </row>
    <row r="58" ht="21" customHeight="1" s="391" thickBot="1">
      <c r="A58" s="535" t="n"/>
      <c r="B58" s="402" t="n"/>
      <c r="C58" s="402" t="n"/>
      <c r="D58" s="529" t="n"/>
      <c r="E58" s="851" t="inlineStr">
        <is>
          <t xml:space="preserve">Информация по статистике потребителя за </t>
        </is>
      </c>
      <c r="F58" s="849" t="n"/>
      <c r="G58" s="849" t="n"/>
      <c r="H58" s="849" t="n"/>
      <c r="I58" s="537">
        <f>P20</f>
        <v/>
      </c>
      <c r="J58" s="530" t="inlineStr">
        <is>
          <t>месяц (-а/-ев)</t>
        </is>
      </c>
      <c r="K58" s="403" t="n"/>
      <c r="L58" s="505" t="n"/>
      <c r="M58" s="402" t="n"/>
      <c r="N58" s="536" t="n"/>
      <c r="O58" s="402" t="n"/>
      <c r="P58" s="402" t="n"/>
    </row>
    <row r="59" ht="14.25" customHeight="1" s="391">
      <c r="A59" s="836">
        <f>A51</f>
        <v/>
      </c>
      <c r="B59" s="758" t="n"/>
      <c r="C59" s="829" t="inlineStr">
        <is>
          <t>Данные , шт.</t>
        </is>
      </c>
      <c r="D59" s="758" t="n"/>
      <c r="E59" s="825" t="inlineStr">
        <is>
          <t>Данные БЗА, шт.</t>
        </is>
      </c>
      <c r="F59" s="687" t="n"/>
      <c r="G59" s="687" t="n"/>
      <c r="H59" s="687" t="n"/>
      <c r="I59" s="687" t="n"/>
      <c r="J59" s="687" t="n"/>
      <c r="K59" s="687" t="n"/>
      <c r="L59" s="687" t="n"/>
      <c r="M59" s="687" t="n"/>
      <c r="N59" s="740" t="n"/>
      <c r="O59" s="840" t="inlineStr">
        <is>
          <t xml:space="preserve">Примечания </t>
        </is>
      </c>
      <c r="P59" s="841" t="n"/>
      <c r="Q59" s="842" t="n"/>
    </row>
    <row r="60" ht="14.25" customHeight="1" s="391">
      <c r="A60" s="695" t="n"/>
      <c r="B60" s="737" t="n"/>
      <c r="C60" s="830" t="n"/>
      <c r="D60" s="738" t="n"/>
      <c r="E60" s="831" t="inlineStr">
        <is>
          <t>Конвейер</t>
        </is>
      </c>
      <c r="F60" s="794" t="n"/>
      <c r="G60" s="794" t="n"/>
      <c r="H60" s="794" t="n"/>
      <c r="I60" s="778" t="n"/>
      <c r="J60" s="831" t="inlineStr">
        <is>
          <t>Гарантия</t>
        </is>
      </c>
      <c r="K60" s="794" t="n"/>
      <c r="L60" s="794" t="n"/>
      <c r="M60" s="794" t="n"/>
      <c r="N60" s="778" t="n"/>
      <c r="Q60" s="770" t="n"/>
    </row>
    <row r="61" ht="33" customHeight="1" s="391" thickBot="1">
      <c r="A61" s="696" t="n"/>
      <c r="B61" s="720" t="n"/>
      <c r="C61" s="466" t="inlineStr">
        <is>
          <t>конвейер</t>
        </is>
      </c>
      <c r="D61" s="467" t="inlineStr">
        <is>
          <t>гарантия</t>
        </is>
      </c>
      <c r="E61" s="473" t="inlineStr">
        <is>
          <t>Признано</t>
        </is>
      </c>
      <c r="F61" s="471" t="inlineStr">
        <is>
          <t>Отклонено</t>
        </is>
      </c>
      <c r="G61" s="471" t="inlineStr">
        <is>
          <t>Не возвращено</t>
        </is>
      </c>
      <c r="H61" s="472" t="inlineStr">
        <is>
          <t>На исследовании</t>
        </is>
      </c>
      <c r="I61" s="495" t="inlineStr">
        <is>
          <t>Итого</t>
        </is>
      </c>
      <c r="J61" s="473" t="inlineStr">
        <is>
          <t>Признано</t>
        </is>
      </c>
      <c r="K61" s="471" t="inlineStr">
        <is>
          <t>Отклонено</t>
        </is>
      </c>
      <c r="L61" s="471" t="inlineStr">
        <is>
          <t>Не возвращено</t>
        </is>
      </c>
      <c r="M61" s="472" t="inlineStr">
        <is>
          <t>На исследовании</t>
        </is>
      </c>
      <c r="N61" s="512" t="inlineStr">
        <is>
          <t>Итого</t>
        </is>
      </c>
      <c r="O61" s="794" t="n"/>
      <c r="P61" s="794" t="n"/>
      <c r="Q61" s="778" t="n"/>
    </row>
    <row r="62" ht="15" customHeight="1" s="391">
      <c r="A62" s="838">
        <f>A54</f>
        <v/>
      </c>
      <c r="B62" s="812" t="n"/>
      <c r="C62" s="487" t="n"/>
      <c r="D62" s="488" t="n"/>
      <c r="E62" s="513" t="n"/>
      <c r="F62" s="489" t="n"/>
      <c r="G62" s="489" t="n"/>
      <c r="H62" s="490" t="n"/>
      <c r="I62" s="538">
        <f>SUM(E62:H62)</f>
        <v/>
      </c>
      <c r="J62" s="388" t="n"/>
      <c r="K62" s="489" t="n"/>
      <c r="L62" s="490" t="n"/>
      <c r="M62" s="489" t="n"/>
      <c r="N62" s="499">
        <f>SUM(J62:M62)</f>
        <v/>
      </c>
      <c r="O62" s="824" t="n"/>
      <c r="P62" s="812" t="n"/>
      <c r="Q62" s="813" t="n"/>
    </row>
    <row r="63" ht="15" customHeight="1" s="391">
      <c r="A63" s="817" t="n"/>
      <c r="B63" s="797" t="n"/>
      <c r="C63" s="491" t="n"/>
      <c r="D63" s="492" t="n"/>
      <c r="E63" s="514" t="n"/>
      <c r="F63" s="208" t="n"/>
      <c r="G63" s="208" t="n"/>
      <c r="H63" s="493" t="n"/>
      <c r="I63" s="497" t="n"/>
      <c r="J63" s="389" t="n"/>
      <c r="K63" s="208" t="n"/>
      <c r="L63" s="493" t="n"/>
      <c r="M63" s="208" t="n"/>
      <c r="N63" s="500" t="n"/>
      <c r="O63" s="860" t="n"/>
      <c r="P63" s="797" t="n"/>
      <c r="Q63" s="809" t="n"/>
    </row>
    <row r="64" ht="16.5" customHeight="1" s="391" thickBot="1">
      <c r="A64" s="875" t="inlineStr">
        <is>
          <t>ИТОГО</t>
        </is>
      </c>
      <c r="B64" s="720" t="n"/>
      <c r="C64" s="506">
        <f>SUM(C62:C63)</f>
        <v/>
      </c>
      <c r="D64" s="507">
        <f>SUM(D62:D63)</f>
        <v/>
      </c>
      <c r="E64" s="506">
        <f>SUM(E62:E63)</f>
        <v/>
      </c>
      <c r="F64" s="508">
        <f>SUM(F62:F63)</f>
        <v/>
      </c>
      <c r="G64" s="508">
        <f>SUM(G62:G63)</f>
        <v/>
      </c>
      <c r="H64" s="508">
        <f>SUM(H62:H63)</f>
        <v/>
      </c>
      <c r="I64" s="508">
        <f>SUM(I62:I63)</f>
        <v/>
      </c>
      <c r="J64" s="509">
        <f>SUM(J62:J63)</f>
        <v/>
      </c>
      <c r="K64" s="510">
        <f>SUM(K62:K63)</f>
        <v/>
      </c>
      <c r="L64" s="510">
        <f>SUM(L62:L63)</f>
        <v/>
      </c>
      <c r="M64" s="510">
        <f>SUM(M62:M63)</f>
        <v/>
      </c>
      <c r="N64" s="511">
        <f>SUM(N62:N63)</f>
        <v/>
      </c>
      <c r="O64" s="881" t="n"/>
      <c r="P64" s="706" t="n"/>
      <c r="Q64" s="882" t="n"/>
    </row>
  </sheetData>
  <mergeCells count="98">
    <mergeCell ref="A31:B31"/>
    <mergeCell ref="L3:N3"/>
    <mergeCell ref="J35:K35"/>
    <mergeCell ref="A18:B20"/>
    <mergeCell ref="J27:N27"/>
    <mergeCell ref="I2:N2"/>
    <mergeCell ref="O31:Q31"/>
    <mergeCell ref="A54:B54"/>
    <mergeCell ref="F52:H52"/>
    <mergeCell ref="L19:N19"/>
    <mergeCell ref="O13:Q13"/>
    <mergeCell ref="A14:B14"/>
    <mergeCell ref="E25:H25"/>
    <mergeCell ref="A22:B22"/>
    <mergeCell ref="C18:H18"/>
    <mergeCell ref="C51:H51"/>
    <mergeCell ref="A7:B7"/>
    <mergeCell ref="A37:B37"/>
    <mergeCell ref="A56:B56"/>
    <mergeCell ref="A13:B13"/>
    <mergeCell ref="F3:H3"/>
    <mergeCell ref="A33:N33"/>
    <mergeCell ref="A50:N50"/>
    <mergeCell ref="O15:Q15"/>
    <mergeCell ref="C34:H34"/>
    <mergeCell ref="O45:Q45"/>
    <mergeCell ref="D52:E52"/>
    <mergeCell ref="A39:B39"/>
    <mergeCell ref="F19:H19"/>
    <mergeCell ref="A34:B36"/>
    <mergeCell ref="J3:K3"/>
    <mergeCell ref="A64:B64"/>
    <mergeCell ref="A5:B5"/>
    <mergeCell ref="A51:B53"/>
    <mergeCell ref="A59:B61"/>
    <mergeCell ref="A38:B38"/>
    <mergeCell ref="O26:Q28"/>
    <mergeCell ref="E26:N26"/>
    <mergeCell ref="A1:N1"/>
    <mergeCell ref="C26:D27"/>
    <mergeCell ref="E43:I43"/>
    <mergeCell ref="C2:H2"/>
    <mergeCell ref="E59:N59"/>
    <mergeCell ref="C59:D60"/>
    <mergeCell ref="D35:E35"/>
    <mergeCell ref="A55:B55"/>
    <mergeCell ref="O59:Q61"/>
    <mergeCell ref="A42:B44"/>
    <mergeCell ref="O62:Q62"/>
    <mergeCell ref="A47:B47"/>
    <mergeCell ref="E60:I60"/>
    <mergeCell ref="A15:B15"/>
    <mergeCell ref="A45:B45"/>
    <mergeCell ref="J19:K19"/>
    <mergeCell ref="O30:Q30"/>
    <mergeCell ref="A2:B4"/>
    <mergeCell ref="A26:B28"/>
    <mergeCell ref="A21:B21"/>
    <mergeCell ref="O47:Q47"/>
    <mergeCell ref="A62:B62"/>
    <mergeCell ref="E42:N42"/>
    <mergeCell ref="C42:D43"/>
    <mergeCell ref="A30:B30"/>
    <mergeCell ref="E11:I11"/>
    <mergeCell ref="A17:N17"/>
    <mergeCell ref="A6:B6"/>
    <mergeCell ref="E41:H41"/>
    <mergeCell ref="O64:Q64"/>
    <mergeCell ref="D3:E3"/>
    <mergeCell ref="A23:B23"/>
    <mergeCell ref="L52:N52"/>
    <mergeCell ref="E58:H58"/>
    <mergeCell ref="P1:Q2"/>
    <mergeCell ref="E9:H9"/>
    <mergeCell ref="O63:Q63"/>
    <mergeCell ref="J43:N43"/>
    <mergeCell ref="A16:P16"/>
    <mergeCell ref="J11:N11"/>
    <mergeCell ref="E10:N10"/>
    <mergeCell ref="I18:N18"/>
    <mergeCell ref="O42:Q44"/>
    <mergeCell ref="O10:Q12"/>
    <mergeCell ref="C10:D11"/>
    <mergeCell ref="J60:N60"/>
    <mergeCell ref="E27:I27"/>
    <mergeCell ref="L35:N35"/>
    <mergeCell ref="O46:Q46"/>
    <mergeCell ref="O29:Q29"/>
    <mergeCell ref="D19:E19"/>
    <mergeCell ref="A63:B63"/>
    <mergeCell ref="A10:B12"/>
    <mergeCell ref="A29:B29"/>
    <mergeCell ref="O14:Q14"/>
    <mergeCell ref="I34:N34"/>
    <mergeCell ref="F35:H35"/>
    <mergeCell ref="J52:K52"/>
    <mergeCell ref="A46:B46"/>
    <mergeCell ref="I51:N51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65" man="1"/>
  </col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Гончарова Е.В.</dc:creator>
  <dcterms:created xsi:type="dcterms:W3CDTF">2016-10-26T06:46:28Z</dcterms:created>
  <dcterms:modified xsi:type="dcterms:W3CDTF">2025-01-24T21:06:48Z</dcterms:modified>
  <cp:lastModifiedBy>BT-0791</cp:lastModifiedBy>
  <cp:lastPrinted>2025-01-18T17:20:14Z</cp:lastPrinted>
</cp:coreProperties>
</file>