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hexi\Documents\Codes\em produção\LOA 2025\data\"/>
    </mc:Choice>
  </mc:AlternateContent>
  <xr:revisionPtr revIDLastSave="0" documentId="13_ncr:1_{251D181A-8F49-41F7-8AE9-43669E075CB5}" xr6:coauthVersionLast="47" xr6:coauthVersionMax="47" xr10:uidLastSave="{00000000-0000-0000-0000-000000000000}"/>
  <bookViews>
    <workbookView xWindow="2712" yWindow="3720" windowWidth="17280" windowHeight="9960" xr2:uid="{00000000-000D-0000-FFFF-FFFF00000000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" i="1" l="1"/>
  <c r="F2" i="1"/>
  <c r="F3" i="1"/>
  <c r="F4" i="1"/>
  <c r="F5" i="1"/>
  <c r="F64" i="1"/>
  <c r="F65" i="1"/>
  <c r="F9" i="1"/>
  <c r="F10" i="1"/>
  <c r="F66" i="1"/>
  <c r="F67" i="1"/>
  <c r="F54" i="1"/>
  <c r="F55" i="1"/>
  <c r="F11" i="1"/>
  <c r="F12" i="1"/>
  <c r="F13" i="1"/>
  <c r="F14" i="1"/>
  <c r="F15" i="1"/>
  <c r="F77" i="1"/>
  <c r="F78" i="1"/>
  <c r="F16" i="1"/>
  <c r="F17" i="1"/>
  <c r="F18" i="1"/>
  <c r="F19" i="1"/>
  <c r="F56" i="1"/>
  <c r="F5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8" i="1"/>
  <c r="F59" i="1"/>
  <c r="F60" i="1"/>
  <c r="F61" i="1"/>
  <c r="F62" i="1"/>
  <c r="F63" i="1"/>
  <c r="F6" i="1"/>
  <c r="F7" i="1"/>
  <c r="F8" i="1"/>
  <c r="F68" i="1"/>
  <c r="F69" i="1"/>
  <c r="F70" i="1"/>
  <c r="F71" i="1"/>
  <c r="F72" i="1"/>
  <c r="F73" i="1"/>
  <c r="F74" i="1"/>
  <c r="F75" i="1"/>
  <c r="F76" i="1"/>
  <c r="F79" i="1"/>
  <c r="F80" i="1"/>
  <c r="F81" i="1"/>
  <c r="F47" i="1"/>
  <c r="F48" i="1"/>
  <c r="F49" i="1"/>
  <c r="F50" i="1"/>
  <c r="F51" i="1"/>
  <c r="F52" i="1"/>
  <c r="F53" i="1"/>
  <c r="I3" i="1"/>
  <c r="I4" i="1"/>
  <c r="I5" i="1"/>
  <c r="I64" i="1"/>
  <c r="I65" i="1"/>
  <c r="I9" i="1"/>
  <c r="I10" i="1"/>
  <c r="I66" i="1"/>
  <c r="I67" i="1"/>
  <c r="I54" i="1"/>
  <c r="I55" i="1"/>
  <c r="I11" i="1"/>
  <c r="I12" i="1"/>
  <c r="I13" i="1"/>
  <c r="I14" i="1"/>
  <c r="I15" i="1"/>
  <c r="I77" i="1"/>
  <c r="I78" i="1"/>
  <c r="I16" i="1"/>
  <c r="I17" i="1"/>
  <c r="I18" i="1"/>
  <c r="I19" i="1"/>
  <c r="I56" i="1"/>
  <c r="I5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58" i="1"/>
  <c r="I59" i="1"/>
  <c r="I60" i="1"/>
  <c r="I61" i="1"/>
  <c r="I62" i="1"/>
  <c r="I63" i="1"/>
  <c r="I6" i="1"/>
  <c r="I7" i="1"/>
  <c r="I8" i="1"/>
  <c r="I68" i="1"/>
  <c r="I69" i="1"/>
  <c r="I70" i="1"/>
  <c r="I71" i="1"/>
  <c r="I72" i="1"/>
  <c r="I73" i="1"/>
  <c r="I74" i="1"/>
  <c r="I75" i="1"/>
  <c r="I76" i="1"/>
  <c r="I79" i="1"/>
  <c r="I80" i="1"/>
  <c r="I81" i="1"/>
  <c r="I47" i="1"/>
  <c r="I48" i="1"/>
  <c r="I49" i="1"/>
  <c r="I50" i="1"/>
  <c r="I51" i="1"/>
  <c r="I52" i="1"/>
  <c r="I53" i="1"/>
  <c r="K55" i="1"/>
  <c r="K47" i="1"/>
  <c r="K48" i="1"/>
  <c r="K49" i="1"/>
  <c r="K20" i="1"/>
  <c r="K21" i="1"/>
  <c r="K50" i="1"/>
  <c r="K51" i="1"/>
  <c r="K11" i="1"/>
  <c r="K12" i="1"/>
  <c r="K13" i="1"/>
  <c r="K14" i="1"/>
  <c r="K15" i="1"/>
  <c r="K18" i="1"/>
  <c r="K19" i="1"/>
  <c r="K38" i="1"/>
  <c r="K39" i="1"/>
  <c r="K52" i="1"/>
  <c r="K9" i="1"/>
  <c r="K10" i="1"/>
  <c r="K53" i="1"/>
  <c r="K25" i="1"/>
  <c r="K26" i="1"/>
  <c r="K68" i="1"/>
  <c r="K69" i="1"/>
  <c r="K70" i="1"/>
  <c r="K71" i="1"/>
  <c r="K66" i="1"/>
  <c r="K67" i="1"/>
  <c r="K72" i="1"/>
  <c r="K73" i="1"/>
  <c r="K74" i="1"/>
  <c r="K75" i="1"/>
  <c r="K76" i="1"/>
  <c r="K34" i="1"/>
  <c r="K35" i="1"/>
  <c r="K36" i="1"/>
  <c r="K37" i="1"/>
  <c r="K30" i="1"/>
  <c r="K31" i="1"/>
  <c r="K32" i="1"/>
  <c r="K33" i="1"/>
  <c r="K27" i="1"/>
  <c r="K28" i="1"/>
  <c r="K29" i="1"/>
  <c r="K43" i="1"/>
  <c r="K44" i="1"/>
  <c r="K45" i="1"/>
  <c r="K46" i="1"/>
  <c r="K40" i="1"/>
  <c r="K41" i="1"/>
  <c r="K42" i="1"/>
  <c r="K22" i="1"/>
  <c r="K23" i="1"/>
  <c r="K24" i="1"/>
  <c r="K79" i="1"/>
  <c r="K80" i="1"/>
  <c r="K81" i="1"/>
  <c r="K77" i="1"/>
  <c r="K78" i="1"/>
  <c r="K16" i="1"/>
  <c r="K17" i="1"/>
  <c r="K6" i="1"/>
  <c r="K2" i="1"/>
  <c r="K3" i="1"/>
  <c r="K4" i="1"/>
  <c r="K5" i="1"/>
  <c r="K7" i="1"/>
  <c r="K8" i="1"/>
  <c r="K64" i="1"/>
  <c r="K65" i="1"/>
  <c r="K58" i="1"/>
  <c r="K59" i="1"/>
  <c r="K60" i="1"/>
  <c r="K61" i="1"/>
  <c r="K62" i="1"/>
  <c r="K63" i="1"/>
  <c r="K56" i="1"/>
  <c r="K57" i="1"/>
  <c r="K54" i="1"/>
  <c r="M47" i="1"/>
  <c r="M48" i="1"/>
  <c r="M49" i="1"/>
  <c r="M20" i="1"/>
  <c r="M21" i="1"/>
  <c r="M50" i="1"/>
  <c r="M51" i="1"/>
  <c r="M11" i="1"/>
  <c r="M12" i="1"/>
  <c r="M13" i="1"/>
  <c r="M14" i="1"/>
  <c r="M15" i="1"/>
  <c r="M18" i="1"/>
  <c r="M19" i="1"/>
  <c r="M38" i="1"/>
  <c r="M39" i="1"/>
  <c r="M52" i="1"/>
  <c r="M9" i="1"/>
  <c r="M10" i="1"/>
  <c r="M53" i="1"/>
  <c r="M25" i="1"/>
  <c r="M26" i="1"/>
  <c r="M68" i="1"/>
  <c r="M69" i="1"/>
  <c r="M70" i="1"/>
  <c r="M71" i="1"/>
  <c r="M66" i="1"/>
  <c r="M67" i="1"/>
  <c r="M72" i="1"/>
  <c r="M73" i="1"/>
  <c r="M74" i="1"/>
  <c r="M75" i="1"/>
  <c r="M76" i="1"/>
  <c r="M34" i="1"/>
  <c r="M35" i="1"/>
  <c r="M36" i="1"/>
  <c r="M37" i="1"/>
  <c r="M30" i="1"/>
  <c r="M31" i="1"/>
  <c r="M32" i="1"/>
  <c r="M33" i="1"/>
  <c r="M27" i="1"/>
  <c r="M28" i="1"/>
  <c r="M29" i="1"/>
  <c r="M43" i="1"/>
  <c r="M44" i="1"/>
  <c r="M45" i="1"/>
  <c r="M46" i="1"/>
  <c r="M40" i="1"/>
  <c r="M41" i="1"/>
  <c r="M42" i="1"/>
  <c r="M22" i="1"/>
  <c r="M23" i="1"/>
  <c r="M24" i="1"/>
  <c r="M79" i="1"/>
  <c r="M80" i="1"/>
  <c r="M81" i="1"/>
  <c r="M77" i="1"/>
  <c r="M78" i="1"/>
  <c r="M16" i="1"/>
  <c r="M17" i="1"/>
  <c r="M6" i="1"/>
  <c r="M2" i="1"/>
  <c r="M3" i="1"/>
  <c r="M4" i="1"/>
  <c r="M5" i="1"/>
  <c r="M7" i="1"/>
  <c r="M8" i="1"/>
  <c r="M64" i="1"/>
  <c r="M65" i="1"/>
  <c r="M58" i="1"/>
  <c r="M59" i="1"/>
  <c r="M60" i="1"/>
  <c r="M61" i="1"/>
  <c r="M62" i="1"/>
  <c r="M63" i="1"/>
  <c r="M56" i="1"/>
  <c r="M57" i="1"/>
  <c r="M54" i="1"/>
  <c r="M55" i="1"/>
  <c r="L47" i="1"/>
  <c r="L48" i="1"/>
  <c r="L49" i="1"/>
  <c r="L20" i="1"/>
  <c r="L21" i="1"/>
  <c r="L50" i="1"/>
  <c r="L51" i="1"/>
  <c r="L11" i="1"/>
  <c r="L12" i="1"/>
  <c r="L13" i="1"/>
  <c r="L14" i="1"/>
  <c r="L15" i="1"/>
  <c r="L18" i="1"/>
  <c r="L19" i="1"/>
  <c r="L38" i="1"/>
  <c r="L39" i="1"/>
  <c r="L52" i="1"/>
  <c r="L9" i="1"/>
  <c r="L10" i="1"/>
  <c r="L53" i="1"/>
  <c r="L25" i="1"/>
  <c r="L26" i="1"/>
  <c r="L68" i="1"/>
  <c r="L69" i="1"/>
  <c r="L70" i="1"/>
  <c r="L71" i="1"/>
  <c r="L66" i="1"/>
  <c r="L67" i="1"/>
  <c r="L72" i="1"/>
  <c r="L73" i="1"/>
  <c r="L74" i="1"/>
  <c r="L75" i="1"/>
  <c r="L76" i="1"/>
  <c r="L34" i="1"/>
  <c r="L35" i="1"/>
  <c r="L36" i="1"/>
  <c r="L37" i="1"/>
  <c r="L30" i="1"/>
  <c r="L31" i="1"/>
  <c r="L32" i="1"/>
  <c r="L33" i="1"/>
  <c r="L27" i="1"/>
  <c r="L28" i="1"/>
  <c r="L29" i="1"/>
  <c r="L43" i="1"/>
  <c r="L44" i="1"/>
  <c r="L45" i="1"/>
  <c r="L46" i="1"/>
  <c r="L40" i="1"/>
  <c r="L41" i="1"/>
  <c r="L42" i="1"/>
  <c r="L22" i="1"/>
  <c r="L23" i="1"/>
  <c r="L24" i="1"/>
  <c r="L79" i="1"/>
  <c r="L80" i="1"/>
  <c r="L81" i="1"/>
  <c r="L77" i="1"/>
  <c r="L78" i="1"/>
  <c r="L16" i="1"/>
  <c r="L17" i="1"/>
  <c r="L6" i="1"/>
  <c r="L2" i="1"/>
  <c r="L3" i="1"/>
  <c r="L4" i="1"/>
  <c r="L5" i="1"/>
  <c r="L7" i="1"/>
  <c r="L8" i="1"/>
  <c r="L64" i="1"/>
  <c r="L65" i="1"/>
  <c r="L58" i="1"/>
  <c r="L59" i="1"/>
  <c r="L60" i="1"/>
  <c r="L61" i="1"/>
  <c r="L62" i="1"/>
  <c r="L63" i="1"/>
  <c r="L56" i="1"/>
  <c r="L57" i="1"/>
  <c r="L54" i="1"/>
  <c r="L55" i="1"/>
  <c r="J48" i="1"/>
  <c r="J49" i="1"/>
  <c r="J20" i="1"/>
  <c r="J21" i="1"/>
  <c r="J50" i="1"/>
  <c r="J51" i="1"/>
  <c r="J11" i="1"/>
  <c r="J12" i="1"/>
  <c r="J13" i="1"/>
  <c r="J14" i="1"/>
  <c r="J15" i="1"/>
  <c r="J18" i="1"/>
  <c r="J19" i="1"/>
  <c r="J38" i="1"/>
  <c r="J39" i="1"/>
  <c r="J52" i="1"/>
  <c r="J9" i="1"/>
  <c r="J10" i="1"/>
  <c r="J53" i="1"/>
  <c r="J25" i="1"/>
  <c r="J26" i="1"/>
  <c r="J68" i="1"/>
  <c r="J69" i="1"/>
  <c r="J70" i="1"/>
  <c r="J71" i="1"/>
  <c r="J66" i="1"/>
  <c r="J67" i="1"/>
  <c r="J72" i="1"/>
  <c r="J73" i="1"/>
  <c r="J74" i="1"/>
  <c r="J75" i="1"/>
  <c r="J76" i="1"/>
  <c r="J34" i="1"/>
  <c r="J35" i="1"/>
  <c r="J36" i="1"/>
  <c r="J37" i="1"/>
  <c r="J30" i="1"/>
  <c r="J31" i="1"/>
  <c r="J32" i="1"/>
  <c r="J33" i="1"/>
  <c r="J27" i="1"/>
  <c r="J28" i="1"/>
  <c r="J29" i="1"/>
  <c r="J43" i="1"/>
  <c r="J44" i="1"/>
  <c r="J45" i="1"/>
  <c r="J46" i="1"/>
  <c r="J40" i="1"/>
  <c r="J41" i="1"/>
  <c r="J42" i="1"/>
  <c r="J22" i="1"/>
  <c r="J23" i="1"/>
  <c r="J24" i="1"/>
  <c r="J79" i="1"/>
  <c r="J80" i="1"/>
  <c r="J81" i="1"/>
  <c r="J77" i="1"/>
  <c r="J78" i="1"/>
  <c r="J16" i="1"/>
  <c r="J17" i="1"/>
  <c r="J6" i="1"/>
  <c r="J2" i="1"/>
  <c r="J3" i="1"/>
  <c r="J4" i="1"/>
  <c r="J5" i="1"/>
  <c r="J7" i="1"/>
  <c r="J8" i="1"/>
  <c r="J64" i="1"/>
  <c r="J65" i="1"/>
  <c r="J58" i="1"/>
  <c r="J59" i="1"/>
  <c r="J60" i="1"/>
  <c r="J61" i="1"/>
  <c r="J62" i="1"/>
  <c r="J63" i="1"/>
  <c r="J56" i="1"/>
  <c r="J57" i="1"/>
  <c r="J54" i="1"/>
  <c r="J55" i="1"/>
  <c r="J47" i="1"/>
</calcChain>
</file>

<file path=xl/sharedStrings.xml><?xml version="1.0" encoding="utf-8"?>
<sst xmlns="http://schemas.openxmlformats.org/spreadsheetml/2006/main" count="253" uniqueCount="102">
  <si>
    <t>ORGÃO</t>
  </si>
  <si>
    <t>ORÇAMENTO</t>
  </si>
  <si>
    <t>INVESTIMENTO</t>
  </si>
  <si>
    <t>CASA CIVIL</t>
  </si>
  <si>
    <t>SEC. COMUNICAÇÃO</t>
  </si>
  <si>
    <t>VICE GOV.</t>
  </si>
  <si>
    <t>PGE</t>
  </si>
  <si>
    <t>CONTROLADORIA</t>
  </si>
  <si>
    <t>SEC. CASA MILITAR</t>
  </si>
  <si>
    <t>ECONOMIA</t>
  </si>
  <si>
    <t>DIVIDA PUBLICA</t>
  </si>
  <si>
    <t>ENCARGOS ESPECIAIS</t>
  </si>
  <si>
    <t>CONTINGENCIA</t>
  </si>
  <si>
    <t>ADMINISTRAÇÃO</t>
  </si>
  <si>
    <t>REL. INSTITUCIONAIS</t>
  </si>
  <si>
    <t>SEMAD</t>
  </si>
  <si>
    <t>SEDUC</t>
  </si>
  <si>
    <t>CULTURA</t>
  </si>
  <si>
    <t>SEEL</t>
  </si>
  <si>
    <t>SEG. PUB.</t>
  </si>
  <si>
    <t>SEG. PUB. - GAB</t>
  </si>
  <si>
    <t>PM</t>
  </si>
  <si>
    <t>CBM</t>
  </si>
  <si>
    <t>PC</t>
  </si>
  <si>
    <t>DGPP</t>
  </si>
  <si>
    <t>SEDS</t>
  </si>
  <si>
    <t>SECTI</t>
  </si>
  <si>
    <t>SEAPA</t>
  </si>
  <si>
    <t>SICS</t>
  </si>
  <si>
    <t>SGG</t>
  </si>
  <si>
    <t>RETOMADA</t>
  </si>
  <si>
    <t>SEINFRA - GAB</t>
  </si>
  <si>
    <t>SEC. ENTORNO</t>
  </si>
  <si>
    <t>SEC. COMUNICAÇÃO - ABC</t>
  </si>
  <si>
    <t xml:space="preserve"> GOIASPREV</t>
  </si>
  <si>
    <t xml:space="preserve"> AGR</t>
  </si>
  <si>
    <t>DETRAN</t>
  </si>
  <si>
    <t>FAPEG</t>
  </si>
  <si>
    <t>IQUEGO</t>
  </si>
  <si>
    <t>AGRODEFESA</t>
  </si>
  <si>
    <t>EMATER</t>
  </si>
  <si>
    <t>ADM.</t>
  </si>
  <si>
    <t>JUCEG</t>
  </si>
  <si>
    <t>UEG</t>
  </si>
  <si>
    <t>SIC</t>
  </si>
  <si>
    <t>GOIASTELECOM</t>
  </si>
  <si>
    <t>METROBUS</t>
  </si>
  <si>
    <t>GOAISTUR</t>
  </si>
  <si>
    <t>GOINFRA</t>
  </si>
  <si>
    <t>AGHAB</t>
  </si>
  <si>
    <t>SEINFRA</t>
  </si>
  <si>
    <t>FUNPROGE</t>
  </si>
  <si>
    <t>FUNAC</t>
  </si>
  <si>
    <t>%</t>
  </si>
  <si>
    <t>FFRPPS</t>
  </si>
  <si>
    <t>FFRPPM</t>
  </si>
  <si>
    <t>FUNPREV</t>
  </si>
  <si>
    <t>FEPADSAJ - DATIVOS</t>
  </si>
  <si>
    <t>FEMA</t>
  </si>
  <si>
    <t>FUN. CULTURAL</t>
  </si>
  <si>
    <t>FES</t>
  </si>
  <si>
    <t>FUNESP</t>
  </si>
  <si>
    <t>FUNPES</t>
  </si>
  <si>
    <t>FEDC</t>
  </si>
  <si>
    <t>FUNEBOM</t>
  </si>
  <si>
    <t>FREAP/PM</t>
  </si>
  <si>
    <t>FEACLCOC</t>
  </si>
  <si>
    <t>FEAS</t>
  </si>
  <si>
    <t>FECAD</t>
  </si>
  <si>
    <t>FEDPI/GO</t>
  </si>
  <si>
    <t>FOMENTAR</t>
  </si>
  <si>
    <t>FUNPRODUZIR</t>
  </si>
  <si>
    <t>FUN. EST. TRABALHO</t>
  </si>
  <si>
    <t>FUN. EST. INFRA</t>
  </si>
  <si>
    <t>FCT</t>
  </si>
  <si>
    <t>ALEGO</t>
  </si>
  <si>
    <t>TCE</t>
  </si>
  <si>
    <t>TCM</t>
  </si>
  <si>
    <t>TJGO</t>
  </si>
  <si>
    <t>MP</t>
  </si>
  <si>
    <t>DPEG</t>
  </si>
  <si>
    <t>FEMAL-GO</t>
  </si>
  <si>
    <t>FUN. MODERNIZAÇÃO</t>
  </si>
  <si>
    <t>FUN. ESP. RAPARELHAMENTO</t>
  </si>
  <si>
    <t>FUNDESP-PJ</t>
  </si>
  <si>
    <t>FUN. MODER. REAPARE.</t>
  </si>
  <si>
    <t>FUNDEPEG</t>
  </si>
  <si>
    <t xml:space="preserve">SAUDE </t>
  </si>
  <si>
    <t>INSTIT.</t>
  </si>
  <si>
    <t>ORÇAMENTO 25</t>
  </si>
  <si>
    <t>INVESTIMENTO 25</t>
  </si>
  <si>
    <t>ORÇAMENTO 26</t>
  </si>
  <si>
    <t>INVESTIMENTO 26</t>
  </si>
  <si>
    <t>%2</t>
  </si>
  <si>
    <t>%3</t>
  </si>
  <si>
    <t>%4</t>
  </si>
  <si>
    <t>SubGrupo</t>
  </si>
  <si>
    <t>Macro grupo</t>
  </si>
  <si>
    <t>LEG</t>
  </si>
  <si>
    <t>JUD</t>
  </si>
  <si>
    <t>GOV</t>
  </si>
  <si>
    <t>SEC 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</si>
</sst>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10" fontId="3" fillId="0" borderId="1" xfId="2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10" fontId="2" fillId="0" borderId="0" xfId="2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18">
    <dxf>
      <font>
        <color theme="9" tint="-0.499984740745262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4F927-FE53-4FE5-8FB8-6C0F6294D3DE}" name="Tabela1" displayName="Tabela1" ref="A1:M81" totalsRowShown="0" headerRowDxfId="17" dataDxfId="15" headerRowBorderDxfId="16">
  <autoFilter ref="A1:M81" xr:uid="{2444F927-FE53-4FE5-8FB8-6C0F6294D3DE}"/>
  <sortState xmlns:xlrd2="http://schemas.microsoft.com/office/spreadsheetml/2017/richdata2" ref="A2:M81">
    <sortCondition ref="A1:A81"/>
  </sortState>
  <tableColumns count="13">
    <tableColumn id="1" xr3:uid="{7E2F8AAB-9A86-4FEB-961F-E839B5FD5594}" name="Macro grupo" dataDxfId="14"/>
    <tableColumn id="13" xr3:uid="{680CEAD4-0326-4DDA-97D0-F973E7930F19}" name="SubGrupo" dataDxfId="13"/>
    <tableColumn id="12" xr3:uid="{BAC0613B-5A5E-4577-8B6C-B3A75B5787F5}" name="ORGÃO" dataDxfId="12"/>
    <tableColumn id="2" xr3:uid="{5A53340E-88CB-4E2B-9D3D-F0291F62F075}" name="ORÇAMENTO 25" dataDxfId="11" dataCellStyle="Moeda"/>
    <tableColumn id="3" xr3:uid="{6A8EB4E5-CCBB-4242-A651-3E9DD3678415}" name="INVESTIMENTO 25" dataDxfId="10" dataCellStyle="Moeda"/>
    <tableColumn id="4" xr3:uid="{B06EB89B-357C-4451-B4BD-4E95CE094261}" name="%" dataDxfId="9" dataCellStyle="Porcentagem">
      <calculatedColumnFormula>Tabela1[[#This Row],[INVESTIMENTO 25]]/Tabela1[[#This Row],[ORÇAMENTO 25]]</calculatedColumnFormula>
    </tableColumn>
    <tableColumn id="6" xr3:uid="{2C6451ED-998E-434E-B13A-9848B85958F4}" name="ORÇAMENTO 26" dataDxfId="8" dataCellStyle="Moeda"/>
    <tableColumn id="7" xr3:uid="{DC63D1DD-8C58-4195-9223-DFDB6E18319D}" name="INVESTIMENTO 26" dataDxfId="7" dataCellStyle="Moeda"/>
    <tableColumn id="8" xr3:uid="{A5484A1F-0CB7-4BB7-B71C-04D65970B808}" name="%2" dataDxfId="6">
      <calculatedColumnFormula>Tabela1[[#This Row],[INVESTIMENTO 25]]/Tabela1[[#This Row],[ORÇAMENTO 25]]</calculatedColumnFormula>
    </tableColumn>
    <tableColumn id="5" xr3:uid="{5562467B-479E-4E44-9D5B-720526CAD838}" name="ORÇAMENTO" dataDxfId="5">
      <calculatedColumnFormula>Tabela1[[#This Row],[ORÇAMENTO 26]]-Tabela1[[#This Row],[ORÇAMENTO 25]]</calculatedColumnFormula>
    </tableColumn>
    <tableColumn id="11" xr3:uid="{41586C4E-8DFA-46C8-956C-6B092EC45BF1}" name="%4" dataDxfId="4" dataCellStyle="Porcentagem">
      <calculatedColumnFormula>IFERROR(Tabela1[[#This Row],[ORÇAMENTO 26]]/Tabela1[[#This Row],[ORÇAMENTO 25]] - 1, 0)</calculatedColumnFormula>
    </tableColumn>
    <tableColumn id="9" xr3:uid="{8387F3DE-9C13-408C-B590-FEF3B3704210}" name="INVESTIMENTO" dataDxfId="3">
      <calculatedColumnFormula>Tabela1[[#This Row],[INVESTIMENTO 26]]-Tabela1[[#This Row],[INVESTIMENTO 25]]</calculatedColumnFormula>
    </tableColumn>
    <tableColumn id="10" xr3:uid="{E2AED3C3-16DB-454C-A52E-48E7C111FC47}" name="%3" dataDxfId="2">
      <calculatedColumnFormula>IFERROR(Tabela1[[#This Row],[INVESTIMENTO 26]]/Tabela1[[#This Row],[INVESTIMENTO 25]] - 1, 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A73" zoomScale="85" zoomScaleNormal="85" workbookViewId="0">
      <selection activeCell="A82" sqref="A82:XFD82"/>
    </sheetView>
  </sheetViews>
  <sheetFormatPr defaultRowHeight="14.4" x14ac:dyDescent="0.3"/>
  <cols>
    <col min="1" max="1" width="16.21875" style="1" bestFit="1" customWidth="1"/>
    <col min="2" max="2" width="14.109375" style="1" bestFit="1" customWidth="1"/>
    <col min="3" max="3" width="24.33203125" style="1" customWidth="1"/>
    <col min="4" max="4" width="20.88671875" style="1" bestFit="1" customWidth="1"/>
    <col min="5" max="5" width="20.21875" style="1" bestFit="1" customWidth="1"/>
    <col min="6" max="6" width="7.77734375" style="9" bestFit="1" customWidth="1"/>
    <col min="7" max="7" width="20.88671875" style="1" bestFit="1" customWidth="1"/>
    <col min="8" max="8" width="20.21875" style="1" bestFit="1" customWidth="1"/>
    <col min="9" max="9" width="8.33203125" style="10" bestFit="1" customWidth="1"/>
    <col min="10" max="10" width="18.5546875" style="1" bestFit="1" customWidth="1"/>
    <col min="11" max="11" width="8.77734375" style="1" bestFit="1" customWidth="1"/>
    <col min="12" max="12" width="18.33203125" style="1" bestFit="1" customWidth="1"/>
    <col min="13" max="13" width="9.77734375" style="1" bestFit="1" customWidth="1"/>
    <col min="14" max="16384" width="8.88671875" style="1"/>
  </cols>
  <sheetData>
    <row r="1" spans="1:13" x14ac:dyDescent="0.3">
      <c r="A1" s="11" t="s">
        <v>97</v>
      </c>
      <c r="B1" s="11" t="s">
        <v>96</v>
      </c>
      <c r="C1" s="11" t="s">
        <v>0</v>
      </c>
      <c r="D1" s="11" t="s">
        <v>89</v>
      </c>
      <c r="E1" s="11" t="s">
        <v>90</v>
      </c>
      <c r="F1" s="12" t="s">
        <v>53</v>
      </c>
      <c r="G1" s="11" t="s">
        <v>91</v>
      </c>
      <c r="H1" s="11" t="s">
        <v>92</v>
      </c>
      <c r="I1" s="8" t="s">
        <v>93</v>
      </c>
      <c r="J1" s="11" t="s">
        <v>1</v>
      </c>
      <c r="K1" s="11" t="s">
        <v>95</v>
      </c>
      <c r="L1" s="11" t="s">
        <v>2</v>
      </c>
      <c r="M1" s="12" t="s">
        <v>94</v>
      </c>
    </row>
    <row r="2" spans="1:13" x14ac:dyDescent="0.3">
      <c r="A2" s="13" t="s">
        <v>41</v>
      </c>
      <c r="B2" s="13" t="s">
        <v>34</v>
      </c>
      <c r="C2" s="2" t="s">
        <v>34</v>
      </c>
      <c r="D2" s="3">
        <v>310271000</v>
      </c>
      <c r="E2" s="3">
        <v>5064999</v>
      </c>
      <c r="F2" s="4">
        <f>Tabela1[[#This Row],[INVESTIMENTO 25]]/Tabela1[[#This Row],[ORÇAMENTO 25]]</f>
        <v>1.6324435735212122E-2</v>
      </c>
      <c r="G2" s="7">
        <v>450522394</v>
      </c>
      <c r="H2" s="7">
        <v>2669499</v>
      </c>
      <c r="I2" s="5">
        <f>Tabela1[[#This Row],[INVESTIMENTO 26]]/Tabela1[[#This Row],[ORÇAMENTO 26]]</f>
        <v>5.9253414159918544E-3</v>
      </c>
      <c r="J2" s="3">
        <f>Tabela1[[#This Row],[ORÇAMENTO 26]]-Tabela1[[#This Row],[ORÇAMENTO 25]]</f>
        <v>140251394</v>
      </c>
      <c r="K2" s="6">
        <f>IFERROR(Tabela1[[#This Row],[ORÇAMENTO 26]]/Tabela1[[#This Row],[ORÇAMENTO 25]] - 1, 0)</f>
        <v>0.45202869104750354</v>
      </c>
      <c r="L2" s="3">
        <f>Tabela1[[#This Row],[INVESTIMENTO 26]]-Tabela1[[#This Row],[INVESTIMENTO 25]]</f>
        <v>-2395500</v>
      </c>
      <c r="M2" s="4">
        <f>IFERROR(Tabela1[[#This Row],[INVESTIMENTO 26]]/Tabela1[[#This Row],[INVESTIMENTO 25]] - 1, 0)</f>
        <v>-0.4729517222017221</v>
      </c>
    </row>
    <row r="3" spans="1:13" x14ac:dyDescent="0.3">
      <c r="A3" s="13" t="s">
        <v>41</v>
      </c>
      <c r="B3" s="13" t="s">
        <v>34</v>
      </c>
      <c r="C3" s="2" t="s">
        <v>55</v>
      </c>
      <c r="D3" s="3">
        <v>2358478000</v>
      </c>
      <c r="E3" s="3">
        <v>0</v>
      </c>
      <c r="F3" s="4">
        <f>Tabela1[[#This Row],[INVESTIMENTO 25]]/Tabela1[[#This Row],[ORÇAMENTO 25]]</f>
        <v>0</v>
      </c>
      <c r="G3" s="7">
        <v>2483081727</v>
      </c>
      <c r="H3" s="3">
        <v>0</v>
      </c>
      <c r="I3" s="5">
        <f>Tabela1[[#This Row],[INVESTIMENTO 26]]/Tabela1[[#This Row],[ORÇAMENTO 26]]</f>
        <v>0</v>
      </c>
      <c r="J3" s="3">
        <f>Tabela1[[#This Row],[ORÇAMENTO 26]]-Tabela1[[#This Row],[ORÇAMENTO 25]]</f>
        <v>124603727</v>
      </c>
      <c r="K3" s="6">
        <f>IFERROR(Tabela1[[#This Row],[ORÇAMENTO 26]]/Tabela1[[#This Row],[ORÇAMENTO 25]] - 1, 0)</f>
        <v>5.2832261738290587E-2</v>
      </c>
      <c r="L3" s="3">
        <f>Tabela1[[#This Row],[INVESTIMENTO 26]]-Tabela1[[#This Row],[INVESTIMENTO 25]]</f>
        <v>0</v>
      </c>
      <c r="M3" s="4">
        <f>IFERROR(Tabela1[[#This Row],[INVESTIMENTO 26]]/Tabela1[[#This Row],[INVESTIMENTO 25]] - 1, 0)</f>
        <v>0</v>
      </c>
    </row>
    <row r="4" spans="1:13" x14ac:dyDescent="0.3">
      <c r="A4" s="13" t="s">
        <v>41</v>
      </c>
      <c r="B4" s="13" t="s">
        <v>34</v>
      </c>
      <c r="C4" s="2" t="s">
        <v>56</v>
      </c>
      <c r="D4" s="3">
        <v>167673000</v>
      </c>
      <c r="E4" s="3">
        <v>0</v>
      </c>
      <c r="F4" s="4">
        <f>Tabela1[[#This Row],[INVESTIMENTO 25]]/Tabela1[[#This Row],[ORÇAMENTO 25]]</f>
        <v>0</v>
      </c>
      <c r="G4" s="7">
        <v>359024000</v>
      </c>
      <c r="H4" s="3">
        <v>0</v>
      </c>
      <c r="I4" s="5">
        <f>Tabela1[[#This Row],[INVESTIMENTO 26]]/Tabela1[[#This Row],[ORÇAMENTO 26]]</f>
        <v>0</v>
      </c>
      <c r="J4" s="3">
        <f>Tabela1[[#This Row],[ORÇAMENTO 26]]-Tabela1[[#This Row],[ORÇAMENTO 25]]</f>
        <v>191351000</v>
      </c>
      <c r="K4" s="6">
        <f>IFERROR(Tabela1[[#This Row],[ORÇAMENTO 26]]/Tabela1[[#This Row],[ORÇAMENTO 25]] - 1, 0)</f>
        <v>1.1412153417664146</v>
      </c>
      <c r="L4" s="3">
        <f>Tabela1[[#This Row],[INVESTIMENTO 26]]-Tabela1[[#This Row],[INVESTIMENTO 25]]</f>
        <v>0</v>
      </c>
      <c r="M4" s="4">
        <f>IFERROR(Tabela1[[#This Row],[INVESTIMENTO 26]]/Tabela1[[#This Row],[INVESTIMENTO 25]] - 1, 0)</f>
        <v>0</v>
      </c>
    </row>
    <row r="5" spans="1:13" x14ac:dyDescent="0.3">
      <c r="A5" s="13" t="s">
        <v>41</v>
      </c>
      <c r="B5" s="13" t="s">
        <v>34</v>
      </c>
      <c r="C5" s="2" t="s">
        <v>54</v>
      </c>
      <c r="D5" s="3">
        <v>5545155000</v>
      </c>
      <c r="E5" s="3">
        <v>0</v>
      </c>
      <c r="F5" s="4">
        <f>Tabela1[[#This Row],[INVESTIMENTO 25]]/Tabela1[[#This Row],[ORÇAMENTO 25]]</f>
        <v>0</v>
      </c>
      <c r="G5" s="7">
        <v>6266328249</v>
      </c>
      <c r="H5" s="3">
        <v>0</v>
      </c>
      <c r="I5" s="5">
        <f>Tabela1[[#This Row],[INVESTIMENTO 26]]/Tabela1[[#This Row],[ORÇAMENTO 26]]</f>
        <v>0</v>
      </c>
      <c r="J5" s="3">
        <f>Tabela1[[#This Row],[ORÇAMENTO 26]]-Tabela1[[#This Row],[ORÇAMENTO 25]]</f>
        <v>721173249</v>
      </c>
      <c r="K5" s="6">
        <f>IFERROR(Tabela1[[#This Row],[ORÇAMENTO 26]]/Tabela1[[#This Row],[ORÇAMENTO 25]] - 1, 0)</f>
        <v>0.13005466014926537</v>
      </c>
      <c r="L5" s="3">
        <f>Tabela1[[#This Row],[INVESTIMENTO 26]]-Tabela1[[#This Row],[INVESTIMENTO 25]]</f>
        <v>0</v>
      </c>
      <c r="M5" s="4">
        <f>IFERROR(Tabela1[[#This Row],[INVESTIMENTO 26]]/Tabela1[[#This Row],[INVESTIMENTO 25]] - 1, 0)</f>
        <v>0</v>
      </c>
    </row>
    <row r="6" spans="1:13" x14ac:dyDescent="0.3">
      <c r="A6" s="13" t="s">
        <v>41</v>
      </c>
      <c r="B6" s="13" t="s">
        <v>101</v>
      </c>
      <c r="C6" s="2" t="s">
        <v>13</v>
      </c>
      <c r="D6" s="3">
        <v>912156484</v>
      </c>
      <c r="E6" s="3">
        <v>15379326</v>
      </c>
      <c r="F6" s="4">
        <f>Tabela1[[#This Row],[INVESTIMENTO 25]]/Tabela1[[#This Row],[ORÇAMENTO 25]]</f>
        <v>1.6860403088468316E-2</v>
      </c>
      <c r="G6" s="7">
        <v>404536649</v>
      </c>
      <c r="H6" s="7">
        <v>18123848</v>
      </c>
      <c r="I6" s="5">
        <f>Tabela1[[#This Row],[INVESTIMENTO 26]]/Tabela1[[#This Row],[ORÇAMENTO 26]]</f>
        <v>4.4801498318635648E-2</v>
      </c>
      <c r="J6" s="3">
        <f>Tabela1[[#This Row],[ORÇAMENTO 26]]-Tabela1[[#This Row],[ORÇAMENTO 25]]</f>
        <v>-507619835</v>
      </c>
      <c r="K6" s="6">
        <f>IFERROR(Tabela1[[#This Row],[ORÇAMENTO 26]]/Tabela1[[#This Row],[ORÇAMENTO 25]] - 1, 0)</f>
        <v>-0.55650520925310887</v>
      </c>
      <c r="L6" s="3">
        <f>Tabela1[[#This Row],[INVESTIMENTO 26]]-Tabela1[[#This Row],[INVESTIMENTO 25]]</f>
        <v>2744522</v>
      </c>
      <c r="M6" s="4">
        <f>IFERROR(Tabela1[[#This Row],[INVESTIMENTO 26]]/Tabela1[[#This Row],[INVESTIMENTO 25]] - 1, 0)</f>
        <v>0.17845528471143668</v>
      </c>
    </row>
    <row r="7" spans="1:13" x14ac:dyDescent="0.3">
      <c r="A7" s="13" t="s">
        <v>41</v>
      </c>
      <c r="B7" s="13" t="s">
        <v>101</v>
      </c>
      <c r="C7" s="2" t="s">
        <v>35</v>
      </c>
      <c r="D7" s="3">
        <v>50603000</v>
      </c>
      <c r="E7" s="3">
        <v>1703121</v>
      </c>
      <c r="F7" s="4">
        <f>Tabela1[[#This Row],[INVESTIMENTO 25]]/Tabela1[[#This Row],[ORÇAMENTO 25]]</f>
        <v>3.3656522340572696E-2</v>
      </c>
      <c r="G7" s="7">
        <v>58733336</v>
      </c>
      <c r="H7" s="7">
        <v>1820749</v>
      </c>
      <c r="I7" s="5">
        <f>Tabela1[[#This Row],[INVESTIMENTO 26]]/Tabela1[[#This Row],[ORÇAMENTO 26]]</f>
        <v>3.1000265334834718E-2</v>
      </c>
      <c r="J7" s="3">
        <f>Tabela1[[#This Row],[ORÇAMENTO 26]]-Tabela1[[#This Row],[ORÇAMENTO 25]]</f>
        <v>8130336</v>
      </c>
      <c r="K7" s="6">
        <f>IFERROR(Tabela1[[#This Row],[ORÇAMENTO 26]]/Tabela1[[#This Row],[ORÇAMENTO 25]] - 1, 0)</f>
        <v>0.16066905124202124</v>
      </c>
      <c r="L7" s="3">
        <f>Tabela1[[#This Row],[INVESTIMENTO 26]]-Tabela1[[#This Row],[INVESTIMENTO 25]]</f>
        <v>117628</v>
      </c>
      <c r="M7" s="4">
        <f>IFERROR(Tabela1[[#This Row],[INVESTIMENTO 26]]/Tabela1[[#This Row],[INVESTIMENTO 25]] - 1, 0)</f>
        <v>6.9066143861769014E-2</v>
      </c>
    </row>
    <row r="8" spans="1:13" x14ac:dyDescent="0.3">
      <c r="A8" s="13" t="s">
        <v>41</v>
      </c>
      <c r="B8" s="13" t="s">
        <v>101</v>
      </c>
      <c r="C8" s="2" t="s">
        <v>36</v>
      </c>
      <c r="D8" s="3">
        <v>852837000</v>
      </c>
      <c r="E8" s="3">
        <v>30383950</v>
      </c>
      <c r="F8" s="4">
        <f>Tabela1[[#This Row],[INVESTIMENTO 25]]/Tabela1[[#This Row],[ORÇAMENTO 25]]</f>
        <v>3.5626913466465453E-2</v>
      </c>
      <c r="G8" s="7">
        <v>508426000</v>
      </c>
      <c r="H8" s="7">
        <v>45111144</v>
      </c>
      <c r="I8" s="5">
        <f>Tabela1[[#This Row],[INVESTIMENTO 26]]/Tabela1[[#This Row],[ORÇAMENTO 26]]</f>
        <v>8.8727059591759666E-2</v>
      </c>
      <c r="J8" s="3">
        <f>Tabela1[[#This Row],[ORÇAMENTO 26]]-Tabela1[[#This Row],[ORÇAMENTO 25]]</f>
        <v>-344411000</v>
      </c>
      <c r="K8" s="6">
        <f>IFERROR(Tabela1[[#This Row],[ORÇAMENTO 26]]/Tabela1[[#This Row],[ORÇAMENTO 25]] - 1, 0)</f>
        <v>-0.40384153126564626</v>
      </c>
      <c r="L8" s="3">
        <f>Tabela1[[#This Row],[INVESTIMENTO 26]]-Tabela1[[#This Row],[INVESTIMENTO 25]]</f>
        <v>14727194</v>
      </c>
      <c r="M8" s="4">
        <f>IFERROR(Tabela1[[#This Row],[INVESTIMENTO 26]]/Tabela1[[#This Row],[INVESTIMENTO 25]] - 1, 0)</f>
        <v>0.48470307514329103</v>
      </c>
    </row>
    <row r="9" spans="1:13" x14ac:dyDescent="0.3">
      <c r="A9" s="13" t="s">
        <v>100</v>
      </c>
      <c r="B9" s="13" t="s">
        <v>17</v>
      </c>
      <c r="C9" s="2" t="s">
        <v>17</v>
      </c>
      <c r="D9" s="3">
        <v>128504238</v>
      </c>
      <c r="E9" s="3">
        <v>9284963</v>
      </c>
      <c r="F9" s="4">
        <f>Tabela1[[#This Row],[INVESTIMENTO 25]]/Tabela1[[#This Row],[ORÇAMENTO 25]]</f>
        <v>7.225413841993289E-2</v>
      </c>
      <c r="G9" s="7">
        <v>77031741</v>
      </c>
      <c r="H9" s="7">
        <v>9165374</v>
      </c>
      <c r="I9" s="5">
        <f>Tabela1[[#This Row],[INVESTIMENTO 26]]/Tabela1[[#This Row],[ORÇAMENTO 26]]</f>
        <v>0.11898178440495068</v>
      </c>
      <c r="J9" s="3">
        <f>Tabela1[[#This Row],[ORÇAMENTO 26]]-Tabela1[[#This Row],[ORÇAMENTO 25]]</f>
        <v>-51472497</v>
      </c>
      <c r="K9" s="6">
        <f>IFERROR(Tabela1[[#This Row],[ORÇAMENTO 26]]/Tabela1[[#This Row],[ORÇAMENTO 25]] - 1, 0)</f>
        <v>-0.40055096859918349</v>
      </c>
      <c r="L9" s="3">
        <f>Tabela1[[#This Row],[INVESTIMENTO 26]]-Tabela1[[#This Row],[INVESTIMENTO 25]]</f>
        <v>-119589</v>
      </c>
      <c r="M9" s="4">
        <f>IFERROR(Tabela1[[#This Row],[INVESTIMENTO 26]]/Tabela1[[#This Row],[INVESTIMENTO 25]] - 1, 0)</f>
        <v>-1.2879857464160094E-2</v>
      </c>
    </row>
    <row r="10" spans="1:13" x14ac:dyDescent="0.3">
      <c r="A10" s="13" t="s">
        <v>100</v>
      </c>
      <c r="B10" s="13" t="s">
        <v>17</v>
      </c>
      <c r="C10" s="2" t="s">
        <v>59</v>
      </c>
      <c r="D10" s="3">
        <v>19606000</v>
      </c>
      <c r="E10" s="3">
        <v>1126500</v>
      </c>
      <c r="F10" s="4">
        <f>Tabela1[[#This Row],[INVESTIMENTO 25]]/Tabela1[[#This Row],[ORÇAMENTO 25]]</f>
        <v>5.7456900948689174E-2</v>
      </c>
      <c r="G10" s="7">
        <v>13240000</v>
      </c>
      <c r="H10" s="7">
        <v>10110449</v>
      </c>
      <c r="I10" s="5">
        <f>Tabela1[[#This Row],[INVESTIMENTO 26]]/Tabela1[[#This Row],[ORÇAMENTO 26]]</f>
        <v>0.76362907854984896</v>
      </c>
      <c r="J10" s="3">
        <f>Tabela1[[#This Row],[ORÇAMENTO 26]]-Tabela1[[#This Row],[ORÇAMENTO 25]]</f>
        <v>-6366000</v>
      </c>
      <c r="K10" s="6">
        <f>IFERROR(Tabela1[[#This Row],[ORÇAMENTO 26]]/Tabela1[[#This Row],[ORÇAMENTO 25]] - 1, 0)</f>
        <v>-0.32469652147301842</v>
      </c>
      <c r="L10" s="3">
        <f>Tabela1[[#This Row],[INVESTIMENTO 26]]-Tabela1[[#This Row],[INVESTIMENTO 25]]</f>
        <v>8983949</v>
      </c>
      <c r="M10" s="4">
        <f>IFERROR(Tabela1[[#This Row],[INVESTIMENTO 26]]/Tabela1[[#This Row],[INVESTIMENTO 25]] - 1, 0)</f>
        <v>7.9750989791389255</v>
      </c>
    </row>
    <row r="11" spans="1:13" x14ac:dyDescent="0.3">
      <c r="A11" s="13" t="s">
        <v>100</v>
      </c>
      <c r="B11" s="13" t="s">
        <v>9</v>
      </c>
      <c r="C11" s="2" t="s">
        <v>9</v>
      </c>
      <c r="D11" s="3">
        <v>987825825</v>
      </c>
      <c r="E11" s="3">
        <v>95645148</v>
      </c>
      <c r="F11" s="4">
        <f>Tabela1[[#This Row],[INVESTIMENTO 25]]/Tabela1[[#This Row],[ORÇAMENTO 25]]</f>
        <v>9.6823899091725008E-2</v>
      </c>
      <c r="G11" s="7">
        <v>1152747725</v>
      </c>
      <c r="H11" s="7">
        <v>128871419</v>
      </c>
      <c r="I11" s="5">
        <f>Tabela1[[#This Row],[INVESTIMENTO 26]]/Tabela1[[#This Row],[ORÇAMENTO 26]]</f>
        <v>0.11179498879514163</v>
      </c>
      <c r="J11" s="3">
        <f>Tabela1[[#This Row],[ORÇAMENTO 26]]-Tabela1[[#This Row],[ORÇAMENTO 25]]</f>
        <v>164921900</v>
      </c>
      <c r="K11" s="6">
        <f>IFERROR(Tabela1[[#This Row],[ORÇAMENTO 26]]/Tabela1[[#This Row],[ORÇAMENTO 25]] - 1, 0)</f>
        <v>0.166954432478013</v>
      </c>
      <c r="L11" s="3">
        <f>Tabela1[[#This Row],[INVESTIMENTO 26]]-Tabela1[[#This Row],[INVESTIMENTO 25]]</f>
        <v>33226271</v>
      </c>
      <c r="M11" s="4">
        <f>IFERROR(Tabela1[[#This Row],[INVESTIMENTO 26]]/Tabela1[[#This Row],[INVESTIMENTO 25]] - 1, 0)</f>
        <v>0.34739107727660157</v>
      </c>
    </row>
    <row r="12" spans="1:13" x14ac:dyDescent="0.3">
      <c r="A12" s="13" t="s">
        <v>100</v>
      </c>
      <c r="B12" s="13" t="s">
        <v>9</v>
      </c>
      <c r="C12" s="2" t="s">
        <v>10</v>
      </c>
      <c r="D12" s="3">
        <v>2016640001</v>
      </c>
      <c r="E12" s="3">
        <v>0</v>
      </c>
      <c r="F12" s="4">
        <f>Tabela1[[#This Row],[INVESTIMENTO 25]]/Tabela1[[#This Row],[ORÇAMENTO 25]]</f>
        <v>0</v>
      </c>
      <c r="G12" s="7">
        <v>1773845612</v>
      </c>
      <c r="H12" s="3">
        <v>0</v>
      </c>
      <c r="I12" s="5">
        <f>Tabela1[[#This Row],[INVESTIMENTO 26]]/Tabela1[[#This Row],[ORÇAMENTO 26]]</f>
        <v>0</v>
      </c>
      <c r="J12" s="3">
        <f>Tabela1[[#This Row],[ORÇAMENTO 26]]-Tabela1[[#This Row],[ORÇAMENTO 25]]</f>
        <v>-242794389</v>
      </c>
      <c r="K12" s="6">
        <f>IFERROR(Tabela1[[#This Row],[ORÇAMENTO 26]]/Tabela1[[#This Row],[ORÇAMENTO 25]] - 1, 0)</f>
        <v>-0.12039550384778863</v>
      </c>
      <c r="L12" s="3">
        <f>Tabela1[[#This Row],[INVESTIMENTO 26]]-Tabela1[[#This Row],[INVESTIMENTO 25]]</f>
        <v>0</v>
      </c>
      <c r="M12" s="4">
        <f>IFERROR(Tabela1[[#This Row],[INVESTIMENTO 26]]/Tabela1[[#This Row],[INVESTIMENTO 25]] - 1, 0)</f>
        <v>0</v>
      </c>
    </row>
    <row r="13" spans="1:13" x14ac:dyDescent="0.3">
      <c r="A13" s="13" t="s">
        <v>100</v>
      </c>
      <c r="B13" s="13" t="s">
        <v>9</v>
      </c>
      <c r="C13" s="2" t="s">
        <v>11</v>
      </c>
      <c r="D13" s="3">
        <v>1858682833</v>
      </c>
      <c r="E13" s="3">
        <v>0</v>
      </c>
      <c r="F13" s="4">
        <f>Tabela1[[#This Row],[INVESTIMENTO 25]]/Tabela1[[#This Row],[ORÇAMENTO 25]]</f>
        <v>0</v>
      </c>
      <c r="G13" s="7">
        <v>2192444122</v>
      </c>
      <c r="H13" s="3">
        <v>0</v>
      </c>
      <c r="I13" s="5">
        <f>Tabela1[[#This Row],[INVESTIMENTO 26]]/Tabela1[[#This Row],[ORÇAMENTO 26]]</f>
        <v>0</v>
      </c>
      <c r="J13" s="3">
        <f>Tabela1[[#This Row],[ORÇAMENTO 26]]-Tabela1[[#This Row],[ORÇAMENTO 25]]</f>
        <v>333761289</v>
      </c>
      <c r="K13" s="6">
        <f>IFERROR(Tabela1[[#This Row],[ORÇAMENTO 26]]/Tabela1[[#This Row],[ORÇAMENTO 25]] - 1, 0)</f>
        <v>0.17956871558408594</v>
      </c>
      <c r="L13" s="3">
        <f>Tabela1[[#This Row],[INVESTIMENTO 26]]-Tabela1[[#This Row],[INVESTIMENTO 25]]</f>
        <v>0</v>
      </c>
      <c r="M13" s="4">
        <f>IFERROR(Tabela1[[#This Row],[INVESTIMENTO 26]]/Tabela1[[#This Row],[INVESTIMENTO 25]] - 1, 0)</f>
        <v>0</v>
      </c>
    </row>
    <row r="14" spans="1:13" x14ac:dyDescent="0.3">
      <c r="A14" s="13" t="s">
        <v>100</v>
      </c>
      <c r="B14" s="13" t="s">
        <v>9</v>
      </c>
      <c r="C14" s="2" t="s">
        <v>52</v>
      </c>
      <c r="D14" s="3">
        <v>14520000</v>
      </c>
      <c r="E14" s="3">
        <v>0</v>
      </c>
      <c r="F14" s="4">
        <f>Tabela1[[#This Row],[INVESTIMENTO 25]]/Tabela1[[#This Row],[ORÇAMENTO 25]]</f>
        <v>0</v>
      </c>
      <c r="G14" s="7">
        <v>40000</v>
      </c>
      <c r="H14" s="3">
        <v>0</v>
      </c>
      <c r="I14" s="5">
        <f>Tabela1[[#This Row],[INVESTIMENTO 26]]/Tabela1[[#This Row],[ORÇAMENTO 26]]</f>
        <v>0</v>
      </c>
      <c r="J14" s="3">
        <f>Tabela1[[#This Row],[ORÇAMENTO 26]]-Tabela1[[#This Row],[ORÇAMENTO 25]]</f>
        <v>-14480000</v>
      </c>
      <c r="K14" s="6">
        <f>IFERROR(Tabela1[[#This Row],[ORÇAMENTO 26]]/Tabela1[[#This Row],[ORÇAMENTO 25]] - 1, 0)</f>
        <v>-0.99724517906336085</v>
      </c>
      <c r="L14" s="3">
        <f>Tabela1[[#This Row],[INVESTIMENTO 26]]-Tabela1[[#This Row],[INVESTIMENTO 25]]</f>
        <v>0</v>
      </c>
      <c r="M14" s="4">
        <f>IFERROR(Tabela1[[#This Row],[INVESTIMENTO 26]]/Tabela1[[#This Row],[INVESTIMENTO 25]] - 1, 0)</f>
        <v>0</v>
      </c>
    </row>
    <row r="15" spans="1:13" x14ac:dyDescent="0.3">
      <c r="A15" s="13" t="s">
        <v>100</v>
      </c>
      <c r="B15" s="13" t="s">
        <v>9</v>
      </c>
      <c r="C15" s="2" t="s">
        <v>12</v>
      </c>
      <c r="D15" s="3">
        <v>1587879740</v>
      </c>
      <c r="E15" s="3">
        <v>0</v>
      </c>
      <c r="F15" s="4">
        <f>Tabela1[[#This Row],[INVESTIMENTO 25]]/Tabela1[[#This Row],[ORÇAMENTO 25]]</f>
        <v>0</v>
      </c>
      <c r="G15" s="7">
        <v>1170765184</v>
      </c>
      <c r="H15" s="3">
        <v>0</v>
      </c>
      <c r="I15" s="5">
        <f>Tabela1[[#This Row],[INVESTIMENTO 26]]/Tabela1[[#This Row],[ORÇAMENTO 26]]</f>
        <v>0</v>
      </c>
      <c r="J15" s="3">
        <f>Tabela1[[#This Row],[ORÇAMENTO 26]]-Tabela1[[#This Row],[ORÇAMENTO 25]]</f>
        <v>-417114556</v>
      </c>
      <c r="K15" s="6">
        <f>IFERROR(Tabela1[[#This Row],[ORÇAMENTO 26]]/Tabela1[[#This Row],[ORÇAMENTO 25]] - 1, 0)</f>
        <v>-0.26268649035096325</v>
      </c>
      <c r="L15" s="3">
        <f>Tabela1[[#This Row],[INVESTIMENTO 26]]-Tabela1[[#This Row],[INVESTIMENTO 25]]</f>
        <v>0</v>
      </c>
      <c r="M15" s="4">
        <f>IFERROR(Tabela1[[#This Row],[INVESTIMENTO 26]]/Tabela1[[#This Row],[INVESTIMENTO 25]] - 1, 0)</f>
        <v>0</v>
      </c>
    </row>
    <row r="16" spans="1:13" x14ac:dyDescent="0.3">
      <c r="A16" s="13" t="s">
        <v>100</v>
      </c>
      <c r="B16" s="13" t="s">
        <v>101</v>
      </c>
      <c r="C16" s="2" t="s">
        <v>32</v>
      </c>
      <c r="D16" s="3">
        <v>10461306</v>
      </c>
      <c r="E16" s="3">
        <v>100000</v>
      </c>
      <c r="F16" s="4">
        <f>Tabela1[[#This Row],[INVESTIMENTO 25]]/Tabela1[[#This Row],[ORÇAMENTO 25]]</f>
        <v>9.5590359368132437E-3</v>
      </c>
      <c r="G16" s="7">
        <v>11351025</v>
      </c>
      <c r="H16" s="7">
        <v>3938692</v>
      </c>
      <c r="I16" s="5">
        <f>Tabela1[[#This Row],[INVESTIMENTO 26]]/Tabela1[[#This Row],[ORÇAMENTO 26]]</f>
        <v>0.34698998548589222</v>
      </c>
      <c r="J16" s="3">
        <f>Tabela1[[#This Row],[ORÇAMENTO 26]]-Tabela1[[#This Row],[ORÇAMENTO 25]]</f>
        <v>889719</v>
      </c>
      <c r="K16" s="6">
        <f>IFERROR(Tabela1[[#This Row],[ORÇAMENTO 26]]/Tabela1[[#This Row],[ORÇAMENTO 25]] - 1, 0)</f>
        <v>8.5048558946655417E-2</v>
      </c>
      <c r="L16" s="3">
        <f>Tabela1[[#This Row],[INVESTIMENTO 26]]-Tabela1[[#This Row],[INVESTIMENTO 25]]</f>
        <v>3838692</v>
      </c>
      <c r="M16" s="4">
        <f>IFERROR(Tabela1[[#This Row],[INVESTIMENTO 26]]/Tabela1[[#This Row],[INVESTIMENTO 25]] - 1, 0)</f>
        <v>38.386920000000003</v>
      </c>
    </row>
    <row r="17" spans="1:13" x14ac:dyDescent="0.3">
      <c r="A17" s="13" t="s">
        <v>100</v>
      </c>
      <c r="B17" s="13" t="s">
        <v>101</v>
      </c>
      <c r="C17" s="2" t="s">
        <v>33</v>
      </c>
      <c r="D17" s="3">
        <v>78918744</v>
      </c>
      <c r="E17" s="3">
        <v>6207262</v>
      </c>
      <c r="F17" s="4">
        <f>Tabela1[[#This Row],[INVESTIMENTO 25]]/Tabela1[[#This Row],[ORÇAMENTO 25]]</f>
        <v>7.8653836660147552E-2</v>
      </c>
      <c r="G17" s="7">
        <v>82272755</v>
      </c>
      <c r="H17" s="7">
        <v>4380733</v>
      </c>
      <c r="I17" s="5">
        <f>Tabela1[[#This Row],[INVESTIMENTO 26]]/Tabela1[[#This Row],[ORÇAMENTO 26]]</f>
        <v>5.3246460508098947E-2</v>
      </c>
      <c r="J17" s="3">
        <f>Tabela1[[#This Row],[ORÇAMENTO 26]]-Tabela1[[#This Row],[ORÇAMENTO 25]]</f>
        <v>3354011</v>
      </c>
      <c r="K17" s="6">
        <f>IFERROR(Tabela1[[#This Row],[ORÇAMENTO 26]]/Tabela1[[#This Row],[ORÇAMENTO 25]] - 1, 0)</f>
        <v>4.2499548649684638E-2</v>
      </c>
      <c r="L17" s="3">
        <f>Tabela1[[#This Row],[INVESTIMENTO 26]]-Tabela1[[#This Row],[INVESTIMENTO 25]]</f>
        <v>-1826529</v>
      </c>
      <c r="M17" s="4">
        <f>IFERROR(Tabela1[[#This Row],[INVESTIMENTO 26]]/Tabela1[[#This Row],[INVESTIMENTO 25]] - 1, 0)</f>
        <v>-0.29425679148068828</v>
      </c>
    </row>
    <row r="18" spans="1:13" x14ac:dyDescent="0.3">
      <c r="A18" s="13" t="s">
        <v>100</v>
      </c>
      <c r="B18" s="13" t="s">
        <v>88</v>
      </c>
      <c r="C18" s="2" t="s">
        <v>14</v>
      </c>
      <c r="D18" s="3">
        <v>26774543</v>
      </c>
      <c r="E18" s="3">
        <v>70000</v>
      </c>
      <c r="F18" s="4">
        <f>Tabela1[[#This Row],[INVESTIMENTO 25]]/Tabela1[[#This Row],[ORÇAMENTO 25]]</f>
        <v>2.6144237083710448E-3</v>
      </c>
      <c r="G18" s="7">
        <v>29884871</v>
      </c>
      <c r="H18" s="7">
        <v>381854</v>
      </c>
      <c r="I18" s="5">
        <f>Tabela1[[#This Row],[INVESTIMENTO 26]]/Tabela1[[#This Row],[ORÇAMENTO 26]]</f>
        <v>1.2777502034390579E-2</v>
      </c>
      <c r="J18" s="3">
        <f>Tabela1[[#This Row],[ORÇAMENTO 26]]-Tabela1[[#This Row],[ORÇAMENTO 25]]</f>
        <v>3110328</v>
      </c>
      <c r="K18" s="6">
        <f>IFERROR(Tabela1[[#This Row],[ORÇAMENTO 26]]/Tabela1[[#This Row],[ORÇAMENTO 25]] - 1, 0)</f>
        <v>0.11616736091443269</v>
      </c>
      <c r="L18" s="3">
        <f>Tabela1[[#This Row],[INVESTIMENTO 26]]-Tabela1[[#This Row],[INVESTIMENTO 25]]</f>
        <v>311854</v>
      </c>
      <c r="M18" s="4">
        <f>IFERROR(Tabela1[[#This Row],[INVESTIMENTO 26]]/Tabela1[[#This Row],[INVESTIMENTO 25]] - 1, 0)</f>
        <v>4.455057142857143</v>
      </c>
    </row>
    <row r="19" spans="1:13" x14ac:dyDescent="0.3">
      <c r="A19" s="13" t="s">
        <v>100</v>
      </c>
      <c r="B19" s="13" t="s">
        <v>88</v>
      </c>
      <c r="C19" s="2" t="s">
        <v>57</v>
      </c>
      <c r="D19" s="3">
        <v>34062000</v>
      </c>
      <c r="E19" s="3">
        <v>0</v>
      </c>
      <c r="F19" s="4">
        <f>Tabela1[[#This Row],[INVESTIMENTO 25]]/Tabela1[[#This Row],[ORÇAMENTO 25]]</f>
        <v>0</v>
      </c>
      <c r="G19" s="7">
        <v>42391000</v>
      </c>
      <c r="H19" s="3">
        <v>0</v>
      </c>
      <c r="I19" s="5">
        <f>Tabela1[[#This Row],[INVESTIMENTO 26]]/Tabela1[[#This Row],[ORÇAMENTO 26]]</f>
        <v>0</v>
      </c>
      <c r="J19" s="3">
        <f>Tabela1[[#This Row],[ORÇAMENTO 26]]-Tabela1[[#This Row],[ORÇAMENTO 25]]</f>
        <v>8329000</v>
      </c>
      <c r="K19" s="6">
        <f>IFERROR(Tabela1[[#This Row],[ORÇAMENTO 26]]/Tabela1[[#This Row],[ORÇAMENTO 25]] - 1, 0)</f>
        <v>0.2445246902706828</v>
      </c>
      <c r="L19" s="3">
        <f>Tabela1[[#This Row],[INVESTIMENTO 26]]-Tabela1[[#This Row],[INVESTIMENTO 25]]</f>
        <v>0</v>
      </c>
      <c r="M19" s="4">
        <f>IFERROR(Tabela1[[#This Row],[INVESTIMENTO 26]]/Tabela1[[#This Row],[INVESTIMENTO 25]] - 1, 0)</f>
        <v>0</v>
      </c>
    </row>
    <row r="20" spans="1:13" x14ac:dyDescent="0.3">
      <c r="A20" s="13" t="s">
        <v>100</v>
      </c>
      <c r="B20" s="13" t="s">
        <v>6</v>
      </c>
      <c r="C20" s="2" t="s">
        <v>6</v>
      </c>
      <c r="D20" s="3">
        <v>144360108</v>
      </c>
      <c r="E20" s="3">
        <v>0</v>
      </c>
      <c r="F20" s="4">
        <f>Tabela1[[#This Row],[INVESTIMENTO 25]]/Tabela1[[#This Row],[ORÇAMENTO 25]]</f>
        <v>0</v>
      </c>
      <c r="G20" s="7">
        <v>223153992</v>
      </c>
      <c r="H20" s="7">
        <v>5796122</v>
      </c>
      <c r="I20" s="5">
        <f>Tabela1[[#This Row],[INVESTIMENTO 26]]/Tabela1[[#This Row],[ORÇAMENTO 26]]</f>
        <v>2.5973642452248848E-2</v>
      </c>
      <c r="J20" s="3">
        <f>Tabela1[[#This Row],[ORÇAMENTO 26]]-Tabela1[[#This Row],[ORÇAMENTO 25]]</f>
        <v>78793884</v>
      </c>
      <c r="K20" s="6">
        <f>IFERROR(Tabela1[[#This Row],[ORÇAMENTO 26]]/Tabela1[[#This Row],[ORÇAMENTO 25]] - 1, 0)</f>
        <v>0.54581480362982271</v>
      </c>
      <c r="L20" s="3">
        <f>Tabela1[[#This Row],[INVESTIMENTO 26]]-Tabela1[[#This Row],[INVESTIMENTO 25]]</f>
        <v>5796122</v>
      </c>
      <c r="M20" s="4">
        <f>IFERROR(Tabela1[[#This Row],[INVESTIMENTO 26]]/Tabela1[[#This Row],[INVESTIMENTO 25]] - 1, 0)</f>
        <v>0</v>
      </c>
    </row>
    <row r="21" spans="1:13" x14ac:dyDescent="0.3">
      <c r="A21" s="13" t="s">
        <v>100</v>
      </c>
      <c r="B21" s="13" t="s">
        <v>6</v>
      </c>
      <c r="C21" s="2" t="s">
        <v>51</v>
      </c>
      <c r="D21" s="3">
        <v>46809000</v>
      </c>
      <c r="E21" s="3">
        <v>4954650</v>
      </c>
      <c r="F21" s="4">
        <f>Tabela1[[#This Row],[INVESTIMENTO 25]]/Tabela1[[#This Row],[ORÇAMENTO 25]]</f>
        <v>0.10584823431391399</v>
      </c>
      <c r="G21" s="7">
        <v>58868000</v>
      </c>
      <c r="H21" s="7">
        <v>5796122</v>
      </c>
      <c r="I21" s="5">
        <f>Tabela1[[#This Row],[INVESTIMENTO 26]]/Tabela1[[#This Row],[ORÇAMENTO 26]]</f>
        <v>9.8459638513283959E-2</v>
      </c>
      <c r="J21" s="3">
        <f>Tabela1[[#This Row],[ORÇAMENTO 26]]-Tabela1[[#This Row],[ORÇAMENTO 25]]</f>
        <v>12059000</v>
      </c>
      <c r="K21" s="6">
        <f>IFERROR(Tabela1[[#This Row],[ORÇAMENTO 26]]/Tabela1[[#This Row],[ORÇAMENTO 25]] - 1, 0)</f>
        <v>0.25762139759447966</v>
      </c>
      <c r="L21" s="3">
        <f>Tabela1[[#This Row],[INVESTIMENTO 26]]-Tabela1[[#This Row],[INVESTIMENTO 25]]</f>
        <v>841472</v>
      </c>
      <c r="M21" s="4">
        <f>IFERROR(Tabela1[[#This Row],[INVESTIMENTO 26]]/Tabela1[[#This Row],[INVESTIMENTO 25]] - 1, 0)</f>
        <v>0.16983480165097431</v>
      </c>
    </row>
    <row r="22" spans="1:13" x14ac:dyDescent="0.3">
      <c r="A22" s="13" t="s">
        <v>100</v>
      </c>
      <c r="B22" s="13" t="s">
        <v>30</v>
      </c>
      <c r="C22" s="2" t="s">
        <v>30</v>
      </c>
      <c r="D22" s="3">
        <v>229531975</v>
      </c>
      <c r="E22" s="3">
        <v>7559956</v>
      </c>
      <c r="F22" s="4">
        <f>Tabela1[[#This Row],[INVESTIMENTO 25]]/Tabela1[[#This Row],[ORÇAMENTO 25]]</f>
        <v>3.2936395898654207E-2</v>
      </c>
      <c r="G22" s="7">
        <v>245041030</v>
      </c>
      <c r="H22" s="7">
        <v>10340756</v>
      </c>
      <c r="I22" s="5">
        <f>Tabela1[[#This Row],[INVESTIMENTO 26]]/Tabela1[[#This Row],[ORÇAMENTO 26]]</f>
        <v>4.2200100122008137E-2</v>
      </c>
      <c r="J22" s="3">
        <f>Tabela1[[#This Row],[ORÇAMENTO 26]]-Tabela1[[#This Row],[ORÇAMENTO 25]]</f>
        <v>15509055</v>
      </c>
      <c r="K22" s="6">
        <f>IFERROR(Tabela1[[#This Row],[ORÇAMENTO 26]]/Tabela1[[#This Row],[ORÇAMENTO 25]] - 1, 0)</f>
        <v>6.7568167790130307E-2</v>
      </c>
      <c r="L22" s="3">
        <f>Tabela1[[#This Row],[INVESTIMENTO 26]]-Tabela1[[#This Row],[INVESTIMENTO 25]]</f>
        <v>2780800</v>
      </c>
      <c r="M22" s="4">
        <f>IFERROR(Tabela1[[#This Row],[INVESTIMENTO 26]]/Tabela1[[#This Row],[INVESTIMENTO 25]] - 1, 0)</f>
        <v>0.36783282865667477</v>
      </c>
    </row>
    <row r="23" spans="1:13" x14ac:dyDescent="0.3">
      <c r="A23" s="13" t="s">
        <v>100</v>
      </c>
      <c r="B23" s="13" t="s">
        <v>30</v>
      </c>
      <c r="C23" s="2" t="s">
        <v>72</v>
      </c>
      <c r="D23" s="3">
        <v>682000</v>
      </c>
      <c r="E23" s="3">
        <v>100000</v>
      </c>
      <c r="F23" s="4">
        <f>Tabela1[[#This Row],[INVESTIMENTO 25]]/Tabela1[[#This Row],[ORÇAMENTO 25]]</f>
        <v>0.1466275659824047</v>
      </c>
      <c r="G23" s="7">
        <v>158000</v>
      </c>
      <c r="H23" s="7">
        <v>20000</v>
      </c>
      <c r="I23" s="5">
        <f>Tabela1[[#This Row],[INVESTIMENTO 26]]/Tabela1[[#This Row],[ORÇAMENTO 26]]</f>
        <v>0.12658227848101267</v>
      </c>
      <c r="J23" s="3">
        <f>Tabela1[[#This Row],[ORÇAMENTO 26]]-Tabela1[[#This Row],[ORÇAMENTO 25]]</f>
        <v>-524000</v>
      </c>
      <c r="K23" s="6">
        <f>IFERROR(Tabela1[[#This Row],[ORÇAMENTO 26]]/Tabela1[[#This Row],[ORÇAMENTO 25]] - 1, 0)</f>
        <v>-0.76832844574780057</v>
      </c>
      <c r="L23" s="3">
        <f>Tabela1[[#This Row],[INVESTIMENTO 26]]-Tabela1[[#This Row],[INVESTIMENTO 25]]</f>
        <v>-80000</v>
      </c>
      <c r="M23" s="4">
        <f>IFERROR(Tabela1[[#This Row],[INVESTIMENTO 26]]/Tabela1[[#This Row],[INVESTIMENTO 25]] - 1, 0)</f>
        <v>-0.8</v>
      </c>
    </row>
    <row r="24" spans="1:13" x14ac:dyDescent="0.3">
      <c r="A24" s="13" t="s">
        <v>100</v>
      </c>
      <c r="B24" s="13" t="s">
        <v>30</v>
      </c>
      <c r="C24" s="2" t="s">
        <v>47</v>
      </c>
      <c r="D24" s="3">
        <v>36536062</v>
      </c>
      <c r="E24" s="3">
        <v>4801552</v>
      </c>
      <c r="F24" s="4">
        <f>Tabela1[[#This Row],[INVESTIMENTO 25]]/Tabela1[[#This Row],[ORÇAMENTO 25]]</f>
        <v>0.13141952736997217</v>
      </c>
      <c r="G24" s="7">
        <v>36983220</v>
      </c>
      <c r="H24" s="7">
        <v>705996</v>
      </c>
      <c r="I24" s="5">
        <f>Tabela1[[#This Row],[INVESTIMENTO 26]]/Tabela1[[#This Row],[ORÇAMENTO 26]]</f>
        <v>1.9089630378317519E-2</v>
      </c>
      <c r="J24" s="3">
        <f>Tabela1[[#This Row],[ORÇAMENTO 26]]-Tabela1[[#This Row],[ORÇAMENTO 25]]</f>
        <v>447158</v>
      </c>
      <c r="K24" s="6">
        <f>IFERROR(Tabela1[[#This Row],[ORÇAMENTO 26]]/Tabela1[[#This Row],[ORÇAMENTO 25]] - 1, 0)</f>
        <v>1.2238812163171797E-2</v>
      </c>
      <c r="L24" s="3">
        <f>Tabela1[[#This Row],[INVESTIMENTO 26]]-Tabela1[[#This Row],[INVESTIMENTO 25]]</f>
        <v>-4095556</v>
      </c>
      <c r="M24" s="4">
        <f>IFERROR(Tabela1[[#This Row],[INVESTIMENTO 26]]/Tabela1[[#This Row],[INVESTIMENTO 25]] - 1, 0)</f>
        <v>-0.85296504130331197</v>
      </c>
    </row>
    <row r="25" spans="1:13" x14ac:dyDescent="0.3">
      <c r="A25" s="13" t="s">
        <v>100</v>
      </c>
      <c r="B25" s="13" t="s">
        <v>87</v>
      </c>
      <c r="C25" s="2" t="s">
        <v>87</v>
      </c>
      <c r="D25" s="3">
        <v>12623000</v>
      </c>
      <c r="E25" s="3">
        <v>0</v>
      </c>
      <c r="F25" s="4">
        <f>Tabela1[[#This Row],[INVESTIMENTO 25]]/Tabela1[[#This Row],[ORÇAMENTO 25]]</f>
        <v>0</v>
      </c>
      <c r="G25" s="7">
        <v>12741000</v>
      </c>
      <c r="H25" s="3">
        <v>0</v>
      </c>
      <c r="I25" s="5">
        <f>Tabela1[[#This Row],[INVESTIMENTO 26]]/Tabela1[[#This Row],[ORÇAMENTO 26]]</f>
        <v>0</v>
      </c>
      <c r="J25" s="3">
        <f>Tabela1[[#This Row],[ORÇAMENTO 26]]-Tabela1[[#This Row],[ORÇAMENTO 25]]</f>
        <v>118000</v>
      </c>
      <c r="K25" s="6">
        <f>IFERROR(Tabela1[[#This Row],[ORÇAMENTO 26]]/Tabela1[[#This Row],[ORÇAMENTO 25]] - 1, 0)</f>
        <v>9.3480155272123167E-3</v>
      </c>
      <c r="L25" s="3">
        <f>Tabela1[[#This Row],[INVESTIMENTO 26]]-Tabela1[[#This Row],[INVESTIMENTO 25]]</f>
        <v>0</v>
      </c>
      <c r="M25" s="4">
        <f>IFERROR(Tabela1[[#This Row],[INVESTIMENTO 26]]/Tabela1[[#This Row],[INVESTIMENTO 25]] - 1, 0)</f>
        <v>0</v>
      </c>
    </row>
    <row r="26" spans="1:13" x14ac:dyDescent="0.3">
      <c r="A26" s="13" t="s">
        <v>100</v>
      </c>
      <c r="B26" s="13" t="s">
        <v>87</v>
      </c>
      <c r="C26" s="2" t="s">
        <v>60</v>
      </c>
      <c r="D26" s="3">
        <v>5139872753</v>
      </c>
      <c r="E26" s="3">
        <v>346157776</v>
      </c>
      <c r="F26" s="4">
        <f>Tabela1[[#This Row],[INVESTIMENTO 25]]/Tabela1[[#This Row],[ORÇAMENTO 25]]</f>
        <v>6.7347538087972586E-2</v>
      </c>
      <c r="G26" s="7">
        <v>5459649984</v>
      </c>
      <c r="H26" s="7">
        <v>285744609</v>
      </c>
      <c r="I26" s="5">
        <f>Tabela1[[#This Row],[INVESTIMENTO 26]]/Tabela1[[#This Row],[ORÇAMENTO 26]]</f>
        <v>5.233753259593573E-2</v>
      </c>
      <c r="J26" s="3">
        <f>Tabela1[[#This Row],[ORÇAMENTO 26]]-Tabela1[[#This Row],[ORÇAMENTO 25]]</f>
        <v>319777231</v>
      </c>
      <c r="K26" s="6">
        <f>IFERROR(Tabela1[[#This Row],[ORÇAMENTO 26]]/Tabela1[[#This Row],[ORÇAMENTO 25]] - 1, 0)</f>
        <v>6.2215009274958266E-2</v>
      </c>
      <c r="L26" s="3">
        <f>Tabela1[[#This Row],[INVESTIMENTO 26]]-Tabela1[[#This Row],[INVESTIMENTO 25]]</f>
        <v>-60413167</v>
      </c>
      <c r="M26" s="4">
        <f>IFERROR(Tabela1[[#This Row],[INVESTIMENTO 26]]/Tabela1[[#This Row],[INVESTIMENTO 25]] - 1, 0)</f>
        <v>-0.17452494552657394</v>
      </c>
    </row>
    <row r="27" spans="1:13" x14ac:dyDescent="0.3">
      <c r="A27" s="13" t="s">
        <v>100</v>
      </c>
      <c r="B27" s="13" t="s">
        <v>27</v>
      </c>
      <c r="C27" s="2" t="s">
        <v>27</v>
      </c>
      <c r="D27" s="3">
        <v>86999674</v>
      </c>
      <c r="E27" s="3">
        <v>12895972</v>
      </c>
      <c r="F27" s="4">
        <f>Tabela1[[#This Row],[INVESTIMENTO 25]]/Tabela1[[#This Row],[ORÇAMENTO 25]]</f>
        <v>0.14823011865538716</v>
      </c>
      <c r="G27" s="7">
        <v>98127310</v>
      </c>
      <c r="H27" s="7">
        <v>18695260</v>
      </c>
      <c r="I27" s="5">
        <f>Tabela1[[#This Row],[INVESTIMENTO 26]]/Tabela1[[#This Row],[ORÇAMENTO 26]]</f>
        <v>0.19052045755661701</v>
      </c>
      <c r="J27" s="3">
        <f>Tabela1[[#This Row],[ORÇAMENTO 26]]-Tabela1[[#This Row],[ORÇAMENTO 25]]</f>
        <v>11127636</v>
      </c>
      <c r="K27" s="6">
        <f>IFERROR(Tabela1[[#This Row],[ORÇAMENTO 26]]/Tabela1[[#This Row],[ORÇAMENTO 25]] - 1, 0)</f>
        <v>0.12790434134270434</v>
      </c>
      <c r="L27" s="3">
        <f>Tabela1[[#This Row],[INVESTIMENTO 26]]-Tabela1[[#This Row],[INVESTIMENTO 25]]</f>
        <v>5799288</v>
      </c>
      <c r="M27" s="4">
        <f>IFERROR(Tabela1[[#This Row],[INVESTIMENTO 26]]/Tabela1[[#This Row],[INVESTIMENTO 25]] - 1, 0)</f>
        <v>0.44969762651469769</v>
      </c>
    </row>
    <row r="28" spans="1:13" x14ac:dyDescent="0.3">
      <c r="A28" s="13" t="s">
        <v>100</v>
      </c>
      <c r="B28" s="13" t="s">
        <v>27</v>
      </c>
      <c r="C28" s="2" t="s">
        <v>39</v>
      </c>
      <c r="D28" s="3">
        <v>200318381</v>
      </c>
      <c r="E28" s="3">
        <v>3986847</v>
      </c>
      <c r="F28" s="4">
        <f>Tabela1[[#This Row],[INVESTIMENTO 25]]/Tabela1[[#This Row],[ORÇAMENTO 25]]</f>
        <v>1.9902552027914005E-2</v>
      </c>
      <c r="G28" s="7">
        <v>227286798</v>
      </c>
      <c r="H28" s="7">
        <v>3512363</v>
      </c>
      <c r="I28" s="5">
        <f>Tabela1[[#This Row],[INVESTIMENTO 26]]/Tabela1[[#This Row],[ORÇAMENTO 26]]</f>
        <v>1.5453440458957057E-2</v>
      </c>
      <c r="J28" s="3">
        <f>Tabela1[[#This Row],[ORÇAMENTO 26]]-Tabela1[[#This Row],[ORÇAMENTO 25]]</f>
        <v>26968417</v>
      </c>
      <c r="K28" s="6">
        <f>IFERROR(Tabela1[[#This Row],[ORÇAMENTO 26]]/Tabela1[[#This Row],[ORÇAMENTO 25]] - 1, 0)</f>
        <v>0.13462777037919449</v>
      </c>
      <c r="L28" s="3">
        <f>Tabela1[[#This Row],[INVESTIMENTO 26]]-Tabela1[[#This Row],[INVESTIMENTO 25]]</f>
        <v>-474484</v>
      </c>
      <c r="M28" s="4">
        <f>IFERROR(Tabela1[[#This Row],[INVESTIMENTO 26]]/Tabela1[[#This Row],[INVESTIMENTO 25]] - 1, 0)</f>
        <v>-0.11901234233468205</v>
      </c>
    </row>
    <row r="29" spans="1:13" x14ac:dyDescent="0.3">
      <c r="A29" s="13" t="s">
        <v>100</v>
      </c>
      <c r="B29" s="13" t="s">
        <v>27</v>
      </c>
      <c r="C29" s="2" t="s">
        <v>40</v>
      </c>
      <c r="D29" s="3">
        <v>128824009</v>
      </c>
      <c r="E29" s="3">
        <v>3294596</v>
      </c>
      <c r="F29" s="4">
        <f>Tabela1[[#This Row],[INVESTIMENTO 25]]/Tabela1[[#This Row],[ORÇAMENTO 25]]</f>
        <v>2.5574394288567746E-2</v>
      </c>
      <c r="G29" s="7">
        <v>127402493</v>
      </c>
      <c r="H29" s="7">
        <v>1810683</v>
      </c>
      <c r="I29" s="5">
        <f>Tabela1[[#This Row],[INVESTIMENTO 26]]/Tabela1[[#This Row],[ORÇAMENTO 26]]</f>
        <v>1.4212304307106455E-2</v>
      </c>
      <c r="J29" s="3">
        <f>Tabela1[[#This Row],[ORÇAMENTO 26]]-Tabela1[[#This Row],[ORÇAMENTO 25]]</f>
        <v>-1421516</v>
      </c>
      <c r="K29" s="6">
        <f>IFERROR(Tabela1[[#This Row],[ORÇAMENTO 26]]/Tabela1[[#This Row],[ORÇAMENTO 25]] - 1, 0)</f>
        <v>-1.1034558006962847E-2</v>
      </c>
      <c r="L29" s="3">
        <f>Tabela1[[#This Row],[INVESTIMENTO 26]]-Tabela1[[#This Row],[INVESTIMENTO 25]]</f>
        <v>-1483913</v>
      </c>
      <c r="M29" s="4">
        <f>IFERROR(Tabela1[[#This Row],[INVESTIMENTO 26]]/Tabela1[[#This Row],[INVESTIMENTO 25]] - 1, 0)</f>
        <v>-0.45040818358305545</v>
      </c>
    </row>
    <row r="30" spans="1:13" x14ac:dyDescent="0.3">
      <c r="A30" s="13" t="s">
        <v>100</v>
      </c>
      <c r="B30" s="13" t="s">
        <v>26</v>
      </c>
      <c r="C30" s="2" t="s">
        <v>26</v>
      </c>
      <c r="D30" s="3">
        <v>161207699</v>
      </c>
      <c r="E30" s="3">
        <v>15268100</v>
      </c>
      <c r="F30" s="4">
        <f>Tabela1[[#This Row],[INVESTIMENTO 25]]/Tabela1[[#This Row],[ORÇAMENTO 25]]</f>
        <v>9.471073710939823E-2</v>
      </c>
      <c r="G30" s="7">
        <v>164008169</v>
      </c>
      <c r="H30" s="7">
        <v>13508337</v>
      </c>
      <c r="I30" s="5">
        <f>Tabela1[[#This Row],[INVESTIMENTO 26]]/Tabela1[[#This Row],[ORÇAMENTO 26]]</f>
        <v>8.2363805915057806E-2</v>
      </c>
      <c r="J30" s="3">
        <f>Tabela1[[#This Row],[ORÇAMENTO 26]]-Tabela1[[#This Row],[ORÇAMENTO 25]]</f>
        <v>2800470</v>
      </c>
      <c r="K30" s="6">
        <f>IFERROR(Tabela1[[#This Row],[ORÇAMENTO 26]]/Tabela1[[#This Row],[ORÇAMENTO 25]] - 1, 0)</f>
        <v>1.7371812992628799E-2</v>
      </c>
      <c r="L30" s="3">
        <f>Tabela1[[#This Row],[INVESTIMENTO 26]]-Tabela1[[#This Row],[INVESTIMENTO 25]]</f>
        <v>-1759763</v>
      </c>
      <c r="M30" s="4">
        <f>IFERROR(Tabela1[[#This Row],[INVESTIMENTO 26]]/Tabela1[[#This Row],[INVESTIMENTO 25]] - 1, 0)</f>
        <v>-0.11525749765851678</v>
      </c>
    </row>
    <row r="31" spans="1:13" x14ac:dyDescent="0.3">
      <c r="A31" s="13" t="s">
        <v>100</v>
      </c>
      <c r="B31" s="13" t="s">
        <v>26</v>
      </c>
      <c r="C31" s="2" t="s">
        <v>37</v>
      </c>
      <c r="D31" s="3">
        <v>116537264</v>
      </c>
      <c r="E31" s="3">
        <v>17141248</v>
      </c>
      <c r="F31" s="4">
        <f>Tabela1[[#This Row],[INVESTIMENTO 25]]/Tabela1[[#This Row],[ORÇAMENTO 25]]</f>
        <v>0.14708812796566084</v>
      </c>
      <c r="G31" s="7">
        <v>117579551</v>
      </c>
      <c r="H31" s="7">
        <v>12353096</v>
      </c>
      <c r="I31" s="5">
        <f>Tabela1[[#This Row],[INVESTIMENTO 26]]/Tabela1[[#This Row],[ORÇAMENTO 26]]</f>
        <v>0.10506160208079039</v>
      </c>
      <c r="J31" s="3">
        <f>Tabela1[[#This Row],[ORÇAMENTO 26]]-Tabela1[[#This Row],[ORÇAMENTO 25]]</f>
        <v>1042287</v>
      </c>
      <c r="K31" s="6">
        <f>IFERROR(Tabela1[[#This Row],[ORÇAMENTO 26]]/Tabela1[[#This Row],[ORÇAMENTO 25]] - 1, 0)</f>
        <v>8.943808737435166E-3</v>
      </c>
      <c r="L31" s="3">
        <f>Tabela1[[#This Row],[INVESTIMENTO 26]]-Tabela1[[#This Row],[INVESTIMENTO 25]]</f>
        <v>-4788152</v>
      </c>
      <c r="M31" s="4">
        <f>IFERROR(Tabela1[[#This Row],[INVESTIMENTO 26]]/Tabela1[[#This Row],[INVESTIMENTO 25]] - 1, 0)</f>
        <v>-0.27933508692015896</v>
      </c>
    </row>
    <row r="32" spans="1:13" x14ac:dyDescent="0.3">
      <c r="A32" s="13" t="s">
        <v>100</v>
      </c>
      <c r="B32" s="13" t="s">
        <v>26</v>
      </c>
      <c r="C32" s="2" t="s">
        <v>43</v>
      </c>
      <c r="D32" s="3">
        <v>521180959</v>
      </c>
      <c r="E32" s="3">
        <v>32243197</v>
      </c>
      <c r="F32" s="4">
        <f>Tabela1[[#This Row],[INVESTIMENTO 25]]/Tabela1[[#This Row],[ORÇAMENTO 25]]</f>
        <v>6.1865646553676185E-2</v>
      </c>
      <c r="G32" s="7">
        <v>555581945</v>
      </c>
      <c r="H32" s="7">
        <v>22850558</v>
      </c>
      <c r="I32" s="5">
        <f>Tabela1[[#This Row],[INVESTIMENTO 26]]/Tabela1[[#This Row],[ORÇAMENTO 26]]</f>
        <v>4.1129050728961322E-2</v>
      </c>
      <c r="J32" s="3">
        <f>Tabela1[[#This Row],[ORÇAMENTO 26]]-Tabela1[[#This Row],[ORÇAMENTO 25]]</f>
        <v>34400986</v>
      </c>
      <c r="K32" s="6">
        <f>IFERROR(Tabela1[[#This Row],[ORÇAMENTO 26]]/Tabela1[[#This Row],[ORÇAMENTO 25]] - 1, 0)</f>
        <v>6.600583809893168E-2</v>
      </c>
      <c r="L32" s="3">
        <f>Tabela1[[#This Row],[INVESTIMENTO 26]]-Tabela1[[#This Row],[INVESTIMENTO 25]]</f>
        <v>-9392639</v>
      </c>
      <c r="M32" s="4">
        <f>IFERROR(Tabela1[[#This Row],[INVESTIMENTO 26]]/Tabela1[[#This Row],[INVESTIMENTO 25]] - 1, 0)</f>
        <v>-0.29130606992848751</v>
      </c>
    </row>
    <row r="33" spans="1:13" x14ac:dyDescent="0.3">
      <c r="A33" s="13" t="s">
        <v>100</v>
      </c>
      <c r="B33" s="13" t="s">
        <v>26</v>
      </c>
      <c r="C33" s="2" t="s">
        <v>38</v>
      </c>
      <c r="D33" s="3">
        <v>86167139</v>
      </c>
      <c r="E33" s="3">
        <v>4196000</v>
      </c>
      <c r="F33" s="4">
        <f>Tabela1[[#This Row],[INVESTIMENTO 25]]/Tabela1[[#This Row],[ORÇAMENTO 25]]</f>
        <v>4.8696058018126841E-2</v>
      </c>
      <c r="G33" s="7">
        <v>80674288</v>
      </c>
      <c r="H33" s="7">
        <v>2160000</v>
      </c>
      <c r="I33" s="5">
        <f>Tabela1[[#This Row],[INVESTIMENTO 26]]/Tabela1[[#This Row],[ORÇAMENTO 26]]</f>
        <v>2.6774329883146909E-2</v>
      </c>
      <c r="J33" s="3">
        <f>Tabela1[[#This Row],[ORÇAMENTO 26]]-Tabela1[[#This Row],[ORÇAMENTO 25]]</f>
        <v>-5492851</v>
      </c>
      <c r="K33" s="6">
        <f>IFERROR(Tabela1[[#This Row],[ORÇAMENTO 26]]/Tabela1[[#This Row],[ORÇAMENTO 25]] - 1, 0)</f>
        <v>-6.3746470681822265E-2</v>
      </c>
      <c r="L33" s="3">
        <f>Tabela1[[#This Row],[INVESTIMENTO 26]]-Tabela1[[#This Row],[INVESTIMENTO 25]]</f>
        <v>-2036000</v>
      </c>
      <c r="M33" s="4">
        <f>IFERROR(Tabela1[[#This Row],[INVESTIMENTO 26]]/Tabela1[[#This Row],[INVESTIMENTO 25]] - 1, 0)</f>
        <v>-0.48522402287893229</v>
      </c>
    </row>
    <row r="34" spans="1:13" x14ac:dyDescent="0.3">
      <c r="A34" s="13" t="s">
        <v>100</v>
      </c>
      <c r="B34" s="13" t="s">
        <v>25</v>
      </c>
      <c r="C34" s="2" t="s">
        <v>25</v>
      </c>
      <c r="D34" s="3">
        <v>719969601</v>
      </c>
      <c r="E34" s="3">
        <v>9510694</v>
      </c>
      <c r="F34" s="4">
        <f>Tabela1[[#This Row],[INVESTIMENTO 25]]/Tabela1[[#This Row],[ORÇAMENTO 25]]</f>
        <v>1.3209854953306564E-2</v>
      </c>
      <c r="G34" s="7">
        <v>775064736</v>
      </c>
      <c r="H34" s="7">
        <v>6827600</v>
      </c>
      <c r="I34" s="5">
        <f>Tabela1[[#This Row],[INVESTIMENTO 26]]/Tabela1[[#This Row],[ORÇAMENTO 26]]</f>
        <v>8.8090706271017859E-3</v>
      </c>
      <c r="J34" s="3">
        <f>Tabela1[[#This Row],[ORÇAMENTO 26]]-Tabela1[[#This Row],[ORÇAMENTO 25]]</f>
        <v>55095135</v>
      </c>
      <c r="K34" s="6">
        <f>IFERROR(Tabela1[[#This Row],[ORÇAMENTO 26]]/Tabela1[[#This Row],[ORÇAMENTO 25]] - 1, 0)</f>
        <v>7.6524251751012518E-2</v>
      </c>
      <c r="L34" s="3">
        <f>Tabela1[[#This Row],[INVESTIMENTO 26]]-Tabela1[[#This Row],[INVESTIMENTO 25]]</f>
        <v>-2683094</v>
      </c>
      <c r="M34" s="4">
        <f>IFERROR(Tabela1[[#This Row],[INVESTIMENTO 26]]/Tabela1[[#This Row],[INVESTIMENTO 25]] - 1, 0)</f>
        <v>-0.28211337679458515</v>
      </c>
    </row>
    <row r="35" spans="1:13" x14ac:dyDescent="0.3">
      <c r="A35" s="13" t="s">
        <v>100</v>
      </c>
      <c r="B35" s="13" t="s">
        <v>25</v>
      </c>
      <c r="C35" s="2" t="s">
        <v>68</v>
      </c>
      <c r="D35" s="3">
        <v>36404892</v>
      </c>
      <c r="E35" s="3">
        <v>7318540</v>
      </c>
      <c r="F35" s="4">
        <f>Tabela1[[#This Row],[INVESTIMENTO 25]]/Tabela1[[#This Row],[ORÇAMENTO 25]]</f>
        <v>0.20103177342209944</v>
      </c>
      <c r="G35" s="7">
        <v>34944024</v>
      </c>
      <c r="H35" s="7">
        <v>922765</v>
      </c>
      <c r="I35" s="5">
        <f>Tabela1[[#This Row],[INVESTIMENTO 26]]/Tabela1[[#This Row],[ORÇAMENTO 26]]</f>
        <v>2.6406947293763305E-2</v>
      </c>
      <c r="J35" s="3">
        <f>Tabela1[[#This Row],[ORÇAMENTO 26]]-Tabela1[[#This Row],[ORÇAMENTO 25]]</f>
        <v>-1460868</v>
      </c>
      <c r="K35" s="6">
        <f>IFERROR(Tabela1[[#This Row],[ORÇAMENTO 26]]/Tabela1[[#This Row],[ORÇAMENTO 25]] - 1, 0)</f>
        <v>-4.012834319079972E-2</v>
      </c>
      <c r="L35" s="3">
        <f>Tabela1[[#This Row],[INVESTIMENTO 26]]-Tabela1[[#This Row],[INVESTIMENTO 25]]</f>
        <v>-6395775</v>
      </c>
      <c r="M35" s="4">
        <f>IFERROR(Tabela1[[#This Row],[INVESTIMENTO 26]]/Tabela1[[#This Row],[INVESTIMENTO 25]] - 1, 0)</f>
        <v>-0.87391405936156663</v>
      </c>
    </row>
    <row r="36" spans="1:13" x14ac:dyDescent="0.3">
      <c r="A36" s="13" t="s">
        <v>100</v>
      </c>
      <c r="B36" s="13" t="s">
        <v>25</v>
      </c>
      <c r="C36" s="2" t="s">
        <v>69</v>
      </c>
      <c r="D36" s="3">
        <v>1000000</v>
      </c>
      <c r="E36" s="3">
        <v>1000000</v>
      </c>
      <c r="F36" s="4">
        <f>Tabela1[[#This Row],[INVESTIMENTO 25]]/Tabela1[[#This Row],[ORÇAMENTO 25]]</f>
        <v>1</v>
      </c>
      <c r="G36" s="7">
        <v>40000</v>
      </c>
      <c r="H36" s="7">
        <v>30000</v>
      </c>
      <c r="I36" s="5">
        <f>Tabela1[[#This Row],[INVESTIMENTO 26]]/Tabela1[[#This Row],[ORÇAMENTO 26]]</f>
        <v>0.75</v>
      </c>
      <c r="J36" s="3">
        <f>Tabela1[[#This Row],[ORÇAMENTO 26]]-Tabela1[[#This Row],[ORÇAMENTO 25]]</f>
        <v>-960000</v>
      </c>
      <c r="K36" s="6">
        <f>IFERROR(Tabela1[[#This Row],[ORÇAMENTO 26]]/Tabela1[[#This Row],[ORÇAMENTO 25]] - 1, 0)</f>
        <v>-0.96</v>
      </c>
      <c r="L36" s="3">
        <f>Tabela1[[#This Row],[INVESTIMENTO 26]]-Tabela1[[#This Row],[INVESTIMENTO 25]]</f>
        <v>-970000</v>
      </c>
      <c r="M36" s="4">
        <f>IFERROR(Tabela1[[#This Row],[INVESTIMENTO 26]]/Tabela1[[#This Row],[INVESTIMENTO 25]] - 1, 0)</f>
        <v>-0.97</v>
      </c>
    </row>
    <row r="37" spans="1:13" x14ac:dyDescent="0.3">
      <c r="A37" s="13" t="s">
        <v>100</v>
      </c>
      <c r="B37" s="13" t="s">
        <v>25</v>
      </c>
      <c r="C37" s="2" t="s">
        <v>67</v>
      </c>
      <c r="D37" s="3">
        <v>16325000</v>
      </c>
      <c r="E37" s="3">
        <v>235000</v>
      </c>
      <c r="F37" s="4">
        <f>Tabela1[[#This Row],[INVESTIMENTO 25]]/Tabela1[[#This Row],[ORÇAMENTO 25]]</f>
        <v>1.439509954058193E-2</v>
      </c>
      <c r="G37" s="7">
        <v>16735000</v>
      </c>
      <c r="H37" s="7">
        <v>185766</v>
      </c>
      <c r="I37" s="5">
        <f>Tabela1[[#This Row],[INVESTIMENTO 26]]/Tabela1[[#This Row],[ORÇAMENTO 26]]</f>
        <v>1.1100448162533612E-2</v>
      </c>
      <c r="J37" s="3">
        <f>Tabela1[[#This Row],[ORÇAMENTO 26]]-Tabela1[[#This Row],[ORÇAMENTO 25]]</f>
        <v>410000</v>
      </c>
      <c r="K37" s="6">
        <f>IFERROR(Tabela1[[#This Row],[ORÇAMENTO 26]]/Tabela1[[#This Row],[ORÇAMENTO 25]] - 1, 0)</f>
        <v>2.5114854517610974E-2</v>
      </c>
      <c r="L37" s="3">
        <f>Tabela1[[#This Row],[INVESTIMENTO 26]]-Tabela1[[#This Row],[INVESTIMENTO 25]]</f>
        <v>-49234</v>
      </c>
      <c r="M37" s="4">
        <f>IFERROR(Tabela1[[#This Row],[INVESTIMENTO 26]]/Tabela1[[#This Row],[INVESTIMENTO 25]] - 1, 0)</f>
        <v>-0.20950638297872337</v>
      </c>
    </row>
    <row r="38" spans="1:13" x14ac:dyDescent="0.3">
      <c r="A38" s="13" t="s">
        <v>100</v>
      </c>
      <c r="B38" s="13" t="s">
        <v>15</v>
      </c>
      <c r="C38" s="2" t="s">
        <v>15</v>
      </c>
      <c r="D38" s="3">
        <v>101934516</v>
      </c>
      <c r="E38" s="3">
        <v>568495</v>
      </c>
      <c r="F38" s="4">
        <f>Tabela1[[#This Row],[INVESTIMENTO 25]]/Tabela1[[#This Row],[ORÇAMENTO 25]]</f>
        <v>5.5770608652323415E-3</v>
      </c>
      <c r="G38" s="7">
        <v>101700206</v>
      </c>
      <c r="H38" s="7">
        <v>1157098</v>
      </c>
      <c r="I38" s="5">
        <f>Tabela1[[#This Row],[INVESTIMENTO 26]]/Tabela1[[#This Row],[ORÇAMENTO 26]]</f>
        <v>1.1377538409312563E-2</v>
      </c>
      <c r="J38" s="3">
        <f>Tabela1[[#This Row],[ORÇAMENTO 26]]-Tabela1[[#This Row],[ORÇAMENTO 25]]</f>
        <v>-234310</v>
      </c>
      <c r="K38" s="6">
        <f>IFERROR(Tabela1[[#This Row],[ORÇAMENTO 26]]/Tabela1[[#This Row],[ORÇAMENTO 25]] - 1, 0)</f>
        <v>-2.2986325848646239E-3</v>
      </c>
      <c r="L38" s="3">
        <f>Tabela1[[#This Row],[INVESTIMENTO 26]]-Tabela1[[#This Row],[INVESTIMENTO 25]]</f>
        <v>588603</v>
      </c>
      <c r="M38" s="4">
        <f>IFERROR(Tabela1[[#This Row],[INVESTIMENTO 26]]/Tabela1[[#This Row],[INVESTIMENTO 25]] - 1, 0)</f>
        <v>1.0353705837342457</v>
      </c>
    </row>
    <row r="39" spans="1:13" x14ac:dyDescent="0.3">
      <c r="A39" s="13" t="s">
        <v>100</v>
      </c>
      <c r="B39" s="13" t="s">
        <v>15</v>
      </c>
      <c r="C39" s="2" t="s">
        <v>58</v>
      </c>
      <c r="D39" s="2">
        <v>115738000</v>
      </c>
      <c r="E39" s="3">
        <v>29397327</v>
      </c>
      <c r="F39" s="4">
        <f>Tabela1[[#This Row],[INVESTIMENTO 25]]/Tabela1[[#This Row],[ORÇAMENTO 25]]</f>
        <v>0.25399891997442497</v>
      </c>
      <c r="G39" s="7">
        <v>140820000</v>
      </c>
      <c r="H39" s="7">
        <v>20458681</v>
      </c>
      <c r="I39" s="5">
        <f>Tabela1[[#This Row],[INVESTIMENTO 26]]/Tabela1[[#This Row],[ORÇAMENTO 26]]</f>
        <v>0.1452824953841784</v>
      </c>
      <c r="J39" s="3">
        <f>Tabela1[[#This Row],[ORÇAMENTO 26]]-Tabela1[[#This Row],[ORÇAMENTO 25]]</f>
        <v>25082000</v>
      </c>
      <c r="K39" s="6">
        <f>IFERROR(Tabela1[[#This Row],[ORÇAMENTO 26]]/Tabela1[[#This Row],[ORÇAMENTO 25]] - 1, 0)</f>
        <v>0.21671361177832682</v>
      </c>
      <c r="L39" s="3">
        <f>Tabela1[[#This Row],[INVESTIMENTO 26]]-Tabela1[[#This Row],[INVESTIMENTO 25]]</f>
        <v>-8938646</v>
      </c>
      <c r="M39" s="4">
        <f>IFERROR(Tabela1[[#This Row],[INVESTIMENTO 26]]/Tabela1[[#This Row],[INVESTIMENTO 25]] - 1, 0)</f>
        <v>-0.30406322316311274</v>
      </c>
    </row>
    <row r="40" spans="1:13" x14ac:dyDescent="0.3">
      <c r="A40" s="13" t="s">
        <v>100</v>
      </c>
      <c r="B40" s="13" t="s">
        <v>29</v>
      </c>
      <c r="C40" s="2" t="s">
        <v>29</v>
      </c>
      <c r="D40" s="3">
        <v>512840249</v>
      </c>
      <c r="E40" s="3">
        <v>104002177</v>
      </c>
      <c r="F40" s="4">
        <f>Tabela1[[#This Row],[INVESTIMENTO 25]]/Tabela1[[#This Row],[ORÇAMENTO 25]]</f>
        <v>0.20279644041745248</v>
      </c>
      <c r="G40" s="7">
        <v>535628998</v>
      </c>
      <c r="H40" s="7">
        <v>127048688</v>
      </c>
      <c r="I40" s="5">
        <f>Tabela1[[#This Row],[INVESTIMENTO 26]]/Tabela1[[#This Row],[ORÇAMENTO 26]]</f>
        <v>0.23719531331274188</v>
      </c>
      <c r="J40" s="3">
        <f>Tabela1[[#This Row],[ORÇAMENTO 26]]-Tabela1[[#This Row],[ORÇAMENTO 25]]</f>
        <v>22788749</v>
      </c>
      <c r="K40" s="6">
        <f>IFERROR(Tabela1[[#This Row],[ORÇAMENTO 26]]/Tabela1[[#This Row],[ORÇAMENTO 25]] - 1, 0)</f>
        <v>4.4436350392615065E-2</v>
      </c>
      <c r="L40" s="3">
        <f>Tabela1[[#This Row],[INVESTIMENTO 26]]-Tabela1[[#This Row],[INVESTIMENTO 25]]</f>
        <v>23046511</v>
      </c>
      <c r="M40" s="4">
        <f>IFERROR(Tabela1[[#This Row],[INVESTIMENTO 26]]/Tabela1[[#This Row],[INVESTIMENTO 25]] - 1, 0)</f>
        <v>0.2215964286978338</v>
      </c>
    </row>
    <row r="41" spans="1:13" x14ac:dyDescent="0.3">
      <c r="A41" s="13" t="s">
        <v>100</v>
      </c>
      <c r="B41" s="13" t="s">
        <v>29</v>
      </c>
      <c r="C41" s="2" t="s">
        <v>46</v>
      </c>
      <c r="D41" s="3">
        <v>129982001</v>
      </c>
      <c r="E41" s="3">
        <v>380000</v>
      </c>
      <c r="F41" s="4">
        <f>Tabela1[[#This Row],[INVESTIMENTO 25]]/Tabela1[[#This Row],[ORÇAMENTO 25]]</f>
        <v>2.9234816903611141E-3</v>
      </c>
      <c r="G41" s="7">
        <v>123513283</v>
      </c>
      <c r="H41" s="7">
        <v>1180000</v>
      </c>
      <c r="I41" s="5">
        <f>Tabela1[[#This Row],[INVESTIMENTO 26]]/Tabela1[[#This Row],[ORÇAMENTO 26]]</f>
        <v>9.5536283332376491E-3</v>
      </c>
      <c r="J41" s="3">
        <f>Tabela1[[#This Row],[ORÇAMENTO 26]]-Tabela1[[#This Row],[ORÇAMENTO 25]]</f>
        <v>-6468718</v>
      </c>
      <c r="K41" s="6">
        <f>IFERROR(Tabela1[[#This Row],[ORÇAMENTO 26]]/Tabela1[[#This Row],[ORÇAMENTO 25]] - 1, 0)</f>
        <v>-4.9766259560814152E-2</v>
      </c>
      <c r="L41" s="3">
        <f>Tabela1[[#This Row],[INVESTIMENTO 26]]-Tabela1[[#This Row],[INVESTIMENTO 25]]</f>
        <v>800000</v>
      </c>
      <c r="M41" s="4">
        <f>IFERROR(Tabela1[[#This Row],[INVESTIMENTO 26]]/Tabela1[[#This Row],[INVESTIMENTO 25]] - 1, 0)</f>
        <v>2.1052631578947367</v>
      </c>
    </row>
    <row r="42" spans="1:13" x14ac:dyDescent="0.3">
      <c r="A42" s="13" t="s">
        <v>100</v>
      </c>
      <c r="B42" s="13" t="s">
        <v>29</v>
      </c>
      <c r="C42" s="2" t="s">
        <v>45</v>
      </c>
      <c r="D42" s="3">
        <v>8768797</v>
      </c>
      <c r="E42" s="3">
        <v>182215</v>
      </c>
      <c r="F42" s="4">
        <f>Tabela1[[#This Row],[INVESTIMENTO 25]]/Tabela1[[#This Row],[ORÇAMENTO 25]]</f>
        <v>2.0779931386255151E-2</v>
      </c>
      <c r="G42" s="7">
        <v>13700224</v>
      </c>
      <c r="H42" s="7">
        <v>250000</v>
      </c>
      <c r="I42" s="5">
        <f>Tabela1[[#This Row],[INVESTIMENTO 26]]/Tabela1[[#This Row],[ORÇAMENTO 26]]</f>
        <v>1.8247876823035886E-2</v>
      </c>
      <c r="J42" s="3">
        <f>Tabela1[[#This Row],[ORÇAMENTO 26]]-Tabela1[[#This Row],[ORÇAMENTO 25]]</f>
        <v>4931427</v>
      </c>
      <c r="K42" s="6">
        <f>IFERROR(Tabela1[[#This Row],[ORÇAMENTO 26]]/Tabela1[[#This Row],[ORÇAMENTO 25]] - 1, 0)</f>
        <v>0.56238352877823483</v>
      </c>
      <c r="L42" s="3">
        <f>Tabela1[[#This Row],[INVESTIMENTO 26]]-Tabela1[[#This Row],[INVESTIMENTO 25]]</f>
        <v>67785</v>
      </c>
      <c r="M42" s="4">
        <f>IFERROR(Tabela1[[#This Row],[INVESTIMENTO 26]]/Tabela1[[#This Row],[INVESTIMENTO 25]] - 1, 0)</f>
        <v>0.37200559778283893</v>
      </c>
    </row>
    <row r="43" spans="1:13" x14ac:dyDescent="0.3">
      <c r="A43" s="13" t="s">
        <v>100</v>
      </c>
      <c r="B43" s="13" t="s">
        <v>44</v>
      </c>
      <c r="C43" s="2" t="s">
        <v>28</v>
      </c>
      <c r="D43" s="3">
        <v>96712197</v>
      </c>
      <c r="E43" s="3">
        <v>51116839</v>
      </c>
      <c r="F43" s="4">
        <f>Tabela1[[#This Row],[INVESTIMENTO 25]]/Tabela1[[#This Row],[ORÇAMENTO 25]]</f>
        <v>0.52854593924693904</v>
      </c>
      <c r="G43" s="7">
        <v>62157701</v>
      </c>
      <c r="H43" s="7">
        <v>9855446</v>
      </c>
      <c r="I43" s="5">
        <f>Tabela1[[#This Row],[INVESTIMENTO 26]]/Tabela1[[#This Row],[ORÇAMENTO 26]]</f>
        <v>0.15855551028182333</v>
      </c>
      <c r="J43" s="3">
        <f>Tabela1[[#This Row],[ORÇAMENTO 26]]-Tabela1[[#This Row],[ORÇAMENTO 25]]</f>
        <v>-34554496</v>
      </c>
      <c r="K43" s="6">
        <f>IFERROR(Tabela1[[#This Row],[ORÇAMENTO 26]]/Tabela1[[#This Row],[ORÇAMENTO 25]] - 1, 0)</f>
        <v>-0.35729201767590912</v>
      </c>
      <c r="L43" s="3">
        <f>Tabela1[[#This Row],[INVESTIMENTO 26]]-Tabela1[[#This Row],[INVESTIMENTO 25]]</f>
        <v>-41261393</v>
      </c>
      <c r="M43" s="4">
        <f>IFERROR(Tabela1[[#This Row],[INVESTIMENTO 26]]/Tabela1[[#This Row],[INVESTIMENTO 25]] - 1, 0)</f>
        <v>-0.80719766337664189</v>
      </c>
    </row>
    <row r="44" spans="1:13" x14ac:dyDescent="0.3">
      <c r="A44" s="13" t="s">
        <v>100</v>
      </c>
      <c r="B44" s="13" t="s">
        <v>44</v>
      </c>
      <c r="C44" s="2" t="s">
        <v>70</v>
      </c>
      <c r="D44" s="3">
        <v>13802000</v>
      </c>
      <c r="E44" s="3">
        <v>30000</v>
      </c>
      <c r="F44" s="4">
        <f>Tabela1[[#This Row],[INVESTIMENTO 25]]/Tabela1[[#This Row],[ORÇAMENTO 25]]</f>
        <v>2.1735980292711199E-3</v>
      </c>
      <c r="G44" s="7">
        <v>14814000</v>
      </c>
      <c r="H44" s="7">
        <v>910000</v>
      </c>
      <c r="I44" s="5">
        <f>Tabela1[[#This Row],[INVESTIMENTO 26]]/Tabela1[[#This Row],[ORÇAMENTO 26]]</f>
        <v>6.1428378560820847E-2</v>
      </c>
      <c r="J44" s="3">
        <f>Tabela1[[#This Row],[ORÇAMENTO 26]]-Tabela1[[#This Row],[ORÇAMENTO 25]]</f>
        <v>1012000</v>
      </c>
      <c r="K44" s="6">
        <f>IFERROR(Tabela1[[#This Row],[ORÇAMENTO 26]]/Tabela1[[#This Row],[ORÇAMENTO 25]] - 1, 0)</f>
        <v>7.3322706854079156E-2</v>
      </c>
      <c r="L44" s="3">
        <f>Tabela1[[#This Row],[INVESTIMENTO 26]]-Tabela1[[#This Row],[INVESTIMENTO 25]]</f>
        <v>880000</v>
      </c>
      <c r="M44" s="4">
        <f>IFERROR(Tabela1[[#This Row],[INVESTIMENTO 26]]/Tabela1[[#This Row],[INVESTIMENTO 25]] - 1, 0)</f>
        <v>29.333333333333332</v>
      </c>
    </row>
    <row r="45" spans="1:13" x14ac:dyDescent="0.3">
      <c r="A45" s="13" t="s">
        <v>100</v>
      </c>
      <c r="B45" s="13" t="s">
        <v>44</v>
      </c>
      <c r="C45" s="2" t="s">
        <v>71</v>
      </c>
      <c r="D45" s="3">
        <v>158992000</v>
      </c>
      <c r="E45" s="3">
        <v>1976000</v>
      </c>
      <c r="F45" s="4">
        <f>Tabela1[[#This Row],[INVESTIMENTO 25]]/Tabela1[[#This Row],[ORÇAMENTO 25]]</f>
        <v>1.24282982791587E-2</v>
      </c>
      <c r="G45" s="7">
        <v>130527000</v>
      </c>
      <c r="H45" s="7">
        <v>929600</v>
      </c>
      <c r="I45" s="5">
        <f>Tabela1[[#This Row],[INVESTIMENTO 26]]/Tabela1[[#This Row],[ORÇAMENTO 26]]</f>
        <v>7.1218981513403359E-3</v>
      </c>
      <c r="J45" s="3">
        <f>Tabela1[[#This Row],[ORÇAMENTO 26]]-Tabela1[[#This Row],[ORÇAMENTO 25]]</f>
        <v>-28465000</v>
      </c>
      <c r="K45" s="6">
        <f>IFERROR(Tabela1[[#This Row],[ORÇAMENTO 26]]/Tabela1[[#This Row],[ORÇAMENTO 25]] - 1, 0)</f>
        <v>-0.17903416524101845</v>
      </c>
      <c r="L45" s="3">
        <f>Tabela1[[#This Row],[INVESTIMENTO 26]]-Tabela1[[#This Row],[INVESTIMENTO 25]]</f>
        <v>-1046400</v>
      </c>
      <c r="M45" s="4">
        <f>IFERROR(Tabela1[[#This Row],[INVESTIMENTO 26]]/Tabela1[[#This Row],[INVESTIMENTO 25]] - 1, 0)</f>
        <v>-0.52955465587044537</v>
      </c>
    </row>
    <row r="46" spans="1:13" x14ac:dyDescent="0.3">
      <c r="A46" s="13" t="s">
        <v>100</v>
      </c>
      <c r="B46" s="13" t="s">
        <v>44</v>
      </c>
      <c r="C46" s="2" t="s">
        <v>42</v>
      </c>
      <c r="D46" s="3">
        <v>43592000</v>
      </c>
      <c r="E46" s="3">
        <v>7034319</v>
      </c>
      <c r="F46" s="4">
        <f>Tabela1[[#This Row],[INVESTIMENTO 25]]/Tabela1[[#This Row],[ORÇAMENTO 25]]</f>
        <v>0.1613672004037438</v>
      </c>
      <c r="G46" s="7">
        <v>44944000</v>
      </c>
      <c r="H46" s="7">
        <v>6455193</v>
      </c>
      <c r="I46" s="5">
        <f>Tabela1[[#This Row],[INVESTIMENTO 26]]/Tabela1[[#This Row],[ORÇAMENTO 26]]</f>
        <v>0.14362746974012103</v>
      </c>
      <c r="J46" s="3">
        <f>Tabela1[[#This Row],[ORÇAMENTO 26]]-Tabela1[[#This Row],[ORÇAMENTO 25]]</f>
        <v>1352000</v>
      </c>
      <c r="K46" s="6">
        <f>IFERROR(Tabela1[[#This Row],[ORÇAMENTO 26]]/Tabela1[[#This Row],[ORÇAMENTO 25]] - 1, 0)</f>
        <v>3.1014865112864776E-2</v>
      </c>
      <c r="L46" s="3">
        <f>Tabela1[[#This Row],[INVESTIMENTO 26]]-Tabela1[[#This Row],[INVESTIMENTO 25]]</f>
        <v>-579126</v>
      </c>
      <c r="M46" s="4">
        <f>IFERROR(Tabela1[[#This Row],[INVESTIMENTO 26]]/Tabela1[[#This Row],[INVESTIMENTO 25]] - 1, 0)</f>
        <v>-8.2328651856704238E-2</v>
      </c>
    </row>
    <row r="47" spans="1:13" x14ac:dyDescent="0.3">
      <c r="A47" s="13" t="s">
        <v>100</v>
      </c>
      <c r="B47" s="13" t="s">
        <v>101</v>
      </c>
      <c r="C47" s="2" t="s">
        <v>3</v>
      </c>
      <c r="D47" s="3">
        <v>23324808</v>
      </c>
      <c r="E47" s="3">
        <v>173342</v>
      </c>
      <c r="F47" s="4">
        <f>Tabela1[[#This Row],[INVESTIMENTO 25]]/Tabela1[[#This Row],[ORÇAMENTO 25]]</f>
        <v>7.4316581727060732E-3</v>
      </c>
      <c r="G47" s="7">
        <v>25187643</v>
      </c>
      <c r="H47" s="7">
        <v>173342</v>
      </c>
      <c r="I47" s="5">
        <f>Tabela1[[#This Row],[INVESTIMENTO 26]]/Tabela1[[#This Row],[ORÇAMENTO 26]]</f>
        <v>6.8820254439845765E-3</v>
      </c>
      <c r="J47" s="3">
        <f>Tabela1[[#This Row],[ORÇAMENTO 26]]-Tabela1[[#This Row],[ORÇAMENTO 25]]</f>
        <v>1862835</v>
      </c>
      <c r="K47" s="6">
        <f>IFERROR(Tabela1[[#This Row],[ORÇAMENTO 26]]/Tabela1[[#This Row],[ORÇAMENTO 25]] - 1, 0)</f>
        <v>7.9864966091039102E-2</v>
      </c>
      <c r="L47" s="3">
        <f>Tabela1[[#This Row],[INVESTIMENTO 26]]-Tabela1[[#This Row],[INVESTIMENTO 25]]</f>
        <v>0</v>
      </c>
      <c r="M47" s="4">
        <f>IFERROR(Tabela1[[#This Row],[INVESTIMENTO 26]]/Tabela1[[#This Row],[INVESTIMENTO 25]] - 1, 0)</f>
        <v>0</v>
      </c>
    </row>
    <row r="48" spans="1:13" x14ac:dyDescent="0.3">
      <c r="A48" s="13" t="s">
        <v>100</v>
      </c>
      <c r="B48" s="13" t="s">
        <v>101</v>
      </c>
      <c r="C48" s="2" t="s">
        <v>4</v>
      </c>
      <c r="D48" s="3">
        <v>190810901</v>
      </c>
      <c r="E48" s="3">
        <v>1528000</v>
      </c>
      <c r="F48" s="4">
        <f>Tabela1[[#This Row],[INVESTIMENTO 25]]/Tabela1[[#This Row],[ORÇAMENTO 25]]</f>
        <v>8.0079282262809498E-3</v>
      </c>
      <c r="G48" s="7">
        <v>192542844</v>
      </c>
      <c r="H48" s="7">
        <v>2283400</v>
      </c>
      <c r="I48" s="5">
        <f>Tabela1[[#This Row],[INVESTIMENTO 26]]/Tabela1[[#This Row],[ORÇAMENTO 26]]</f>
        <v>1.1859178729072892E-2</v>
      </c>
      <c r="J48" s="3">
        <f>Tabela1[[#This Row],[ORÇAMENTO 26]]-Tabela1[[#This Row],[ORÇAMENTO 25]]</f>
        <v>1731943</v>
      </c>
      <c r="K48" s="6">
        <f>IFERROR(Tabela1[[#This Row],[ORÇAMENTO 26]]/Tabela1[[#This Row],[ORÇAMENTO 25]] - 1, 0)</f>
        <v>9.0767508089069082E-3</v>
      </c>
      <c r="L48" s="3">
        <f>Tabela1[[#This Row],[INVESTIMENTO 26]]-Tabela1[[#This Row],[INVESTIMENTO 25]]</f>
        <v>755400</v>
      </c>
      <c r="M48" s="4">
        <f>IFERROR(Tabela1[[#This Row],[INVESTIMENTO 26]]/Tabela1[[#This Row],[INVESTIMENTO 25]] - 1, 0)</f>
        <v>0.4943717277486912</v>
      </c>
    </row>
    <row r="49" spans="1:13" x14ac:dyDescent="0.3">
      <c r="A49" s="13" t="s">
        <v>100</v>
      </c>
      <c r="B49" s="13" t="s">
        <v>101</v>
      </c>
      <c r="C49" s="2" t="s">
        <v>5</v>
      </c>
      <c r="D49" s="3">
        <v>14547370</v>
      </c>
      <c r="E49" s="3">
        <v>65000</v>
      </c>
      <c r="F49" s="4">
        <f>Tabela1[[#This Row],[INVESTIMENTO 25]]/Tabela1[[#This Row],[ORÇAMENTO 25]]</f>
        <v>4.4681615989694357E-3</v>
      </c>
      <c r="G49" s="7">
        <v>16107525</v>
      </c>
      <c r="H49" s="7">
        <v>65000</v>
      </c>
      <c r="I49" s="5">
        <f>Tabela1[[#This Row],[INVESTIMENTO 26]]/Tabela1[[#This Row],[ORÇAMENTO 26]]</f>
        <v>4.0353809787661357E-3</v>
      </c>
      <c r="J49" s="3">
        <f>Tabela1[[#This Row],[ORÇAMENTO 26]]-Tabela1[[#This Row],[ORÇAMENTO 25]]</f>
        <v>1560155</v>
      </c>
      <c r="K49" s="6">
        <f>IFERROR(Tabela1[[#This Row],[ORÇAMENTO 26]]/Tabela1[[#This Row],[ORÇAMENTO 25]] - 1, 0)</f>
        <v>0.10724653322215638</v>
      </c>
      <c r="L49" s="3">
        <f>Tabela1[[#This Row],[INVESTIMENTO 26]]-Tabela1[[#This Row],[INVESTIMENTO 25]]</f>
        <v>0</v>
      </c>
      <c r="M49" s="4">
        <f>IFERROR(Tabela1[[#This Row],[INVESTIMENTO 26]]/Tabela1[[#This Row],[INVESTIMENTO 25]] - 1, 0)</f>
        <v>0</v>
      </c>
    </row>
    <row r="50" spans="1:13" x14ac:dyDescent="0.3">
      <c r="A50" s="13" t="s">
        <v>100</v>
      </c>
      <c r="B50" s="13" t="s">
        <v>101</v>
      </c>
      <c r="C50" s="2" t="s">
        <v>7</v>
      </c>
      <c r="D50" s="3">
        <v>80096602</v>
      </c>
      <c r="E50" s="3">
        <v>3287256</v>
      </c>
      <c r="F50" s="4">
        <f>Tabela1[[#This Row],[INVESTIMENTO 25]]/Tabela1[[#This Row],[ORÇAMENTO 25]]</f>
        <v>4.1041141795253686E-2</v>
      </c>
      <c r="G50" s="7">
        <v>98285914</v>
      </c>
      <c r="H50" s="7">
        <v>3287256</v>
      </c>
      <c r="I50" s="5">
        <f>Tabela1[[#This Row],[INVESTIMENTO 26]]/Tabela1[[#This Row],[ORÇAMENTO 26]]</f>
        <v>3.3445850643460465E-2</v>
      </c>
      <c r="J50" s="3">
        <f>Tabela1[[#This Row],[ORÇAMENTO 26]]-Tabela1[[#This Row],[ORÇAMENTO 25]]</f>
        <v>18189312</v>
      </c>
      <c r="K50" s="6">
        <f>IFERROR(Tabela1[[#This Row],[ORÇAMENTO 26]]/Tabela1[[#This Row],[ORÇAMENTO 25]] - 1, 0)</f>
        <v>0.22709218051472391</v>
      </c>
      <c r="L50" s="3">
        <f>Tabela1[[#This Row],[INVESTIMENTO 26]]-Tabela1[[#This Row],[INVESTIMENTO 25]]</f>
        <v>0</v>
      </c>
      <c r="M50" s="4">
        <f>IFERROR(Tabela1[[#This Row],[INVESTIMENTO 26]]/Tabela1[[#This Row],[INVESTIMENTO 25]] - 1, 0)</f>
        <v>0</v>
      </c>
    </row>
    <row r="51" spans="1:13" x14ac:dyDescent="0.3">
      <c r="A51" s="13" t="s">
        <v>100</v>
      </c>
      <c r="B51" s="13" t="s">
        <v>101</v>
      </c>
      <c r="C51" s="2" t="s">
        <v>8</v>
      </c>
      <c r="D51" s="3">
        <v>133669756</v>
      </c>
      <c r="E51" s="3">
        <v>4083307</v>
      </c>
      <c r="F51" s="4">
        <f>Tabela1[[#This Row],[INVESTIMENTO 25]]/Tabela1[[#This Row],[ORÇAMENTO 25]]</f>
        <v>3.0547725395713297E-2</v>
      </c>
      <c r="G51" s="7">
        <v>165130286</v>
      </c>
      <c r="H51" s="7">
        <v>4821078</v>
      </c>
      <c r="I51" s="5">
        <f>Tabela1[[#This Row],[INVESTIMENTO 26]]/Tabela1[[#This Row],[ORÇAMENTO 26]]</f>
        <v>2.9195601344746656E-2</v>
      </c>
      <c r="J51" s="3">
        <f>Tabela1[[#This Row],[ORÇAMENTO 26]]-Tabela1[[#This Row],[ORÇAMENTO 25]]</f>
        <v>31460530</v>
      </c>
      <c r="K51" s="6">
        <f>IFERROR(Tabela1[[#This Row],[ORÇAMENTO 26]]/Tabela1[[#This Row],[ORÇAMENTO 25]] - 1, 0)</f>
        <v>0.23536012140248097</v>
      </c>
      <c r="L51" s="3">
        <f>Tabela1[[#This Row],[INVESTIMENTO 26]]-Tabela1[[#This Row],[INVESTIMENTO 25]]</f>
        <v>737771</v>
      </c>
      <c r="M51" s="4">
        <f>IFERROR(Tabela1[[#This Row],[INVESTIMENTO 26]]/Tabela1[[#This Row],[INVESTIMENTO 25]] - 1, 0)</f>
        <v>0.18067977744509545</v>
      </c>
    </row>
    <row r="52" spans="1:13" x14ac:dyDescent="0.3">
      <c r="A52" s="13" t="s">
        <v>100</v>
      </c>
      <c r="B52" s="13" t="s">
        <v>101</v>
      </c>
      <c r="C52" s="2" t="s">
        <v>16</v>
      </c>
      <c r="D52" s="3">
        <v>6384638521</v>
      </c>
      <c r="E52" s="3">
        <v>588045919</v>
      </c>
      <c r="F52" s="4">
        <f>Tabela1[[#This Row],[INVESTIMENTO 25]]/Tabela1[[#This Row],[ORÇAMENTO 25]]</f>
        <v>9.2103243913626731E-2</v>
      </c>
      <c r="G52" s="7">
        <v>6824968653</v>
      </c>
      <c r="H52" s="7">
        <v>478317356</v>
      </c>
      <c r="I52" s="5">
        <f>Tabela1[[#This Row],[INVESTIMENTO 26]]/Tabela1[[#This Row],[ORÇAMENTO 26]]</f>
        <v>7.0083450975228972E-2</v>
      </c>
      <c r="J52" s="3">
        <f>Tabela1[[#This Row],[ORÇAMENTO 26]]-Tabela1[[#This Row],[ORÇAMENTO 25]]</f>
        <v>440330132</v>
      </c>
      <c r="K52" s="6">
        <f>IFERROR(Tabela1[[#This Row],[ORÇAMENTO 26]]/Tabela1[[#This Row],[ORÇAMENTO 25]] - 1, 0)</f>
        <v>6.8967120151233408E-2</v>
      </c>
      <c r="L52" s="3">
        <f>Tabela1[[#This Row],[INVESTIMENTO 26]]-Tabela1[[#This Row],[INVESTIMENTO 25]]</f>
        <v>-109728563</v>
      </c>
      <c r="M52" s="4">
        <f>IFERROR(Tabela1[[#This Row],[INVESTIMENTO 26]]/Tabela1[[#This Row],[INVESTIMENTO 25]] - 1, 0)</f>
        <v>-0.1865986302338406</v>
      </c>
    </row>
    <row r="53" spans="1:13" x14ac:dyDescent="0.3">
      <c r="A53" s="13" t="s">
        <v>100</v>
      </c>
      <c r="B53" s="13" t="s">
        <v>101</v>
      </c>
      <c r="C53" s="2" t="s">
        <v>18</v>
      </c>
      <c r="D53" s="3">
        <v>91774808</v>
      </c>
      <c r="E53" s="3">
        <v>7114288</v>
      </c>
      <c r="F53" s="4">
        <f>Tabela1[[#This Row],[INVESTIMENTO 25]]/Tabela1[[#This Row],[ORÇAMENTO 25]]</f>
        <v>7.7518963591838838E-2</v>
      </c>
      <c r="G53" s="7">
        <v>101752025</v>
      </c>
      <c r="H53" s="7">
        <v>2344400</v>
      </c>
      <c r="I53" s="5">
        <f>Tabela1[[#This Row],[INVESTIMENTO 26]]/Tabela1[[#This Row],[ORÇAMENTO 26]]</f>
        <v>2.3040327698637939E-2</v>
      </c>
      <c r="J53" s="3">
        <f>Tabela1[[#This Row],[ORÇAMENTO 26]]-Tabela1[[#This Row],[ORÇAMENTO 25]]</f>
        <v>9977217</v>
      </c>
      <c r="K53" s="6">
        <f>IFERROR(Tabela1[[#This Row],[ORÇAMENTO 26]]/Tabela1[[#This Row],[ORÇAMENTO 25]] - 1, 0)</f>
        <v>0.10871411466205405</v>
      </c>
      <c r="L53" s="3">
        <f>Tabela1[[#This Row],[INVESTIMENTO 26]]-Tabela1[[#This Row],[INVESTIMENTO 25]]</f>
        <v>-4769888</v>
      </c>
      <c r="M53" s="4">
        <f>IFERROR(Tabela1[[#This Row],[INVESTIMENTO 26]]/Tabela1[[#This Row],[INVESTIMENTO 25]] - 1, 0)</f>
        <v>-0.67046596932820268</v>
      </c>
    </row>
    <row r="54" spans="1:13" x14ac:dyDescent="0.3">
      <c r="A54" s="13" t="s">
        <v>99</v>
      </c>
      <c r="B54" s="13" t="s">
        <v>80</v>
      </c>
      <c r="C54" s="2" t="s">
        <v>80</v>
      </c>
      <c r="D54" s="3">
        <v>211718000</v>
      </c>
      <c r="E54" s="3">
        <v>50000</v>
      </c>
      <c r="F54" s="4">
        <f>Tabela1[[#This Row],[INVESTIMENTO 25]]/Tabela1[[#This Row],[ORÇAMENTO 25]]</f>
        <v>2.3616319821649553E-4</v>
      </c>
      <c r="G54" s="7">
        <v>260707195</v>
      </c>
      <c r="H54" s="7">
        <v>5256563</v>
      </c>
      <c r="I54" s="5">
        <f>Tabela1[[#This Row],[INVESTIMENTO 26]]/Tabela1[[#This Row],[ORÇAMENTO 26]]</f>
        <v>2.016270782246727E-2</v>
      </c>
      <c r="J54" s="3">
        <f>Tabela1[[#This Row],[ORÇAMENTO 26]]-Tabela1[[#This Row],[ORÇAMENTO 25]]</f>
        <v>48989195</v>
      </c>
      <c r="K54" s="6">
        <f>IFERROR(Tabela1[[#This Row],[ORÇAMENTO 26]]/Tabela1[[#This Row],[ORÇAMENTO 25]] - 1, 0)</f>
        <v>0.23138889938503104</v>
      </c>
      <c r="L54" s="3">
        <f>Tabela1[[#This Row],[INVESTIMENTO 26]]-Tabela1[[#This Row],[INVESTIMENTO 25]]</f>
        <v>5206563</v>
      </c>
      <c r="M54" s="4">
        <f>IFERROR(Tabela1[[#This Row],[INVESTIMENTO 26]]/Tabela1[[#This Row],[INVESTIMENTO 25]] - 1, 0)</f>
        <v>104.13126</v>
      </c>
    </row>
    <row r="55" spans="1:13" x14ac:dyDescent="0.3">
      <c r="A55" s="13" t="s">
        <v>99</v>
      </c>
      <c r="B55" s="13" t="s">
        <v>80</v>
      </c>
      <c r="C55" s="2" t="s">
        <v>86</v>
      </c>
      <c r="D55" s="3">
        <v>30112000</v>
      </c>
      <c r="E55" s="3">
        <v>1850000</v>
      </c>
      <c r="F55" s="4">
        <f>Tabela1[[#This Row],[INVESTIMENTO 25]]/Tabela1[[#This Row],[ORÇAMENTO 25]]</f>
        <v>6.1437300743889478E-2</v>
      </c>
      <c r="G55" s="7">
        <v>37858000</v>
      </c>
      <c r="H55" s="7">
        <v>5216563</v>
      </c>
      <c r="I55" s="5">
        <f>Tabela1[[#This Row],[INVESTIMENTO 26]]/Tabela1[[#This Row],[ORÇAMENTO 26]]</f>
        <v>0.13779288393470338</v>
      </c>
      <c r="J55" s="3">
        <f>Tabela1[[#This Row],[ORÇAMENTO 26]]-Tabela1[[#This Row],[ORÇAMENTO 25]]</f>
        <v>7746000</v>
      </c>
      <c r="K55" s="6">
        <f>IFERROR(Tabela1[[#This Row],[ORÇAMENTO 26]]/Tabela1[[#This Row],[ORÇAMENTO 25]] - 1, 0)</f>
        <v>0.25723963868225286</v>
      </c>
      <c r="L55" s="3">
        <f>Tabela1[[#This Row],[INVESTIMENTO 26]]-Tabela1[[#This Row],[INVESTIMENTO 25]]</f>
        <v>3366563</v>
      </c>
      <c r="M55" s="4">
        <f>IFERROR(Tabela1[[#This Row],[INVESTIMENTO 26]]/Tabela1[[#This Row],[INVESTIMENTO 25]] - 1, 0)</f>
        <v>1.8197637837837837</v>
      </c>
    </row>
    <row r="56" spans="1:13" x14ac:dyDescent="0.3">
      <c r="A56" s="13" t="s">
        <v>99</v>
      </c>
      <c r="B56" s="13" t="s">
        <v>79</v>
      </c>
      <c r="C56" s="2" t="s">
        <v>79</v>
      </c>
      <c r="D56" s="3">
        <v>1186565000</v>
      </c>
      <c r="E56" s="3">
        <v>44121000</v>
      </c>
      <c r="F56" s="4">
        <f>Tabela1[[#This Row],[INVESTIMENTO 25]]/Tabela1[[#This Row],[ORÇAMENTO 25]]</f>
        <v>3.7183803668572726E-2</v>
      </c>
      <c r="G56" s="7">
        <v>1248859664</v>
      </c>
      <c r="H56" s="7">
        <v>46437353</v>
      </c>
      <c r="I56" s="5">
        <f>Tabela1[[#This Row],[INVESTIMENTO 26]]/Tabela1[[#This Row],[ORÇAMENTO 26]]</f>
        <v>3.7183804024276665E-2</v>
      </c>
      <c r="J56" s="3">
        <f>Tabela1[[#This Row],[ORÇAMENTO 26]]-Tabela1[[#This Row],[ORÇAMENTO 25]]</f>
        <v>62294664</v>
      </c>
      <c r="K56" s="6">
        <f>IFERROR(Tabela1[[#This Row],[ORÇAMENTO 26]]/Tabela1[[#This Row],[ORÇAMENTO 25]] - 1, 0)</f>
        <v>5.2500001264153218E-2</v>
      </c>
      <c r="L56" s="3">
        <f>Tabela1[[#This Row],[INVESTIMENTO 26]]-Tabela1[[#This Row],[INVESTIMENTO 25]]</f>
        <v>2316353</v>
      </c>
      <c r="M56" s="4">
        <f>IFERROR(Tabela1[[#This Row],[INVESTIMENTO 26]]/Tabela1[[#This Row],[INVESTIMENTO 25]] - 1, 0)</f>
        <v>5.2500011332472063E-2</v>
      </c>
    </row>
    <row r="57" spans="1:13" x14ac:dyDescent="0.3">
      <c r="A57" s="13" t="s">
        <v>99</v>
      </c>
      <c r="B57" s="13" t="s">
        <v>79</v>
      </c>
      <c r="C57" s="2" t="s">
        <v>85</v>
      </c>
      <c r="D57" s="3">
        <v>75618000</v>
      </c>
      <c r="E57" s="3">
        <v>20646000</v>
      </c>
      <c r="F57" s="4">
        <f>Tabela1[[#This Row],[INVESTIMENTO 25]]/Tabela1[[#This Row],[ORÇAMENTO 25]]</f>
        <v>0.27303023089740536</v>
      </c>
      <c r="G57" s="7">
        <v>85538000</v>
      </c>
      <c r="H57" s="7">
        <v>12385590</v>
      </c>
      <c r="I57" s="5">
        <f>Tabela1[[#This Row],[INVESTIMENTO 26]]/Tabela1[[#This Row],[ORÇAMENTO 26]]</f>
        <v>0.14479634782202061</v>
      </c>
      <c r="J57" s="3">
        <f>Tabela1[[#This Row],[ORÇAMENTO 26]]-Tabela1[[#This Row],[ORÇAMENTO 25]]</f>
        <v>9920000</v>
      </c>
      <c r="K57" s="6">
        <f>IFERROR(Tabela1[[#This Row],[ORÇAMENTO 26]]/Tabela1[[#This Row],[ORÇAMENTO 25]] - 1, 0)</f>
        <v>0.13118569652728196</v>
      </c>
      <c r="L57" s="3">
        <f>Tabela1[[#This Row],[INVESTIMENTO 26]]-Tabela1[[#This Row],[INVESTIMENTO 25]]</f>
        <v>-8260410</v>
      </c>
      <c r="M57" s="4">
        <f>IFERROR(Tabela1[[#This Row],[INVESTIMENTO 26]]/Tabela1[[#This Row],[INVESTIMENTO 25]] - 1, 0)</f>
        <v>-0.40009735541993607</v>
      </c>
    </row>
    <row r="58" spans="1:13" x14ac:dyDescent="0.3">
      <c r="A58" s="13" t="s">
        <v>99</v>
      </c>
      <c r="B58" s="13" t="s">
        <v>76</v>
      </c>
      <c r="C58" s="2" t="s">
        <v>76</v>
      </c>
      <c r="D58" s="3">
        <v>606611000</v>
      </c>
      <c r="E58" s="3">
        <v>11910000</v>
      </c>
      <c r="F58" s="4">
        <f>Tabela1[[#This Row],[INVESTIMENTO 25]]/Tabela1[[#This Row],[ORÇAMENTO 25]]</f>
        <v>1.9633669682877494E-2</v>
      </c>
      <c r="G58" s="7">
        <v>638458078</v>
      </c>
      <c r="H58" s="7">
        <v>12770000</v>
      </c>
      <c r="I58" s="5">
        <f>Tabela1[[#This Row],[INVESTIMENTO 26]]/Tabela1[[#This Row],[ORÇAMENTO 26]]</f>
        <v>2.0001313226394795E-2</v>
      </c>
      <c r="J58" s="3">
        <f>Tabela1[[#This Row],[ORÇAMENTO 26]]-Tabela1[[#This Row],[ORÇAMENTO 25]]</f>
        <v>31847078</v>
      </c>
      <c r="K58" s="6">
        <f>IFERROR(Tabela1[[#This Row],[ORÇAMENTO 26]]/Tabela1[[#This Row],[ORÇAMENTO 25]] - 1, 0)</f>
        <v>5.2500000824251547E-2</v>
      </c>
      <c r="L58" s="3">
        <f>Tabela1[[#This Row],[INVESTIMENTO 26]]-Tabela1[[#This Row],[INVESTIMENTO 25]]</f>
        <v>860000</v>
      </c>
      <c r="M58" s="4">
        <f>IFERROR(Tabela1[[#This Row],[INVESTIMENTO 26]]/Tabela1[[#This Row],[INVESTIMENTO 25]] - 1, 0)</f>
        <v>7.2208228379512907E-2</v>
      </c>
    </row>
    <row r="59" spans="1:13" x14ac:dyDescent="0.3">
      <c r="A59" s="13" t="s">
        <v>99</v>
      </c>
      <c r="B59" s="13" t="s">
        <v>76</v>
      </c>
      <c r="C59" s="2" t="s">
        <v>82</v>
      </c>
      <c r="D59" s="3">
        <v>2449000</v>
      </c>
      <c r="E59" s="3">
        <v>2014000</v>
      </c>
      <c r="F59" s="4">
        <f>Tabela1[[#This Row],[INVESTIMENTO 25]]/Tabela1[[#This Row],[ORÇAMENTO 25]]</f>
        <v>0.8223764801959984</v>
      </c>
      <c r="G59" s="7">
        <v>12000000</v>
      </c>
      <c r="H59" s="7">
        <v>8714000</v>
      </c>
      <c r="I59" s="5">
        <f>Tabela1[[#This Row],[INVESTIMENTO 26]]/Tabela1[[#This Row],[ORÇAMENTO 26]]</f>
        <v>0.72616666666666663</v>
      </c>
      <c r="J59" s="3">
        <f>Tabela1[[#This Row],[ORÇAMENTO 26]]-Tabela1[[#This Row],[ORÇAMENTO 25]]</f>
        <v>9551000</v>
      </c>
      <c r="K59" s="6">
        <f>IFERROR(Tabela1[[#This Row],[ORÇAMENTO 26]]/Tabela1[[#This Row],[ORÇAMENTO 25]] - 1, 0)</f>
        <v>3.8999591670069416</v>
      </c>
      <c r="L59" s="3">
        <f>Tabela1[[#This Row],[INVESTIMENTO 26]]-Tabela1[[#This Row],[INVESTIMENTO 25]]</f>
        <v>6700000</v>
      </c>
      <c r="M59" s="4">
        <f>IFERROR(Tabela1[[#This Row],[INVESTIMENTO 26]]/Tabela1[[#This Row],[INVESTIMENTO 25]] - 1, 0)</f>
        <v>3.3267130089374382</v>
      </c>
    </row>
    <row r="60" spans="1:13" x14ac:dyDescent="0.3">
      <c r="A60" s="13" t="s">
        <v>99</v>
      </c>
      <c r="B60" s="13" t="s">
        <v>77</v>
      </c>
      <c r="C60" s="2" t="s">
        <v>77</v>
      </c>
      <c r="D60" s="3">
        <v>300410000</v>
      </c>
      <c r="E60" s="3">
        <v>3143000</v>
      </c>
      <c r="F60" s="4">
        <f>Tabela1[[#This Row],[INVESTIMENTO 25]]/Tabela1[[#This Row],[ORÇAMENTO 25]]</f>
        <v>1.046236809693419E-2</v>
      </c>
      <c r="G60" s="7">
        <v>316181527</v>
      </c>
      <c r="H60" s="7">
        <v>3308008</v>
      </c>
      <c r="I60" s="5">
        <f>Tabela1[[#This Row],[INVESTIMENTO 26]]/Tabela1[[#This Row],[ORÇAMENTO 26]]</f>
        <v>1.0462369612124746E-2</v>
      </c>
      <c r="J60" s="3">
        <f>Tabela1[[#This Row],[ORÇAMENTO 26]]-Tabela1[[#This Row],[ORÇAMENTO 25]]</f>
        <v>15771527</v>
      </c>
      <c r="K60" s="6">
        <f>IFERROR(Tabela1[[#This Row],[ORÇAMENTO 26]]/Tabela1[[#This Row],[ORÇAMENTO 25]] - 1, 0)</f>
        <v>5.2500006657568044E-2</v>
      </c>
      <c r="L60" s="3">
        <f>Tabela1[[#This Row],[INVESTIMENTO 26]]-Tabela1[[#This Row],[INVESTIMENTO 25]]</f>
        <v>165008</v>
      </c>
      <c r="M60" s="4">
        <f>IFERROR(Tabela1[[#This Row],[INVESTIMENTO 26]]/Tabela1[[#This Row],[INVESTIMENTO 25]] - 1, 0)</f>
        <v>5.2500159083678E-2</v>
      </c>
    </row>
    <row r="61" spans="1:13" x14ac:dyDescent="0.3">
      <c r="A61" s="13" t="s">
        <v>99</v>
      </c>
      <c r="B61" s="13" t="s">
        <v>77</v>
      </c>
      <c r="C61" s="2" t="s">
        <v>83</v>
      </c>
      <c r="D61" s="3">
        <v>3858000</v>
      </c>
      <c r="E61" s="3">
        <v>3508000</v>
      </c>
      <c r="F61" s="4">
        <f>Tabela1[[#This Row],[INVESTIMENTO 25]]/Tabela1[[#This Row],[ORÇAMENTO 25]]</f>
        <v>0.90927941938828405</v>
      </c>
      <c r="G61" s="7">
        <v>4566000</v>
      </c>
      <c r="H61" s="7">
        <v>3894916</v>
      </c>
      <c r="I61" s="5">
        <f>Tabela1[[#This Row],[INVESTIMENTO 26]]/Tabela1[[#This Row],[ORÇAMENTO 26]]</f>
        <v>0.85302584318878671</v>
      </c>
      <c r="J61" s="3">
        <f>Tabela1[[#This Row],[ORÇAMENTO 26]]-Tabela1[[#This Row],[ORÇAMENTO 25]]</f>
        <v>708000</v>
      </c>
      <c r="K61" s="6">
        <f>IFERROR(Tabela1[[#This Row],[ORÇAMENTO 26]]/Tabela1[[#This Row],[ORÇAMENTO 25]] - 1, 0)</f>
        <v>0.18351477449455667</v>
      </c>
      <c r="L61" s="3">
        <f>Tabela1[[#This Row],[INVESTIMENTO 26]]-Tabela1[[#This Row],[INVESTIMENTO 25]]</f>
        <v>386916</v>
      </c>
      <c r="M61" s="4">
        <f>IFERROR(Tabela1[[#This Row],[INVESTIMENTO 26]]/Tabela1[[#This Row],[INVESTIMENTO 25]] - 1, 0)</f>
        <v>0.11029532497149375</v>
      </c>
    </row>
    <row r="62" spans="1:13" x14ac:dyDescent="0.3">
      <c r="A62" s="13" t="s">
        <v>99</v>
      </c>
      <c r="B62" s="13" t="s">
        <v>78</v>
      </c>
      <c r="C62" s="2" t="s">
        <v>78</v>
      </c>
      <c r="D62" s="3">
        <v>2809775000</v>
      </c>
      <c r="E62" s="3">
        <v>0</v>
      </c>
      <c r="F62" s="4">
        <f>Tabela1[[#This Row],[INVESTIMENTO 25]]/Tabela1[[#This Row],[ORÇAMENTO 25]]</f>
        <v>0</v>
      </c>
      <c r="G62" s="7">
        <v>2957278187</v>
      </c>
      <c r="H62" s="3">
        <v>0</v>
      </c>
      <c r="I62" s="5">
        <f>Tabela1[[#This Row],[INVESTIMENTO 26]]/Tabela1[[#This Row],[ORÇAMENTO 26]]</f>
        <v>0</v>
      </c>
      <c r="J62" s="3">
        <f>Tabela1[[#This Row],[ORÇAMENTO 26]]-Tabela1[[#This Row],[ORÇAMENTO 25]]</f>
        <v>147503187</v>
      </c>
      <c r="K62" s="6">
        <f>IFERROR(Tabela1[[#This Row],[ORÇAMENTO 26]]/Tabela1[[#This Row],[ORÇAMENTO 25]] - 1, 0)</f>
        <v>5.2496440818214918E-2</v>
      </c>
      <c r="L62" s="3">
        <f>Tabela1[[#This Row],[INVESTIMENTO 26]]-Tabela1[[#This Row],[INVESTIMENTO 25]]</f>
        <v>0</v>
      </c>
      <c r="M62" s="4">
        <f>IFERROR(Tabela1[[#This Row],[INVESTIMENTO 26]]/Tabela1[[#This Row],[INVESTIMENTO 25]] - 1, 0)</f>
        <v>0</v>
      </c>
    </row>
    <row r="63" spans="1:13" x14ac:dyDescent="0.3">
      <c r="A63" s="13" t="s">
        <v>99</v>
      </c>
      <c r="B63" s="13" t="s">
        <v>78</v>
      </c>
      <c r="C63" s="2" t="s">
        <v>84</v>
      </c>
      <c r="D63" s="3">
        <v>1335967000</v>
      </c>
      <c r="E63" s="3">
        <v>353438000</v>
      </c>
      <c r="F63" s="4">
        <f>Tabela1[[#This Row],[INVESTIMENTO 25]]/Tabela1[[#This Row],[ORÇAMENTO 25]]</f>
        <v>0.26455593588763793</v>
      </c>
      <c r="G63" s="7">
        <v>1525816000</v>
      </c>
      <c r="H63" s="7">
        <v>367493877</v>
      </c>
      <c r="I63" s="5">
        <f>Tabela1[[#This Row],[INVESTIMENTO 26]]/Tabela1[[#This Row],[ORÇAMENTO 26]]</f>
        <v>0.24085071660016674</v>
      </c>
      <c r="J63" s="3">
        <f>Tabela1[[#This Row],[ORÇAMENTO 26]]-Tabela1[[#This Row],[ORÇAMENTO 25]]</f>
        <v>189849000</v>
      </c>
      <c r="K63" s="6">
        <f>IFERROR(Tabela1[[#This Row],[ORÇAMENTO 26]]/Tabela1[[#This Row],[ORÇAMENTO 25]] - 1, 0)</f>
        <v>0.14210605501483187</v>
      </c>
      <c r="L63" s="3">
        <f>Tabela1[[#This Row],[INVESTIMENTO 26]]-Tabela1[[#This Row],[INVESTIMENTO 25]]</f>
        <v>14055877</v>
      </c>
      <c r="M63" s="4">
        <f>IFERROR(Tabela1[[#This Row],[INVESTIMENTO 26]]/Tabela1[[#This Row],[INVESTIMENTO 25]] - 1, 0)</f>
        <v>3.976900333297495E-2</v>
      </c>
    </row>
    <row r="64" spans="1:13" x14ac:dyDescent="0.3">
      <c r="A64" s="13" t="s">
        <v>98</v>
      </c>
      <c r="B64" s="13" t="s">
        <v>75</v>
      </c>
      <c r="C64" s="2" t="s">
        <v>75</v>
      </c>
      <c r="D64" s="3">
        <v>968409000</v>
      </c>
      <c r="E64" s="3">
        <v>100457000</v>
      </c>
      <c r="F64" s="4">
        <f>Tabela1[[#This Row],[INVESTIMENTO 25]]/Tabela1[[#This Row],[ORÇAMENTO 25]]</f>
        <v>0.10373406277719435</v>
      </c>
      <c r="G64" s="7">
        <v>1019250474</v>
      </c>
      <c r="H64" s="7">
        <v>101103800</v>
      </c>
      <c r="I64" s="5">
        <f>Tabela1[[#This Row],[INVESTIMENTO 26]]/Tabela1[[#This Row],[ORÇAMENTO 26]]</f>
        <v>9.9194263411252537E-2</v>
      </c>
      <c r="J64" s="3">
        <f>Tabela1[[#This Row],[ORÇAMENTO 26]]-Tabela1[[#This Row],[ORÇAMENTO 25]]</f>
        <v>50841474</v>
      </c>
      <c r="K64" s="6">
        <f>IFERROR(Tabela1[[#This Row],[ORÇAMENTO 26]]/Tabela1[[#This Row],[ORÇAMENTO 25]] - 1, 0)</f>
        <v>5.2500001548932307E-2</v>
      </c>
      <c r="L64" s="3">
        <f>Tabela1[[#This Row],[INVESTIMENTO 26]]-Tabela1[[#This Row],[INVESTIMENTO 25]]</f>
        <v>646800</v>
      </c>
      <c r="M64" s="4">
        <f>IFERROR(Tabela1[[#This Row],[INVESTIMENTO 26]]/Tabela1[[#This Row],[INVESTIMENTO 25]] - 1, 0)</f>
        <v>6.4385757090097417E-3</v>
      </c>
    </row>
    <row r="65" spans="1:13" x14ac:dyDescent="0.3">
      <c r="A65" s="13" t="s">
        <v>98</v>
      </c>
      <c r="B65" s="13" t="s">
        <v>75</v>
      </c>
      <c r="C65" s="2" t="s">
        <v>81</v>
      </c>
      <c r="D65" s="3">
        <v>5621000</v>
      </c>
      <c r="E65" s="3">
        <v>3821000</v>
      </c>
      <c r="F65" s="4">
        <f>Tabela1[[#This Row],[INVESTIMENTO 25]]/Tabela1[[#This Row],[ORÇAMENTO 25]]</f>
        <v>0.6797722825120085</v>
      </c>
      <c r="G65" s="7">
        <v>7390000</v>
      </c>
      <c r="H65" s="7">
        <v>4147603</v>
      </c>
      <c r="I65" s="5">
        <f>Tabela1[[#This Row],[INVESTIMENTO 26]]/Tabela1[[#This Row],[ORÇAMENTO 26]]</f>
        <v>0.56124533152909339</v>
      </c>
      <c r="J65" s="3">
        <f>Tabela1[[#This Row],[ORÇAMENTO 26]]-Tabela1[[#This Row],[ORÇAMENTO 25]]</f>
        <v>1769000</v>
      </c>
      <c r="K65" s="6">
        <f>IFERROR(Tabela1[[#This Row],[ORÇAMENTO 26]]/Tabela1[[#This Row],[ORÇAMENTO 25]] - 1, 0)</f>
        <v>0.31471268457569823</v>
      </c>
      <c r="L65" s="3">
        <f>Tabela1[[#This Row],[INVESTIMENTO 26]]-Tabela1[[#This Row],[INVESTIMENTO 25]]</f>
        <v>326603</v>
      </c>
      <c r="M65" s="4">
        <f>IFERROR(Tabela1[[#This Row],[INVESTIMENTO 26]]/Tabela1[[#This Row],[INVESTIMENTO 25]] - 1, 0)</f>
        <v>8.5475791677571245E-2</v>
      </c>
    </row>
    <row r="66" spans="1:13" x14ac:dyDescent="0.3">
      <c r="A66" s="13" t="s">
        <v>19</v>
      </c>
      <c r="B66" s="13" t="s">
        <v>24</v>
      </c>
      <c r="C66" s="2" t="s">
        <v>24</v>
      </c>
      <c r="D66" s="3">
        <v>792291401</v>
      </c>
      <c r="E66" s="3">
        <v>53842084</v>
      </c>
      <c r="F66" s="4">
        <f>Tabela1[[#This Row],[INVESTIMENTO 25]]/Tabela1[[#This Row],[ORÇAMENTO 25]]</f>
        <v>6.7957425679544894E-2</v>
      </c>
      <c r="G66" s="7">
        <v>887214084</v>
      </c>
      <c r="H66" s="7">
        <v>4819140</v>
      </c>
      <c r="I66" s="5">
        <f>Tabela1[[#This Row],[INVESTIMENTO 26]]/Tabela1[[#This Row],[ORÇAMENTO 26]]</f>
        <v>5.4317667932782723E-3</v>
      </c>
      <c r="J66" s="3">
        <f>Tabela1[[#This Row],[ORÇAMENTO 26]]-Tabela1[[#This Row],[ORÇAMENTO 25]]</f>
        <v>94922683</v>
      </c>
      <c r="K66" s="6">
        <f>IFERROR(Tabela1[[#This Row],[ORÇAMENTO 26]]/Tabela1[[#This Row],[ORÇAMENTO 25]] - 1, 0)</f>
        <v>0.11980779152745091</v>
      </c>
      <c r="L66" s="3">
        <f>Tabela1[[#This Row],[INVESTIMENTO 26]]-Tabela1[[#This Row],[INVESTIMENTO 25]]</f>
        <v>-49022944</v>
      </c>
      <c r="M66" s="4">
        <f>IFERROR(Tabela1[[#This Row],[INVESTIMENTO 26]]/Tabela1[[#This Row],[INVESTIMENTO 25]] - 1, 0)</f>
        <v>-0.91049492066466076</v>
      </c>
    </row>
    <row r="67" spans="1:13" x14ac:dyDescent="0.3">
      <c r="A67" s="13" t="s">
        <v>19</v>
      </c>
      <c r="B67" s="13" t="s">
        <v>24</v>
      </c>
      <c r="C67" s="2" t="s">
        <v>62</v>
      </c>
      <c r="D67" s="3">
        <v>6705000</v>
      </c>
      <c r="E67" s="3">
        <v>2485700</v>
      </c>
      <c r="F67" s="4">
        <f>Tabela1[[#This Row],[INVESTIMENTO 25]]/Tabela1[[#This Row],[ORÇAMENTO 25]]</f>
        <v>0.37072334079045488</v>
      </c>
      <c r="G67" s="7">
        <v>333615000</v>
      </c>
      <c r="H67" s="7">
        <v>51464325</v>
      </c>
      <c r="I67" s="5">
        <f>Tabela1[[#This Row],[INVESTIMENTO 26]]/Tabela1[[#This Row],[ORÇAMENTO 26]]</f>
        <v>0.15426262308349445</v>
      </c>
      <c r="J67" s="3">
        <f>Tabela1[[#This Row],[ORÇAMENTO 26]]-Tabela1[[#This Row],[ORÇAMENTO 25]]</f>
        <v>326910000</v>
      </c>
      <c r="K67" s="6">
        <f>IFERROR(Tabela1[[#This Row],[ORÇAMENTO 26]]/Tabela1[[#This Row],[ORÇAMENTO 25]] - 1, 0)</f>
        <v>48.756152125279641</v>
      </c>
      <c r="L67" s="3">
        <f>Tabela1[[#This Row],[INVESTIMENTO 26]]-Tabela1[[#This Row],[INVESTIMENTO 25]]</f>
        <v>48978625</v>
      </c>
      <c r="M67" s="4">
        <f>IFERROR(Tabela1[[#This Row],[INVESTIMENTO 26]]/Tabela1[[#This Row],[INVESTIMENTO 25]] - 1, 0)</f>
        <v>19.704157782515992</v>
      </c>
    </row>
    <row r="68" spans="1:13" x14ac:dyDescent="0.3">
      <c r="A68" s="13" t="s">
        <v>19</v>
      </c>
      <c r="B68" s="13" t="s">
        <v>101</v>
      </c>
      <c r="C68" s="2" t="s">
        <v>20</v>
      </c>
      <c r="D68" s="3">
        <v>365265334</v>
      </c>
      <c r="E68" s="3">
        <v>22882497</v>
      </c>
      <c r="F68" s="4">
        <f>Tabela1[[#This Row],[INVESTIMENTO 25]]/Tabela1[[#This Row],[ORÇAMENTO 25]]</f>
        <v>6.2646232396091545E-2</v>
      </c>
      <c r="G68" s="7">
        <v>480990868</v>
      </c>
      <c r="H68" s="7">
        <v>49425000</v>
      </c>
      <c r="I68" s="5">
        <f>Tabela1[[#This Row],[INVESTIMENTO 26]]/Tabela1[[#This Row],[ORÇAMENTO 26]]</f>
        <v>0.10275662863520311</v>
      </c>
      <c r="J68" s="3">
        <f>Tabela1[[#This Row],[ORÇAMENTO 26]]-Tabela1[[#This Row],[ORÇAMENTO 25]]</f>
        <v>115725534</v>
      </c>
      <c r="K68" s="6">
        <f>IFERROR(Tabela1[[#This Row],[ORÇAMENTO 26]]/Tabela1[[#This Row],[ORÇAMENTO 25]] - 1, 0)</f>
        <v>0.31682594330180813</v>
      </c>
      <c r="L68" s="3">
        <f>Tabela1[[#This Row],[INVESTIMENTO 26]]-Tabela1[[#This Row],[INVESTIMENTO 25]]</f>
        <v>26542503</v>
      </c>
      <c r="M68" s="4">
        <f>IFERROR(Tabela1[[#This Row],[INVESTIMENTO 26]]/Tabela1[[#This Row],[INVESTIMENTO 25]] - 1, 0)</f>
        <v>1.1599478413566491</v>
      </c>
    </row>
    <row r="69" spans="1:13" x14ac:dyDescent="0.3">
      <c r="A69" s="13" t="s">
        <v>19</v>
      </c>
      <c r="B69" s="13" t="s">
        <v>101</v>
      </c>
      <c r="C69" s="2" t="s">
        <v>21</v>
      </c>
      <c r="D69" s="3">
        <v>2341767402</v>
      </c>
      <c r="E69" s="3">
        <v>4244533</v>
      </c>
      <c r="F69" s="4">
        <f>Tabela1[[#This Row],[INVESTIMENTO 25]]/Tabela1[[#This Row],[ORÇAMENTO 25]]</f>
        <v>1.8125339845344725E-3</v>
      </c>
      <c r="G69" s="7">
        <v>1163736118</v>
      </c>
      <c r="H69" s="7">
        <v>18101425</v>
      </c>
      <c r="I69" s="5">
        <f>Tabela1[[#This Row],[INVESTIMENTO 26]]/Tabela1[[#This Row],[ORÇAMENTO 26]]</f>
        <v>1.5554578671244781E-2</v>
      </c>
      <c r="J69" s="3">
        <f>Tabela1[[#This Row],[ORÇAMENTO 26]]-Tabela1[[#This Row],[ORÇAMENTO 25]]</f>
        <v>-1178031284</v>
      </c>
      <c r="K69" s="6">
        <f>IFERROR(Tabela1[[#This Row],[ORÇAMENTO 26]]/Tabela1[[#This Row],[ORÇAMENTO 25]] - 1, 0)</f>
        <v>-0.50305221730983851</v>
      </c>
      <c r="L69" s="3">
        <f>Tabela1[[#This Row],[INVESTIMENTO 26]]-Tabela1[[#This Row],[INVESTIMENTO 25]]</f>
        <v>13856892</v>
      </c>
      <c r="M69" s="4">
        <f>IFERROR(Tabela1[[#This Row],[INVESTIMENTO 26]]/Tabela1[[#This Row],[INVESTIMENTO 25]] - 1, 0)</f>
        <v>3.2646446617331044</v>
      </c>
    </row>
    <row r="70" spans="1:13" x14ac:dyDescent="0.3">
      <c r="A70" s="13" t="s">
        <v>19</v>
      </c>
      <c r="B70" s="13" t="s">
        <v>101</v>
      </c>
      <c r="C70" s="2" t="s">
        <v>22</v>
      </c>
      <c r="D70" s="3">
        <v>532943085</v>
      </c>
      <c r="E70" s="3">
        <v>5095000</v>
      </c>
      <c r="F70" s="4">
        <f>Tabela1[[#This Row],[INVESTIMENTO 25]]/Tabela1[[#This Row],[ORÇAMENTO 25]]</f>
        <v>9.560120289392628E-3</v>
      </c>
      <c r="G70" s="7">
        <v>613728608</v>
      </c>
      <c r="H70" s="7">
        <v>570000</v>
      </c>
      <c r="I70" s="5">
        <f>Tabela1[[#This Row],[INVESTIMENTO 26]]/Tabela1[[#This Row],[ORÇAMENTO 26]]</f>
        <v>9.2874927544521436E-4</v>
      </c>
      <c r="J70" s="3">
        <f>Tabela1[[#This Row],[ORÇAMENTO 26]]-Tabela1[[#This Row],[ORÇAMENTO 25]]</f>
        <v>80785523</v>
      </c>
      <c r="K70" s="6">
        <f>IFERROR(Tabela1[[#This Row],[ORÇAMENTO 26]]/Tabela1[[#This Row],[ORÇAMENTO 25]] - 1, 0)</f>
        <v>0.15158377183935134</v>
      </c>
      <c r="L70" s="3">
        <f>Tabela1[[#This Row],[INVESTIMENTO 26]]-Tabela1[[#This Row],[INVESTIMENTO 25]]</f>
        <v>-4525000</v>
      </c>
      <c r="M70" s="4">
        <f>IFERROR(Tabela1[[#This Row],[INVESTIMENTO 26]]/Tabela1[[#This Row],[INVESTIMENTO 25]] - 1, 0)</f>
        <v>-0.88812561334641804</v>
      </c>
    </row>
    <row r="71" spans="1:13" x14ac:dyDescent="0.3">
      <c r="A71" s="13" t="s">
        <v>19</v>
      </c>
      <c r="B71" s="13" t="s">
        <v>101</v>
      </c>
      <c r="C71" s="2" t="s">
        <v>23</v>
      </c>
      <c r="D71" s="3">
        <v>988189983</v>
      </c>
      <c r="E71" s="3">
        <v>12845434</v>
      </c>
      <c r="F71" s="4">
        <f>Tabela1[[#This Row],[INVESTIMENTO 25]]/Tabela1[[#This Row],[ORÇAMENTO 25]]</f>
        <v>1.2998951842239025E-2</v>
      </c>
      <c r="G71" s="7">
        <v>7253000</v>
      </c>
      <c r="H71" s="7">
        <v>2719721</v>
      </c>
      <c r="I71" s="5">
        <f>Tabela1[[#This Row],[INVESTIMENTO 26]]/Tabela1[[#This Row],[ORÇAMENTO 26]]</f>
        <v>0.37497876740659036</v>
      </c>
      <c r="J71" s="3">
        <f>Tabela1[[#This Row],[ORÇAMENTO 26]]-Tabela1[[#This Row],[ORÇAMENTO 25]]</f>
        <v>-980936983</v>
      </c>
      <c r="K71" s="6">
        <f>IFERROR(Tabela1[[#This Row],[ORÇAMENTO 26]]/Tabela1[[#This Row],[ORÇAMENTO 25]] - 1, 0)</f>
        <v>-0.99266031823356382</v>
      </c>
      <c r="L71" s="3">
        <f>Tabela1[[#This Row],[INVESTIMENTO 26]]-Tabela1[[#This Row],[INVESTIMENTO 25]]</f>
        <v>-10125713</v>
      </c>
      <c r="M71" s="4">
        <f>IFERROR(Tabela1[[#This Row],[INVESTIMENTO 26]]/Tabela1[[#This Row],[INVESTIMENTO 25]] - 1, 0)</f>
        <v>-0.78827332731614985</v>
      </c>
    </row>
    <row r="72" spans="1:13" x14ac:dyDescent="0.3">
      <c r="A72" s="13" t="s">
        <v>19</v>
      </c>
      <c r="B72" s="13" t="s">
        <v>101</v>
      </c>
      <c r="C72" s="2" t="s">
        <v>63</v>
      </c>
      <c r="D72" s="3">
        <v>23135000</v>
      </c>
      <c r="E72" s="3">
        <v>1881809</v>
      </c>
      <c r="F72" s="4">
        <f>Tabela1[[#This Row],[INVESTIMENTO 25]]/Tabela1[[#This Row],[ORÇAMENTO 25]]</f>
        <v>8.1340350118867519E-2</v>
      </c>
      <c r="G72" s="7">
        <v>49677000</v>
      </c>
      <c r="H72" s="7">
        <v>2219000</v>
      </c>
      <c r="I72" s="5">
        <f>Tabela1[[#This Row],[INVESTIMENTO 26]]/Tabela1[[#This Row],[ORÇAMENTO 26]]</f>
        <v>4.466855889043219E-2</v>
      </c>
      <c r="J72" s="3">
        <f>Tabela1[[#This Row],[ORÇAMENTO 26]]-Tabela1[[#This Row],[ORÇAMENTO 25]]</f>
        <v>26542000</v>
      </c>
      <c r="K72" s="6">
        <f>IFERROR(Tabela1[[#This Row],[ORÇAMENTO 26]]/Tabela1[[#This Row],[ORÇAMENTO 25]] - 1, 0)</f>
        <v>1.1472660471147611</v>
      </c>
      <c r="L72" s="3">
        <f>Tabela1[[#This Row],[INVESTIMENTO 26]]-Tabela1[[#This Row],[INVESTIMENTO 25]]</f>
        <v>337191</v>
      </c>
      <c r="M72" s="4">
        <f>IFERROR(Tabela1[[#This Row],[INVESTIMENTO 26]]/Tabela1[[#This Row],[INVESTIMENTO 25]] - 1, 0)</f>
        <v>0.17918449747025345</v>
      </c>
    </row>
    <row r="73" spans="1:13" x14ac:dyDescent="0.3">
      <c r="A73" s="13" t="s">
        <v>19</v>
      </c>
      <c r="B73" s="13" t="s">
        <v>101</v>
      </c>
      <c r="C73" s="2" t="s">
        <v>64</v>
      </c>
      <c r="D73" s="3">
        <v>2086600</v>
      </c>
      <c r="E73" s="3">
        <v>267980</v>
      </c>
      <c r="F73" s="4">
        <f>Tabela1[[#This Row],[INVESTIMENTO 25]]/Tabela1[[#This Row],[ORÇAMENTO 25]]</f>
        <v>0.12842902329147896</v>
      </c>
      <c r="G73" s="7">
        <v>22074000</v>
      </c>
      <c r="H73" s="7">
        <v>226000</v>
      </c>
      <c r="I73" s="5">
        <f>Tabela1[[#This Row],[INVESTIMENTO 26]]/Tabela1[[#This Row],[ORÇAMENTO 26]]</f>
        <v>1.0238289390232852E-2</v>
      </c>
      <c r="J73" s="3">
        <f>Tabela1[[#This Row],[ORÇAMENTO 26]]-Tabela1[[#This Row],[ORÇAMENTO 25]]</f>
        <v>19987400</v>
      </c>
      <c r="K73" s="6">
        <f>IFERROR(Tabela1[[#This Row],[ORÇAMENTO 26]]/Tabela1[[#This Row],[ORÇAMENTO 25]] - 1, 0)</f>
        <v>9.5789322342566852</v>
      </c>
      <c r="L73" s="3">
        <f>Tabela1[[#This Row],[INVESTIMENTO 26]]-Tabela1[[#This Row],[INVESTIMENTO 25]]</f>
        <v>-41980</v>
      </c>
      <c r="M73" s="4">
        <f>IFERROR(Tabela1[[#This Row],[INVESTIMENTO 26]]/Tabela1[[#This Row],[INVESTIMENTO 25]] - 1, 0)</f>
        <v>-0.15665348160310466</v>
      </c>
    </row>
    <row r="74" spans="1:13" x14ac:dyDescent="0.3">
      <c r="A74" s="13" t="s">
        <v>19</v>
      </c>
      <c r="B74" s="13" t="s">
        <v>101</v>
      </c>
      <c r="C74" s="2" t="s">
        <v>65</v>
      </c>
      <c r="D74" s="3">
        <v>1520000</v>
      </c>
      <c r="E74" s="3">
        <v>10000</v>
      </c>
      <c r="F74" s="4">
        <f>Tabela1[[#This Row],[INVESTIMENTO 25]]/Tabela1[[#This Row],[ORÇAMENTO 25]]</f>
        <v>6.5789473684210523E-3</v>
      </c>
      <c r="G74" s="7">
        <v>8751000</v>
      </c>
      <c r="H74" s="7">
        <v>10000</v>
      </c>
      <c r="I74" s="5">
        <f>Tabela1[[#This Row],[INVESTIMENTO 26]]/Tabela1[[#This Row],[ORÇAMENTO 26]]</f>
        <v>1.1427265455376528E-3</v>
      </c>
      <c r="J74" s="3">
        <f>Tabela1[[#This Row],[ORÇAMENTO 26]]-Tabela1[[#This Row],[ORÇAMENTO 25]]</f>
        <v>7231000</v>
      </c>
      <c r="K74" s="6">
        <f>IFERROR(Tabela1[[#This Row],[ORÇAMENTO 26]]/Tabela1[[#This Row],[ORÇAMENTO 25]] - 1, 0)</f>
        <v>4.7572368421052635</v>
      </c>
      <c r="L74" s="3">
        <f>Tabela1[[#This Row],[INVESTIMENTO 26]]-Tabela1[[#This Row],[INVESTIMENTO 25]]</f>
        <v>0</v>
      </c>
      <c r="M74" s="4">
        <f>IFERROR(Tabela1[[#This Row],[INVESTIMENTO 26]]/Tabela1[[#This Row],[INVESTIMENTO 25]] - 1, 0)</f>
        <v>0</v>
      </c>
    </row>
    <row r="75" spans="1:13" x14ac:dyDescent="0.3">
      <c r="A75" s="13" t="s">
        <v>19</v>
      </c>
      <c r="B75" s="13" t="s">
        <v>101</v>
      </c>
      <c r="C75" s="2" t="s">
        <v>66</v>
      </c>
      <c r="D75" s="3">
        <v>268000</v>
      </c>
      <c r="E75" s="3">
        <v>147150</v>
      </c>
      <c r="F75" s="4">
        <f>Tabela1[[#This Row],[INVESTIMENTO 25]]/Tabela1[[#This Row],[ORÇAMENTO 25]]</f>
        <v>0.54906716417910451</v>
      </c>
      <c r="G75" s="7">
        <v>338000</v>
      </c>
      <c r="H75" s="7">
        <v>48850</v>
      </c>
      <c r="I75" s="5">
        <f>Tabela1[[#This Row],[INVESTIMENTO 26]]/Tabela1[[#This Row],[ORÇAMENTO 26]]</f>
        <v>0.14452662721893492</v>
      </c>
      <c r="J75" s="3">
        <f>Tabela1[[#This Row],[ORÇAMENTO 26]]-Tabela1[[#This Row],[ORÇAMENTO 25]]</f>
        <v>70000</v>
      </c>
      <c r="K75" s="6">
        <f>IFERROR(Tabela1[[#This Row],[ORÇAMENTO 26]]/Tabela1[[#This Row],[ORÇAMENTO 25]] - 1, 0)</f>
        <v>0.26119402985074625</v>
      </c>
      <c r="L75" s="3">
        <f>Tabela1[[#This Row],[INVESTIMENTO 26]]-Tabela1[[#This Row],[INVESTIMENTO 25]]</f>
        <v>-98300</v>
      </c>
      <c r="M75" s="4">
        <f>IFERROR(Tabela1[[#This Row],[INVESTIMENTO 26]]/Tabela1[[#This Row],[INVESTIMENTO 25]] - 1, 0)</f>
        <v>-0.6680258239891268</v>
      </c>
    </row>
    <row r="76" spans="1:13" x14ac:dyDescent="0.3">
      <c r="A76" s="13" t="s">
        <v>19</v>
      </c>
      <c r="B76" s="13" t="s">
        <v>101</v>
      </c>
      <c r="C76" s="2" t="s">
        <v>61</v>
      </c>
      <c r="D76" s="3">
        <v>261920000</v>
      </c>
      <c r="E76" s="3">
        <v>45489545</v>
      </c>
      <c r="F76" s="4">
        <f>Tabela1[[#This Row],[INVESTIMENTO 25]]/Tabela1[[#This Row],[ORÇAMENTO 25]]</f>
        <v>0.17367724877825291</v>
      </c>
      <c r="G76" s="7">
        <v>7253000</v>
      </c>
      <c r="H76" s="7">
        <v>2719721</v>
      </c>
      <c r="I76" s="5">
        <f>Tabela1[[#This Row],[INVESTIMENTO 26]]/Tabela1[[#This Row],[ORÇAMENTO 26]]</f>
        <v>0.37497876740659036</v>
      </c>
      <c r="J76" s="3">
        <f>Tabela1[[#This Row],[ORÇAMENTO 26]]-Tabela1[[#This Row],[ORÇAMENTO 25]]</f>
        <v>-254667000</v>
      </c>
      <c r="K76" s="6">
        <f>IFERROR(Tabela1[[#This Row],[ORÇAMENTO 26]]/Tabela1[[#This Row],[ORÇAMENTO 25]] - 1, 0)</f>
        <v>-0.97230833842394626</v>
      </c>
      <c r="L76" s="3">
        <f>Tabela1[[#This Row],[INVESTIMENTO 26]]-Tabela1[[#This Row],[INVESTIMENTO 25]]</f>
        <v>-42769824</v>
      </c>
      <c r="M76" s="4">
        <f>IFERROR(Tabela1[[#This Row],[INVESTIMENTO 26]]/Tabela1[[#This Row],[INVESTIMENTO 25]] - 1, 0)</f>
        <v>-0.94021217402812007</v>
      </c>
    </row>
    <row r="77" spans="1:13" x14ac:dyDescent="0.3">
      <c r="A77" s="13" t="s">
        <v>50</v>
      </c>
      <c r="B77" s="13" t="s">
        <v>48</v>
      </c>
      <c r="C77" s="2" t="s">
        <v>48</v>
      </c>
      <c r="D77" s="3">
        <v>669156834</v>
      </c>
      <c r="E77" s="3">
        <v>315907485</v>
      </c>
      <c r="F77" s="4">
        <f>Tabela1[[#This Row],[INVESTIMENTO 25]]/Tabela1[[#This Row],[ORÇAMENTO 25]]</f>
        <v>0.47209782363218006</v>
      </c>
      <c r="G77" s="7">
        <v>694533747</v>
      </c>
      <c r="H77" s="7">
        <v>627413798</v>
      </c>
      <c r="I77" s="5">
        <f>Tabela1[[#This Row],[INVESTIMENTO 26]]/Tabela1[[#This Row],[ORÇAMENTO 26]]</f>
        <v>0.90335970096496976</v>
      </c>
      <c r="J77" s="3">
        <f>Tabela1[[#This Row],[ORÇAMENTO 26]]-Tabela1[[#This Row],[ORÇAMENTO 25]]</f>
        <v>25376913</v>
      </c>
      <c r="K77" s="6">
        <f>IFERROR(Tabela1[[#This Row],[ORÇAMENTO 26]]/Tabela1[[#This Row],[ORÇAMENTO 25]] - 1, 0)</f>
        <v>3.7923714905973682E-2</v>
      </c>
      <c r="L77" s="3">
        <f>Tabela1[[#This Row],[INVESTIMENTO 26]]-Tabela1[[#This Row],[INVESTIMENTO 25]]</f>
        <v>311506313</v>
      </c>
      <c r="M77" s="4">
        <f>IFERROR(Tabela1[[#This Row],[INVESTIMENTO 26]]/Tabela1[[#This Row],[INVESTIMENTO 25]] - 1, 0)</f>
        <v>0.98606816169613709</v>
      </c>
    </row>
    <row r="78" spans="1:13" x14ac:dyDescent="0.3">
      <c r="A78" s="13" t="s">
        <v>50</v>
      </c>
      <c r="B78" s="13" t="s">
        <v>48</v>
      </c>
      <c r="C78" s="2" t="s">
        <v>74</v>
      </c>
      <c r="D78" s="3">
        <v>327080000</v>
      </c>
      <c r="E78" s="3">
        <v>266908000</v>
      </c>
      <c r="F78" s="4">
        <f>Tabela1[[#This Row],[INVESTIMENTO 25]]/Tabela1[[#This Row],[ORÇAMENTO 25]]</f>
        <v>0.81603277485630432</v>
      </c>
      <c r="G78" s="7">
        <v>694533747</v>
      </c>
      <c r="H78" s="7">
        <v>627413798</v>
      </c>
      <c r="I78" s="5">
        <f>Tabela1[[#This Row],[INVESTIMENTO 26]]/Tabela1[[#This Row],[ORÇAMENTO 26]]</f>
        <v>0.90335970096496976</v>
      </c>
      <c r="J78" s="3">
        <f>Tabela1[[#This Row],[ORÇAMENTO 26]]-Tabela1[[#This Row],[ORÇAMENTO 25]]</f>
        <v>367453747</v>
      </c>
      <c r="K78" s="6">
        <f>IFERROR(Tabela1[[#This Row],[ORÇAMENTO 26]]/Tabela1[[#This Row],[ORÇAMENTO 25]] - 1, 0)</f>
        <v>1.1234369175736822</v>
      </c>
      <c r="L78" s="3">
        <f>Tabela1[[#This Row],[INVESTIMENTO 26]]-Tabela1[[#This Row],[INVESTIMENTO 25]]</f>
        <v>360505798</v>
      </c>
      <c r="M78" s="4">
        <f>IFERROR(Tabela1[[#This Row],[INVESTIMENTO 26]]/Tabela1[[#This Row],[INVESTIMENTO 25]] - 1, 0)</f>
        <v>1.3506743821841232</v>
      </c>
    </row>
    <row r="79" spans="1:13" x14ac:dyDescent="0.3">
      <c r="A79" s="13" t="s">
        <v>50</v>
      </c>
      <c r="B79" s="13" t="s">
        <v>101</v>
      </c>
      <c r="C79" s="2" t="s">
        <v>31</v>
      </c>
      <c r="D79" s="3">
        <v>158626819</v>
      </c>
      <c r="E79" s="3">
        <v>112052300</v>
      </c>
      <c r="F79" s="4">
        <f>Tabela1[[#This Row],[INVESTIMENTO 25]]/Tabela1[[#This Row],[ORÇAMENTO 25]]</f>
        <v>0.70638937795253909</v>
      </c>
      <c r="G79" s="7">
        <v>77759084</v>
      </c>
      <c r="H79" s="7">
        <v>29072582</v>
      </c>
      <c r="I79" s="5">
        <f>Tabela1[[#This Row],[INVESTIMENTO 26]]/Tabela1[[#This Row],[ORÇAMENTO 26]]</f>
        <v>0.37388020157233331</v>
      </c>
      <c r="J79" s="3">
        <f>Tabela1[[#This Row],[ORÇAMENTO 26]]-Tabela1[[#This Row],[ORÇAMENTO 25]]</f>
        <v>-80867735</v>
      </c>
      <c r="K79" s="6">
        <f>IFERROR(Tabela1[[#This Row],[ORÇAMENTO 26]]/Tabela1[[#This Row],[ORÇAMENTO 25]] - 1, 0)</f>
        <v>-0.50979862995298419</v>
      </c>
      <c r="L79" s="3">
        <f>Tabela1[[#This Row],[INVESTIMENTO 26]]-Tabela1[[#This Row],[INVESTIMENTO 25]]</f>
        <v>-82979718</v>
      </c>
      <c r="M79" s="4">
        <f>IFERROR(Tabela1[[#This Row],[INVESTIMENTO 26]]/Tabela1[[#This Row],[INVESTIMENTO 25]] - 1, 0)</f>
        <v>-0.74054453143755194</v>
      </c>
    </row>
    <row r="80" spans="1:13" x14ac:dyDescent="0.3">
      <c r="A80" s="13" t="s">
        <v>50</v>
      </c>
      <c r="B80" s="13" t="s">
        <v>101</v>
      </c>
      <c r="C80" s="2" t="s">
        <v>49</v>
      </c>
      <c r="D80" s="3">
        <v>343338386</v>
      </c>
      <c r="E80" s="3">
        <v>132273771</v>
      </c>
      <c r="F80" s="4">
        <f>Tabela1[[#This Row],[INVESTIMENTO 25]]/Tabela1[[#This Row],[ORÇAMENTO 25]]</f>
        <v>0.38525774103219557</v>
      </c>
      <c r="G80" s="7">
        <v>367875762</v>
      </c>
      <c r="H80" s="7">
        <v>121434706</v>
      </c>
      <c r="I80" s="5">
        <f>Tabela1[[#This Row],[INVESTIMENTO 26]]/Tabela1[[#This Row],[ORÇAMENTO 26]]</f>
        <v>0.33009705597293471</v>
      </c>
      <c r="J80" s="3">
        <f>Tabela1[[#This Row],[ORÇAMENTO 26]]-Tabela1[[#This Row],[ORÇAMENTO 25]]</f>
        <v>24537376</v>
      </c>
      <c r="K80" s="6">
        <f>IFERROR(Tabela1[[#This Row],[ORÇAMENTO 26]]/Tabela1[[#This Row],[ORÇAMENTO 25]] - 1, 0)</f>
        <v>7.1467033691944959E-2</v>
      </c>
      <c r="L80" s="3">
        <f>Tabela1[[#This Row],[INVESTIMENTO 26]]-Tabela1[[#This Row],[INVESTIMENTO 25]]</f>
        <v>-10839065</v>
      </c>
      <c r="M80" s="4">
        <f>IFERROR(Tabela1[[#This Row],[INVESTIMENTO 26]]/Tabela1[[#This Row],[INVESTIMENTO 25]] - 1, 0)</f>
        <v>-8.1944174707168527E-2</v>
      </c>
    </row>
    <row r="81" spans="1:13" x14ac:dyDescent="0.3">
      <c r="A81" s="13" t="s">
        <v>50</v>
      </c>
      <c r="B81" s="13" t="s">
        <v>101</v>
      </c>
      <c r="C81" s="2" t="s">
        <v>73</v>
      </c>
      <c r="D81" s="3">
        <v>1360052000</v>
      </c>
      <c r="E81" s="3">
        <v>1342604243</v>
      </c>
      <c r="F81" s="4">
        <f>Tabela1[[#This Row],[INVESTIMENTO 25]]/Tabela1[[#This Row],[ORÇAMENTO 25]]</f>
        <v>0.98717125742251033</v>
      </c>
      <c r="G81" s="7">
        <v>1371634000</v>
      </c>
      <c r="H81" s="7">
        <v>1348145322</v>
      </c>
      <c r="I81" s="5">
        <f>Tabela1[[#This Row],[INVESTIMENTO 26]]/Tabela1[[#This Row],[ORÇAMENTO 26]]</f>
        <v>0.98287540408009721</v>
      </c>
      <c r="J81" s="3">
        <f>Tabela1[[#This Row],[ORÇAMENTO 26]]-Tabela1[[#This Row],[ORÇAMENTO 25]]</f>
        <v>11582000</v>
      </c>
      <c r="K81" s="6">
        <f>IFERROR(Tabela1[[#This Row],[ORÇAMENTO 26]]/Tabela1[[#This Row],[ORÇAMENTO 25]] - 1, 0)</f>
        <v>8.5158508645257758E-3</v>
      </c>
      <c r="L81" s="3">
        <f>Tabela1[[#This Row],[INVESTIMENTO 26]]-Tabela1[[#This Row],[INVESTIMENTO 25]]</f>
        <v>5541079</v>
      </c>
      <c r="M81" s="4">
        <f>IFERROR(Tabela1[[#This Row],[INVESTIMENTO 26]]/Tabela1[[#This Row],[INVESTIMENTO 25]] - 1, 0)</f>
        <v>4.1271126833464233E-3</v>
      </c>
    </row>
  </sheetData>
  <conditionalFormatting sqref="J2:K81">
    <cfRule type="cellIs" dxfId="1" priority="4" operator="lessThan">
      <formula>0</formula>
    </cfRule>
  </conditionalFormatting>
  <conditionalFormatting sqref="J2:M81">
    <cfRule type="cellIs" dxfId="0" priority="3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70" fitToWidth="0" orientation="portrait" r:id="rId1"/>
  <ignoredErrors>
    <ignoredError sqref="I2:I8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Lauer</dc:creator>
  <cp:lastModifiedBy>Igor Lauer</cp:lastModifiedBy>
  <cp:lastPrinted>2024-12-10T12:24:35Z</cp:lastPrinted>
  <dcterms:created xsi:type="dcterms:W3CDTF">2015-06-05T18:19:34Z</dcterms:created>
  <dcterms:modified xsi:type="dcterms:W3CDTF">2025-10-23T20:28:38Z</dcterms:modified>
</cp:coreProperties>
</file>