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apolo\Governanca\07. Processos\MAPEAMENTO DE PROCESSOS\CODIGOS E AUTOMACOES\Codigos.PY\Codigos.PY\Tratar_dados_OKR's_KPI's\Templates\Metas_Anuais\"/>
    </mc:Choice>
  </mc:AlternateContent>
  <xr:revisionPtr revIDLastSave="0" documentId="13_ncr:1_{E899985E-0085-48FB-A9AF-5A4A85C32B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L5" i="1"/>
  <c r="K5" i="1"/>
  <c r="J5" i="1"/>
  <c r="I5" i="1"/>
  <c r="H5" i="1"/>
  <c r="G5" i="1"/>
  <c r="F5" i="1"/>
  <c r="H38" i="1"/>
  <c r="I38" i="1" s="1"/>
  <c r="I32" i="1"/>
  <c r="I33" i="1"/>
  <c r="I34" i="1"/>
  <c r="I35" i="1"/>
  <c r="I36" i="1"/>
  <c r="I37" i="1"/>
  <c r="I31" i="1"/>
</calcChain>
</file>

<file path=xl/sharedStrings.xml><?xml version="1.0" encoding="utf-8"?>
<sst xmlns="http://schemas.openxmlformats.org/spreadsheetml/2006/main" count="93" uniqueCount="69">
  <si>
    <t>OKR</t>
  </si>
  <si>
    <t>início</t>
  </si>
  <si>
    <t>Período considerado (M)</t>
  </si>
  <si>
    <t>Pesos</t>
  </si>
  <si>
    <t>Projetado 1/2025</t>
  </si>
  <si>
    <t>Projetado 2/2025</t>
  </si>
  <si>
    <t>Projetado 3/2025</t>
  </si>
  <si>
    <t>Projetado 4/2025</t>
  </si>
  <si>
    <t>Projetado 5/2025</t>
  </si>
  <si>
    <t>Projetado 6/2025</t>
  </si>
  <si>
    <t>Projetado 7/2025</t>
  </si>
  <si>
    <t>Projetado 8/2025</t>
  </si>
  <si>
    <t>Projetado 9/2025</t>
  </si>
  <si>
    <t>Projetado 10/2025</t>
  </si>
  <si>
    <t>Projetado 11/2025</t>
  </si>
  <si>
    <t>Projetado 12/2025</t>
  </si>
  <si>
    <t>% COMPRAS PELO SETOR DE COMPRAS</t>
  </si>
  <si>
    <t>ADERÊNCIA AO CUSTO DE PRODUÇÃO (Insumos e Embalagens)</t>
  </si>
  <si>
    <t>FATURAMENTO DA FROSTYLOG SUPERIOR A 0,8% DAS DESPESAS SUPPLY</t>
  </si>
  <si>
    <t>GARANTIR 80% DE OTIF - CANAL LOJAS (Sendo a média entre o OnTime e InFull)</t>
  </si>
  <si>
    <t>GARANTIR ADERENCIA A PV (Não está definido porcentagem)</t>
  </si>
  <si>
    <t>GARANTIR ADERÊNCIA de 100% AO ORÇAMENTO DE DESPESAS</t>
  </si>
  <si>
    <t>GARANTIR CUSTO POR TONELADA (???)</t>
  </si>
  <si>
    <t>GARANTIR DEVOLUÇÃO ABAIXO DE 3,5% - SEM LOJAS (Dentre todas as devoluções desconsiderando lojas)</t>
  </si>
  <si>
    <t>GARANTIR INVENTÁRIO DE FREEZERS 3X POR ANO</t>
  </si>
  <si>
    <t>GARANTIR O NÍVEL DE RUPTURA ABAIXO DOS 3%</t>
  </si>
  <si>
    <t>GARANTIR TAXA DE 85% NA ACURACIDADE DOS ESTOQUES (Considerando almoxarifado e logística)</t>
  </si>
  <si>
    <t>GARANTIR TAXA DE DISPONIBILIDADE DE 92% DOS VEICULOS</t>
  </si>
  <si>
    <t>GARANTIR VISIBILIDADE -  FILL RATE de X% até MARÇO</t>
  </si>
  <si>
    <t>INDICADOR DE ATENDIMENTO AOS CHAMADOS DOS FREEZER (???)</t>
  </si>
  <si>
    <t>MANTER O CAPITAL EMPREGADO ENTRE X E Y DIAS</t>
  </si>
  <si>
    <t>PRAZO MÉDIO DE PAGAMENTO (Falta definir)</t>
  </si>
  <si>
    <t>SAVIN DO CAPEX</t>
  </si>
  <si>
    <t>KPI</t>
  </si>
  <si>
    <t xml:space="preserve">Categoria </t>
  </si>
  <si>
    <t>Nível de  dispersão inferior ou igual a 25%</t>
  </si>
  <si>
    <t>Qualidade</t>
  </si>
  <si>
    <t>Ocupação de veículos em taxa média de 65%</t>
  </si>
  <si>
    <t>Produtividade da frota</t>
  </si>
  <si>
    <t>Entrega</t>
  </si>
  <si>
    <t>Atendimento &gt;= 65%</t>
  </si>
  <si>
    <t>Atingir a faixa de R$ 1.33 de custo por KM rodado</t>
  </si>
  <si>
    <t>Custo</t>
  </si>
  <si>
    <t>Atingir um nivel igual ou inferior aos custos anuais orçados para manutenção</t>
  </si>
  <si>
    <t>Custo por km (D) /Rodado (Manutenção) &lt;= R$ 0,9</t>
  </si>
  <si>
    <t>Atingir 100% do Desempenho frota ( Combustível )</t>
  </si>
  <si>
    <t xml:space="preserve">Atingir o nivel médio de 99,5% de  acuracia no inventário geográfico </t>
  </si>
  <si>
    <t>Atingir o nivel médio de 98% de acuracia na contagem cíclica</t>
  </si>
  <si>
    <t>Atingir a qualidade de 98,5 % na separação de itens para expediçao</t>
  </si>
  <si>
    <t>Atingir o nível de x% na produtividade de KG/ HOMEM</t>
  </si>
  <si>
    <t>ID</t>
  </si>
  <si>
    <t>Inventário - Almoxarifado</t>
  </si>
  <si>
    <t>Inventário - Matriz</t>
  </si>
  <si>
    <t>Inventário - Pernambuco</t>
  </si>
  <si>
    <t>Inventário - Sobral</t>
  </si>
  <si>
    <t>Inventário - São Luís</t>
  </si>
  <si>
    <t>Inventário - Teresina</t>
  </si>
  <si>
    <t>Inventário - Juazeiro</t>
  </si>
  <si>
    <t>Almox</t>
  </si>
  <si>
    <t>Jua</t>
  </si>
  <si>
    <t>Mar</t>
  </si>
  <si>
    <t>Ter</t>
  </si>
  <si>
    <t>Sob</t>
  </si>
  <si>
    <t>Per</t>
  </si>
  <si>
    <t>Mat</t>
  </si>
  <si>
    <t>Aderência ao PCP (S&amp;OP)</t>
  </si>
  <si>
    <t>Lucro liquido %</t>
  </si>
  <si>
    <t>Lucro liquido</t>
  </si>
  <si>
    <t>0.00752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</si>
</sst>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BD93F9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0" fontId="0" fillId="0" borderId="0" xfId="0" applyNumberFormat="1"/>
    <xf numFmtId="9" fontId="0" fillId="0" borderId="0" xfId="0" applyNumberFormat="1"/>
    <xf numFmtId="43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6" fillId="0" borderId="0" xfId="0" applyFont="1" applyAlignment="1">
      <alignment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zoomScale="70" zoomScaleNormal="70" workbookViewId="0">
      <selection activeCell="H28" sqref="H28"/>
    </sheetView>
  </sheetViews>
  <sheetFormatPr defaultRowHeight="14.4" x14ac:dyDescent="0.3"/>
  <cols>
    <col min="1" max="1" width="6.88671875" bestFit="1" customWidth="1"/>
    <col min="2" max="2" width="96.44140625" bestFit="1" customWidth="1"/>
    <col min="3" max="3" width="8.6640625" bestFit="1" customWidth="1"/>
    <col min="4" max="4" width="32.88671875" bestFit="1" customWidth="1"/>
    <col min="5" max="5" width="9.33203125" bestFit="1" customWidth="1"/>
    <col min="6" max="14" width="16.109375" bestFit="1" customWidth="1"/>
    <col min="15" max="17" width="17.33203125" bestFit="1" customWidth="1"/>
    <col min="18" max="22" width="13" hidden="1" customWidth="1"/>
  </cols>
  <sheetData>
    <row r="1" spans="1:17" x14ac:dyDescent="0.3">
      <c r="A1" t="s">
        <v>50</v>
      </c>
      <c r="B1" s="3" t="s">
        <v>0</v>
      </c>
      <c r="C1" s="3" t="s">
        <v>1</v>
      </c>
      <c r="D1" s="3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>
        <v>63</v>
      </c>
      <c r="B2" t="s">
        <v>16</v>
      </c>
      <c r="C2">
        <v>1</v>
      </c>
      <c r="D2">
        <v>12</v>
      </c>
      <c r="E2">
        <v>3</v>
      </c>
      <c r="G2">
        <v>0.27</v>
      </c>
      <c r="H2">
        <v>0.27</v>
      </c>
    </row>
    <row r="3" spans="1:17" x14ac:dyDescent="0.3">
      <c r="A3">
        <v>64</v>
      </c>
      <c r="B3" t="s">
        <v>17</v>
      </c>
      <c r="C3">
        <v>1</v>
      </c>
      <c r="D3">
        <v>12</v>
      </c>
      <c r="E3">
        <v>10</v>
      </c>
      <c r="G3">
        <v>6.34</v>
      </c>
      <c r="H3">
        <v>6.36</v>
      </c>
    </row>
    <row r="4" spans="1:17" x14ac:dyDescent="0.3">
      <c r="A4">
        <v>65</v>
      </c>
      <c r="B4" t="s">
        <v>18</v>
      </c>
      <c r="C4">
        <v>1</v>
      </c>
      <c r="D4">
        <v>12</v>
      </c>
      <c r="E4">
        <v>2</v>
      </c>
      <c r="F4">
        <v>8.0000000000000002E-3</v>
      </c>
      <c r="G4">
        <v>8.0000000000000002E-3</v>
      </c>
      <c r="H4">
        <v>8.0000000000000002E-3</v>
      </c>
      <c r="I4">
        <v>8.0000000000000002E-3</v>
      </c>
      <c r="J4">
        <v>0.01</v>
      </c>
      <c r="K4">
        <v>0.01</v>
      </c>
      <c r="L4">
        <v>0.01</v>
      </c>
      <c r="M4">
        <v>1.2E-2</v>
      </c>
      <c r="N4">
        <v>1.2E-2</v>
      </c>
      <c r="O4">
        <v>1.2E-2</v>
      </c>
      <c r="P4">
        <v>1.2E-2</v>
      </c>
      <c r="Q4">
        <v>1.2E-2</v>
      </c>
    </row>
    <row r="5" spans="1:17" x14ac:dyDescent="0.3">
      <c r="A5">
        <v>66</v>
      </c>
      <c r="B5" t="s">
        <v>19</v>
      </c>
      <c r="C5">
        <v>1</v>
      </c>
      <c r="D5">
        <v>12</v>
      </c>
      <c r="E5">
        <v>5</v>
      </c>
      <c r="F5" s="5">
        <f>91%*88%</f>
        <v>0.80080000000000007</v>
      </c>
      <c r="G5" s="5">
        <f>95%*90%</f>
        <v>0.85499999999999998</v>
      </c>
      <c r="H5" s="5">
        <f>95%*90%</f>
        <v>0.85499999999999998</v>
      </c>
      <c r="I5" s="5">
        <f>91%*96%</f>
        <v>0.87360000000000004</v>
      </c>
      <c r="J5" s="5">
        <f>91%*96%</f>
        <v>0.87360000000000004</v>
      </c>
      <c r="K5" s="5">
        <f>91%*96%</f>
        <v>0.87360000000000004</v>
      </c>
      <c r="L5" s="5">
        <f>92%*97%</f>
        <v>0.89239999999999997</v>
      </c>
      <c r="M5" s="5">
        <f>92%*97%</f>
        <v>0.89239999999999997</v>
      </c>
      <c r="N5" s="5">
        <f>92%*97%</f>
        <v>0.89239999999999997</v>
      </c>
      <c r="O5" s="5">
        <f>93%*97%</f>
        <v>0.90210000000000001</v>
      </c>
      <c r="P5" s="5">
        <f>93%*97%</f>
        <v>0.90210000000000001</v>
      </c>
      <c r="Q5" s="5">
        <f>93%*97%</f>
        <v>0.90210000000000001</v>
      </c>
    </row>
    <row r="6" spans="1:17" x14ac:dyDescent="0.3">
      <c r="A6">
        <v>67</v>
      </c>
      <c r="B6" t="s">
        <v>20</v>
      </c>
      <c r="C6">
        <v>1</v>
      </c>
      <c r="D6">
        <v>12</v>
      </c>
      <c r="E6">
        <v>5</v>
      </c>
      <c r="F6" s="6">
        <v>0.75</v>
      </c>
      <c r="G6" s="6">
        <v>0.78</v>
      </c>
      <c r="H6" s="6">
        <v>0.75</v>
      </c>
      <c r="I6" s="6">
        <v>0.75</v>
      </c>
      <c r="J6" s="6">
        <v>0.75</v>
      </c>
      <c r="K6" s="6">
        <v>0.75</v>
      </c>
      <c r="L6" s="6">
        <v>0.78</v>
      </c>
      <c r="M6" s="6">
        <v>0.78</v>
      </c>
      <c r="N6" s="6">
        <v>0.78</v>
      </c>
      <c r="O6" s="6">
        <v>0.78</v>
      </c>
      <c r="P6" s="6">
        <v>0.78</v>
      </c>
      <c r="Q6" s="6">
        <v>0.78</v>
      </c>
    </row>
    <row r="7" spans="1:17" x14ac:dyDescent="0.3">
      <c r="A7">
        <v>68</v>
      </c>
      <c r="B7" t="s">
        <v>21</v>
      </c>
      <c r="C7">
        <v>1</v>
      </c>
      <c r="D7">
        <v>12</v>
      </c>
      <c r="E7">
        <v>15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3">
      <c r="A8">
        <v>69</v>
      </c>
      <c r="B8" t="s">
        <v>22</v>
      </c>
      <c r="C8">
        <v>1</v>
      </c>
      <c r="D8">
        <v>12</v>
      </c>
      <c r="E8">
        <v>5</v>
      </c>
      <c r="F8">
        <v>1767.69</v>
      </c>
      <c r="G8">
        <v>1767.69</v>
      </c>
      <c r="H8" s="9">
        <v>2869.9111581327265</v>
      </c>
    </row>
    <row r="9" spans="1:17" x14ac:dyDescent="0.3">
      <c r="A9">
        <v>70</v>
      </c>
      <c r="B9" t="s">
        <v>23</v>
      </c>
      <c r="C9">
        <v>1</v>
      </c>
      <c r="D9">
        <v>12</v>
      </c>
      <c r="E9">
        <v>5</v>
      </c>
      <c r="F9">
        <v>3.5000000000000003E-2</v>
      </c>
      <c r="G9">
        <v>3.5000000000000003E-2</v>
      </c>
      <c r="H9">
        <v>3.5000000000000003E-2</v>
      </c>
      <c r="I9">
        <v>3.2000000000000001E-2</v>
      </c>
      <c r="J9">
        <v>3.2000000000000001E-2</v>
      </c>
      <c r="K9">
        <v>3.2000000000000001E-2</v>
      </c>
      <c r="L9">
        <v>0.03</v>
      </c>
      <c r="M9">
        <v>0.03</v>
      </c>
      <c r="N9">
        <v>0.03</v>
      </c>
      <c r="O9">
        <v>2.8000000000000001E-2</v>
      </c>
      <c r="P9">
        <v>2.8000000000000001E-2</v>
      </c>
      <c r="Q9">
        <v>2.8000000000000001E-2</v>
      </c>
    </row>
    <row r="10" spans="1:17" x14ac:dyDescent="0.3">
      <c r="A10">
        <v>71</v>
      </c>
      <c r="B10" t="s">
        <v>24</v>
      </c>
      <c r="C10">
        <v>1</v>
      </c>
      <c r="D10">
        <v>12</v>
      </c>
      <c r="E10">
        <v>4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</row>
    <row r="11" spans="1:17" x14ac:dyDescent="0.3">
      <c r="A11">
        <v>72</v>
      </c>
      <c r="B11" t="s">
        <v>25</v>
      </c>
      <c r="C11">
        <v>1</v>
      </c>
      <c r="D11">
        <v>12</v>
      </c>
      <c r="E11">
        <v>5</v>
      </c>
      <c r="F11">
        <v>0.03</v>
      </c>
      <c r="G11">
        <v>0.03</v>
      </c>
      <c r="H11">
        <v>0.03</v>
      </c>
      <c r="I11">
        <v>0.03</v>
      </c>
      <c r="J11">
        <v>0.03</v>
      </c>
      <c r="K11">
        <v>0.03</v>
      </c>
      <c r="L11">
        <v>2.5000000000000001E-2</v>
      </c>
      <c r="M11">
        <v>2.5000000000000001E-2</v>
      </c>
      <c r="N11">
        <v>2.5000000000000001E-2</v>
      </c>
      <c r="O11">
        <v>2.5000000000000001E-2</v>
      </c>
      <c r="P11">
        <v>2.5000000000000001E-2</v>
      </c>
      <c r="Q11">
        <v>2.5000000000000001E-2</v>
      </c>
    </row>
    <row r="12" spans="1:17" x14ac:dyDescent="0.3">
      <c r="A12">
        <v>73</v>
      </c>
      <c r="B12" t="s">
        <v>26</v>
      </c>
      <c r="C12">
        <v>1</v>
      </c>
      <c r="D12">
        <v>12</v>
      </c>
      <c r="E12">
        <v>5</v>
      </c>
      <c r="F12">
        <v>0.85</v>
      </c>
      <c r="G12">
        <v>0.85</v>
      </c>
      <c r="H12">
        <v>0.85</v>
      </c>
      <c r="I12">
        <v>0.9</v>
      </c>
      <c r="J12">
        <v>0.9</v>
      </c>
      <c r="K12">
        <v>0.9</v>
      </c>
      <c r="L12">
        <v>0.96499999999999997</v>
      </c>
      <c r="M12">
        <v>0.96499999999999997</v>
      </c>
      <c r="N12">
        <v>0.96499999999999997</v>
      </c>
      <c r="O12">
        <v>0.96499999999999997</v>
      </c>
      <c r="P12">
        <v>0.96499999999999997</v>
      </c>
      <c r="Q12">
        <v>0.96499999999999997</v>
      </c>
    </row>
    <row r="13" spans="1:17" x14ac:dyDescent="0.3">
      <c r="A13">
        <v>74</v>
      </c>
      <c r="B13" t="s">
        <v>27</v>
      </c>
      <c r="C13">
        <v>1</v>
      </c>
      <c r="D13">
        <v>12</v>
      </c>
      <c r="E13">
        <v>2</v>
      </c>
      <c r="F13">
        <v>0.92</v>
      </c>
      <c r="G13">
        <v>0.92</v>
      </c>
      <c r="H13">
        <v>0.92</v>
      </c>
      <c r="I13">
        <v>0.92</v>
      </c>
      <c r="J13">
        <v>0.92</v>
      </c>
      <c r="K13">
        <v>0.92</v>
      </c>
      <c r="L13">
        <v>0.95</v>
      </c>
      <c r="M13">
        <v>0.96</v>
      </c>
      <c r="N13">
        <v>0.96</v>
      </c>
      <c r="O13">
        <v>0.96</v>
      </c>
      <c r="P13">
        <v>0.96</v>
      </c>
      <c r="Q13">
        <v>0.96</v>
      </c>
    </row>
    <row r="14" spans="1:17" x14ac:dyDescent="0.3">
      <c r="A14">
        <v>75</v>
      </c>
      <c r="B14" t="s">
        <v>28</v>
      </c>
      <c r="C14">
        <v>1</v>
      </c>
      <c r="D14">
        <v>12</v>
      </c>
      <c r="E14">
        <v>0</v>
      </c>
      <c r="F14">
        <v>0.33</v>
      </c>
      <c r="G14">
        <v>0.66</v>
      </c>
      <c r="H14">
        <v>1</v>
      </c>
    </row>
    <row r="15" spans="1:17" x14ac:dyDescent="0.3">
      <c r="A15">
        <v>76</v>
      </c>
      <c r="B15" t="s">
        <v>29</v>
      </c>
      <c r="C15">
        <v>1</v>
      </c>
      <c r="D15">
        <v>12</v>
      </c>
      <c r="E15">
        <v>4</v>
      </c>
      <c r="F15">
        <v>0.7</v>
      </c>
      <c r="G15">
        <v>0.7</v>
      </c>
      <c r="H15">
        <v>0.7</v>
      </c>
    </row>
    <row r="16" spans="1:17" x14ac:dyDescent="0.3">
      <c r="A16">
        <v>77</v>
      </c>
      <c r="B16" t="s">
        <v>30</v>
      </c>
      <c r="C16">
        <v>1</v>
      </c>
      <c r="D16">
        <v>12</v>
      </c>
      <c r="E16">
        <v>5</v>
      </c>
      <c r="F16">
        <v>0.97</v>
      </c>
      <c r="G16">
        <v>0.97</v>
      </c>
      <c r="H16">
        <v>0.97</v>
      </c>
    </row>
    <row r="17" spans="1:17" x14ac:dyDescent="0.3">
      <c r="A17">
        <v>78</v>
      </c>
      <c r="B17" t="s">
        <v>31</v>
      </c>
      <c r="C17">
        <v>1</v>
      </c>
      <c r="D17">
        <v>12</v>
      </c>
      <c r="E17">
        <v>2</v>
      </c>
      <c r="F17">
        <v>27</v>
      </c>
      <c r="G17">
        <v>27</v>
      </c>
      <c r="H17">
        <v>27</v>
      </c>
      <c r="I17">
        <v>28</v>
      </c>
      <c r="J17">
        <v>28</v>
      </c>
      <c r="K17">
        <v>28</v>
      </c>
      <c r="L17">
        <v>29</v>
      </c>
      <c r="M17">
        <v>29</v>
      </c>
      <c r="N17">
        <v>29</v>
      </c>
      <c r="O17">
        <v>30</v>
      </c>
      <c r="P17">
        <v>30</v>
      </c>
      <c r="Q17">
        <v>30</v>
      </c>
    </row>
    <row r="18" spans="1:17" x14ac:dyDescent="0.3">
      <c r="A18">
        <v>79</v>
      </c>
      <c r="B18" t="s">
        <v>32</v>
      </c>
      <c r="C18">
        <v>1</v>
      </c>
      <c r="D18">
        <v>12</v>
      </c>
      <c r="E18">
        <v>3</v>
      </c>
      <c r="F18">
        <v>7.4999999999999997E-3</v>
      </c>
      <c r="G18">
        <v>7.4999999999999997E-3</v>
      </c>
      <c r="H18">
        <v>7.4999999999999997E-3</v>
      </c>
    </row>
    <row r="19" spans="1:17" x14ac:dyDescent="0.3">
      <c r="A19">
        <v>119</v>
      </c>
      <c r="B19" s="4" t="s">
        <v>51</v>
      </c>
      <c r="C19">
        <v>1</v>
      </c>
      <c r="D19">
        <v>12</v>
      </c>
      <c r="E19" s="4">
        <v>3</v>
      </c>
      <c r="F19" s="2">
        <v>0.75</v>
      </c>
      <c r="G19" s="2">
        <v>0.75</v>
      </c>
      <c r="H19" s="2">
        <v>0.75</v>
      </c>
      <c r="I19" s="2">
        <v>0.85</v>
      </c>
      <c r="J19" s="2">
        <v>0.85</v>
      </c>
      <c r="K19" s="2">
        <v>0.85</v>
      </c>
      <c r="L19" s="2">
        <v>0.9</v>
      </c>
      <c r="M19" s="2">
        <v>0.9</v>
      </c>
      <c r="N19" s="2">
        <v>0.9</v>
      </c>
      <c r="O19" s="2">
        <v>0.95</v>
      </c>
      <c r="P19" s="2">
        <v>0.95</v>
      </c>
      <c r="Q19" s="2">
        <v>0.95</v>
      </c>
    </row>
    <row r="20" spans="1:17" x14ac:dyDescent="0.3">
      <c r="A20">
        <v>120</v>
      </c>
      <c r="B20" s="4" t="s">
        <v>52</v>
      </c>
      <c r="C20">
        <v>1</v>
      </c>
      <c r="D20">
        <v>12</v>
      </c>
      <c r="E20" s="4">
        <v>2</v>
      </c>
      <c r="F20" s="2">
        <v>0.93</v>
      </c>
      <c r="G20" s="2">
        <v>0.93</v>
      </c>
      <c r="H20" s="2">
        <v>0.93</v>
      </c>
      <c r="I20" s="2">
        <v>0.94</v>
      </c>
      <c r="J20" s="2">
        <v>0.94</v>
      </c>
      <c r="K20" s="2">
        <v>0.94</v>
      </c>
      <c r="L20" s="2">
        <v>0.95</v>
      </c>
      <c r="M20" s="2">
        <v>0.95</v>
      </c>
      <c r="N20" s="2">
        <v>0.95</v>
      </c>
      <c r="O20" s="2">
        <v>0.96</v>
      </c>
      <c r="P20" s="2">
        <v>0.96</v>
      </c>
      <c r="Q20" s="2">
        <v>0.96</v>
      </c>
    </row>
    <row r="21" spans="1:17" x14ac:dyDescent="0.3">
      <c r="A21">
        <v>121</v>
      </c>
      <c r="B21" s="4" t="s">
        <v>53</v>
      </c>
      <c r="C21">
        <v>1</v>
      </c>
      <c r="D21">
        <v>12</v>
      </c>
      <c r="E21" s="4">
        <v>1</v>
      </c>
      <c r="F21" s="2">
        <v>0.85</v>
      </c>
      <c r="G21" s="2">
        <v>0.85</v>
      </c>
      <c r="H21" s="2">
        <v>0.85</v>
      </c>
      <c r="I21" s="2">
        <v>0.9</v>
      </c>
      <c r="J21" s="2">
        <v>0.9</v>
      </c>
      <c r="K21" s="2">
        <v>0.9</v>
      </c>
      <c r="L21" s="2">
        <v>0.94</v>
      </c>
      <c r="M21" s="2">
        <v>0.94</v>
      </c>
      <c r="N21" s="2">
        <v>0.94</v>
      </c>
      <c r="O21" s="2">
        <v>0.97</v>
      </c>
      <c r="P21" s="2">
        <v>0.97</v>
      </c>
      <c r="Q21" s="2">
        <v>0.97</v>
      </c>
    </row>
    <row r="22" spans="1:17" x14ac:dyDescent="0.3">
      <c r="A22">
        <v>122</v>
      </c>
      <c r="B22" s="4" t="s">
        <v>54</v>
      </c>
      <c r="C22">
        <v>1</v>
      </c>
      <c r="D22">
        <v>12</v>
      </c>
      <c r="E22" s="4">
        <v>1</v>
      </c>
      <c r="F22" s="2">
        <v>0.85</v>
      </c>
      <c r="G22" s="2">
        <v>0.85</v>
      </c>
      <c r="H22" s="2">
        <v>0.85</v>
      </c>
      <c r="I22" s="2">
        <v>0.9</v>
      </c>
      <c r="J22" s="2">
        <v>0.9</v>
      </c>
      <c r="K22" s="2">
        <v>0.9</v>
      </c>
      <c r="L22" s="2">
        <v>0.94</v>
      </c>
      <c r="M22" s="2">
        <v>0.94</v>
      </c>
      <c r="N22" s="2">
        <v>0.94</v>
      </c>
      <c r="O22" s="2">
        <v>0.97</v>
      </c>
      <c r="P22" s="2">
        <v>0.97</v>
      </c>
      <c r="Q22" s="2">
        <v>0.97</v>
      </c>
    </row>
    <row r="23" spans="1:17" x14ac:dyDescent="0.3">
      <c r="A23">
        <v>123</v>
      </c>
      <c r="B23" s="4" t="s">
        <v>55</v>
      </c>
      <c r="C23">
        <v>1</v>
      </c>
      <c r="D23">
        <v>12</v>
      </c>
      <c r="E23" s="4">
        <v>0.5</v>
      </c>
      <c r="F23" s="2">
        <v>0.85</v>
      </c>
      <c r="G23" s="2">
        <v>0.85</v>
      </c>
      <c r="H23" s="2">
        <v>0.85</v>
      </c>
      <c r="I23" s="2">
        <v>0.9</v>
      </c>
      <c r="J23" s="2">
        <v>0.9</v>
      </c>
      <c r="K23" s="2">
        <v>0.9</v>
      </c>
      <c r="L23" s="2">
        <v>0.94</v>
      </c>
      <c r="M23" s="2">
        <v>0.94</v>
      </c>
      <c r="N23" s="2">
        <v>0.94</v>
      </c>
      <c r="O23" s="2">
        <v>0.98</v>
      </c>
      <c r="P23" s="2">
        <v>0.98</v>
      </c>
      <c r="Q23" s="2">
        <v>0.98</v>
      </c>
    </row>
    <row r="24" spans="1:17" x14ac:dyDescent="0.3">
      <c r="A24">
        <v>124</v>
      </c>
      <c r="B24" s="4" t="s">
        <v>56</v>
      </c>
      <c r="C24">
        <v>1</v>
      </c>
      <c r="D24">
        <v>12</v>
      </c>
      <c r="E24" s="4">
        <v>0.5</v>
      </c>
      <c r="F24" s="2">
        <v>0.85</v>
      </c>
      <c r="G24" s="2">
        <v>0.85</v>
      </c>
      <c r="H24" s="2">
        <v>0.85</v>
      </c>
      <c r="I24" s="2">
        <v>0.9</v>
      </c>
      <c r="J24" s="2">
        <v>0.9</v>
      </c>
      <c r="K24" s="2">
        <v>0.9</v>
      </c>
      <c r="L24" s="2">
        <v>0.94</v>
      </c>
      <c r="M24" s="2">
        <v>0.94</v>
      </c>
      <c r="N24" s="2">
        <v>0.94</v>
      </c>
      <c r="O24" s="2">
        <v>0.98</v>
      </c>
      <c r="P24" s="2">
        <v>0.98</v>
      </c>
      <c r="Q24" s="2">
        <v>0.98</v>
      </c>
    </row>
    <row r="25" spans="1:17" x14ac:dyDescent="0.3">
      <c r="A25">
        <v>125</v>
      </c>
      <c r="B25" s="4" t="s">
        <v>57</v>
      </c>
      <c r="C25">
        <v>1</v>
      </c>
      <c r="D25">
        <v>12</v>
      </c>
      <c r="E25" s="4">
        <v>0.5</v>
      </c>
      <c r="F25" s="2">
        <v>0.85</v>
      </c>
      <c r="G25" s="2">
        <v>0.85</v>
      </c>
      <c r="H25" s="2">
        <v>0.85</v>
      </c>
      <c r="I25" s="2">
        <v>0.9</v>
      </c>
      <c r="J25" s="2">
        <v>0.9</v>
      </c>
      <c r="K25" s="2">
        <v>0.9</v>
      </c>
      <c r="L25" s="2">
        <v>0.94</v>
      </c>
      <c r="M25" s="2">
        <v>0.94</v>
      </c>
      <c r="N25" s="2">
        <v>0.94</v>
      </c>
      <c r="O25" s="2">
        <v>0.98</v>
      </c>
      <c r="P25" s="2">
        <v>0.98</v>
      </c>
      <c r="Q25" s="2">
        <v>0.98</v>
      </c>
    </row>
    <row r="26" spans="1:17" x14ac:dyDescent="0.3">
      <c r="A26">
        <v>139</v>
      </c>
      <c r="B26" t="s">
        <v>65</v>
      </c>
      <c r="E26" s="4">
        <v>5</v>
      </c>
      <c r="F26" s="2">
        <v>0.83399999999999996</v>
      </c>
      <c r="G26" s="2">
        <v>0.83399999999999996</v>
      </c>
      <c r="H26" s="2">
        <v>0.83399999999999996</v>
      </c>
      <c r="I26" s="2">
        <v>0.89200000000000002</v>
      </c>
      <c r="J26" s="2">
        <v>0.89200000000000002</v>
      </c>
      <c r="K26" s="2">
        <v>0.89200000000000002</v>
      </c>
      <c r="L26" s="2">
        <v>0.92800000000000005</v>
      </c>
      <c r="M26" s="2">
        <v>0.92800000000000005</v>
      </c>
      <c r="N26" s="2">
        <v>0.92800000000000005</v>
      </c>
      <c r="O26" s="2">
        <v>0.96199999999999997</v>
      </c>
      <c r="P26" s="2">
        <v>0.96199999999999997</v>
      </c>
      <c r="Q26" s="2">
        <v>0.96199999999999997</v>
      </c>
    </row>
    <row r="27" spans="1:17" x14ac:dyDescent="0.3">
      <c r="A27">
        <v>140</v>
      </c>
      <c r="B27" t="s">
        <v>66</v>
      </c>
      <c r="E27" s="4">
        <v>10</v>
      </c>
      <c r="F27" s="7">
        <v>1580000</v>
      </c>
      <c r="G27" s="7">
        <v>1430000</v>
      </c>
      <c r="H27" s="10">
        <v>1720000</v>
      </c>
    </row>
    <row r="28" spans="1:17" x14ac:dyDescent="0.3">
      <c r="A28">
        <v>141</v>
      </c>
      <c r="B28" t="s">
        <v>67</v>
      </c>
      <c r="E28" s="4">
        <v>10</v>
      </c>
      <c r="F28">
        <v>7.0400000000000004E-2</v>
      </c>
      <c r="G28" s="8">
        <v>6.5299999999999997E-2</v>
      </c>
      <c r="H28" s="10" t="s">
        <v>68</v>
      </c>
    </row>
    <row r="31" spans="1:17" x14ac:dyDescent="0.3">
      <c r="F31" t="s">
        <v>58</v>
      </c>
      <c r="G31">
        <v>56.34</v>
      </c>
      <c r="H31">
        <v>3</v>
      </c>
      <c r="I31">
        <f>G31*H31</f>
        <v>169.02</v>
      </c>
    </row>
    <row r="32" spans="1:17" x14ac:dyDescent="0.3">
      <c r="F32" t="s">
        <v>59</v>
      </c>
      <c r="G32">
        <v>73.8</v>
      </c>
      <c r="H32">
        <v>0.5</v>
      </c>
      <c r="I32">
        <f t="shared" ref="I32:I37" si="0">G32*H32</f>
        <v>36.9</v>
      </c>
    </row>
    <row r="33" spans="6:9" x14ac:dyDescent="0.3">
      <c r="F33" t="s">
        <v>60</v>
      </c>
      <c r="G33">
        <v>42.22</v>
      </c>
      <c r="H33">
        <v>0.5</v>
      </c>
      <c r="I33">
        <f t="shared" si="0"/>
        <v>21.11</v>
      </c>
    </row>
    <row r="34" spans="6:9" x14ac:dyDescent="0.3">
      <c r="F34" t="s">
        <v>61</v>
      </c>
      <c r="G34">
        <v>66.349999999999994</v>
      </c>
      <c r="H34">
        <v>0.5</v>
      </c>
      <c r="I34">
        <f t="shared" si="0"/>
        <v>33.174999999999997</v>
      </c>
    </row>
    <row r="35" spans="6:9" x14ac:dyDescent="0.3">
      <c r="F35" t="s">
        <v>62</v>
      </c>
      <c r="G35">
        <v>40.020000000000003</v>
      </c>
      <c r="H35">
        <v>1</v>
      </c>
      <c r="I35">
        <f t="shared" si="0"/>
        <v>40.020000000000003</v>
      </c>
    </row>
    <row r="36" spans="6:9" x14ac:dyDescent="0.3">
      <c r="F36" t="s">
        <v>63</v>
      </c>
      <c r="G36">
        <v>61.59</v>
      </c>
      <c r="H36">
        <v>1</v>
      </c>
      <c r="I36">
        <f t="shared" si="0"/>
        <v>61.59</v>
      </c>
    </row>
    <row r="37" spans="6:9" x14ac:dyDescent="0.3">
      <c r="F37" t="s">
        <v>64</v>
      </c>
      <c r="G37">
        <v>88.43</v>
      </c>
      <c r="H37">
        <v>2</v>
      </c>
      <c r="I37">
        <f t="shared" si="0"/>
        <v>176.86</v>
      </c>
    </row>
    <row r="38" spans="6:9" x14ac:dyDescent="0.3">
      <c r="H38">
        <f>SUM(H31:H37)</f>
        <v>8.5</v>
      </c>
      <c r="I38">
        <f>SUM(I31:I36)/H38</f>
        <v>42.566470588235298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workbookViewId="0">
      <selection activeCell="C10" sqref="C10:H10"/>
    </sheetView>
  </sheetViews>
  <sheetFormatPr defaultRowHeight="14.4" x14ac:dyDescent="0.3"/>
  <cols>
    <col min="1" max="1" width="4" bestFit="1" customWidth="1"/>
    <col min="2" max="2" width="70.33203125" bestFit="1" customWidth="1"/>
    <col min="3" max="3" width="10.109375" bestFit="1" customWidth="1"/>
    <col min="4" max="4" width="5.88671875" bestFit="1" customWidth="1"/>
    <col min="5" max="5" width="23.44140625" bestFit="1" customWidth="1"/>
    <col min="6" max="14" width="16.109375" bestFit="1" customWidth="1"/>
    <col min="15" max="17" width="17.33203125" bestFit="1" customWidth="1"/>
    <col min="18" max="23" width="13" hidden="1" customWidth="1"/>
  </cols>
  <sheetData>
    <row r="1" spans="1:17" x14ac:dyDescent="0.3">
      <c r="A1" s="1" t="s">
        <v>50</v>
      </c>
      <c r="B1" s="1" t="s">
        <v>33</v>
      </c>
      <c r="C1" s="1" t="s">
        <v>34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147</v>
      </c>
      <c r="B2" t="s">
        <v>35</v>
      </c>
      <c r="C2" t="s">
        <v>36</v>
      </c>
      <c r="D2">
        <v>1</v>
      </c>
      <c r="E2">
        <v>12</v>
      </c>
      <c r="F2">
        <v>0.25</v>
      </c>
      <c r="G2">
        <v>0.25</v>
      </c>
      <c r="H2">
        <v>0.25</v>
      </c>
      <c r="I2">
        <v>0.25</v>
      </c>
      <c r="J2">
        <v>0.25</v>
      </c>
      <c r="K2">
        <v>0.25</v>
      </c>
      <c r="L2">
        <v>0.25</v>
      </c>
      <c r="M2">
        <v>0.25</v>
      </c>
      <c r="N2">
        <v>0.25</v>
      </c>
      <c r="O2">
        <v>0.25</v>
      </c>
      <c r="P2">
        <v>0.25</v>
      </c>
      <c r="Q2">
        <v>0.25</v>
      </c>
    </row>
    <row r="3" spans="1:17" x14ac:dyDescent="0.3">
      <c r="A3" s="1">
        <v>148</v>
      </c>
      <c r="B3" t="s">
        <v>37</v>
      </c>
      <c r="C3" t="s">
        <v>36</v>
      </c>
      <c r="D3">
        <v>1</v>
      </c>
      <c r="E3">
        <v>12</v>
      </c>
      <c r="F3">
        <v>0.65</v>
      </c>
      <c r="G3">
        <v>0.65</v>
      </c>
      <c r="H3">
        <v>0.65</v>
      </c>
      <c r="I3">
        <v>0.65</v>
      </c>
      <c r="J3">
        <v>0.65</v>
      </c>
      <c r="K3">
        <v>0.65</v>
      </c>
      <c r="L3">
        <v>0.65</v>
      </c>
      <c r="M3">
        <v>0.65</v>
      </c>
      <c r="N3">
        <v>0.65</v>
      </c>
      <c r="O3">
        <v>0.65</v>
      </c>
      <c r="P3">
        <v>0.65</v>
      </c>
      <c r="Q3">
        <v>0.65</v>
      </c>
    </row>
    <row r="4" spans="1:17" x14ac:dyDescent="0.3">
      <c r="A4" s="1">
        <v>149</v>
      </c>
      <c r="B4" t="s">
        <v>38</v>
      </c>
      <c r="C4" t="s">
        <v>39</v>
      </c>
      <c r="D4">
        <v>1</v>
      </c>
      <c r="E4">
        <v>12</v>
      </c>
    </row>
    <row r="5" spans="1:17" x14ac:dyDescent="0.3">
      <c r="A5" s="1">
        <v>150</v>
      </c>
      <c r="B5" t="s">
        <v>40</v>
      </c>
      <c r="C5" t="s">
        <v>36</v>
      </c>
      <c r="D5">
        <v>1</v>
      </c>
      <c r="E5">
        <v>12</v>
      </c>
      <c r="F5">
        <v>0.65</v>
      </c>
      <c r="G5">
        <v>0.65</v>
      </c>
      <c r="H5">
        <v>0.65</v>
      </c>
      <c r="I5">
        <v>0.65</v>
      </c>
      <c r="J5">
        <v>0.65</v>
      </c>
      <c r="K5">
        <v>0.65</v>
      </c>
      <c r="L5">
        <v>0.65</v>
      </c>
      <c r="M5">
        <v>0.65</v>
      </c>
      <c r="N5">
        <v>0.65</v>
      </c>
      <c r="O5">
        <v>0.65</v>
      </c>
      <c r="P5">
        <v>0.65</v>
      </c>
      <c r="Q5">
        <v>0.65</v>
      </c>
    </row>
    <row r="6" spans="1:17" x14ac:dyDescent="0.3">
      <c r="A6" s="1">
        <v>151</v>
      </c>
      <c r="B6" t="s">
        <v>41</v>
      </c>
      <c r="C6" t="s">
        <v>42</v>
      </c>
      <c r="D6">
        <v>1</v>
      </c>
      <c r="E6">
        <v>12</v>
      </c>
      <c r="F6">
        <v>1.33</v>
      </c>
      <c r="G6">
        <v>1.33</v>
      </c>
      <c r="H6">
        <v>1.33</v>
      </c>
      <c r="I6">
        <v>1.33</v>
      </c>
      <c r="J6">
        <v>1.33</v>
      </c>
      <c r="K6">
        <v>1.33</v>
      </c>
      <c r="L6">
        <v>1.33</v>
      </c>
      <c r="M6">
        <v>1.33</v>
      </c>
      <c r="N6">
        <v>1.33</v>
      </c>
      <c r="O6">
        <v>1.33</v>
      </c>
      <c r="P6">
        <v>1.33</v>
      </c>
      <c r="Q6">
        <v>1.33</v>
      </c>
    </row>
    <row r="7" spans="1:17" x14ac:dyDescent="0.3">
      <c r="A7" s="1">
        <v>152</v>
      </c>
      <c r="B7" t="s">
        <v>43</v>
      </c>
      <c r="C7" t="s">
        <v>42</v>
      </c>
      <c r="D7">
        <v>1</v>
      </c>
      <c r="E7">
        <v>12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3">
      <c r="A8" s="1">
        <v>153</v>
      </c>
      <c r="B8" t="s">
        <v>44</v>
      </c>
      <c r="C8" t="s">
        <v>42</v>
      </c>
      <c r="D8">
        <v>1</v>
      </c>
      <c r="E8">
        <v>12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</row>
    <row r="9" spans="1:17" x14ac:dyDescent="0.3">
      <c r="A9" s="1">
        <v>154</v>
      </c>
      <c r="B9" t="s">
        <v>45</v>
      </c>
      <c r="C9" t="s">
        <v>39</v>
      </c>
      <c r="D9">
        <v>1</v>
      </c>
      <c r="E9">
        <v>12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3">
      <c r="A10" s="1">
        <v>155</v>
      </c>
      <c r="B10" t="s">
        <v>46</v>
      </c>
      <c r="C10" t="s">
        <v>36</v>
      </c>
      <c r="D10">
        <v>1</v>
      </c>
      <c r="E10">
        <v>12</v>
      </c>
      <c r="F10">
        <v>0.995</v>
      </c>
      <c r="G10">
        <v>0.995</v>
      </c>
      <c r="H10">
        <v>0.995</v>
      </c>
      <c r="I10">
        <v>0.995</v>
      </c>
      <c r="J10">
        <v>0.995</v>
      </c>
      <c r="K10">
        <v>0.995</v>
      </c>
      <c r="L10">
        <v>0.995</v>
      </c>
      <c r="M10">
        <v>0.995</v>
      </c>
      <c r="N10">
        <v>0.995</v>
      </c>
      <c r="O10">
        <v>0.995</v>
      </c>
      <c r="P10">
        <v>0.995</v>
      </c>
      <c r="Q10">
        <v>0.995</v>
      </c>
    </row>
    <row r="11" spans="1:17" x14ac:dyDescent="0.3">
      <c r="A11" s="1">
        <v>156</v>
      </c>
      <c r="B11" t="s">
        <v>47</v>
      </c>
      <c r="C11" t="s">
        <v>36</v>
      </c>
      <c r="D11">
        <v>1</v>
      </c>
      <c r="E11">
        <v>12</v>
      </c>
      <c r="F11">
        <v>0.98</v>
      </c>
      <c r="G11">
        <v>0.98</v>
      </c>
      <c r="H11">
        <v>0.98</v>
      </c>
      <c r="I11">
        <v>0.98</v>
      </c>
      <c r="J11">
        <v>0.98</v>
      </c>
      <c r="K11">
        <v>0.98</v>
      </c>
      <c r="L11">
        <v>0.98</v>
      </c>
      <c r="M11">
        <v>0.98</v>
      </c>
      <c r="N11">
        <v>0.98</v>
      </c>
      <c r="O11">
        <v>0.98</v>
      </c>
      <c r="P11">
        <v>0.98</v>
      </c>
      <c r="Q11">
        <v>0.98</v>
      </c>
    </row>
    <row r="12" spans="1:17" x14ac:dyDescent="0.3">
      <c r="A12" s="1">
        <v>157</v>
      </c>
      <c r="B12" t="s">
        <v>48</v>
      </c>
      <c r="C12" t="s">
        <v>36</v>
      </c>
      <c r="D12">
        <v>1</v>
      </c>
      <c r="E12">
        <v>12</v>
      </c>
      <c r="F12">
        <v>0.98499999999999999</v>
      </c>
      <c r="G12">
        <v>0.98499999999999999</v>
      </c>
      <c r="H12">
        <v>0.98499999999999999</v>
      </c>
      <c r="I12">
        <v>0.98499999999999999</v>
      </c>
      <c r="J12">
        <v>0.98499999999999999</v>
      </c>
      <c r="K12">
        <v>0.98499999999999999</v>
      </c>
      <c r="L12">
        <v>0.98499999999999999</v>
      </c>
      <c r="M12">
        <v>0.98499999999999999</v>
      </c>
      <c r="N12">
        <v>0.98499999999999999</v>
      </c>
      <c r="O12">
        <v>0.98499999999999999</v>
      </c>
      <c r="P12">
        <v>0.98499999999999999</v>
      </c>
      <c r="Q12">
        <v>0.98499999999999999</v>
      </c>
    </row>
    <row r="13" spans="1:17" x14ac:dyDescent="0.3">
      <c r="A13" s="1">
        <v>158</v>
      </c>
      <c r="B13" t="s">
        <v>49</v>
      </c>
      <c r="C13" t="s">
        <v>36</v>
      </c>
      <c r="D13">
        <v>1</v>
      </c>
      <c r="E13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2025-01-22T17:31:46Z</dcterms:created>
  <dcterms:modified xsi:type="dcterms:W3CDTF">2025-04-09T17:31:43Z</dcterms:modified>
</cp:coreProperties>
</file>