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Jan\"/>
    </mc:Choice>
  </mc:AlternateContent>
  <xr:revisionPtr revIDLastSave="0" documentId="13_ncr:1_{8C03B3AE-F4AD-46B8-ACDD-122CC69988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5" i="1"/>
  <c r="M6" i="1"/>
  <c r="M7" i="1"/>
  <c r="M4" i="1"/>
  <c r="M3" i="1"/>
  <c r="M2" i="1"/>
  <c r="M11" i="1"/>
  <c r="M10" i="1"/>
  <c r="M9" i="1"/>
  <c r="M8" i="1"/>
  <c r="K11" i="2"/>
  <c r="L11" i="2" s="1"/>
  <c r="K12" i="2"/>
  <c r="L12" i="2" s="1"/>
  <c r="K13" i="2"/>
  <c r="L13" i="2" s="1"/>
  <c r="K15" i="2"/>
  <c r="L15" i="2" s="1"/>
  <c r="K16" i="2"/>
  <c r="L16" i="2" s="1"/>
  <c r="K17" i="2"/>
  <c r="L17" i="2" s="1"/>
  <c r="K18" i="2"/>
  <c r="L18" i="2" s="1"/>
  <c r="K14" i="2"/>
  <c r="L14" i="2" s="1"/>
  <c r="J18" i="2"/>
  <c r="J17" i="2"/>
  <c r="J15" i="2"/>
  <c r="J16" i="2"/>
  <c r="J14" i="2"/>
  <c r="J13" i="2"/>
  <c r="J10" i="2"/>
  <c r="J11" i="2"/>
  <c r="J12" i="2"/>
  <c r="K10" i="2"/>
  <c r="L10" i="2" s="1"/>
  <c r="L29" i="2"/>
  <c r="L30" i="2"/>
  <c r="L28" i="2"/>
</calcChain>
</file>

<file path=xl/sharedStrings.xml><?xml version="1.0" encoding="utf-8"?>
<sst xmlns="http://schemas.openxmlformats.org/spreadsheetml/2006/main" count="470" uniqueCount="155">
  <si>
    <t>Departamento</t>
  </si>
  <si>
    <t>Perspectiva</t>
  </si>
  <si>
    <t>Objetivo</t>
  </si>
  <si>
    <t>OKR</t>
  </si>
  <si>
    <t>início</t>
  </si>
  <si>
    <t>Período considerado (M)</t>
  </si>
  <si>
    <t>Modelo de apuração</t>
  </si>
  <si>
    <t>Descrição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</si>
  <si>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</si>
  <si>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</si>
  <si>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</si>
  <si>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</si>
  <si>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</si>
  <si>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</si>
  <si>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</si>
  <si>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</si>
  <si>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</si>
  <si>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</si>
  <si>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</si>
  <si>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</si>
  <si>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</si>
  <si>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</si>
  <si>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</si>
  <si>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</si>
  <si>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</si>
  <si>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</si>
  <si>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</si>
  <si>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</si>
  <si>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</si>
  <si>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</si>
  <si>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</si>
  <si>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</si>
  <si>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</si>
  <si>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</si>
  <si>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</si>
  <si>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</si>
  <si>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</si>
  <si>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</si>
  <si>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</si>
  <si>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</si>
  <si>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</si>
  <si>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</si>
  <si>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</si>
  <si>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</si>
  <si>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</si>
  <si>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Marketing</t>
  </si>
  <si>
    <t>Financeira</t>
  </si>
  <si>
    <t>Crescimento em faturamento e volume</t>
  </si>
  <si>
    <t>Aumentar SSO em X%</t>
  </si>
  <si>
    <t>Aumentar SSO mensal em X% em plataformas digitais (Ifood e Cardápio Digital)</t>
  </si>
  <si>
    <t>Cliente</t>
  </si>
  <si>
    <t>Melhoria na qualidade do atendimento ao cliente (Interno e externos)</t>
  </si>
  <si>
    <t>Alcançar avaliação mensal da experiência do cliente com um índice de satisfação mínimo de 90%.</t>
  </si>
  <si>
    <t>Aumentar visibilidade das marcas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</si>
  <si>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</si>
  <si>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</si>
  <si>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Acumulado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</si>
  <si>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</si>
  <si>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</si>
  <si>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Ampliar o impacto social da Grupo Frosty nos seis estados em instituições por meio de 20 doações por mês.</t>
  </si>
  <si>
    <t>Último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</si>
  <si>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</si>
  <si>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</si>
  <si>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Frota com 100% dos veículos com comunicação visual em bom estado ao longo do ano.</t>
  </si>
  <si>
    <t>Garantir a atualização de freezers e tabelas com o rebranding, alcançando meta de 500 unidades por semestre, até completar 100% do estipulado ao longo do ano.</t>
  </si>
  <si>
    <t>Garantir a manutenção contínua da comunicação visual da frota, assegurando 100% dos veículos com adesivos atualizados e em boas condições ao longo do ano.</t>
  </si>
  <si>
    <t>Expansão de lojas</t>
  </si>
  <si>
    <t>Setores</t>
  </si>
  <si>
    <t>KPI</t>
  </si>
  <si>
    <t xml:space="preserve">Categoria </t>
  </si>
  <si>
    <t>MKT</t>
  </si>
  <si>
    <t>Taxa de crescimento do SSO em lojas com mais de um ano.</t>
  </si>
  <si>
    <t>Entrega</t>
  </si>
  <si>
    <t>Taxa de crescimento do SSO nas plataformas digitais (Marketplace Ifood e Cardápio Digital).</t>
  </si>
  <si>
    <t>NPS Frosty Lojas: 90%</t>
  </si>
  <si>
    <t>Qualidade</t>
  </si>
  <si>
    <t>NPS Frosty no seu Evento: 90%</t>
  </si>
  <si>
    <t>NPS Frosty Varejo: 90%</t>
  </si>
  <si>
    <t>Índice de solução no Reclame Aqui em 6 meses: 90%</t>
  </si>
  <si>
    <t>Índice de solução no SAC: 90%</t>
  </si>
  <si>
    <t>Avaliações positivas no Google: 90%</t>
  </si>
  <si>
    <t>Total de inserções no Nordeste: 45 inserções, valoração total de R$ 215.000,00</t>
  </si>
  <si>
    <t>Ceará: 20 inserções, valoração de R$ 100.000,00</t>
  </si>
  <si>
    <t>Pernambuco: 5 inserções, valoração de R$ 30.000,00</t>
  </si>
  <si>
    <t>Paraíba: 5 inserções, valoração de R$ 25.000,00</t>
  </si>
  <si>
    <t>Piauí: 3 inserções, valoração de R$ 20.000,00</t>
  </si>
  <si>
    <t>Rio Grande do Norte: 3 inserções, valoração de R$ 20.000,00</t>
  </si>
  <si>
    <t>Maranhão: 3 inserções, valoração de R$ 20.000,00</t>
  </si>
  <si>
    <t>Bahia: 3 inserções, valoração de R$ 40.000,00 - 3T2024</t>
  </si>
  <si>
    <t>Alagoas: 3 inserções, valoração de R$ 20.000,00 -  3T2024</t>
  </si>
  <si>
    <t>Crescimento do Tráfego Organico Mensal (%)</t>
  </si>
  <si>
    <t>Número Total de Visitantes Mensal (Nº)</t>
  </si>
  <si>
    <t>Crescimento do Tráfego Pago Mensal (%)</t>
  </si>
  <si>
    <t>Taxa de rejeição menor de 50%</t>
  </si>
  <si>
    <t>Número de primeiros acessos (Nº)</t>
  </si>
  <si>
    <t>Alcance pago e orgânico nas redes sociais Frosty - mês</t>
  </si>
  <si>
    <t>Alcance pago e orgânico nas redes sociais Marujinho - mês</t>
  </si>
  <si>
    <t>Alcance pago e orgânico nas redes sociais Zecas - mês</t>
  </si>
  <si>
    <t>Número de seguidores nas redes sociais da Frosty em 7.832 / 94% seguidores mensais em relação ao mês anterior</t>
  </si>
  <si>
    <t>Número de seguidores nas redes sociais da Marujinho em 300 / 4% seguidores mensais em relação ao mês anterior</t>
  </si>
  <si>
    <t>Número de seguidores nas redes sociais da Zecas em 200 / 2% seguidores mensais em relação ao mês anterior</t>
  </si>
  <si>
    <t>Quantidade de lojas inauguradas no mês</t>
  </si>
  <si>
    <t>Quantidade de cupons por lojas inauguradas no mês</t>
  </si>
  <si>
    <t>Custo</t>
  </si>
  <si>
    <t>500 mil Impressões Totais por Loja</t>
  </si>
  <si>
    <t>5% taxa de Interação nos Anúncios de Inauguração</t>
  </si>
  <si>
    <t>Custo por Impressão</t>
  </si>
  <si>
    <t>Pelo menos 5 influenciadores locais via contrato e/ou permuta</t>
  </si>
  <si>
    <t>Quantidade de lojas reinauguradas no mês</t>
  </si>
  <si>
    <t>Quantidade de cupons por lojas reinauguradas no mês</t>
  </si>
  <si>
    <t>600 mil Impressões Totais por Loja</t>
  </si>
  <si>
    <t>5% taxa de Interação nos Anúncios de Reinauguração</t>
  </si>
  <si>
    <t>Pelo menos 3 influenciadores locais via contrato e/ou permuta</t>
  </si>
  <si>
    <t>Trade Marketing</t>
  </si>
  <si>
    <t>Meta de Doações por Estado: 13 CE</t>
  </si>
  <si>
    <t>Meta de Doações por Estado: 3 PE</t>
  </si>
  <si>
    <t>Meta de Doações por Estado:1 PB</t>
  </si>
  <si>
    <t>Meta de Doações por Estado: 1 MA</t>
  </si>
  <si>
    <t>Meta de Doações por Estado:1 PI</t>
  </si>
  <si>
    <t>Meta de Doações por Estado:1 RN</t>
  </si>
  <si>
    <t>Número total de Doações Realizadas</t>
  </si>
  <si>
    <t>Número de Pessoas Impactadas</t>
  </si>
  <si>
    <t>Despesa Total (R$) com Doações</t>
  </si>
  <si>
    <t>Ações e Eventos por Estado: 15 CE</t>
  </si>
  <si>
    <t>Ações e Eventos por Estado: 8 PE</t>
  </si>
  <si>
    <t>Ações e Eventos por Estado:3PB</t>
  </si>
  <si>
    <t>Ações e Eventos por Estado:2 MA</t>
  </si>
  <si>
    <t>Ações e Eventos por Estado: 2 PI</t>
  </si>
  <si>
    <t>Ações e Eventos por Estado:2 RN</t>
  </si>
  <si>
    <t>Total de ações no mês</t>
  </si>
  <si>
    <t>Alcance Total estimado de Público</t>
  </si>
  <si>
    <t>Quantidade total de leads captados</t>
  </si>
  <si>
    <t>Eventos por Estado: 5 CE</t>
  </si>
  <si>
    <t>Eventos por Estado: 2 PE</t>
  </si>
  <si>
    <t>Eventos por Estado: 2 PB</t>
  </si>
  <si>
    <t>Eventos por Estado: 2 MA</t>
  </si>
  <si>
    <t>Eventos por Estado: 2 PI</t>
  </si>
  <si>
    <t>Eventos por Estado: 1 RN</t>
  </si>
  <si>
    <t>Número de eventos patrocinados ou com permuta por trimestre</t>
  </si>
  <si>
    <t>Alcance total estimado nos eventos</t>
  </si>
  <si>
    <t>Quantidade de Freezer atualizados no mês</t>
  </si>
  <si>
    <t>Quantidade de Tabelas atualizadas no mês</t>
  </si>
  <si>
    <t>Percentual Total de Freezers e Tabelas Atualizados no Ano</t>
  </si>
  <si>
    <t>Quantidade de veículos revitalizados no mês - Nº</t>
  </si>
  <si>
    <t>% de veículos com adesivos em boas condições (meta: 100% ano)</t>
  </si>
  <si>
    <t>Quantidade de inspeções realizadas no ano (meta: 01 por trimestre)</t>
  </si>
  <si>
    <t>% de veículos com adesivos atualizados conforme o novo branding (meta: 100% ano)</t>
  </si>
  <si>
    <t xml:space="preserve"> </t>
  </si>
  <si>
    <t>Para ser maior ou igual</t>
  </si>
  <si>
    <t>x</t>
  </si>
  <si>
    <t>Alcançar a meta de Y cupons nas reinaugurações para atingir o ROAS pré estabelecido.</t>
  </si>
  <si>
    <t>Alcançar a meta de X cupons nas inaugurações para atingir o ROAS pré estabelecido.</t>
  </si>
  <si>
    <t>ID</t>
  </si>
  <si>
    <t>Lucro liquido %</t>
  </si>
  <si>
    <t>Lucro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</si>
</sst>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3" borderId="0" xfId="0" applyFill="1"/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 wrapText="1"/>
    </xf>
    <xf numFmtId="8" fontId="0" fillId="2" borderId="0" xfId="0" applyNumberFormat="1" applyFill="1" applyAlignment="1">
      <alignment horizontal="right" wrapText="1"/>
    </xf>
    <xf numFmtId="0" fontId="3" fillId="0" borderId="0" xfId="0" applyFont="1" applyAlignment="1">
      <alignment vertical="center" wrapText="1"/>
    </xf>
    <xf numFmtId="9" fontId="0" fillId="0" borderId="0" xfId="1" applyFont="1"/>
    <xf numFmtId="10" fontId="0" fillId="3" borderId="0" xfId="1" applyNumberFormat="1" applyFont="1" applyFill="1"/>
    <xf numFmtId="10" fontId="0" fillId="0" borderId="0" xfId="1" applyNumberFormat="1" applyFont="1" applyFill="1"/>
    <xf numFmtId="3" fontId="0" fillId="3" borderId="0" xfId="0" applyNumberFormat="1" applyFill="1" applyAlignment="1">
      <alignment vertical="center" wrapText="1"/>
    </xf>
    <xf numFmtId="8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3" fontId="0" fillId="4" borderId="0" xfId="0" applyNumberFormat="1" applyFill="1"/>
    <xf numFmtId="0" fontId="0" fillId="4" borderId="0" xfId="0" applyFill="1" applyAlignment="1">
      <alignment horizontal="right"/>
    </xf>
    <xf numFmtId="44" fontId="0" fillId="0" borderId="0" xfId="2" applyFont="1"/>
    <xf numFmtId="8" fontId="0" fillId="0" borderId="0" xfId="0" applyNumberFormat="1"/>
    <xf numFmtId="0" fontId="0" fillId="0" borderId="0" xfId="1" applyNumberFormat="1" applyFont="1"/>
    <xf numFmtId="2" fontId="0" fillId="0" borderId="0" xfId="0" applyNumberFormat="1" applyAlignment="1">
      <alignment horizontal="right" vertical="center"/>
    </xf>
    <xf numFmtId="0" fontId="1" fillId="0" borderId="2" xfId="0" applyFont="1" applyBorder="1" applyAlignment="1">
      <alignment horizontal="center" vertical="top"/>
    </xf>
    <xf numFmtId="0" fontId="0" fillId="0" borderId="0" xfId="2" applyNumberFormat="1" applyFont="1" applyAlignment="1">
      <alignment horizontal="right" vertical="center"/>
    </xf>
    <xf numFmtId="0" fontId="0" fillId="5" borderId="0" xfId="0" applyFill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"/>
  <sheetViews>
    <sheetView tabSelected="1" topLeftCell="E1" zoomScale="80" zoomScaleNormal="80" workbookViewId="0">
      <selection activeCell="L19" sqref="L19"/>
    </sheetView>
  </sheetViews>
  <sheetFormatPr defaultRowHeight="14.4" x14ac:dyDescent="0.3"/>
  <cols>
    <col min="1" max="1" width="4.44140625" bestFit="1" customWidth="1"/>
    <col min="2" max="2" width="13.33203125" bestFit="1" customWidth="1"/>
    <col min="3" max="3" width="10.6640625" bestFit="1" customWidth="1"/>
    <col min="4" max="4" width="58.88671875" bestFit="1" customWidth="1"/>
    <col min="5" max="5" width="167.6640625" bestFit="1" customWidth="1"/>
    <col min="6" max="6" width="5.44140625" bestFit="1" customWidth="1"/>
    <col min="7" max="7" width="22.33203125" bestFit="1" customWidth="1"/>
    <col min="8" max="8" width="18.6640625" bestFit="1" customWidth="1"/>
    <col min="9" max="9" width="9" bestFit="1" customWidth="1"/>
    <col min="10" max="10" width="5.6640625" bestFit="1" customWidth="1"/>
    <col min="11" max="11" width="15.6640625" bestFit="1" customWidth="1"/>
    <col min="12" max="13" width="17.33203125" customWidth="1"/>
    <col min="14" max="51" width="13" hidden="1" customWidth="1"/>
  </cols>
  <sheetData>
    <row r="1" spans="1:46" x14ac:dyDescent="0.3">
      <c r="A1" t="s">
        <v>152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3">
      <c r="A2" s="1">
        <v>35</v>
      </c>
      <c r="B2" t="s">
        <v>45</v>
      </c>
      <c r="C2" t="s">
        <v>46</v>
      </c>
      <c r="D2" t="s">
        <v>47</v>
      </c>
      <c r="E2" t="s">
        <v>48</v>
      </c>
      <c r="F2">
        <v>1</v>
      </c>
      <c r="G2">
        <v>12</v>
      </c>
      <c r="K2">
        <v>0.15179999999999999</v>
      </c>
      <c r="L2" s="27">
        <v>-9.01E-2</v>
      </c>
      <c r="M2" s="13">
        <f>L2/K2</f>
        <v>-0.59354413702239794</v>
      </c>
    </row>
    <row r="3" spans="1:46" x14ac:dyDescent="0.3">
      <c r="A3" s="1">
        <v>36</v>
      </c>
      <c r="B3" t="s">
        <v>45</v>
      </c>
      <c r="C3" t="s">
        <v>46</v>
      </c>
      <c r="D3" t="s">
        <v>47</v>
      </c>
      <c r="E3" t="s">
        <v>49</v>
      </c>
      <c r="F3">
        <v>1</v>
      </c>
      <c r="G3">
        <v>12</v>
      </c>
      <c r="J3">
        <v>20</v>
      </c>
      <c r="K3">
        <v>0.73299999999999998</v>
      </c>
      <c r="L3" s="4">
        <v>0.39639999999999997</v>
      </c>
      <c r="M3" s="13">
        <f>L3/K3</f>
        <v>0.54079126875852657</v>
      </c>
    </row>
    <row r="4" spans="1:46" x14ac:dyDescent="0.3">
      <c r="A4" s="1">
        <v>37</v>
      </c>
      <c r="B4" t="s">
        <v>45</v>
      </c>
      <c r="C4" t="s">
        <v>50</v>
      </c>
      <c r="D4" t="s">
        <v>51</v>
      </c>
      <c r="E4" t="s">
        <v>52</v>
      </c>
      <c r="F4">
        <v>1</v>
      </c>
      <c r="G4">
        <v>12</v>
      </c>
      <c r="J4">
        <v>5</v>
      </c>
      <c r="K4">
        <v>0.9</v>
      </c>
      <c r="L4" s="25">
        <v>0.88360000000000005</v>
      </c>
      <c r="M4" s="13">
        <f>L4/K4</f>
        <v>0.98177777777777786</v>
      </c>
      <c r="N4">
        <v>0.9</v>
      </c>
      <c r="Q4">
        <v>0.9</v>
      </c>
      <c r="T4">
        <v>0.9</v>
      </c>
      <c r="W4">
        <v>0.9</v>
      </c>
      <c r="Z4">
        <v>0.9</v>
      </c>
      <c r="AC4">
        <v>0.9</v>
      </c>
      <c r="AF4">
        <v>0.9</v>
      </c>
      <c r="AI4">
        <v>0.9</v>
      </c>
      <c r="AL4">
        <v>0.9</v>
      </c>
      <c r="AO4">
        <v>0.9</v>
      </c>
      <c r="AR4">
        <v>0.9</v>
      </c>
    </row>
    <row r="5" spans="1:46" x14ac:dyDescent="0.3">
      <c r="A5" s="1">
        <v>38</v>
      </c>
      <c r="B5" t="s">
        <v>45</v>
      </c>
      <c r="C5" t="s">
        <v>50</v>
      </c>
      <c r="D5" t="s">
        <v>53</v>
      </c>
      <c r="E5" t="s">
        <v>54</v>
      </c>
      <c r="F5">
        <v>1</v>
      </c>
      <c r="G5">
        <v>12</v>
      </c>
      <c r="J5">
        <v>5</v>
      </c>
      <c r="K5">
        <v>215000</v>
      </c>
      <c r="L5" s="4">
        <v>208700</v>
      </c>
      <c r="M5" s="13">
        <f t="shared" ref="M5:M7" si="0">L5/K5</f>
        <v>0.97069767441860466</v>
      </c>
      <c r="N5">
        <v>215000</v>
      </c>
      <c r="Q5">
        <v>215000</v>
      </c>
      <c r="T5">
        <v>215000</v>
      </c>
      <c r="W5">
        <v>215000</v>
      </c>
      <c r="Z5">
        <v>215000</v>
      </c>
      <c r="AC5">
        <v>215000</v>
      </c>
      <c r="AF5">
        <v>215000</v>
      </c>
      <c r="AI5">
        <v>215000</v>
      </c>
      <c r="AL5">
        <v>215000</v>
      </c>
      <c r="AO5">
        <v>215000</v>
      </c>
      <c r="AR5">
        <v>215000</v>
      </c>
    </row>
    <row r="6" spans="1:46" x14ac:dyDescent="0.3">
      <c r="A6" s="1">
        <v>39</v>
      </c>
      <c r="B6" t="s">
        <v>45</v>
      </c>
      <c r="C6" t="s">
        <v>50</v>
      </c>
      <c r="D6" t="s">
        <v>53</v>
      </c>
      <c r="E6" t="s">
        <v>55</v>
      </c>
      <c r="F6">
        <v>1</v>
      </c>
      <c r="G6">
        <v>12</v>
      </c>
      <c r="H6" t="s">
        <v>56</v>
      </c>
      <c r="J6">
        <v>5</v>
      </c>
      <c r="K6">
        <v>50000</v>
      </c>
      <c r="L6" s="4">
        <v>21000</v>
      </c>
      <c r="M6" s="13">
        <f t="shared" si="0"/>
        <v>0.42</v>
      </c>
      <c r="N6">
        <v>800600</v>
      </c>
      <c r="Q6">
        <v>800600</v>
      </c>
      <c r="T6">
        <v>800600</v>
      </c>
      <c r="W6">
        <v>800600</v>
      </c>
      <c r="Z6">
        <v>800600</v>
      </c>
      <c r="AC6">
        <v>800600</v>
      </c>
      <c r="AF6">
        <v>800600</v>
      </c>
      <c r="AI6">
        <v>800600</v>
      </c>
      <c r="AL6">
        <v>800600</v>
      </c>
      <c r="AO6">
        <v>800600</v>
      </c>
      <c r="AR6">
        <v>800600</v>
      </c>
    </row>
    <row r="7" spans="1:46" x14ac:dyDescent="0.3">
      <c r="A7" s="1">
        <v>40</v>
      </c>
      <c r="B7" t="s">
        <v>45</v>
      </c>
      <c r="C7" t="s">
        <v>50</v>
      </c>
      <c r="D7" t="s">
        <v>53</v>
      </c>
      <c r="E7" t="s">
        <v>57</v>
      </c>
      <c r="F7">
        <v>1</v>
      </c>
      <c r="G7">
        <v>12</v>
      </c>
      <c r="H7" t="s">
        <v>56</v>
      </c>
      <c r="J7">
        <v>5</v>
      </c>
      <c r="K7">
        <v>17000000</v>
      </c>
      <c r="L7" s="4">
        <v>15022162</v>
      </c>
      <c r="M7" s="13">
        <f t="shared" si="0"/>
        <v>0.88365658823529414</v>
      </c>
      <c r="N7">
        <v>250000000</v>
      </c>
      <c r="Q7">
        <v>250000000</v>
      </c>
      <c r="T7">
        <v>250000000</v>
      </c>
      <c r="W7">
        <v>250000000</v>
      </c>
      <c r="Z7">
        <v>250000000</v>
      </c>
      <c r="AC7">
        <v>250000000</v>
      </c>
      <c r="AF7">
        <v>250000000</v>
      </c>
      <c r="AI7">
        <v>250000000</v>
      </c>
      <c r="AL7">
        <v>250000000</v>
      </c>
      <c r="AO7">
        <v>250000000</v>
      </c>
      <c r="AR7">
        <v>250000000</v>
      </c>
    </row>
    <row r="8" spans="1:46" x14ac:dyDescent="0.3">
      <c r="A8" s="1">
        <v>41</v>
      </c>
      <c r="B8" t="s">
        <v>45</v>
      </c>
      <c r="C8" t="s">
        <v>50</v>
      </c>
      <c r="D8" t="s">
        <v>53</v>
      </c>
      <c r="E8" t="s">
        <v>58</v>
      </c>
      <c r="F8">
        <v>1</v>
      </c>
      <c r="G8">
        <v>12</v>
      </c>
      <c r="H8" t="s">
        <v>56</v>
      </c>
      <c r="J8">
        <v>5</v>
      </c>
      <c r="K8">
        <v>8333</v>
      </c>
      <c r="L8" s="4">
        <v>6842</v>
      </c>
      <c r="M8" s="13">
        <f>L8/K8</f>
        <v>0.82107284291371652</v>
      </c>
      <c r="N8">
        <v>100000</v>
      </c>
      <c r="Q8">
        <v>100000</v>
      </c>
      <c r="T8">
        <v>100000</v>
      </c>
      <c r="W8">
        <v>100000</v>
      </c>
      <c r="Z8">
        <v>100000</v>
      </c>
      <c r="AC8">
        <v>100000</v>
      </c>
      <c r="AF8">
        <v>100000</v>
      </c>
      <c r="AI8">
        <v>100000</v>
      </c>
      <c r="AL8">
        <v>100000</v>
      </c>
      <c r="AO8">
        <v>100000</v>
      </c>
      <c r="AR8">
        <v>100000</v>
      </c>
    </row>
    <row r="9" spans="1:46" x14ac:dyDescent="0.3">
      <c r="A9" s="1">
        <v>42</v>
      </c>
      <c r="B9" t="s">
        <v>45</v>
      </c>
      <c r="C9" t="s">
        <v>50</v>
      </c>
      <c r="D9" t="s">
        <v>53</v>
      </c>
      <c r="E9" t="s">
        <v>59</v>
      </c>
      <c r="F9">
        <v>1</v>
      </c>
      <c r="G9">
        <v>12</v>
      </c>
      <c r="H9" t="s">
        <v>60</v>
      </c>
      <c r="J9">
        <v>5</v>
      </c>
      <c r="K9">
        <v>20</v>
      </c>
      <c r="L9" s="4">
        <v>21</v>
      </c>
      <c r="M9" s="13">
        <f>L9/K9</f>
        <v>1.05</v>
      </c>
      <c r="N9">
        <v>20</v>
      </c>
      <c r="Q9">
        <v>20</v>
      </c>
      <c r="T9">
        <v>20</v>
      </c>
      <c r="W9">
        <v>20</v>
      </c>
      <c r="Z9">
        <v>20</v>
      </c>
      <c r="AC9">
        <v>20</v>
      </c>
      <c r="AF9">
        <v>20</v>
      </c>
      <c r="AI9">
        <v>20</v>
      </c>
      <c r="AL9">
        <v>20</v>
      </c>
      <c r="AO9">
        <v>20</v>
      </c>
      <c r="AR9">
        <v>20</v>
      </c>
    </row>
    <row r="10" spans="1:46" x14ac:dyDescent="0.3">
      <c r="A10" s="1">
        <v>43</v>
      </c>
      <c r="B10" t="s">
        <v>45</v>
      </c>
      <c r="C10" t="s">
        <v>50</v>
      </c>
      <c r="D10" t="s">
        <v>53</v>
      </c>
      <c r="E10" t="s">
        <v>61</v>
      </c>
      <c r="F10">
        <v>1</v>
      </c>
      <c r="G10">
        <v>3</v>
      </c>
      <c r="J10">
        <v>5</v>
      </c>
      <c r="K10">
        <v>32</v>
      </c>
      <c r="L10" s="4">
        <v>5</v>
      </c>
      <c r="M10" s="13">
        <f>L10/K10</f>
        <v>0.15625</v>
      </c>
      <c r="N10">
        <v>32</v>
      </c>
      <c r="Q10">
        <v>32</v>
      </c>
      <c r="T10">
        <v>32</v>
      </c>
      <c r="W10">
        <v>32</v>
      </c>
      <c r="Z10">
        <v>32</v>
      </c>
      <c r="AC10">
        <v>32</v>
      </c>
      <c r="AF10">
        <v>32</v>
      </c>
      <c r="AI10">
        <v>32</v>
      </c>
      <c r="AL10">
        <v>32</v>
      </c>
      <c r="AO10">
        <v>32</v>
      </c>
      <c r="AR10">
        <v>32</v>
      </c>
    </row>
    <row r="11" spans="1:46" x14ac:dyDescent="0.3">
      <c r="A11" s="1">
        <v>44</v>
      </c>
      <c r="B11" t="s">
        <v>45</v>
      </c>
      <c r="C11" t="s">
        <v>50</v>
      </c>
      <c r="D11" t="s">
        <v>53</v>
      </c>
      <c r="E11" t="s">
        <v>62</v>
      </c>
      <c r="F11">
        <v>1</v>
      </c>
      <c r="G11">
        <v>12</v>
      </c>
      <c r="J11">
        <v>5</v>
      </c>
      <c r="K11">
        <v>14</v>
      </c>
      <c r="L11" s="4">
        <v>1</v>
      </c>
      <c r="M11" s="13">
        <f>L11/K11</f>
        <v>7.1428571428571425E-2</v>
      </c>
      <c r="N11">
        <v>14</v>
      </c>
      <c r="Q11">
        <v>14</v>
      </c>
      <c r="T11">
        <v>14</v>
      </c>
      <c r="W11">
        <v>14</v>
      </c>
      <c r="Z11">
        <v>14</v>
      </c>
      <c r="AC11">
        <v>14</v>
      </c>
      <c r="AF11">
        <v>14</v>
      </c>
      <c r="AI11">
        <v>14</v>
      </c>
      <c r="AL11">
        <v>14</v>
      </c>
      <c r="AO11">
        <v>14</v>
      </c>
      <c r="AR11">
        <v>14</v>
      </c>
    </row>
    <row r="12" spans="1:46" x14ac:dyDescent="0.3">
      <c r="A12" s="1">
        <v>45</v>
      </c>
      <c r="B12" t="s">
        <v>45</v>
      </c>
      <c r="C12" t="s">
        <v>50</v>
      </c>
      <c r="D12" t="s">
        <v>53</v>
      </c>
      <c r="E12" t="s">
        <v>63</v>
      </c>
      <c r="F12">
        <v>1</v>
      </c>
      <c r="G12">
        <v>12</v>
      </c>
      <c r="H12" t="s">
        <v>56</v>
      </c>
      <c r="J12">
        <v>2</v>
      </c>
      <c r="K12" t="s">
        <v>149</v>
      </c>
      <c r="L12" s="4">
        <v>3</v>
      </c>
      <c r="M12" s="13" t="e">
        <f t="shared" ref="M12:M16" si="1">L12/K12</f>
        <v>#VALUE!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</row>
    <row r="13" spans="1:46" x14ac:dyDescent="0.3">
      <c r="A13" s="1">
        <v>46</v>
      </c>
      <c r="B13" t="s">
        <v>45</v>
      </c>
      <c r="C13" t="s">
        <v>50</v>
      </c>
      <c r="D13" t="s">
        <v>53</v>
      </c>
      <c r="E13" t="s">
        <v>64</v>
      </c>
      <c r="F13">
        <v>1</v>
      </c>
      <c r="G13">
        <v>12</v>
      </c>
      <c r="H13" t="s">
        <v>56</v>
      </c>
      <c r="J13">
        <v>6</v>
      </c>
      <c r="K13">
        <v>500</v>
      </c>
      <c r="L13" s="4">
        <v>0</v>
      </c>
      <c r="M13" s="13">
        <f t="shared" si="1"/>
        <v>0</v>
      </c>
      <c r="N13">
        <v>500</v>
      </c>
      <c r="Q13">
        <v>500</v>
      </c>
      <c r="T13">
        <v>500</v>
      </c>
      <c r="W13">
        <v>500</v>
      </c>
      <c r="Z13">
        <v>500</v>
      </c>
      <c r="AC13">
        <v>500</v>
      </c>
      <c r="AF13">
        <v>500</v>
      </c>
      <c r="AI13">
        <v>500</v>
      </c>
      <c r="AL13">
        <v>500</v>
      </c>
      <c r="AO13">
        <v>500</v>
      </c>
      <c r="AR13">
        <v>500</v>
      </c>
    </row>
    <row r="14" spans="1:46" x14ac:dyDescent="0.3">
      <c r="A14" s="1">
        <v>47</v>
      </c>
      <c r="B14" t="s">
        <v>45</v>
      </c>
      <c r="C14" t="s">
        <v>50</v>
      </c>
      <c r="D14" t="s">
        <v>53</v>
      </c>
      <c r="E14" t="s">
        <v>65</v>
      </c>
      <c r="F14">
        <v>1</v>
      </c>
      <c r="G14">
        <v>12</v>
      </c>
      <c r="H14" t="s">
        <v>56</v>
      </c>
      <c r="J14">
        <v>2</v>
      </c>
      <c r="K14" t="s">
        <v>149</v>
      </c>
      <c r="L14" s="4">
        <v>3</v>
      </c>
      <c r="M14" s="13" t="e">
        <f t="shared" si="1"/>
        <v>#VALUE!</v>
      </c>
      <c r="N14">
        <v>1</v>
      </c>
      <c r="Q14">
        <v>1</v>
      </c>
      <c r="T14">
        <v>1</v>
      </c>
      <c r="W14">
        <v>1</v>
      </c>
      <c r="Z14">
        <v>1</v>
      </c>
      <c r="AC14">
        <v>1</v>
      </c>
      <c r="AF14">
        <v>1</v>
      </c>
      <c r="AI14">
        <v>1</v>
      </c>
      <c r="AL14">
        <v>1</v>
      </c>
      <c r="AO14">
        <v>1</v>
      </c>
      <c r="AR14">
        <v>1</v>
      </c>
    </row>
    <row r="15" spans="1:46" x14ac:dyDescent="0.3">
      <c r="A15" s="1">
        <v>48</v>
      </c>
      <c r="B15" t="s">
        <v>45</v>
      </c>
      <c r="C15" t="s">
        <v>50</v>
      </c>
      <c r="D15" t="s">
        <v>66</v>
      </c>
      <c r="E15" t="s">
        <v>151</v>
      </c>
      <c r="F15">
        <v>1</v>
      </c>
      <c r="G15">
        <v>12</v>
      </c>
      <c r="J15">
        <v>2.5</v>
      </c>
      <c r="K15">
        <v>915</v>
      </c>
      <c r="L15" s="4">
        <v>1104</v>
      </c>
      <c r="M15" s="13">
        <f t="shared" si="1"/>
        <v>1.2065573770491804</v>
      </c>
    </row>
    <row r="16" spans="1:46" x14ac:dyDescent="0.3">
      <c r="A16" s="26">
        <v>126</v>
      </c>
      <c r="B16" t="s">
        <v>45</v>
      </c>
      <c r="C16" t="s">
        <v>50</v>
      </c>
      <c r="D16" t="s">
        <v>66</v>
      </c>
      <c r="E16" t="s">
        <v>150</v>
      </c>
      <c r="F16">
        <v>1</v>
      </c>
      <c r="G16">
        <v>12</v>
      </c>
      <c r="J16">
        <v>2.5</v>
      </c>
      <c r="K16">
        <v>2262</v>
      </c>
      <c r="L16">
        <v>772</v>
      </c>
      <c r="M16" s="13">
        <f t="shared" si="1"/>
        <v>0.34129089301503096</v>
      </c>
    </row>
    <row r="17" spans="1:12" x14ac:dyDescent="0.3">
      <c r="A17">
        <v>135</v>
      </c>
      <c r="B17" s="28" t="s">
        <v>45</v>
      </c>
      <c r="C17" t="s">
        <v>46</v>
      </c>
      <c r="D17" t="s">
        <v>47</v>
      </c>
      <c r="E17" t="s">
        <v>153</v>
      </c>
      <c r="L17" s="4">
        <v>-1.6799999999999999E-2</v>
      </c>
    </row>
    <row r="18" spans="1:12" x14ac:dyDescent="0.3">
      <c r="A18">
        <v>136</v>
      </c>
      <c r="B18" s="28" t="s">
        <v>45</v>
      </c>
      <c r="C18" t="s">
        <v>46</v>
      </c>
      <c r="D18" t="s">
        <v>47</v>
      </c>
      <c r="E18" t="s">
        <v>154</v>
      </c>
      <c r="L18" s="4">
        <v>-335200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76"/>
  <sheetViews>
    <sheetView topLeftCell="A41" zoomScale="85" zoomScaleNormal="85" workbookViewId="0">
      <selection activeCell="A51" sqref="A51:XFD51"/>
    </sheetView>
  </sheetViews>
  <sheetFormatPr defaultRowHeight="14.4" x14ac:dyDescent="0.3"/>
  <cols>
    <col min="1" max="1" width="4" bestFit="1" customWidth="1"/>
    <col min="2" max="2" width="13.33203125" bestFit="1" customWidth="1"/>
    <col min="3" max="3" width="14.44140625" bestFit="1" customWidth="1"/>
    <col min="4" max="4" width="96.33203125" bestFit="1" customWidth="1"/>
    <col min="5" max="5" width="9.44140625" bestFit="1" customWidth="1"/>
    <col min="6" max="6" width="5.44140625" bestFit="1" customWidth="1"/>
    <col min="7" max="7" width="11.109375" customWidth="1"/>
    <col min="8" max="8" width="5.33203125" customWidth="1"/>
    <col min="9" max="9" width="23" bestFit="1" customWidth="1"/>
    <col min="10" max="10" width="15.6640625" bestFit="1" customWidth="1"/>
    <col min="11" max="11" width="15.33203125" bestFit="1" customWidth="1"/>
    <col min="12" max="12" width="14.88671875" customWidth="1"/>
    <col min="13" max="49" width="13" hidden="1" customWidth="1"/>
    <col min="50" max="50" width="11.88671875" customWidth="1"/>
    <col min="51" max="51" width="12.88671875" bestFit="1" customWidth="1"/>
  </cols>
  <sheetData>
    <row r="1" spans="1:51" x14ac:dyDescent="0.3">
      <c r="A1" t="s">
        <v>152</v>
      </c>
      <c r="B1" s="1" t="s">
        <v>0</v>
      </c>
      <c r="C1" s="1" t="s">
        <v>67</v>
      </c>
      <c r="D1" s="1" t="s">
        <v>68</v>
      </c>
      <c r="E1" s="1" t="s">
        <v>69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51" x14ac:dyDescent="0.3">
      <c r="A2" s="1">
        <v>188</v>
      </c>
      <c r="B2" t="s">
        <v>45</v>
      </c>
      <c r="C2" t="s">
        <v>70</v>
      </c>
      <c r="D2" t="s">
        <v>71</v>
      </c>
      <c r="E2" t="s">
        <v>72</v>
      </c>
      <c r="F2">
        <v>1</v>
      </c>
      <c r="G2">
        <v>12</v>
      </c>
      <c r="J2">
        <v>0.15179999999999999</v>
      </c>
      <c r="K2" s="24">
        <v>-9.01E-2</v>
      </c>
    </row>
    <row r="3" spans="1:51" x14ac:dyDescent="0.3">
      <c r="A3" s="1">
        <v>189</v>
      </c>
      <c r="B3" t="s">
        <v>45</v>
      </c>
      <c r="C3" t="s">
        <v>70</v>
      </c>
      <c r="D3" t="s">
        <v>73</v>
      </c>
      <c r="E3" t="s">
        <v>72</v>
      </c>
      <c r="F3">
        <v>1</v>
      </c>
      <c r="G3">
        <v>12</v>
      </c>
      <c r="J3">
        <v>0.73299999999999998</v>
      </c>
      <c r="K3" s="24">
        <v>0.39639999999999997</v>
      </c>
    </row>
    <row r="4" spans="1:51" x14ac:dyDescent="0.3">
      <c r="A4" s="1">
        <v>190</v>
      </c>
      <c r="B4" t="s">
        <v>45</v>
      </c>
      <c r="C4" t="s">
        <v>70</v>
      </c>
      <c r="D4" t="s">
        <v>74</v>
      </c>
      <c r="E4" t="s">
        <v>75</v>
      </c>
      <c r="F4">
        <v>1</v>
      </c>
      <c r="G4">
        <v>12</v>
      </c>
      <c r="J4" s="24">
        <v>0.9</v>
      </c>
      <c r="K4">
        <v>0.97</v>
      </c>
      <c r="M4">
        <v>0.9</v>
      </c>
      <c r="P4">
        <v>0.9</v>
      </c>
      <c r="S4">
        <v>0.9</v>
      </c>
      <c r="V4">
        <v>0.9</v>
      </c>
      <c r="Y4">
        <v>0.9</v>
      </c>
      <c r="AB4">
        <v>0.9</v>
      </c>
      <c r="AE4">
        <v>0.9</v>
      </c>
      <c r="AH4">
        <v>0.9</v>
      </c>
      <c r="AK4">
        <v>0.9</v>
      </c>
      <c r="AN4">
        <v>0.9</v>
      </c>
      <c r="AQ4">
        <v>0.9</v>
      </c>
    </row>
    <row r="5" spans="1:51" x14ac:dyDescent="0.3">
      <c r="A5" s="1">
        <v>191</v>
      </c>
      <c r="B5" t="s">
        <v>45</v>
      </c>
      <c r="C5" t="s">
        <v>70</v>
      </c>
      <c r="D5" t="s">
        <v>76</v>
      </c>
      <c r="E5" t="s">
        <v>75</v>
      </c>
      <c r="F5">
        <v>1</v>
      </c>
      <c r="G5">
        <v>12</v>
      </c>
      <c r="J5" s="24">
        <v>0.9</v>
      </c>
      <c r="M5">
        <v>0.9</v>
      </c>
      <c r="P5">
        <v>0.9</v>
      </c>
      <c r="S5">
        <v>0.9</v>
      </c>
      <c r="V5">
        <v>0.9</v>
      </c>
      <c r="Y5">
        <v>0.9</v>
      </c>
      <c r="AB5">
        <v>0.9</v>
      </c>
      <c r="AE5">
        <v>0.9</v>
      </c>
      <c r="AH5">
        <v>0.9</v>
      </c>
      <c r="AK5">
        <v>0.9</v>
      </c>
      <c r="AN5">
        <v>0.9</v>
      </c>
      <c r="AQ5">
        <v>0.9</v>
      </c>
    </row>
    <row r="6" spans="1:51" x14ac:dyDescent="0.3">
      <c r="A6" s="1">
        <v>192</v>
      </c>
      <c r="B6" t="s">
        <v>45</v>
      </c>
      <c r="C6" t="s">
        <v>70</v>
      </c>
      <c r="D6" t="s">
        <v>77</v>
      </c>
      <c r="E6" t="s">
        <v>75</v>
      </c>
      <c r="F6">
        <v>1</v>
      </c>
      <c r="G6">
        <v>12</v>
      </c>
      <c r="J6" s="24">
        <v>0.9</v>
      </c>
      <c r="K6">
        <v>0.745</v>
      </c>
      <c r="M6">
        <v>0.9</v>
      </c>
      <c r="P6">
        <v>0.9</v>
      </c>
      <c r="S6">
        <v>0.9</v>
      </c>
      <c r="V6">
        <v>0.9</v>
      </c>
      <c r="Y6">
        <v>0.9</v>
      </c>
      <c r="AB6">
        <v>0.9</v>
      </c>
      <c r="AE6">
        <v>0.9</v>
      </c>
      <c r="AH6">
        <v>0.9</v>
      </c>
      <c r="AK6">
        <v>0.9</v>
      </c>
      <c r="AN6">
        <v>0.9</v>
      </c>
      <c r="AQ6">
        <v>0.9</v>
      </c>
    </row>
    <row r="7" spans="1:51" x14ac:dyDescent="0.3">
      <c r="A7" s="1">
        <v>193</v>
      </c>
      <c r="B7" t="s">
        <v>45</v>
      </c>
      <c r="C7" t="s">
        <v>70</v>
      </c>
      <c r="D7" t="s">
        <v>78</v>
      </c>
      <c r="E7" t="s">
        <v>72</v>
      </c>
      <c r="F7">
        <v>1</v>
      </c>
      <c r="G7">
        <v>12</v>
      </c>
      <c r="J7" s="24">
        <v>0.9</v>
      </c>
      <c r="K7">
        <v>0.8</v>
      </c>
      <c r="M7">
        <v>0.9</v>
      </c>
      <c r="P7">
        <v>0.9</v>
      </c>
      <c r="S7">
        <v>0.9</v>
      </c>
      <c r="V7">
        <v>0.9</v>
      </c>
      <c r="Y7">
        <v>0.9</v>
      </c>
      <c r="AB7">
        <v>0.9</v>
      </c>
      <c r="AE7">
        <v>0.9</v>
      </c>
      <c r="AH7">
        <v>0.9</v>
      </c>
      <c r="AK7">
        <v>0.9</v>
      </c>
      <c r="AN7">
        <v>0.9</v>
      </c>
      <c r="AQ7">
        <v>0.9</v>
      </c>
    </row>
    <row r="8" spans="1:51" x14ac:dyDescent="0.3">
      <c r="A8" s="1">
        <v>194</v>
      </c>
      <c r="B8" t="s">
        <v>45</v>
      </c>
      <c r="C8" t="s">
        <v>70</v>
      </c>
      <c r="D8" t="s">
        <v>79</v>
      </c>
      <c r="E8" t="s">
        <v>72</v>
      </c>
      <c r="F8">
        <v>1</v>
      </c>
      <c r="G8">
        <v>12</v>
      </c>
      <c r="J8" s="24">
        <v>0.9</v>
      </c>
      <c r="K8">
        <v>0.96</v>
      </c>
      <c r="M8">
        <v>0.9</v>
      </c>
      <c r="P8">
        <v>0.9</v>
      </c>
      <c r="S8">
        <v>0.9</v>
      </c>
      <c r="V8">
        <v>0.9</v>
      </c>
      <c r="Y8">
        <v>0.9</v>
      </c>
      <c r="AB8">
        <v>0.9</v>
      </c>
      <c r="AE8">
        <v>0.9</v>
      </c>
      <c r="AH8">
        <v>0.9</v>
      </c>
      <c r="AK8">
        <v>0.9</v>
      </c>
      <c r="AN8">
        <v>0.9</v>
      </c>
      <c r="AQ8">
        <v>0.9</v>
      </c>
    </row>
    <row r="9" spans="1:51" x14ac:dyDescent="0.3">
      <c r="A9" s="1">
        <v>195</v>
      </c>
      <c r="B9" t="s">
        <v>45</v>
      </c>
      <c r="C9" t="s">
        <v>70</v>
      </c>
      <c r="D9" t="s">
        <v>80</v>
      </c>
      <c r="E9" t="s">
        <v>75</v>
      </c>
      <c r="F9">
        <v>1</v>
      </c>
      <c r="G9">
        <v>12</v>
      </c>
      <c r="J9" s="24">
        <v>0.9</v>
      </c>
      <c r="K9">
        <v>0.94299999999999995</v>
      </c>
      <c r="M9">
        <v>0.9</v>
      </c>
      <c r="P9">
        <v>0.9</v>
      </c>
      <c r="S9">
        <v>0.9</v>
      </c>
      <c r="V9">
        <v>0.9</v>
      </c>
      <c r="Y9">
        <v>0.9</v>
      </c>
      <c r="AB9">
        <v>0.9</v>
      </c>
      <c r="AE9">
        <v>0.9</v>
      </c>
      <c r="AH9">
        <v>0.9</v>
      </c>
      <c r="AK9">
        <v>0.9</v>
      </c>
      <c r="AN9">
        <v>0.9</v>
      </c>
      <c r="AQ9">
        <v>0.9</v>
      </c>
    </row>
    <row r="10" spans="1:51" x14ac:dyDescent="0.3">
      <c r="A10" s="1">
        <v>196</v>
      </c>
      <c r="B10" t="s">
        <v>45</v>
      </c>
      <c r="C10" t="s">
        <v>70</v>
      </c>
      <c r="D10" t="s">
        <v>81</v>
      </c>
      <c r="E10" t="s">
        <v>72</v>
      </c>
      <c r="F10">
        <v>1</v>
      </c>
      <c r="G10">
        <v>12</v>
      </c>
      <c r="I10" t="s">
        <v>148</v>
      </c>
      <c r="J10" s="22">
        <f>215000/45</f>
        <v>4777.7777777777774</v>
      </c>
      <c r="K10" s="23">
        <f>AY10/AX10</f>
        <v>3864.8148148148148</v>
      </c>
      <c r="L10" s="2">
        <f>K10/J10</f>
        <v>0.80891472868217063</v>
      </c>
      <c r="M10">
        <v>45</v>
      </c>
      <c r="P10">
        <v>45</v>
      </c>
      <c r="S10">
        <v>45</v>
      </c>
      <c r="V10">
        <v>45</v>
      </c>
      <c r="Y10">
        <v>45</v>
      </c>
      <c r="AB10">
        <v>45</v>
      </c>
      <c r="AE10">
        <v>45</v>
      </c>
      <c r="AH10">
        <v>45</v>
      </c>
      <c r="AK10">
        <v>45</v>
      </c>
      <c r="AN10">
        <v>45</v>
      </c>
      <c r="AQ10">
        <v>45</v>
      </c>
      <c r="AX10">
        <v>54</v>
      </c>
      <c r="AY10" s="17">
        <v>208700</v>
      </c>
    </row>
    <row r="11" spans="1:51" x14ac:dyDescent="0.3">
      <c r="A11" s="1">
        <v>197</v>
      </c>
      <c r="B11" t="s">
        <v>45</v>
      </c>
      <c r="C11" t="s">
        <v>70</v>
      </c>
      <c r="D11" t="s">
        <v>82</v>
      </c>
      <c r="E11" t="s">
        <v>72</v>
      </c>
      <c r="F11">
        <v>1</v>
      </c>
      <c r="G11">
        <v>12</v>
      </c>
      <c r="J11" s="22">
        <f>100000/20</f>
        <v>5000</v>
      </c>
      <c r="K11" s="23">
        <f t="shared" ref="K11:K18" si="0">IF(AX11=0,0,AY11/AX11)</f>
        <v>2488.6363636363635</v>
      </c>
      <c r="L11" s="2">
        <f t="shared" ref="L11:L18" si="1">K11/J11</f>
        <v>0.49772727272727268</v>
      </c>
      <c r="M11">
        <v>20</v>
      </c>
      <c r="P11">
        <v>20</v>
      </c>
      <c r="S11">
        <v>20</v>
      </c>
      <c r="V11">
        <v>20</v>
      </c>
      <c r="Y11">
        <v>20</v>
      </c>
      <c r="AB11">
        <v>20</v>
      </c>
      <c r="AE11">
        <v>20</v>
      </c>
      <c r="AH11">
        <v>20</v>
      </c>
      <c r="AK11">
        <v>20</v>
      </c>
      <c r="AN11">
        <v>20</v>
      </c>
      <c r="AQ11">
        <v>20</v>
      </c>
      <c r="AX11">
        <v>44</v>
      </c>
      <c r="AY11" s="17">
        <v>109500</v>
      </c>
    </row>
    <row r="12" spans="1:51" x14ac:dyDescent="0.3">
      <c r="A12" s="1">
        <v>198</v>
      </c>
      <c r="B12" t="s">
        <v>45</v>
      </c>
      <c r="C12" t="s">
        <v>70</v>
      </c>
      <c r="D12" t="s">
        <v>83</v>
      </c>
      <c r="E12" t="s">
        <v>72</v>
      </c>
      <c r="F12">
        <v>1</v>
      </c>
      <c r="G12">
        <v>12</v>
      </c>
      <c r="J12" s="22">
        <f>30000/5</f>
        <v>6000</v>
      </c>
      <c r="K12" s="23">
        <f t="shared" si="0"/>
        <v>16300</v>
      </c>
      <c r="L12" s="2">
        <f t="shared" si="1"/>
        <v>2.7166666666666668</v>
      </c>
      <c r="M12">
        <v>5</v>
      </c>
      <c r="P12">
        <v>5</v>
      </c>
      <c r="S12">
        <v>5</v>
      </c>
      <c r="V12">
        <v>5</v>
      </c>
      <c r="Y12">
        <v>5</v>
      </c>
      <c r="AB12">
        <v>5</v>
      </c>
      <c r="AE12">
        <v>5</v>
      </c>
      <c r="AH12">
        <v>5</v>
      </c>
      <c r="AK12">
        <v>5</v>
      </c>
      <c r="AN12">
        <v>5</v>
      </c>
      <c r="AQ12">
        <v>5</v>
      </c>
      <c r="AX12">
        <v>4</v>
      </c>
      <c r="AY12" s="17">
        <v>65200</v>
      </c>
    </row>
    <row r="13" spans="1:51" x14ac:dyDescent="0.3">
      <c r="A13" s="1">
        <v>199</v>
      </c>
      <c r="B13" t="s">
        <v>45</v>
      </c>
      <c r="C13" t="s">
        <v>70</v>
      </c>
      <c r="D13" t="s">
        <v>84</v>
      </c>
      <c r="E13" t="s">
        <v>72</v>
      </c>
      <c r="F13">
        <v>1</v>
      </c>
      <c r="G13">
        <v>12</v>
      </c>
      <c r="J13" s="22">
        <f>25000/5</f>
        <v>5000</v>
      </c>
      <c r="K13" s="23">
        <f t="shared" si="0"/>
        <v>8666.6666666666661</v>
      </c>
      <c r="L13" s="2">
        <f t="shared" si="1"/>
        <v>1.7333333333333332</v>
      </c>
      <c r="M13">
        <v>5</v>
      </c>
      <c r="P13">
        <v>5</v>
      </c>
      <c r="S13">
        <v>5</v>
      </c>
      <c r="V13">
        <v>5</v>
      </c>
      <c r="Y13">
        <v>5</v>
      </c>
      <c r="AB13">
        <v>5</v>
      </c>
      <c r="AE13">
        <v>5</v>
      </c>
      <c r="AH13">
        <v>5</v>
      </c>
      <c r="AK13">
        <v>5</v>
      </c>
      <c r="AN13">
        <v>5</v>
      </c>
      <c r="AQ13">
        <v>5</v>
      </c>
      <c r="AX13">
        <v>3</v>
      </c>
      <c r="AY13" s="17">
        <v>26000</v>
      </c>
    </row>
    <row r="14" spans="1:51" x14ac:dyDescent="0.3">
      <c r="A14" s="1">
        <v>200</v>
      </c>
      <c r="B14" t="s">
        <v>45</v>
      </c>
      <c r="C14" t="s">
        <v>70</v>
      </c>
      <c r="D14" t="s">
        <v>85</v>
      </c>
      <c r="E14" t="s">
        <v>72</v>
      </c>
      <c r="F14">
        <v>1</v>
      </c>
      <c r="G14">
        <v>12</v>
      </c>
      <c r="J14" s="22">
        <f>20000/3</f>
        <v>6666.666666666667</v>
      </c>
      <c r="K14" s="23">
        <f t="shared" si="0"/>
        <v>0</v>
      </c>
      <c r="L14" s="2">
        <f t="shared" si="1"/>
        <v>0</v>
      </c>
      <c r="M14">
        <v>3</v>
      </c>
      <c r="P14">
        <v>3</v>
      </c>
      <c r="S14">
        <v>3</v>
      </c>
      <c r="V14">
        <v>3</v>
      </c>
      <c r="Y14">
        <v>3</v>
      </c>
      <c r="AB14">
        <v>3</v>
      </c>
      <c r="AE14">
        <v>3</v>
      </c>
      <c r="AH14">
        <v>3</v>
      </c>
      <c r="AK14">
        <v>3</v>
      </c>
      <c r="AN14">
        <v>3</v>
      </c>
      <c r="AQ14">
        <v>3</v>
      </c>
      <c r="AX14">
        <v>0</v>
      </c>
      <c r="AY14" s="3">
        <v>0</v>
      </c>
    </row>
    <row r="15" spans="1:51" x14ac:dyDescent="0.3">
      <c r="A15" s="1">
        <v>201</v>
      </c>
      <c r="B15" t="s">
        <v>45</v>
      </c>
      <c r="C15" t="s">
        <v>70</v>
      </c>
      <c r="D15" t="s">
        <v>86</v>
      </c>
      <c r="E15" t="s">
        <v>72</v>
      </c>
      <c r="F15">
        <v>1</v>
      </c>
      <c r="G15">
        <v>12</v>
      </c>
      <c r="J15" s="22">
        <f t="shared" ref="J15:J16" si="2">20000/3</f>
        <v>6666.666666666667</v>
      </c>
      <c r="K15" s="23">
        <f t="shared" si="0"/>
        <v>0</v>
      </c>
      <c r="L15" s="2">
        <f t="shared" si="1"/>
        <v>0</v>
      </c>
      <c r="M15">
        <v>3</v>
      </c>
      <c r="P15">
        <v>3</v>
      </c>
      <c r="S15">
        <v>3</v>
      </c>
      <c r="V15">
        <v>3</v>
      </c>
      <c r="Y15">
        <v>3</v>
      </c>
      <c r="AB15">
        <v>3</v>
      </c>
      <c r="AE15">
        <v>3</v>
      </c>
      <c r="AH15">
        <v>3</v>
      </c>
      <c r="AK15">
        <v>3</v>
      </c>
      <c r="AN15">
        <v>3</v>
      </c>
      <c r="AQ15">
        <v>3</v>
      </c>
      <c r="AX15">
        <v>0</v>
      </c>
      <c r="AY15" s="3">
        <v>0</v>
      </c>
    </row>
    <row r="16" spans="1:51" x14ac:dyDescent="0.3">
      <c r="A16" s="1">
        <v>202</v>
      </c>
      <c r="B16" t="s">
        <v>45</v>
      </c>
      <c r="C16" t="s">
        <v>70</v>
      </c>
      <c r="D16" t="s">
        <v>87</v>
      </c>
      <c r="E16" t="s">
        <v>72</v>
      </c>
      <c r="F16">
        <v>1</v>
      </c>
      <c r="G16">
        <v>12</v>
      </c>
      <c r="J16" s="22">
        <f t="shared" si="2"/>
        <v>6666.666666666667</v>
      </c>
      <c r="K16" s="23">
        <f t="shared" si="0"/>
        <v>0</v>
      </c>
      <c r="L16" s="2">
        <f t="shared" si="1"/>
        <v>0</v>
      </c>
      <c r="M16">
        <v>3</v>
      </c>
      <c r="P16">
        <v>3</v>
      </c>
      <c r="S16">
        <v>3</v>
      </c>
      <c r="V16">
        <v>3</v>
      </c>
      <c r="Y16">
        <v>3</v>
      </c>
      <c r="AB16">
        <v>3</v>
      </c>
      <c r="AE16">
        <v>3</v>
      </c>
      <c r="AH16">
        <v>3</v>
      </c>
      <c r="AK16">
        <v>3</v>
      </c>
      <c r="AN16">
        <v>3</v>
      </c>
      <c r="AQ16">
        <v>3</v>
      </c>
      <c r="AX16">
        <v>0</v>
      </c>
      <c r="AY16" s="3">
        <v>0</v>
      </c>
    </row>
    <row r="17" spans="1:51" x14ac:dyDescent="0.3">
      <c r="A17" s="1">
        <v>203</v>
      </c>
      <c r="B17" t="s">
        <v>45</v>
      </c>
      <c r="C17" t="s">
        <v>70</v>
      </c>
      <c r="D17" t="s">
        <v>88</v>
      </c>
      <c r="E17" t="s">
        <v>72</v>
      </c>
      <c r="F17">
        <v>1</v>
      </c>
      <c r="G17">
        <v>9</v>
      </c>
      <c r="J17" s="22">
        <f>40000/3</f>
        <v>13333.333333333334</v>
      </c>
      <c r="K17" s="23">
        <f t="shared" si="0"/>
        <v>0</v>
      </c>
      <c r="L17" s="2">
        <f t="shared" si="1"/>
        <v>0</v>
      </c>
      <c r="M17">
        <v>3</v>
      </c>
      <c r="P17">
        <v>3</v>
      </c>
      <c r="S17">
        <v>3</v>
      </c>
      <c r="V17">
        <v>3</v>
      </c>
      <c r="Y17">
        <v>3</v>
      </c>
      <c r="AB17">
        <v>3</v>
      </c>
      <c r="AE17">
        <v>3</v>
      </c>
      <c r="AH17">
        <v>3</v>
      </c>
      <c r="AK17">
        <v>3</v>
      </c>
      <c r="AN17">
        <v>3</v>
      </c>
      <c r="AQ17">
        <v>3</v>
      </c>
      <c r="AX17">
        <v>0</v>
      </c>
      <c r="AY17" s="3">
        <v>0</v>
      </c>
    </row>
    <row r="18" spans="1:51" x14ac:dyDescent="0.3">
      <c r="A18" s="1">
        <v>204</v>
      </c>
      <c r="B18" t="s">
        <v>45</v>
      </c>
      <c r="C18" t="s">
        <v>70</v>
      </c>
      <c r="D18" t="s">
        <v>89</v>
      </c>
      <c r="E18" t="s">
        <v>72</v>
      </c>
      <c r="F18">
        <v>1</v>
      </c>
      <c r="G18">
        <v>9</v>
      </c>
      <c r="J18" s="22">
        <f>20000/3</f>
        <v>6666.666666666667</v>
      </c>
      <c r="K18" s="23">
        <f t="shared" si="0"/>
        <v>0</v>
      </c>
      <c r="L18" s="2">
        <f t="shared" si="1"/>
        <v>0</v>
      </c>
      <c r="M18">
        <v>3</v>
      </c>
      <c r="P18">
        <v>3</v>
      </c>
      <c r="S18">
        <v>3</v>
      </c>
      <c r="V18">
        <v>3</v>
      </c>
      <c r="Y18">
        <v>3</v>
      </c>
      <c r="AB18">
        <v>3</v>
      </c>
      <c r="AE18">
        <v>3</v>
      </c>
      <c r="AH18">
        <v>3</v>
      </c>
      <c r="AK18">
        <v>3</v>
      </c>
      <c r="AN18">
        <v>3</v>
      </c>
      <c r="AQ18">
        <v>3</v>
      </c>
      <c r="AX18">
        <v>0</v>
      </c>
      <c r="AY18" s="3">
        <v>0</v>
      </c>
    </row>
    <row r="19" spans="1:51" x14ac:dyDescent="0.3">
      <c r="A19" s="1">
        <v>205</v>
      </c>
      <c r="B19" t="s">
        <v>45</v>
      </c>
      <c r="C19" t="s">
        <v>70</v>
      </c>
      <c r="D19" t="s">
        <v>90</v>
      </c>
      <c r="E19" t="s">
        <v>72</v>
      </c>
      <c r="F19">
        <v>1</v>
      </c>
      <c r="G19">
        <v>12</v>
      </c>
      <c r="K19" s="24">
        <v>-0.49</v>
      </c>
    </row>
    <row r="20" spans="1:51" x14ac:dyDescent="0.3">
      <c r="A20" s="1">
        <v>206</v>
      </c>
      <c r="B20" t="s">
        <v>45</v>
      </c>
      <c r="C20" t="s">
        <v>70</v>
      </c>
      <c r="D20" t="s">
        <v>91</v>
      </c>
      <c r="E20" t="s">
        <v>72</v>
      </c>
      <c r="F20">
        <v>1</v>
      </c>
      <c r="G20">
        <v>12</v>
      </c>
      <c r="K20">
        <v>18375</v>
      </c>
    </row>
    <row r="21" spans="1:51" x14ac:dyDescent="0.3">
      <c r="A21" s="1">
        <v>207</v>
      </c>
      <c r="B21" t="s">
        <v>45</v>
      </c>
      <c r="C21" t="s">
        <v>70</v>
      </c>
      <c r="D21" t="s">
        <v>92</v>
      </c>
      <c r="E21" t="s">
        <v>72</v>
      </c>
      <c r="F21">
        <v>1</v>
      </c>
      <c r="G21">
        <v>12</v>
      </c>
      <c r="K21" s="24">
        <v>3.3490000000000002</v>
      </c>
    </row>
    <row r="22" spans="1:51" x14ac:dyDescent="0.3">
      <c r="A22" s="1">
        <v>208</v>
      </c>
      <c r="B22" t="s">
        <v>45</v>
      </c>
      <c r="C22" t="s">
        <v>70</v>
      </c>
      <c r="D22" t="s">
        <v>91</v>
      </c>
      <c r="E22" t="s">
        <v>72</v>
      </c>
      <c r="F22">
        <v>1</v>
      </c>
      <c r="G22">
        <v>12</v>
      </c>
      <c r="K22">
        <v>3350</v>
      </c>
    </row>
    <row r="23" spans="1:51" x14ac:dyDescent="0.3">
      <c r="A23" s="1">
        <v>209</v>
      </c>
      <c r="B23" t="s">
        <v>45</v>
      </c>
      <c r="C23" t="s">
        <v>70</v>
      </c>
      <c r="D23" t="s">
        <v>93</v>
      </c>
      <c r="E23" t="s">
        <v>75</v>
      </c>
      <c r="F23">
        <v>1</v>
      </c>
      <c r="G23">
        <v>12</v>
      </c>
      <c r="J23">
        <v>0.5</v>
      </c>
      <c r="K23" s="24">
        <v>0.84699999999999998</v>
      </c>
      <c r="M23">
        <v>0.5</v>
      </c>
      <c r="P23">
        <v>0.5</v>
      </c>
      <c r="S23">
        <v>0.5</v>
      </c>
      <c r="V23">
        <v>0.5</v>
      </c>
      <c r="Y23">
        <v>0.5</v>
      </c>
      <c r="AB23">
        <v>0.5</v>
      </c>
      <c r="AE23">
        <v>0.5</v>
      </c>
      <c r="AH23">
        <v>0.5</v>
      </c>
      <c r="AK23">
        <v>0.5</v>
      </c>
      <c r="AN23">
        <v>0.5</v>
      </c>
      <c r="AQ23">
        <v>0.5</v>
      </c>
    </row>
    <row r="24" spans="1:51" x14ac:dyDescent="0.3">
      <c r="A24" s="1">
        <v>210</v>
      </c>
      <c r="B24" t="s">
        <v>45</v>
      </c>
      <c r="C24" t="s">
        <v>70</v>
      </c>
      <c r="D24" t="s">
        <v>94</v>
      </c>
      <c r="E24" t="s">
        <v>72</v>
      </c>
      <c r="F24">
        <v>1</v>
      </c>
      <c r="G24">
        <v>12</v>
      </c>
      <c r="K24">
        <v>20500</v>
      </c>
    </row>
    <row r="25" spans="1:51" x14ac:dyDescent="0.3">
      <c r="A25" s="1">
        <v>211</v>
      </c>
      <c r="B25" t="s">
        <v>45</v>
      </c>
      <c r="C25" t="s">
        <v>70</v>
      </c>
      <c r="D25" t="s">
        <v>95</v>
      </c>
      <c r="E25" t="s">
        <v>72</v>
      </c>
      <c r="F25">
        <v>1</v>
      </c>
      <c r="G25">
        <v>12</v>
      </c>
      <c r="K25" s="5">
        <v>15016124</v>
      </c>
    </row>
    <row r="26" spans="1:51" x14ac:dyDescent="0.3">
      <c r="A26" s="1">
        <v>212</v>
      </c>
      <c r="B26" t="s">
        <v>45</v>
      </c>
      <c r="C26" t="s">
        <v>70</v>
      </c>
      <c r="D26" t="s">
        <v>96</v>
      </c>
      <c r="E26" t="s">
        <v>72</v>
      </c>
      <c r="F26">
        <v>1</v>
      </c>
      <c r="G26">
        <v>12</v>
      </c>
      <c r="K26" s="5">
        <v>3084</v>
      </c>
    </row>
    <row r="27" spans="1:51" x14ac:dyDescent="0.3">
      <c r="A27" s="1">
        <v>213</v>
      </c>
      <c r="B27" t="s">
        <v>45</v>
      </c>
      <c r="C27" t="s">
        <v>70</v>
      </c>
      <c r="D27" t="s">
        <v>97</v>
      </c>
      <c r="E27" t="s">
        <v>72</v>
      </c>
      <c r="F27">
        <v>1</v>
      </c>
      <c r="G27">
        <v>12</v>
      </c>
      <c r="K27" s="5">
        <v>2954</v>
      </c>
    </row>
    <row r="28" spans="1:51" x14ac:dyDescent="0.3">
      <c r="A28" s="1">
        <v>214</v>
      </c>
      <c r="B28" t="s">
        <v>45</v>
      </c>
      <c r="C28" t="s">
        <v>70</v>
      </c>
      <c r="D28" t="s">
        <v>98</v>
      </c>
      <c r="E28" t="s">
        <v>72</v>
      </c>
      <c r="F28">
        <v>1</v>
      </c>
      <c r="G28">
        <v>12</v>
      </c>
      <c r="J28">
        <v>0.94</v>
      </c>
      <c r="K28" s="5">
        <v>6760</v>
      </c>
      <c r="L28" s="14">
        <f>(K28/SUM(K$28:K$31))</f>
        <v>0.98902706656912953</v>
      </c>
      <c r="M28">
        <v>0.94</v>
      </c>
      <c r="P28">
        <v>0.94</v>
      </c>
      <c r="S28">
        <v>0.94</v>
      </c>
      <c r="V28">
        <v>0.94</v>
      </c>
      <c r="Y28">
        <v>0.94</v>
      </c>
      <c r="AB28">
        <v>0.94</v>
      </c>
      <c r="AE28">
        <v>0.94</v>
      </c>
      <c r="AH28">
        <v>0.94</v>
      </c>
      <c r="AK28">
        <v>0.94</v>
      </c>
      <c r="AN28">
        <v>0.94</v>
      </c>
      <c r="AQ28">
        <v>0.94</v>
      </c>
    </row>
    <row r="29" spans="1:51" x14ac:dyDescent="0.3">
      <c r="A29" s="1">
        <v>215</v>
      </c>
      <c r="B29" t="s">
        <v>45</v>
      </c>
      <c r="C29" t="s">
        <v>70</v>
      </c>
      <c r="D29" t="s">
        <v>99</v>
      </c>
      <c r="E29" t="s">
        <v>72</v>
      </c>
      <c r="F29">
        <v>1</v>
      </c>
      <c r="G29">
        <v>12</v>
      </c>
      <c r="J29">
        <v>0.04</v>
      </c>
      <c r="K29" s="6">
        <v>78</v>
      </c>
      <c r="L29" s="14">
        <f t="shared" ref="L29:L30" si="3">(K29/SUM(K$28:K$31))</f>
        <v>1.1411850768105341E-2</v>
      </c>
      <c r="M29">
        <v>0.04</v>
      </c>
      <c r="P29">
        <v>0.04</v>
      </c>
      <c r="S29">
        <v>0.04</v>
      </c>
      <c r="V29">
        <v>0.04</v>
      </c>
      <c r="Y29">
        <v>0.04</v>
      </c>
      <c r="AB29">
        <v>0.04</v>
      </c>
      <c r="AE29">
        <v>0.04</v>
      </c>
      <c r="AH29">
        <v>0.04</v>
      </c>
      <c r="AK29">
        <v>0.04</v>
      </c>
      <c r="AN29">
        <v>0.04</v>
      </c>
      <c r="AQ29">
        <v>0.04</v>
      </c>
    </row>
    <row r="30" spans="1:51" x14ac:dyDescent="0.3">
      <c r="A30" s="1">
        <v>216</v>
      </c>
      <c r="B30" t="s">
        <v>45</v>
      </c>
      <c r="C30" t="s">
        <v>70</v>
      </c>
      <c r="D30" t="s">
        <v>100</v>
      </c>
      <c r="E30" t="s">
        <v>72</v>
      </c>
      <c r="F30">
        <v>1</v>
      </c>
      <c r="G30">
        <v>12</v>
      </c>
      <c r="J30">
        <v>0.02</v>
      </c>
      <c r="K30" s="6">
        <v>-4</v>
      </c>
      <c r="L30" s="14">
        <f t="shared" si="3"/>
        <v>-5.8522311631309441E-4</v>
      </c>
      <c r="M30">
        <v>0.02</v>
      </c>
      <c r="P30">
        <v>0.02</v>
      </c>
      <c r="S30">
        <v>0.02</v>
      </c>
      <c r="V30">
        <v>0.02</v>
      </c>
      <c r="Y30">
        <v>0.02</v>
      </c>
      <c r="AB30">
        <v>0.02</v>
      </c>
      <c r="AE30">
        <v>0.02</v>
      </c>
      <c r="AH30">
        <v>0.02</v>
      </c>
      <c r="AK30">
        <v>0.02</v>
      </c>
      <c r="AN30">
        <v>0.02</v>
      </c>
      <c r="AQ30">
        <v>0.02</v>
      </c>
    </row>
    <row r="31" spans="1:51" x14ac:dyDescent="0.3">
      <c r="A31" s="1">
        <v>217</v>
      </c>
      <c r="B31" t="s">
        <v>45</v>
      </c>
      <c r="C31" t="s">
        <v>70</v>
      </c>
      <c r="D31" t="s">
        <v>101</v>
      </c>
      <c r="E31" t="s">
        <v>72</v>
      </c>
      <c r="F31">
        <v>1</v>
      </c>
      <c r="G31">
        <v>12</v>
      </c>
      <c r="K31" s="12">
        <v>1</v>
      </c>
      <c r="L31" s="15"/>
    </row>
    <row r="32" spans="1:51" x14ac:dyDescent="0.3">
      <c r="A32" s="1">
        <v>218</v>
      </c>
      <c r="B32" t="s">
        <v>45</v>
      </c>
      <c r="C32" t="s">
        <v>70</v>
      </c>
      <c r="D32" t="s">
        <v>102</v>
      </c>
      <c r="E32" t="s">
        <v>103</v>
      </c>
      <c r="F32">
        <v>1</v>
      </c>
      <c r="G32">
        <v>12</v>
      </c>
      <c r="K32" s="7">
        <v>1104</v>
      </c>
    </row>
    <row r="33" spans="1:43" x14ac:dyDescent="0.3">
      <c r="A33" s="1">
        <v>219</v>
      </c>
      <c r="B33" t="s">
        <v>45</v>
      </c>
      <c r="C33" t="s">
        <v>70</v>
      </c>
      <c r="D33" t="s">
        <v>104</v>
      </c>
      <c r="E33" t="s">
        <v>72</v>
      </c>
      <c r="F33">
        <v>1</v>
      </c>
      <c r="G33">
        <v>12</v>
      </c>
      <c r="J33">
        <v>500000</v>
      </c>
      <c r="K33" s="8">
        <v>651460</v>
      </c>
      <c r="M33">
        <v>500000</v>
      </c>
      <c r="P33">
        <v>500000</v>
      </c>
      <c r="S33">
        <v>500000</v>
      </c>
      <c r="V33">
        <v>500000</v>
      </c>
      <c r="Y33">
        <v>500000</v>
      </c>
      <c r="AB33">
        <v>500000</v>
      </c>
      <c r="AE33">
        <v>500000</v>
      </c>
      <c r="AH33">
        <v>500000</v>
      </c>
      <c r="AK33">
        <v>500000</v>
      </c>
      <c r="AN33">
        <v>500000</v>
      </c>
      <c r="AQ33">
        <v>500000</v>
      </c>
    </row>
    <row r="34" spans="1:43" x14ac:dyDescent="0.3">
      <c r="A34" s="1">
        <v>220</v>
      </c>
      <c r="B34" t="s">
        <v>45</v>
      </c>
      <c r="C34" t="s">
        <v>70</v>
      </c>
      <c r="D34" t="s">
        <v>105</v>
      </c>
      <c r="E34" t="s">
        <v>75</v>
      </c>
      <c r="F34">
        <v>1</v>
      </c>
      <c r="G34">
        <v>12</v>
      </c>
      <c r="J34">
        <v>0.05</v>
      </c>
      <c r="K34" s="7">
        <v>2.4500000000000001E-2</v>
      </c>
      <c r="M34">
        <v>0.05</v>
      </c>
      <c r="P34">
        <v>0.05</v>
      </c>
      <c r="S34">
        <v>0.05</v>
      </c>
      <c r="V34">
        <v>0.05</v>
      </c>
      <c r="Y34">
        <v>0.05</v>
      </c>
      <c r="AB34">
        <v>0.05</v>
      </c>
      <c r="AE34">
        <v>0.05</v>
      </c>
      <c r="AH34">
        <v>0.05</v>
      </c>
      <c r="AK34">
        <v>0.05</v>
      </c>
      <c r="AN34">
        <v>0.05</v>
      </c>
      <c r="AQ34">
        <v>0.05</v>
      </c>
    </row>
    <row r="35" spans="1:43" x14ac:dyDescent="0.3">
      <c r="A35" s="1">
        <v>221</v>
      </c>
      <c r="B35" t="s">
        <v>45</v>
      </c>
      <c r="C35" t="s">
        <v>70</v>
      </c>
      <c r="D35" t="s">
        <v>106</v>
      </c>
      <c r="E35" t="s">
        <v>103</v>
      </c>
      <c r="F35">
        <v>1</v>
      </c>
      <c r="G35">
        <v>12</v>
      </c>
      <c r="K35" s="9">
        <v>1.0900000000000001</v>
      </c>
    </row>
    <row r="36" spans="1:43" x14ac:dyDescent="0.3">
      <c r="A36" s="1">
        <v>222</v>
      </c>
      <c r="B36" t="s">
        <v>45</v>
      </c>
      <c r="C36" t="s">
        <v>70</v>
      </c>
      <c r="D36" t="s">
        <v>107</v>
      </c>
      <c r="E36" t="s">
        <v>72</v>
      </c>
      <c r="F36">
        <v>1</v>
      </c>
      <c r="G36">
        <v>12</v>
      </c>
      <c r="J36">
        <v>5</v>
      </c>
      <c r="K36" s="7">
        <v>1</v>
      </c>
      <c r="M36">
        <v>5</v>
      </c>
      <c r="P36">
        <v>5</v>
      </c>
      <c r="S36">
        <v>5</v>
      </c>
      <c r="V36">
        <v>5</v>
      </c>
      <c r="Y36">
        <v>5</v>
      </c>
      <c r="AB36">
        <v>5</v>
      </c>
      <c r="AE36">
        <v>5</v>
      </c>
      <c r="AH36">
        <v>5</v>
      </c>
      <c r="AK36">
        <v>5</v>
      </c>
      <c r="AN36">
        <v>5</v>
      </c>
      <c r="AQ36">
        <v>5</v>
      </c>
    </row>
    <row r="37" spans="1:43" x14ac:dyDescent="0.3">
      <c r="A37" s="1">
        <v>223</v>
      </c>
      <c r="B37" t="s">
        <v>45</v>
      </c>
      <c r="C37" t="s">
        <v>70</v>
      </c>
      <c r="D37" t="s">
        <v>108</v>
      </c>
      <c r="E37" t="s">
        <v>72</v>
      </c>
      <c r="F37">
        <v>1</v>
      </c>
      <c r="G37">
        <v>12</v>
      </c>
      <c r="K37" s="7">
        <v>2</v>
      </c>
    </row>
    <row r="38" spans="1:43" x14ac:dyDescent="0.3">
      <c r="A38" s="1">
        <v>224</v>
      </c>
      <c r="B38" t="s">
        <v>45</v>
      </c>
      <c r="C38" t="s">
        <v>70</v>
      </c>
      <c r="D38" t="s">
        <v>109</v>
      </c>
      <c r="E38" t="s">
        <v>72</v>
      </c>
      <c r="F38">
        <v>1</v>
      </c>
      <c r="G38">
        <v>12</v>
      </c>
      <c r="K38" s="7">
        <v>772</v>
      </c>
    </row>
    <row r="39" spans="1:43" x14ac:dyDescent="0.3">
      <c r="A39" s="1">
        <v>225</v>
      </c>
      <c r="B39" t="s">
        <v>45</v>
      </c>
      <c r="C39" t="s">
        <v>70</v>
      </c>
      <c r="D39" t="s">
        <v>110</v>
      </c>
      <c r="E39" t="s">
        <v>75</v>
      </c>
      <c r="F39">
        <v>1</v>
      </c>
      <c r="G39">
        <v>12</v>
      </c>
      <c r="J39">
        <v>600000</v>
      </c>
      <c r="K39" s="8">
        <v>481483</v>
      </c>
      <c r="L39" s="16">
        <v>386224</v>
      </c>
      <c r="M39">
        <v>600000</v>
      </c>
      <c r="P39">
        <v>600000</v>
      </c>
      <c r="S39">
        <v>600000</v>
      </c>
      <c r="V39">
        <v>600000</v>
      </c>
      <c r="Y39">
        <v>600000</v>
      </c>
      <c r="AB39">
        <v>600000</v>
      </c>
      <c r="AE39">
        <v>600000</v>
      </c>
      <c r="AH39">
        <v>600000</v>
      </c>
      <c r="AK39">
        <v>600000</v>
      </c>
      <c r="AN39">
        <v>600000</v>
      </c>
      <c r="AQ39">
        <v>600000</v>
      </c>
    </row>
    <row r="40" spans="1:43" x14ac:dyDescent="0.3">
      <c r="A40" s="1">
        <v>226</v>
      </c>
      <c r="B40" t="s">
        <v>45</v>
      </c>
      <c r="C40" t="s">
        <v>70</v>
      </c>
      <c r="D40" t="s">
        <v>111</v>
      </c>
      <c r="E40" t="s">
        <v>75</v>
      </c>
      <c r="F40">
        <v>1</v>
      </c>
      <c r="G40">
        <v>12</v>
      </c>
      <c r="J40">
        <v>0.05</v>
      </c>
      <c r="K40" s="7">
        <v>5.7700000000000001E-2</v>
      </c>
      <c r="L40" s="3">
        <v>5.66</v>
      </c>
      <c r="M40">
        <v>0.05</v>
      </c>
      <c r="P40">
        <v>0.05</v>
      </c>
      <c r="S40">
        <v>0.05</v>
      </c>
      <c r="V40">
        <v>0.05</v>
      </c>
      <c r="Y40">
        <v>0.05</v>
      </c>
      <c r="AB40">
        <v>0.05</v>
      </c>
      <c r="AE40">
        <v>0.05</v>
      </c>
      <c r="AH40">
        <v>0.05</v>
      </c>
      <c r="AK40">
        <v>0.05</v>
      </c>
      <c r="AN40">
        <v>0.05</v>
      </c>
      <c r="AQ40">
        <v>0.05</v>
      </c>
    </row>
    <row r="41" spans="1:43" x14ac:dyDescent="0.3">
      <c r="A41" s="1">
        <v>227</v>
      </c>
      <c r="B41" t="s">
        <v>45</v>
      </c>
      <c r="C41" t="s">
        <v>70</v>
      </c>
      <c r="D41" t="s">
        <v>106</v>
      </c>
      <c r="E41" t="s">
        <v>103</v>
      </c>
      <c r="F41">
        <v>1</v>
      </c>
      <c r="G41">
        <v>12</v>
      </c>
      <c r="K41" s="7">
        <v>1.45</v>
      </c>
      <c r="L41" s="3">
        <v>1.58</v>
      </c>
    </row>
    <row r="42" spans="1:43" x14ac:dyDescent="0.3">
      <c r="A42" s="1">
        <v>228</v>
      </c>
      <c r="B42" t="s">
        <v>45</v>
      </c>
      <c r="C42" t="s">
        <v>70</v>
      </c>
      <c r="D42" t="s">
        <v>112</v>
      </c>
      <c r="E42" t="s">
        <v>72</v>
      </c>
      <c r="F42">
        <v>1</v>
      </c>
      <c r="G42">
        <v>12</v>
      </c>
      <c r="J42">
        <v>3</v>
      </c>
      <c r="K42" s="7">
        <v>1</v>
      </c>
      <c r="M42">
        <v>3</v>
      </c>
      <c r="P42">
        <v>3</v>
      </c>
      <c r="S42">
        <v>3</v>
      </c>
      <c r="V42">
        <v>3</v>
      </c>
      <c r="Y42">
        <v>3</v>
      </c>
      <c r="AB42">
        <v>3</v>
      </c>
      <c r="AE42">
        <v>3</v>
      </c>
      <c r="AH42">
        <v>3</v>
      </c>
      <c r="AK42">
        <v>3</v>
      </c>
      <c r="AN42">
        <v>3</v>
      </c>
      <c r="AQ42">
        <v>3</v>
      </c>
    </row>
    <row r="43" spans="1:43" x14ac:dyDescent="0.3">
      <c r="A43" s="1">
        <v>229</v>
      </c>
      <c r="B43" t="s">
        <v>45</v>
      </c>
      <c r="C43" t="s">
        <v>113</v>
      </c>
      <c r="D43" t="s">
        <v>114</v>
      </c>
      <c r="E43" t="s">
        <v>72</v>
      </c>
      <c r="F43">
        <v>1</v>
      </c>
      <c r="G43">
        <v>12</v>
      </c>
      <c r="J43">
        <v>13</v>
      </c>
      <c r="K43" s="7">
        <v>21</v>
      </c>
      <c r="M43">
        <v>13</v>
      </c>
      <c r="P43">
        <v>13</v>
      </c>
      <c r="S43">
        <v>13</v>
      </c>
      <c r="V43">
        <v>13</v>
      </c>
      <c r="Y43">
        <v>13</v>
      </c>
      <c r="AB43">
        <v>13</v>
      </c>
      <c r="AE43">
        <v>13</v>
      </c>
      <c r="AH43">
        <v>13</v>
      </c>
      <c r="AK43">
        <v>13</v>
      </c>
      <c r="AN43">
        <v>13</v>
      </c>
      <c r="AQ43">
        <v>13</v>
      </c>
    </row>
    <row r="44" spans="1:43" x14ac:dyDescent="0.3">
      <c r="A44" s="1">
        <v>230</v>
      </c>
      <c r="B44" t="s">
        <v>45</v>
      </c>
      <c r="C44" t="s">
        <v>113</v>
      </c>
      <c r="D44" t="s">
        <v>115</v>
      </c>
      <c r="E44" t="s">
        <v>72</v>
      </c>
      <c r="F44">
        <v>1</v>
      </c>
      <c r="G44">
        <v>12</v>
      </c>
      <c r="J44">
        <v>3</v>
      </c>
      <c r="K44" s="7">
        <v>0</v>
      </c>
      <c r="M44">
        <v>3</v>
      </c>
      <c r="P44">
        <v>3</v>
      </c>
      <c r="S44">
        <v>3</v>
      </c>
      <c r="V44">
        <v>3</v>
      </c>
      <c r="Y44">
        <v>3</v>
      </c>
      <c r="AB44">
        <v>3</v>
      </c>
      <c r="AE44">
        <v>3</v>
      </c>
      <c r="AH44">
        <v>3</v>
      </c>
      <c r="AK44">
        <v>3</v>
      </c>
      <c r="AN44">
        <v>3</v>
      </c>
      <c r="AQ44">
        <v>3</v>
      </c>
    </row>
    <row r="45" spans="1:43" x14ac:dyDescent="0.3">
      <c r="A45" s="1">
        <v>231</v>
      </c>
      <c r="B45" t="s">
        <v>45</v>
      </c>
      <c r="C45" t="s">
        <v>113</v>
      </c>
      <c r="D45" t="s">
        <v>116</v>
      </c>
      <c r="E45" t="s">
        <v>72</v>
      </c>
      <c r="F45">
        <v>1</v>
      </c>
      <c r="G45">
        <v>12</v>
      </c>
      <c r="J45">
        <v>1</v>
      </c>
      <c r="K45" s="7">
        <v>0</v>
      </c>
      <c r="M45">
        <v>1</v>
      </c>
      <c r="P45">
        <v>1</v>
      </c>
      <c r="S45">
        <v>1</v>
      </c>
      <c r="V45">
        <v>1</v>
      </c>
      <c r="Y45">
        <v>1</v>
      </c>
      <c r="AB45">
        <v>1</v>
      </c>
      <c r="AE45">
        <v>1</v>
      </c>
      <c r="AH45">
        <v>1</v>
      </c>
      <c r="AK45">
        <v>1</v>
      </c>
      <c r="AN45">
        <v>1</v>
      </c>
      <c r="AQ45">
        <v>1</v>
      </c>
    </row>
    <row r="46" spans="1:43" x14ac:dyDescent="0.3">
      <c r="A46" s="1">
        <v>232</v>
      </c>
      <c r="B46" t="s">
        <v>45</v>
      </c>
      <c r="C46" t="s">
        <v>113</v>
      </c>
      <c r="D46" t="s">
        <v>117</v>
      </c>
      <c r="E46" t="s">
        <v>72</v>
      </c>
      <c r="F46">
        <v>1</v>
      </c>
      <c r="G46">
        <v>12</v>
      </c>
      <c r="J46">
        <v>1</v>
      </c>
      <c r="K46" s="7">
        <v>0</v>
      </c>
      <c r="M46">
        <v>1</v>
      </c>
      <c r="P46">
        <v>1</v>
      </c>
      <c r="S46">
        <v>1</v>
      </c>
      <c r="V46">
        <v>1</v>
      </c>
      <c r="Y46">
        <v>1</v>
      </c>
      <c r="AB46">
        <v>1</v>
      </c>
      <c r="AE46">
        <v>1</v>
      </c>
      <c r="AH46">
        <v>1</v>
      </c>
      <c r="AK46">
        <v>1</v>
      </c>
      <c r="AN46">
        <v>1</v>
      </c>
      <c r="AQ46">
        <v>1</v>
      </c>
    </row>
    <row r="47" spans="1:43" x14ac:dyDescent="0.3">
      <c r="A47" s="1">
        <v>233</v>
      </c>
      <c r="B47" t="s">
        <v>45</v>
      </c>
      <c r="C47" t="s">
        <v>113</v>
      </c>
      <c r="D47" t="s">
        <v>118</v>
      </c>
      <c r="E47" t="s">
        <v>72</v>
      </c>
      <c r="F47">
        <v>1</v>
      </c>
      <c r="G47">
        <v>12</v>
      </c>
      <c r="J47">
        <v>1</v>
      </c>
      <c r="K47" s="7">
        <v>0</v>
      </c>
      <c r="M47">
        <v>1</v>
      </c>
      <c r="P47">
        <v>1</v>
      </c>
      <c r="S47">
        <v>1</v>
      </c>
      <c r="V47">
        <v>1</v>
      </c>
      <c r="Y47">
        <v>1</v>
      </c>
      <c r="AB47">
        <v>1</v>
      </c>
      <c r="AE47">
        <v>1</v>
      </c>
      <c r="AH47">
        <v>1</v>
      </c>
      <c r="AK47">
        <v>1</v>
      </c>
      <c r="AN47">
        <v>1</v>
      </c>
      <c r="AQ47">
        <v>1</v>
      </c>
    </row>
    <row r="48" spans="1:43" x14ac:dyDescent="0.3">
      <c r="A48" s="1">
        <v>234</v>
      </c>
      <c r="B48" t="s">
        <v>45</v>
      </c>
      <c r="C48" t="s">
        <v>113</v>
      </c>
      <c r="D48" t="s">
        <v>119</v>
      </c>
      <c r="E48" t="s">
        <v>72</v>
      </c>
      <c r="F48">
        <v>1</v>
      </c>
      <c r="G48">
        <v>12</v>
      </c>
      <c r="J48">
        <v>1</v>
      </c>
      <c r="K48" s="7">
        <v>0</v>
      </c>
      <c r="M48">
        <v>1</v>
      </c>
      <c r="P48">
        <v>1</v>
      </c>
      <c r="S48">
        <v>1</v>
      </c>
      <c r="V48">
        <v>1</v>
      </c>
      <c r="Y48">
        <v>1</v>
      </c>
      <c r="AB48">
        <v>1</v>
      </c>
      <c r="AE48">
        <v>1</v>
      </c>
      <c r="AH48">
        <v>1</v>
      </c>
      <c r="AK48">
        <v>1</v>
      </c>
      <c r="AN48">
        <v>1</v>
      </c>
      <c r="AQ48">
        <v>1</v>
      </c>
    </row>
    <row r="49" spans="1:43" x14ac:dyDescent="0.3">
      <c r="A49" s="1">
        <v>235</v>
      </c>
      <c r="B49" t="s">
        <v>45</v>
      </c>
      <c r="C49" t="s">
        <v>113</v>
      </c>
      <c r="D49" t="s">
        <v>120</v>
      </c>
      <c r="E49" t="s">
        <v>103</v>
      </c>
      <c r="F49">
        <v>1</v>
      </c>
      <c r="G49">
        <v>12</v>
      </c>
      <c r="H49" t="s">
        <v>147</v>
      </c>
      <c r="K49" s="7">
        <v>21</v>
      </c>
    </row>
    <row r="50" spans="1:43" x14ac:dyDescent="0.3">
      <c r="A50" s="1">
        <v>236</v>
      </c>
      <c r="B50" t="s">
        <v>45</v>
      </c>
      <c r="C50" t="s">
        <v>113</v>
      </c>
      <c r="D50" t="s">
        <v>121</v>
      </c>
      <c r="E50" t="s">
        <v>75</v>
      </c>
      <c r="F50">
        <v>1</v>
      </c>
      <c r="G50">
        <v>12</v>
      </c>
      <c r="K50" s="10">
        <v>6220</v>
      </c>
    </row>
    <row r="51" spans="1:43" x14ac:dyDescent="0.3">
      <c r="A51" s="1">
        <v>238</v>
      </c>
      <c r="B51" t="s">
        <v>45</v>
      </c>
      <c r="C51" t="s">
        <v>113</v>
      </c>
      <c r="D51" t="s">
        <v>122</v>
      </c>
      <c r="E51" t="s">
        <v>103</v>
      </c>
      <c r="F51">
        <v>1</v>
      </c>
      <c r="G51">
        <v>12</v>
      </c>
      <c r="K51" s="11">
        <v>6614.46</v>
      </c>
    </row>
    <row r="52" spans="1:43" s="19" customFormat="1" x14ac:dyDescent="0.3">
      <c r="A52" s="18">
        <v>239</v>
      </c>
      <c r="B52" s="19" t="s">
        <v>45</v>
      </c>
      <c r="C52" s="19" t="s">
        <v>113</v>
      </c>
      <c r="D52" s="19" t="s">
        <v>123</v>
      </c>
      <c r="E52" s="19" t="s">
        <v>72</v>
      </c>
      <c r="F52" s="19">
        <v>1</v>
      </c>
      <c r="G52" s="19">
        <v>12</v>
      </c>
      <c r="J52" s="19">
        <v>15</v>
      </c>
      <c r="K52" s="19">
        <v>5</v>
      </c>
      <c r="M52" s="19">
        <v>15</v>
      </c>
      <c r="P52" s="19">
        <v>15</v>
      </c>
      <c r="S52" s="19">
        <v>15</v>
      </c>
      <c r="V52" s="19">
        <v>15</v>
      </c>
      <c r="Y52" s="19">
        <v>15</v>
      </c>
      <c r="AB52" s="19">
        <v>15</v>
      </c>
      <c r="AE52" s="19">
        <v>15</v>
      </c>
      <c r="AH52" s="19">
        <v>15</v>
      </c>
      <c r="AK52" s="19">
        <v>15</v>
      </c>
      <c r="AN52" s="19">
        <v>15</v>
      </c>
      <c r="AQ52" s="19">
        <v>15</v>
      </c>
    </row>
    <row r="53" spans="1:43" s="19" customFormat="1" x14ac:dyDescent="0.3">
      <c r="A53" s="18">
        <v>240</v>
      </c>
      <c r="B53" s="19" t="s">
        <v>45</v>
      </c>
      <c r="C53" s="19" t="s">
        <v>113</v>
      </c>
      <c r="D53" s="19" t="s">
        <v>124</v>
      </c>
      <c r="E53" s="19" t="s">
        <v>72</v>
      </c>
      <c r="F53" s="19">
        <v>1</v>
      </c>
      <c r="G53" s="19">
        <v>12</v>
      </c>
      <c r="J53" s="19">
        <v>8</v>
      </c>
      <c r="K53" s="19">
        <v>0</v>
      </c>
      <c r="M53" s="19">
        <v>8</v>
      </c>
      <c r="P53" s="19">
        <v>8</v>
      </c>
      <c r="S53" s="19">
        <v>8</v>
      </c>
      <c r="V53" s="19">
        <v>8</v>
      </c>
      <c r="Y53" s="19">
        <v>8</v>
      </c>
      <c r="AB53" s="19">
        <v>8</v>
      </c>
      <c r="AE53" s="19">
        <v>8</v>
      </c>
      <c r="AH53" s="19">
        <v>8</v>
      </c>
      <c r="AK53" s="19">
        <v>8</v>
      </c>
      <c r="AN53" s="19">
        <v>8</v>
      </c>
      <c r="AQ53" s="19">
        <v>8</v>
      </c>
    </row>
    <row r="54" spans="1:43" s="19" customFormat="1" x14ac:dyDescent="0.3">
      <c r="A54" s="18">
        <v>241</v>
      </c>
      <c r="B54" s="19" t="s">
        <v>45</v>
      </c>
      <c r="C54" s="19" t="s">
        <v>113</v>
      </c>
      <c r="D54" s="19" t="s">
        <v>125</v>
      </c>
      <c r="E54" s="19" t="s">
        <v>72</v>
      </c>
      <c r="F54" s="19">
        <v>1</v>
      </c>
      <c r="G54" s="19">
        <v>12</v>
      </c>
      <c r="J54" s="19">
        <v>3</v>
      </c>
      <c r="K54" s="19">
        <v>0</v>
      </c>
      <c r="M54" s="19">
        <v>3</v>
      </c>
      <c r="P54" s="19">
        <v>3</v>
      </c>
      <c r="S54" s="19">
        <v>3</v>
      </c>
      <c r="V54" s="19">
        <v>3</v>
      </c>
      <c r="Y54" s="19">
        <v>3</v>
      </c>
      <c r="AB54" s="19">
        <v>3</v>
      </c>
      <c r="AE54" s="19">
        <v>3</v>
      </c>
      <c r="AH54" s="19">
        <v>3</v>
      </c>
      <c r="AK54" s="19">
        <v>3</v>
      </c>
      <c r="AN54" s="19">
        <v>3</v>
      </c>
      <c r="AQ54" s="19">
        <v>3</v>
      </c>
    </row>
    <row r="55" spans="1:43" s="19" customFormat="1" x14ac:dyDescent="0.3">
      <c r="A55" s="18">
        <v>242</v>
      </c>
      <c r="B55" s="19" t="s">
        <v>45</v>
      </c>
      <c r="C55" s="19" t="s">
        <v>113</v>
      </c>
      <c r="D55" s="19" t="s">
        <v>126</v>
      </c>
      <c r="E55" s="19" t="s">
        <v>72</v>
      </c>
      <c r="F55" s="19">
        <v>1</v>
      </c>
      <c r="G55" s="19">
        <v>12</v>
      </c>
      <c r="J55" s="19">
        <v>2</v>
      </c>
      <c r="K55" s="19">
        <v>0</v>
      </c>
      <c r="M55" s="19">
        <v>2</v>
      </c>
      <c r="P55" s="19">
        <v>2</v>
      </c>
      <c r="S55" s="19">
        <v>2</v>
      </c>
      <c r="V55" s="19">
        <v>2</v>
      </c>
      <c r="Y55" s="19">
        <v>2</v>
      </c>
      <c r="AB55" s="19">
        <v>2</v>
      </c>
      <c r="AE55" s="19">
        <v>2</v>
      </c>
      <c r="AH55" s="19">
        <v>2</v>
      </c>
      <c r="AK55" s="19">
        <v>2</v>
      </c>
      <c r="AN55" s="19">
        <v>2</v>
      </c>
      <c r="AQ55" s="19">
        <v>2</v>
      </c>
    </row>
    <row r="56" spans="1:43" s="19" customFormat="1" x14ac:dyDescent="0.3">
      <c r="A56" s="18">
        <v>243</v>
      </c>
      <c r="B56" s="19" t="s">
        <v>45</v>
      </c>
      <c r="C56" s="19" t="s">
        <v>113</v>
      </c>
      <c r="D56" s="19" t="s">
        <v>127</v>
      </c>
      <c r="E56" s="19" t="s">
        <v>72</v>
      </c>
      <c r="F56" s="19">
        <v>1</v>
      </c>
      <c r="G56" s="19">
        <v>12</v>
      </c>
      <c r="J56" s="19">
        <v>2</v>
      </c>
      <c r="K56" s="19">
        <v>0</v>
      </c>
      <c r="M56" s="19">
        <v>2</v>
      </c>
      <c r="P56" s="19">
        <v>2</v>
      </c>
      <c r="S56" s="19">
        <v>2</v>
      </c>
      <c r="V56" s="19">
        <v>2</v>
      </c>
      <c r="Y56" s="19">
        <v>2</v>
      </c>
      <c r="AB56" s="19">
        <v>2</v>
      </c>
      <c r="AE56" s="19">
        <v>2</v>
      </c>
      <c r="AH56" s="19">
        <v>2</v>
      </c>
      <c r="AK56" s="19">
        <v>2</v>
      </c>
      <c r="AN56" s="19">
        <v>2</v>
      </c>
      <c r="AQ56" s="19">
        <v>2</v>
      </c>
    </row>
    <row r="57" spans="1:43" s="19" customFormat="1" x14ac:dyDescent="0.3">
      <c r="A57" s="18">
        <v>244</v>
      </c>
      <c r="B57" s="19" t="s">
        <v>45</v>
      </c>
      <c r="C57" s="19" t="s">
        <v>113</v>
      </c>
      <c r="D57" s="19" t="s">
        <v>128</v>
      </c>
      <c r="E57" s="19" t="s">
        <v>72</v>
      </c>
      <c r="F57" s="19">
        <v>1</v>
      </c>
      <c r="G57" s="19">
        <v>12</v>
      </c>
      <c r="J57" s="19">
        <v>2</v>
      </c>
      <c r="K57" s="19">
        <v>0</v>
      </c>
      <c r="M57" s="19">
        <v>2</v>
      </c>
      <c r="P57" s="19">
        <v>2</v>
      </c>
      <c r="S57" s="19">
        <v>2</v>
      </c>
      <c r="V57" s="19">
        <v>2</v>
      </c>
      <c r="Y57" s="19">
        <v>2</v>
      </c>
      <c r="AB57" s="19">
        <v>2</v>
      </c>
      <c r="AE57" s="19">
        <v>2</v>
      </c>
      <c r="AH57" s="19">
        <v>2</v>
      </c>
      <c r="AK57" s="19">
        <v>2</v>
      </c>
      <c r="AN57" s="19">
        <v>2</v>
      </c>
      <c r="AQ57" s="19">
        <v>2</v>
      </c>
    </row>
    <row r="58" spans="1:43" s="19" customFormat="1" x14ac:dyDescent="0.3">
      <c r="A58" s="18">
        <v>245</v>
      </c>
      <c r="B58" s="19" t="s">
        <v>45</v>
      </c>
      <c r="C58" s="19" t="s">
        <v>113</v>
      </c>
      <c r="D58" s="19" t="s">
        <v>129</v>
      </c>
      <c r="E58" s="19" t="s">
        <v>72</v>
      </c>
      <c r="F58" s="19">
        <v>1</v>
      </c>
      <c r="G58" s="19">
        <v>12</v>
      </c>
      <c r="K58" s="19">
        <v>5</v>
      </c>
    </row>
    <row r="59" spans="1:43" s="19" customFormat="1" x14ac:dyDescent="0.3">
      <c r="A59" s="18">
        <v>246</v>
      </c>
      <c r="B59" s="19" t="s">
        <v>45</v>
      </c>
      <c r="C59" s="19" t="s">
        <v>113</v>
      </c>
      <c r="D59" s="19" t="s">
        <v>130</v>
      </c>
      <c r="E59" s="19" t="s">
        <v>72</v>
      </c>
      <c r="F59" s="19">
        <v>1</v>
      </c>
      <c r="G59" s="19">
        <v>12</v>
      </c>
      <c r="K59" s="20">
        <v>4650</v>
      </c>
    </row>
    <row r="60" spans="1:43" s="19" customFormat="1" x14ac:dyDescent="0.3">
      <c r="A60" s="18">
        <v>247</v>
      </c>
      <c r="B60" s="19" t="s">
        <v>45</v>
      </c>
      <c r="C60" s="19" t="s">
        <v>113</v>
      </c>
      <c r="D60" s="19" t="s">
        <v>131</v>
      </c>
      <c r="E60" s="19" t="s">
        <v>103</v>
      </c>
      <c r="F60" s="19">
        <v>1</v>
      </c>
      <c r="G60" s="19">
        <v>12</v>
      </c>
      <c r="K60" s="19">
        <v>127</v>
      </c>
    </row>
    <row r="61" spans="1:43" s="19" customFormat="1" x14ac:dyDescent="0.3">
      <c r="A61" s="18">
        <v>252</v>
      </c>
      <c r="B61" s="19" t="s">
        <v>45</v>
      </c>
      <c r="C61" s="19" t="s">
        <v>113</v>
      </c>
      <c r="D61" s="19" t="s">
        <v>132</v>
      </c>
      <c r="E61" s="19" t="s">
        <v>72</v>
      </c>
      <c r="F61" s="19">
        <v>1</v>
      </c>
      <c r="G61" s="19">
        <v>12</v>
      </c>
      <c r="J61" s="19">
        <v>5</v>
      </c>
      <c r="K61" s="19">
        <v>1</v>
      </c>
      <c r="M61" s="19">
        <v>5</v>
      </c>
      <c r="P61" s="19">
        <v>5</v>
      </c>
      <c r="S61" s="19">
        <v>5</v>
      </c>
      <c r="V61" s="19">
        <v>5</v>
      </c>
      <c r="Y61" s="19">
        <v>5</v>
      </c>
      <c r="AB61" s="19">
        <v>5</v>
      </c>
      <c r="AE61" s="19">
        <v>5</v>
      </c>
      <c r="AH61" s="19">
        <v>5</v>
      </c>
      <c r="AK61" s="19">
        <v>5</v>
      </c>
      <c r="AN61" s="19">
        <v>5</v>
      </c>
      <c r="AQ61" s="19">
        <v>5</v>
      </c>
    </row>
    <row r="62" spans="1:43" s="19" customFormat="1" x14ac:dyDescent="0.3">
      <c r="A62" s="18">
        <v>253</v>
      </c>
      <c r="B62" s="19" t="s">
        <v>45</v>
      </c>
      <c r="C62" s="19" t="s">
        <v>113</v>
      </c>
      <c r="D62" s="19" t="s">
        <v>133</v>
      </c>
      <c r="E62" s="19" t="s">
        <v>72</v>
      </c>
      <c r="F62" s="19">
        <v>1</v>
      </c>
      <c r="G62" s="19">
        <v>12</v>
      </c>
      <c r="J62" s="19">
        <v>2</v>
      </c>
      <c r="K62" s="19">
        <v>0</v>
      </c>
      <c r="M62" s="19">
        <v>2</v>
      </c>
      <c r="P62" s="19">
        <v>2</v>
      </c>
      <c r="S62" s="19">
        <v>2</v>
      </c>
      <c r="V62" s="19">
        <v>2</v>
      </c>
      <c r="Y62" s="19">
        <v>2</v>
      </c>
      <c r="AB62" s="19">
        <v>2</v>
      </c>
      <c r="AE62" s="19">
        <v>2</v>
      </c>
      <c r="AH62" s="19">
        <v>2</v>
      </c>
      <c r="AK62" s="19">
        <v>2</v>
      </c>
      <c r="AN62" s="19">
        <v>2</v>
      </c>
      <c r="AQ62" s="19">
        <v>2</v>
      </c>
    </row>
    <row r="63" spans="1:43" s="19" customFormat="1" x14ac:dyDescent="0.3">
      <c r="A63" s="18">
        <v>254</v>
      </c>
      <c r="B63" s="19" t="s">
        <v>45</v>
      </c>
      <c r="C63" s="19" t="s">
        <v>113</v>
      </c>
      <c r="D63" s="19" t="s">
        <v>134</v>
      </c>
      <c r="E63" s="19" t="s">
        <v>72</v>
      </c>
      <c r="F63" s="19">
        <v>1</v>
      </c>
      <c r="G63" s="19">
        <v>12</v>
      </c>
      <c r="J63" s="19">
        <v>2</v>
      </c>
      <c r="K63" s="19">
        <v>0</v>
      </c>
      <c r="M63" s="19">
        <v>2</v>
      </c>
      <c r="P63" s="19">
        <v>2</v>
      </c>
      <c r="S63" s="19">
        <v>2</v>
      </c>
      <c r="V63" s="19">
        <v>2</v>
      </c>
      <c r="Y63" s="19">
        <v>2</v>
      </c>
      <c r="AB63" s="19">
        <v>2</v>
      </c>
      <c r="AE63" s="19">
        <v>2</v>
      </c>
      <c r="AH63" s="19">
        <v>2</v>
      </c>
      <c r="AK63" s="19">
        <v>2</v>
      </c>
      <c r="AN63" s="19">
        <v>2</v>
      </c>
      <c r="AQ63" s="19">
        <v>2</v>
      </c>
    </row>
    <row r="64" spans="1:43" s="19" customFormat="1" x14ac:dyDescent="0.3">
      <c r="A64" s="18">
        <v>255</v>
      </c>
      <c r="B64" s="19" t="s">
        <v>45</v>
      </c>
      <c r="C64" s="19" t="s">
        <v>113</v>
      </c>
      <c r="D64" s="19" t="s">
        <v>135</v>
      </c>
      <c r="E64" s="19" t="s">
        <v>72</v>
      </c>
      <c r="F64" s="19">
        <v>1</v>
      </c>
      <c r="G64" s="19">
        <v>12</v>
      </c>
      <c r="J64" s="19">
        <v>2</v>
      </c>
      <c r="K64" s="19">
        <v>0</v>
      </c>
      <c r="M64" s="19">
        <v>2</v>
      </c>
      <c r="P64" s="19">
        <v>2</v>
      </c>
      <c r="S64" s="19">
        <v>2</v>
      </c>
      <c r="V64" s="19">
        <v>2</v>
      </c>
      <c r="Y64" s="19">
        <v>2</v>
      </c>
      <c r="AB64" s="19">
        <v>2</v>
      </c>
      <c r="AE64" s="19">
        <v>2</v>
      </c>
      <c r="AH64" s="19">
        <v>2</v>
      </c>
      <c r="AK64" s="19">
        <v>2</v>
      </c>
      <c r="AN64" s="19">
        <v>2</v>
      </c>
      <c r="AQ64" s="19">
        <v>2</v>
      </c>
    </row>
    <row r="65" spans="1:43" s="19" customFormat="1" x14ac:dyDescent="0.3">
      <c r="A65" s="18">
        <v>256</v>
      </c>
      <c r="B65" s="19" t="s">
        <v>45</v>
      </c>
      <c r="C65" s="19" t="s">
        <v>113</v>
      </c>
      <c r="D65" s="19" t="s">
        <v>136</v>
      </c>
      <c r="E65" s="19" t="s">
        <v>72</v>
      </c>
      <c r="F65" s="19">
        <v>1</v>
      </c>
      <c r="G65" s="19">
        <v>12</v>
      </c>
      <c r="J65" s="19">
        <v>2</v>
      </c>
      <c r="K65" s="19">
        <v>0</v>
      </c>
      <c r="M65" s="19">
        <v>2</v>
      </c>
      <c r="P65" s="19">
        <v>2</v>
      </c>
      <c r="S65" s="19">
        <v>2</v>
      </c>
      <c r="V65" s="19">
        <v>2</v>
      </c>
      <c r="Y65" s="19">
        <v>2</v>
      </c>
      <c r="AB65" s="19">
        <v>2</v>
      </c>
      <c r="AE65" s="19">
        <v>2</v>
      </c>
      <c r="AH65" s="19">
        <v>2</v>
      </c>
      <c r="AK65" s="19">
        <v>2</v>
      </c>
      <c r="AN65" s="19">
        <v>2</v>
      </c>
      <c r="AQ65" s="19">
        <v>2</v>
      </c>
    </row>
    <row r="66" spans="1:43" s="19" customFormat="1" x14ac:dyDescent="0.3">
      <c r="A66" s="18">
        <v>257</v>
      </c>
      <c r="B66" s="19" t="s">
        <v>45</v>
      </c>
      <c r="C66" s="19" t="s">
        <v>113</v>
      </c>
      <c r="D66" s="19" t="s">
        <v>137</v>
      </c>
      <c r="E66" s="19" t="s">
        <v>72</v>
      </c>
      <c r="F66" s="19">
        <v>1</v>
      </c>
      <c r="G66" s="19">
        <v>12</v>
      </c>
      <c r="J66" s="19">
        <v>1</v>
      </c>
      <c r="K66" s="19">
        <v>0</v>
      </c>
      <c r="M66" s="19">
        <v>1</v>
      </c>
      <c r="P66" s="19">
        <v>1</v>
      </c>
      <c r="S66" s="19">
        <v>1</v>
      </c>
      <c r="V66" s="19">
        <v>1</v>
      </c>
      <c r="Y66" s="19">
        <v>1</v>
      </c>
      <c r="AB66" s="19">
        <v>1</v>
      </c>
      <c r="AE66" s="19">
        <v>1</v>
      </c>
      <c r="AH66" s="19">
        <v>1</v>
      </c>
      <c r="AK66" s="19">
        <v>1</v>
      </c>
      <c r="AN66" s="19">
        <v>1</v>
      </c>
      <c r="AQ66" s="19">
        <v>1</v>
      </c>
    </row>
    <row r="67" spans="1:43" s="19" customFormat="1" x14ac:dyDescent="0.3">
      <c r="A67" s="18">
        <v>258</v>
      </c>
      <c r="B67" s="19" t="s">
        <v>45</v>
      </c>
      <c r="C67" s="19" t="s">
        <v>113</v>
      </c>
      <c r="D67" s="19" t="s">
        <v>138</v>
      </c>
      <c r="E67" s="19" t="s">
        <v>72</v>
      </c>
      <c r="F67" s="19">
        <v>1</v>
      </c>
      <c r="G67" s="19">
        <v>12</v>
      </c>
      <c r="K67" s="19">
        <v>1</v>
      </c>
    </row>
    <row r="68" spans="1:43" s="19" customFormat="1" x14ac:dyDescent="0.3">
      <c r="A68" s="18">
        <v>259</v>
      </c>
      <c r="B68" s="19" t="s">
        <v>45</v>
      </c>
      <c r="C68" s="19" t="s">
        <v>113</v>
      </c>
      <c r="D68" s="19" t="s">
        <v>139</v>
      </c>
      <c r="E68" s="19" t="s">
        <v>72</v>
      </c>
      <c r="F68" s="19">
        <v>1</v>
      </c>
      <c r="G68" s="19">
        <v>12</v>
      </c>
      <c r="K68" s="21">
        <v>80000</v>
      </c>
    </row>
    <row r="69" spans="1:43" s="19" customFormat="1" x14ac:dyDescent="0.3">
      <c r="A69" s="18">
        <v>260</v>
      </c>
      <c r="B69" s="19" t="s">
        <v>45</v>
      </c>
      <c r="C69" s="19" t="s">
        <v>113</v>
      </c>
      <c r="D69" s="19" t="s">
        <v>131</v>
      </c>
      <c r="E69" s="19" t="s">
        <v>72</v>
      </c>
      <c r="F69" s="19">
        <v>1</v>
      </c>
      <c r="G69" s="19">
        <v>12</v>
      </c>
      <c r="K69" s="19">
        <v>0</v>
      </c>
    </row>
    <row r="70" spans="1:43" x14ac:dyDescent="0.3">
      <c r="A70" s="1">
        <v>261</v>
      </c>
      <c r="B70" t="s">
        <v>45</v>
      </c>
      <c r="C70" t="s">
        <v>113</v>
      </c>
      <c r="D70" t="s">
        <v>140</v>
      </c>
      <c r="E70" t="s">
        <v>72</v>
      </c>
      <c r="F70">
        <v>1</v>
      </c>
      <c r="G70">
        <v>12</v>
      </c>
      <c r="K70">
        <v>0</v>
      </c>
    </row>
    <row r="71" spans="1:43" x14ac:dyDescent="0.3">
      <c r="A71" s="1">
        <v>262</v>
      </c>
      <c r="B71" t="s">
        <v>45</v>
      </c>
      <c r="C71" t="s">
        <v>113</v>
      </c>
      <c r="D71" t="s">
        <v>141</v>
      </c>
      <c r="E71" t="s">
        <v>75</v>
      </c>
      <c r="F71">
        <v>1</v>
      </c>
      <c r="G71">
        <v>12</v>
      </c>
      <c r="K71">
        <v>0</v>
      </c>
    </row>
    <row r="72" spans="1:43" x14ac:dyDescent="0.3">
      <c r="A72" s="1">
        <v>263</v>
      </c>
      <c r="B72" t="s">
        <v>45</v>
      </c>
      <c r="C72" t="s">
        <v>113</v>
      </c>
      <c r="D72" t="s">
        <v>142</v>
      </c>
      <c r="E72" t="s">
        <v>72</v>
      </c>
      <c r="F72">
        <v>1</v>
      </c>
      <c r="G72">
        <v>12</v>
      </c>
      <c r="K72">
        <v>0</v>
      </c>
    </row>
    <row r="73" spans="1:43" x14ac:dyDescent="0.3">
      <c r="A73" s="1">
        <v>264</v>
      </c>
      <c r="B73" t="s">
        <v>45</v>
      </c>
      <c r="C73" t="s">
        <v>113</v>
      </c>
      <c r="D73" t="s">
        <v>143</v>
      </c>
      <c r="E73" t="s">
        <v>72</v>
      </c>
      <c r="F73">
        <v>1</v>
      </c>
      <c r="G73">
        <v>12</v>
      </c>
      <c r="K73">
        <v>3</v>
      </c>
    </row>
    <row r="74" spans="1:43" x14ac:dyDescent="0.3">
      <c r="A74" s="1">
        <v>265</v>
      </c>
      <c r="B74" t="s">
        <v>45</v>
      </c>
      <c r="C74" t="s">
        <v>113</v>
      </c>
      <c r="D74" t="s">
        <v>144</v>
      </c>
      <c r="E74" t="s">
        <v>72</v>
      </c>
      <c r="F74">
        <v>1</v>
      </c>
      <c r="G74">
        <v>12</v>
      </c>
      <c r="J74">
        <v>1</v>
      </c>
      <c r="K74">
        <v>0</v>
      </c>
      <c r="M74">
        <v>1</v>
      </c>
      <c r="P74">
        <v>1</v>
      </c>
      <c r="S74">
        <v>1</v>
      </c>
      <c r="V74">
        <v>1</v>
      </c>
      <c r="Y74">
        <v>1</v>
      </c>
      <c r="AB74">
        <v>1</v>
      </c>
      <c r="AE74">
        <v>1</v>
      </c>
      <c r="AH74">
        <v>1</v>
      </c>
      <c r="AK74">
        <v>1</v>
      </c>
      <c r="AN74">
        <v>1</v>
      </c>
      <c r="AQ74">
        <v>1</v>
      </c>
    </row>
    <row r="75" spans="1:43" x14ac:dyDescent="0.3">
      <c r="A75" s="1">
        <v>266</v>
      </c>
      <c r="B75" t="s">
        <v>45</v>
      </c>
      <c r="C75" t="s">
        <v>113</v>
      </c>
      <c r="D75" t="s">
        <v>145</v>
      </c>
      <c r="E75" t="s">
        <v>72</v>
      </c>
      <c r="F75">
        <v>1</v>
      </c>
      <c r="G75">
        <v>12</v>
      </c>
      <c r="J75">
        <v>4</v>
      </c>
      <c r="K75">
        <v>0</v>
      </c>
      <c r="M75">
        <v>4</v>
      </c>
      <c r="P75">
        <v>4</v>
      </c>
      <c r="S75">
        <v>4</v>
      </c>
      <c r="V75">
        <v>4</v>
      </c>
      <c r="Y75">
        <v>4</v>
      </c>
      <c r="AB75">
        <v>4</v>
      </c>
      <c r="AE75">
        <v>4</v>
      </c>
      <c r="AH75">
        <v>4</v>
      </c>
      <c r="AK75">
        <v>4</v>
      </c>
      <c r="AN75">
        <v>4</v>
      </c>
      <c r="AQ75">
        <v>4</v>
      </c>
    </row>
    <row r="76" spans="1:43" x14ac:dyDescent="0.3">
      <c r="A76" s="1">
        <v>267</v>
      </c>
      <c r="B76" t="s">
        <v>45</v>
      </c>
      <c r="C76" t="s">
        <v>113</v>
      </c>
      <c r="D76" t="s">
        <v>146</v>
      </c>
      <c r="E76" t="s">
        <v>72</v>
      </c>
      <c r="F76">
        <v>1</v>
      </c>
      <c r="G76">
        <v>12</v>
      </c>
      <c r="J76">
        <v>1</v>
      </c>
      <c r="K76">
        <v>0</v>
      </c>
      <c r="M76">
        <v>1</v>
      </c>
      <c r="P76">
        <v>1</v>
      </c>
      <c r="S76">
        <v>1</v>
      </c>
      <c r="V76">
        <v>1</v>
      </c>
      <c r="Y76">
        <v>1</v>
      </c>
      <c r="AB76">
        <v>1</v>
      </c>
      <c r="AE76">
        <v>1</v>
      </c>
      <c r="AH76">
        <v>1</v>
      </c>
      <c r="AK76">
        <v>1</v>
      </c>
      <c r="AN76">
        <v>1</v>
      </c>
      <c r="AQ7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2025-01-22T17:31:46Z</dcterms:created>
  <dcterms:modified xsi:type="dcterms:W3CDTF">2025-03-26T12:10:14Z</dcterms:modified>
</cp:coreProperties>
</file>