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l\ownCloud2\BREE\AA3-Results\Results\"/>
    </mc:Choice>
  </mc:AlternateContent>
  <bookViews>
    <workbookView xWindow="0" yWindow="0" windowWidth="23040" windowHeight="8916" activeTab="5"/>
  </bookViews>
  <sheets>
    <sheet name="QC" sheetId="1" r:id="rId1"/>
    <sheet name="QC_analysis" sheetId="6" r:id="rId2"/>
    <sheet name="Data" sheetId="2" r:id="rId3"/>
    <sheet name="Table" sheetId="3" r:id="rId4"/>
    <sheet name="Compiled" sheetId="4" r:id="rId5"/>
    <sheet name="forDistribution" sheetId="5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6" l="1"/>
  <c r="T72" i="6"/>
  <c r="T71" i="6"/>
  <c r="T70" i="6"/>
  <c r="T69" i="6"/>
  <c r="T68" i="6"/>
  <c r="T67" i="6"/>
  <c r="T66" i="6"/>
  <c r="T65" i="6"/>
  <c r="T64" i="6"/>
  <c r="T63" i="6"/>
  <c r="T62" i="6"/>
  <c r="T59" i="6"/>
  <c r="T58" i="6"/>
  <c r="T57" i="6"/>
  <c r="T56" i="6"/>
  <c r="T55" i="6"/>
  <c r="T54" i="6"/>
  <c r="T53" i="6"/>
  <c r="T52" i="6"/>
  <c r="T51" i="6"/>
  <c r="T50" i="6"/>
  <c r="T49" i="6"/>
  <c r="T47" i="6"/>
  <c r="T46" i="6"/>
  <c r="T45" i="6"/>
  <c r="T44" i="6"/>
  <c r="T43" i="6"/>
  <c r="T42" i="6"/>
  <c r="T41" i="6"/>
  <c r="T40" i="6"/>
  <c r="T39" i="6"/>
  <c r="T38" i="6"/>
  <c r="T37" i="6"/>
  <c r="T35" i="6"/>
  <c r="T34" i="6"/>
  <c r="T33" i="6"/>
  <c r="T32" i="6"/>
  <c r="T31" i="6"/>
  <c r="T30" i="6"/>
  <c r="T29" i="6"/>
  <c r="T28" i="6"/>
  <c r="T27" i="6"/>
  <c r="T26" i="6"/>
  <c r="T25" i="6"/>
  <c r="M72" i="6"/>
  <c r="M71" i="6"/>
  <c r="M70" i="6"/>
  <c r="M69" i="6"/>
  <c r="M68" i="6"/>
  <c r="M67" i="6"/>
  <c r="M66" i="6"/>
  <c r="M65" i="6"/>
  <c r="M64" i="6"/>
  <c r="M63" i="6"/>
  <c r="M62" i="6"/>
  <c r="K6" i="6" s="1"/>
  <c r="M47" i="6"/>
  <c r="M46" i="6"/>
  <c r="M45" i="6"/>
  <c r="M44" i="6"/>
  <c r="M43" i="6"/>
  <c r="M42" i="6"/>
  <c r="M41" i="6"/>
  <c r="M40" i="6"/>
  <c r="M39" i="6"/>
  <c r="M38" i="6"/>
  <c r="M59" i="6"/>
  <c r="M58" i="6"/>
  <c r="M57" i="6"/>
  <c r="M56" i="6"/>
  <c r="M55" i="6"/>
  <c r="M54" i="6"/>
  <c r="M53" i="6"/>
  <c r="M52" i="6"/>
  <c r="M51" i="6"/>
  <c r="M50" i="6"/>
  <c r="M49" i="6"/>
  <c r="M35" i="6"/>
  <c r="M34" i="6"/>
  <c r="M33" i="6"/>
  <c r="M32" i="6"/>
  <c r="M31" i="6"/>
  <c r="M30" i="6"/>
  <c r="M29" i="6"/>
  <c r="M28" i="6"/>
  <c r="M27" i="6"/>
  <c r="M26" i="6"/>
  <c r="T61" i="6"/>
  <c r="S61" i="6"/>
  <c r="M61" i="6"/>
  <c r="T60" i="6"/>
  <c r="T48" i="6"/>
  <c r="M48" i="6"/>
  <c r="T36" i="6"/>
  <c r="M36" i="6"/>
  <c r="T24" i="6"/>
  <c r="M24" i="6"/>
  <c r="F21" i="6"/>
  <c r="F20" i="6"/>
  <c r="F19" i="6"/>
  <c r="F17" i="6"/>
  <c r="F16" i="6"/>
  <c r="F15" i="6"/>
  <c r="C15" i="6"/>
  <c r="C14" i="6"/>
  <c r="G5" i="6" s="1"/>
  <c r="L13" i="6"/>
  <c r="K13" i="6"/>
  <c r="C13" i="6"/>
  <c r="L12" i="6"/>
  <c r="K12" i="6"/>
  <c r="F12" i="6"/>
  <c r="C12" i="6"/>
  <c r="L11" i="6"/>
  <c r="K11" i="6"/>
  <c r="H11" i="6"/>
  <c r="F11" i="6"/>
  <c r="G11" i="6" s="1"/>
  <c r="C11" i="6"/>
  <c r="L10" i="6"/>
  <c r="F10" i="6"/>
  <c r="L6" i="6"/>
  <c r="L5" i="6"/>
  <c r="K5" i="6"/>
  <c r="H5" i="6"/>
  <c r="L4" i="6"/>
  <c r="K4" i="6"/>
  <c r="H4" i="6"/>
  <c r="L3" i="6"/>
  <c r="K3" i="6"/>
  <c r="H3" i="6"/>
  <c r="L16" i="6" l="1"/>
  <c r="K16" i="6"/>
  <c r="K17" i="6"/>
  <c r="H12" i="6"/>
  <c r="L17" i="6"/>
  <c r="O16" i="6" s="1"/>
  <c r="G10" i="6"/>
  <c r="G12" i="6"/>
  <c r="G3" i="6"/>
  <c r="G4" i="6"/>
  <c r="H10" i="6"/>
  <c r="G16" i="6" l="1"/>
  <c r="G20" i="6" s="1"/>
  <c r="G17" i="6"/>
  <c r="G21" i="6" s="1"/>
  <c r="H17" i="6"/>
  <c r="H21" i="6" s="1"/>
  <c r="N16" i="6"/>
  <c r="G15" i="6"/>
  <c r="G19" i="6" s="1"/>
  <c r="H15" i="6"/>
  <c r="H19" i="6" s="1"/>
  <c r="H16" i="6"/>
  <c r="H20" i="6" s="1"/>
  <c r="T80" i="1" l="1"/>
  <c r="T78" i="1"/>
  <c r="T76" i="1"/>
  <c r="T74" i="1"/>
  <c r="T72" i="1"/>
  <c r="T70" i="1"/>
  <c r="T68" i="1"/>
  <c r="T66" i="1"/>
  <c r="T64" i="1"/>
  <c r="T62" i="1"/>
  <c r="N80" i="1"/>
  <c r="N78" i="1"/>
  <c r="N76" i="1"/>
  <c r="N74" i="1"/>
  <c r="N72" i="1"/>
  <c r="N70" i="1"/>
  <c r="N68" i="1"/>
  <c r="N66" i="1"/>
  <c r="N64" i="1"/>
  <c r="N62" i="1"/>
  <c r="N60" i="1"/>
  <c r="D79" i="4"/>
  <c r="E79" i="4" s="1"/>
  <c r="F79" i="4"/>
  <c r="G79" i="4" s="1"/>
  <c r="D80" i="4"/>
  <c r="E80" i="4" s="1"/>
  <c r="F80" i="4"/>
  <c r="G80" i="4" s="1"/>
  <c r="D81" i="4"/>
  <c r="E81" i="4" s="1"/>
  <c r="F81" i="4"/>
  <c r="G81" i="4" s="1"/>
  <c r="D82" i="4"/>
  <c r="E82" i="4" s="1"/>
  <c r="F82" i="4"/>
  <c r="G82" i="4" s="1"/>
  <c r="D83" i="4"/>
  <c r="E83" i="4" s="1"/>
  <c r="F83" i="4"/>
  <c r="G83" i="4" s="1"/>
  <c r="D84" i="4"/>
  <c r="E84" i="4" s="1"/>
  <c r="F84" i="4"/>
  <c r="G84" i="4" s="1"/>
  <c r="D85" i="4"/>
  <c r="E85" i="4" s="1"/>
  <c r="F85" i="4"/>
  <c r="G85" i="4" s="1"/>
  <c r="D86" i="4"/>
  <c r="E86" i="4" s="1"/>
  <c r="F86" i="4"/>
  <c r="G86" i="4"/>
  <c r="D87" i="4"/>
  <c r="E87" i="4" s="1"/>
  <c r="F87" i="4"/>
  <c r="G87" i="4" s="1"/>
  <c r="D88" i="4"/>
  <c r="E88" i="4" s="1"/>
  <c r="F88" i="4"/>
  <c r="G88" i="4" s="1"/>
  <c r="D89" i="4"/>
  <c r="E89" i="4" s="1"/>
  <c r="F89" i="4"/>
  <c r="G89" i="4" s="1"/>
  <c r="D90" i="4"/>
  <c r="E90" i="4" s="1"/>
  <c r="F90" i="4"/>
  <c r="G90" i="4"/>
  <c r="D91" i="4"/>
  <c r="E91" i="4" s="1"/>
  <c r="F91" i="4"/>
  <c r="G91" i="4" s="1"/>
  <c r="D92" i="4"/>
  <c r="E92" i="4" s="1"/>
  <c r="F92" i="4"/>
  <c r="G92" i="4" s="1"/>
  <c r="D93" i="4"/>
  <c r="E93" i="4" s="1"/>
  <c r="F93" i="4"/>
  <c r="G93" i="4" s="1"/>
  <c r="D94" i="4"/>
  <c r="E94" i="4" s="1"/>
  <c r="F94" i="4"/>
  <c r="G94" i="4"/>
  <c r="D95" i="4"/>
  <c r="E95" i="4" s="1"/>
  <c r="F95" i="4"/>
  <c r="G95" i="4" s="1"/>
  <c r="D96" i="4"/>
  <c r="E96" i="4" s="1"/>
  <c r="F96" i="4"/>
  <c r="G96" i="4" s="1"/>
  <c r="D97" i="4"/>
  <c r="E97" i="4" s="1"/>
  <c r="F97" i="4"/>
  <c r="G97" i="4" s="1"/>
  <c r="D98" i="4"/>
  <c r="E98" i="4" s="1"/>
  <c r="F98" i="4"/>
  <c r="G98" i="4" s="1"/>
  <c r="D99" i="4"/>
  <c r="E99" i="4" s="1"/>
  <c r="F99" i="4"/>
  <c r="G99" i="4" s="1"/>
  <c r="D100" i="4"/>
  <c r="E100" i="4" s="1"/>
  <c r="F100" i="4"/>
  <c r="G100" i="4" s="1"/>
  <c r="D101" i="4"/>
  <c r="E101" i="4" s="1"/>
  <c r="F101" i="4"/>
  <c r="G101" i="4" s="1"/>
  <c r="D102" i="4"/>
  <c r="E102" i="4" s="1"/>
  <c r="F102" i="4"/>
  <c r="G102" i="4" s="1"/>
  <c r="D103" i="4"/>
  <c r="E103" i="4" s="1"/>
  <c r="F103" i="4"/>
  <c r="G103" i="4" s="1"/>
  <c r="D104" i="4"/>
  <c r="E104" i="4" s="1"/>
  <c r="F104" i="4"/>
  <c r="G104" i="4" s="1"/>
  <c r="B8" i="1"/>
  <c r="C7" i="1"/>
  <c r="C6" i="1"/>
  <c r="B6" i="1"/>
  <c r="F11" i="4" l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G51" i="4" s="1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E51" i="4" s="1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E11" i="4" l="1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7" i="4"/>
  <c r="G37" i="4"/>
  <c r="E38" i="4"/>
  <c r="G38" i="4"/>
  <c r="E39" i="4"/>
  <c r="G39" i="4"/>
  <c r="E40" i="4"/>
  <c r="G40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2" i="4"/>
  <c r="G52" i="4"/>
  <c r="E53" i="4"/>
  <c r="G53" i="4"/>
  <c r="E54" i="4"/>
  <c r="G54" i="4"/>
  <c r="E55" i="4"/>
  <c r="G55" i="4"/>
  <c r="E56" i="4"/>
  <c r="G56" i="4"/>
  <c r="E57" i="4"/>
  <c r="G57" i="4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65" i="4"/>
  <c r="G65" i="4"/>
  <c r="E66" i="4"/>
  <c r="G66" i="4"/>
  <c r="E67" i="4"/>
  <c r="G67" i="4"/>
  <c r="E68" i="4"/>
  <c r="G68" i="4"/>
  <c r="E69" i="4"/>
  <c r="G69" i="4"/>
  <c r="E70" i="4"/>
  <c r="G70" i="4"/>
  <c r="E71" i="4"/>
  <c r="G71" i="4"/>
  <c r="E72" i="4"/>
  <c r="G72" i="4"/>
  <c r="E73" i="4"/>
  <c r="G73" i="4"/>
  <c r="E74" i="4"/>
  <c r="G74" i="4"/>
  <c r="E75" i="4"/>
  <c r="G75" i="4"/>
  <c r="E76" i="4"/>
  <c r="G76" i="4"/>
  <c r="E77" i="4"/>
  <c r="G77" i="4"/>
  <c r="E78" i="4"/>
  <c r="G78" i="4"/>
  <c r="K7" i="1" l="1"/>
  <c r="C18" i="1"/>
  <c r="C17" i="1"/>
  <c r="B7" i="1" s="1"/>
  <c r="C16" i="1"/>
  <c r="C15" i="1"/>
  <c r="C14" i="1"/>
  <c r="O103" i="1"/>
  <c r="I103" i="1"/>
  <c r="C8" i="1"/>
  <c r="U7" i="1"/>
  <c r="U8" i="1" s="1"/>
  <c r="T7" i="1"/>
  <c r="T8" i="1" s="1"/>
  <c r="P7" i="1"/>
  <c r="O7" i="1"/>
  <c r="P6" i="1"/>
  <c r="O6" i="1"/>
  <c r="K6" i="1"/>
  <c r="L6" i="1" s="1"/>
  <c r="H6" i="1"/>
  <c r="H7" i="1" s="1"/>
  <c r="H8" i="1" s="1"/>
  <c r="G6" i="1"/>
  <c r="G7" i="1" s="1"/>
  <c r="G8" i="1" s="1"/>
  <c r="L7" i="1" l="1"/>
  <c r="O8" i="1"/>
  <c r="P8" i="1"/>
</calcChain>
</file>

<file path=xl/sharedStrings.xml><?xml version="1.0" encoding="utf-8"?>
<sst xmlns="http://schemas.openxmlformats.org/spreadsheetml/2006/main" count="4038" uniqueCount="372">
  <si>
    <t>Reference Material Recovery</t>
  </si>
  <si>
    <t>Method Detection Limit</t>
  </si>
  <si>
    <t>Dups. Average RPD</t>
  </si>
  <si>
    <t>Method Blank</t>
  </si>
  <si>
    <t>Check Std. Recovery</t>
  </si>
  <si>
    <t>dilution factor</t>
  </si>
  <si>
    <t>TDN</t>
  </si>
  <si>
    <t>TDP</t>
  </si>
  <si>
    <t>target</t>
  </si>
  <si>
    <t>std.dev</t>
  </si>
  <si>
    <t>Num Pairs</t>
  </si>
  <si>
    <t>Ave. Blank</t>
  </si>
  <si>
    <t>MDL (uM/L)</t>
  </si>
  <si>
    <t>Dups RPD</t>
  </si>
  <si>
    <t xml:space="preserve">% Top Std. </t>
  </si>
  <si>
    <t>&lt;1%</t>
  </si>
  <si>
    <t>Ave. check</t>
  </si>
  <si>
    <t>MDL (mg/L)</t>
  </si>
  <si>
    <t>% Check</t>
  </si>
  <si>
    <t>&lt;10%</t>
  </si>
  <si>
    <t>recovery</t>
  </si>
  <si>
    <t>mg/L (P or N)</t>
  </si>
  <si>
    <t>uM/L (P or N)</t>
  </si>
  <si>
    <t>NO3</t>
  </si>
  <si>
    <t>NH4</t>
  </si>
  <si>
    <t>PO4</t>
  </si>
  <si>
    <t>TN</t>
  </si>
  <si>
    <t>TP</t>
  </si>
  <si>
    <t xml:space="preserve">Reference material recovery </t>
  </si>
  <si>
    <t>10x dilution</t>
  </si>
  <si>
    <t>SAMP</t>
  </si>
  <si>
    <t>A</t>
  </si>
  <si>
    <t>V</t>
  </si>
  <si>
    <t>5x dilution</t>
  </si>
  <si>
    <t>1x dilution</t>
  </si>
  <si>
    <t>MDL</t>
  </si>
  <si>
    <t>Duplicates</t>
  </si>
  <si>
    <t>DSAMP</t>
  </si>
  <si>
    <t>Method Blanks</t>
  </si>
  <si>
    <t>blank</t>
  </si>
  <si>
    <t>Check Standards</t>
  </si>
  <si>
    <t>check</t>
  </si>
  <si>
    <t>C</t>
  </si>
  <si>
    <t>B</t>
  </si>
  <si>
    <t>D</t>
  </si>
  <si>
    <t>SRS 2018 high (140)</t>
  </si>
  <si>
    <t>ANAL</t>
  </si>
  <si>
    <t>NOx+PO4_digested_4500P-J.ANL</t>
  </si>
  <si>
    <t xml:space="preserve">RUN </t>
  </si>
  <si>
    <t>DATE</t>
  </si>
  <si>
    <t>TIME</t>
  </si>
  <si>
    <t>OPER</t>
  </si>
  <si>
    <t>COMM</t>
  </si>
  <si>
    <t>TYPE</t>
  </si>
  <si>
    <t>Real</t>
  </si>
  <si>
    <t>Virt</t>
  </si>
  <si>
    <t>CHAN</t>
  </si>
  <si>
    <t>METH</t>
  </si>
  <si>
    <t>NOx</t>
  </si>
  <si>
    <t>TN/TDN</t>
  </si>
  <si>
    <t>TP/TDP</t>
  </si>
  <si>
    <t>UNIT</t>
  </si>
  <si>
    <t>µmol/L</t>
  </si>
  <si>
    <t>mg/L</t>
  </si>
  <si>
    <t>Base</t>
  </si>
  <si>
    <t>Gain</t>
  </si>
  <si>
    <t>FIT</t>
  </si>
  <si>
    <t>L</t>
  </si>
  <si>
    <t>COEFF</t>
  </si>
  <si>
    <t>Sample ID</t>
  </si>
  <si>
    <t>Peak Number</t>
  </si>
  <si>
    <t>Cup Number</t>
  </si>
  <si>
    <t>Cup Type</t>
  </si>
  <si>
    <t>Cup Group</t>
  </si>
  <si>
    <t>Calibrants 1</t>
  </si>
  <si>
    <t>Results 1</t>
  </si>
  <si>
    <t>AD Values</t>
  </si>
  <si>
    <t>Peak Start</t>
  </si>
  <si>
    <t>Peak Position</t>
  </si>
  <si>
    <t>Peak Class</t>
  </si>
  <si>
    <t>Calibrants 3</t>
  </si>
  <si>
    <t>Results 3</t>
  </si>
  <si>
    <t>Results 2</t>
  </si>
  <si>
    <t>Primer</t>
  </si>
  <si>
    <t>PRIM</t>
  </si>
  <si>
    <t>&amp;</t>
  </si>
  <si>
    <t>Drift</t>
  </si>
  <si>
    <t>DRIF</t>
  </si>
  <si>
    <t>High</t>
  </si>
  <si>
    <t>HIGH</t>
  </si>
  <si>
    <t>Low</t>
  </si>
  <si>
    <t xml:space="preserve">LOW </t>
  </si>
  <si>
    <t>A 150</t>
  </si>
  <si>
    <t>CALB</t>
  </si>
  <si>
    <t>B 112.5</t>
  </si>
  <si>
    <t>C 75</t>
  </si>
  <si>
    <t>D 37.5</t>
  </si>
  <si>
    <t>E 22.5</t>
  </si>
  <si>
    <t>F 15</t>
  </si>
  <si>
    <t>G 7.5</t>
  </si>
  <si>
    <t>H 3.75</t>
  </si>
  <si>
    <t>I 1.5</t>
  </si>
  <si>
    <t>J 0</t>
  </si>
  <si>
    <t>Recovery std NO2 (1 )</t>
  </si>
  <si>
    <t>REC</t>
  </si>
  <si>
    <t>Recovery std NO3 (1 )</t>
  </si>
  <si>
    <t>Quality Cup</t>
  </si>
  <si>
    <t>QUAL</t>
  </si>
  <si>
    <t>UNKNOWN</t>
  </si>
  <si>
    <t>Baseline</t>
  </si>
  <si>
    <t>BASL</t>
  </si>
  <si>
    <t>USGS N140 100x</t>
  </si>
  <si>
    <t>USGS N140 50x</t>
  </si>
  <si>
    <t>Usgs N140 10x</t>
  </si>
  <si>
    <t>Recovery std NO2 (1</t>
  </si>
  <si>
    <t>End</t>
  </si>
  <si>
    <t xml:space="preserve">END </t>
  </si>
  <si>
    <t xml:space="preserve"> </t>
  </si>
  <si>
    <t>Column1</t>
  </si>
  <si>
    <t>Column2</t>
  </si>
  <si>
    <t>AD Values3</t>
  </si>
  <si>
    <t>Peak Start4</t>
  </si>
  <si>
    <t>Peak Position5</t>
  </si>
  <si>
    <t>Peak Class6</t>
  </si>
  <si>
    <t>Column7</t>
  </si>
  <si>
    <t>Results 18</t>
  </si>
  <si>
    <t>AD Values9</t>
  </si>
  <si>
    <t>Peak Start10</t>
  </si>
  <si>
    <t>Peak Position11</t>
  </si>
  <si>
    <t>Peak Class12</t>
  </si>
  <si>
    <t>Column13</t>
  </si>
  <si>
    <t>AD Values14</t>
  </si>
  <si>
    <t>Peak Start15</t>
  </si>
  <si>
    <t>Peak Position16</t>
  </si>
  <si>
    <t>Peak Class17</t>
  </si>
  <si>
    <t>TN uMol/L N</t>
  </si>
  <si>
    <t>TN mg/L N</t>
  </si>
  <si>
    <t>TP uMol/L P</t>
  </si>
  <si>
    <t>TP mg/L N</t>
  </si>
  <si>
    <t xml:space="preserve">Low level reference material had high recovery rates, but all samples were higher than the top reference material, which had an acceptable recovery rate. All other QC checks out well </t>
  </si>
  <si>
    <t>191212A_MD19_TDN-TDP_set2_sbR1.RUN</t>
  </si>
  <si>
    <t>MD19_2-1</t>
  </si>
  <si>
    <t>MD19_2-2</t>
  </si>
  <si>
    <t>MD19_2-3</t>
  </si>
  <si>
    <t>MD19_2-4</t>
  </si>
  <si>
    <t>MD19_2-5</t>
  </si>
  <si>
    <t>MD19_2-6</t>
  </si>
  <si>
    <t>MD19_2-7</t>
  </si>
  <si>
    <t>MD19_2-8</t>
  </si>
  <si>
    <t>MD19_2-9</t>
  </si>
  <si>
    <t>MD19_2-10</t>
  </si>
  <si>
    <t>MD19_2-11</t>
  </si>
  <si>
    <t>MD19_2-12</t>
  </si>
  <si>
    <t>MD19_2-13</t>
  </si>
  <si>
    <t>MD19_2-14</t>
  </si>
  <si>
    <t>MD19_2-15</t>
  </si>
  <si>
    <t>MD19_2-16</t>
  </si>
  <si>
    <t>MD19_2-17</t>
  </si>
  <si>
    <t>MD19_2-18</t>
  </si>
  <si>
    <t>MD19_2-19</t>
  </si>
  <si>
    <t>MD19_2-20</t>
  </si>
  <si>
    <t>MD19_2-21</t>
  </si>
  <si>
    <t>MD19_2-22</t>
  </si>
  <si>
    <t>MD19_2-23</t>
  </si>
  <si>
    <t>MD19_2-24</t>
  </si>
  <si>
    <t>MD19_2-25</t>
  </si>
  <si>
    <t>MD19_2-26</t>
  </si>
  <si>
    <t>MD19_2-27</t>
  </si>
  <si>
    <t>MD19_2-28</t>
  </si>
  <si>
    <t>MD19_2-29</t>
  </si>
  <si>
    <t>MD19_2-30</t>
  </si>
  <si>
    <t>E</t>
  </si>
  <si>
    <t>MD19_2-31</t>
  </si>
  <si>
    <t>MD19_2-32</t>
  </si>
  <si>
    <t>MD19_2-33</t>
  </si>
  <si>
    <t>MD19_2-34</t>
  </si>
  <si>
    <t>MD19_2-35</t>
  </si>
  <si>
    <t>MD19_2-36</t>
  </si>
  <si>
    <t>MD19_2-37</t>
  </si>
  <si>
    <t>MD19_2-38</t>
  </si>
  <si>
    <t>MD19_2-39</t>
  </si>
  <si>
    <t>MD19_2-40</t>
  </si>
  <si>
    <t>MD19_2-41</t>
  </si>
  <si>
    <t>MD19_2-42</t>
  </si>
  <si>
    <t>MD19_2-43</t>
  </si>
  <si>
    <t>MD19_2-44</t>
  </si>
  <si>
    <t>MD19_2-45</t>
  </si>
  <si>
    <t>MD19_2-46</t>
  </si>
  <si>
    <t>MD19_2-47</t>
  </si>
  <si>
    <t>MD19_2-48</t>
  </si>
  <si>
    <t>MD19_2-49</t>
  </si>
  <si>
    <t>MD19_2-50</t>
  </si>
  <si>
    <t>MD19_2-51</t>
  </si>
  <si>
    <t>MD19_2-52</t>
  </si>
  <si>
    <t>MD19_2-53</t>
  </si>
  <si>
    <t>MD19_2-54</t>
  </si>
  <si>
    <t>MD19_2-55</t>
  </si>
  <si>
    <t>MD19_2-56</t>
  </si>
  <si>
    <t>MD19_2-57</t>
  </si>
  <si>
    <t>MD19_2-58</t>
  </si>
  <si>
    <t>MD19_2-59</t>
  </si>
  <si>
    <t>MD19_2-60</t>
  </si>
  <si>
    <t>MD19_2-61</t>
  </si>
  <si>
    <t>MD19_2-62</t>
  </si>
  <si>
    <t>MD19_2-63</t>
  </si>
  <si>
    <t>MD19_2-64</t>
  </si>
  <si>
    <t>MD19_2-65</t>
  </si>
  <si>
    <t>MD19_2-66</t>
  </si>
  <si>
    <t>MD19_2-67</t>
  </si>
  <si>
    <t>MD19_2-68</t>
  </si>
  <si>
    <t>MD19_2-69</t>
  </si>
  <si>
    <t>MD19_2-70</t>
  </si>
  <si>
    <t>MD19_2-71</t>
  </si>
  <si>
    <t>MD19_2-72</t>
  </si>
  <si>
    <t>MD19_2-73</t>
  </si>
  <si>
    <t>MD19_2-74</t>
  </si>
  <si>
    <t>MD19_2-75</t>
  </si>
  <si>
    <t>MD19_2-76</t>
  </si>
  <si>
    <t>MD19_2-77</t>
  </si>
  <si>
    <t>MD19_2-78</t>
  </si>
  <si>
    <t>MD19_2-79</t>
  </si>
  <si>
    <t>MD19_2-80</t>
  </si>
  <si>
    <t>MD19_2-81</t>
  </si>
  <si>
    <t>MD19_2-82</t>
  </si>
  <si>
    <t>MD19_2-83</t>
  </si>
  <si>
    <t>MD19_2-84</t>
  </si>
  <si>
    <t>MD19_2-85</t>
  </si>
  <si>
    <t>MD19_2-86</t>
  </si>
  <si>
    <t>MD19_2-87</t>
  </si>
  <si>
    <t>MD19_2-88</t>
  </si>
  <si>
    <t>MD19_2-89</t>
  </si>
  <si>
    <t>MD19_2-90</t>
  </si>
  <si>
    <t>MD19_2-91</t>
  </si>
  <si>
    <t>MD19_2-92</t>
  </si>
  <si>
    <t>MD19_2-93</t>
  </si>
  <si>
    <t>MD19_2-94</t>
  </si>
  <si>
    <t>MD19_069</t>
  </si>
  <si>
    <t>MD19_070</t>
  </si>
  <si>
    <t>MD19_071</t>
  </si>
  <si>
    <t>MD19_072</t>
  </si>
  <si>
    <t>MD19_073</t>
  </si>
  <si>
    <t>MD19_074</t>
  </si>
  <si>
    <t>MD19_075</t>
  </si>
  <si>
    <t>MD19_076</t>
  </si>
  <si>
    <t>MD19_077</t>
  </si>
  <si>
    <t>MD19_078</t>
  </si>
  <si>
    <t>MD19_079</t>
  </si>
  <si>
    <t>MD19_080</t>
  </si>
  <si>
    <t>MD19_081</t>
  </si>
  <si>
    <t>MD19_082</t>
  </si>
  <si>
    <t>MD19_083</t>
  </si>
  <si>
    <t>MD19_084</t>
  </si>
  <si>
    <t>MD19_085</t>
  </si>
  <si>
    <t>MD19_086</t>
  </si>
  <si>
    <t>MD19_087</t>
  </si>
  <si>
    <t>MD19_088</t>
  </si>
  <si>
    <t>MD19_089</t>
  </si>
  <si>
    <t>MD19_090</t>
  </si>
  <si>
    <t>MD19_091</t>
  </si>
  <si>
    <t>MD19_092</t>
  </si>
  <si>
    <t>MD19_093</t>
  </si>
  <si>
    <t>MD19_094</t>
  </si>
  <si>
    <t>MD19_095</t>
  </si>
  <si>
    <t>MD19_096</t>
  </si>
  <si>
    <t>MD19_097</t>
  </si>
  <si>
    <t>MD19_098</t>
  </si>
  <si>
    <t>MD19_099</t>
  </si>
  <si>
    <t>MD19_100</t>
  </si>
  <si>
    <t>MD19_101</t>
  </si>
  <si>
    <t>MD19_102</t>
  </si>
  <si>
    <t>MD19_103</t>
  </si>
  <si>
    <t>MD19_104</t>
  </si>
  <si>
    <t>MD19_105</t>
  </si>
  <si>
    <t>MD19_106</t>
  </si>
  <si>
    <t>MD19_107</t>
  </si>
  <si>
    <t>MD19_108</t>
  </si>
  <si>
    <t>MD19_109</t>
  </si>
  <si>
    <t>MD19_110</t>
  </si>
  <si>
    <t>MD19_111</t>
  </si>
  <si>
    <t>MD19_112</t>
  </si>
  <si>
    <t>MD19_113</t>
  </si>
  <si>
    <t>MD19_114</t>
  </si>
  <si>
    <t>MD19_115</t>
  </si>
  <si>
    <t>MD19_116</t>
  </si>
  <si>
    <t>MD19_117</t>
  </si>
  <si>
    <t>MD19_118</t>
  </si>
  <si>
    <t>MD19_119</t>
  </si>
  <si>
    <t>MD19_120</t>
  </si>
  <si>
    <t>MD19_121</t>
  </si>
  <si>
    <t>MD19_122</t>
  </si>
  <si>
    <t>MD19_123</t>
  </si>
  <si>
    <t>MD19_124</t>
  </si>
  <si>
    <t>MD19_125</t>
  </si>
  <si>
    <t>MD19_126</t>
  </si>
  <si>
    <t>MD19_127</t>
  </si>
  <si>
    <t>MD19_128</t>
  </si>
  <si>
    <t>MD19_129</t>
  </si>
  <si>
    <t>MD19_130</t>
  </si>
  <si>
    <t>MD19_131</t>
  </si>
  <si>
    <t>MD19_132</t>
  </si>
  <si>
    <t>MD19_133</t>
  </si>
  <si>
    <t>MD19_134</t>
  </si>
  <si>
    <t>MD19_135</t>
  </si>
  <si>
    <t>MD19_136</t>
  </si>
  <si>
    <t>MD19_137</t>
  </si>
  <si>
    <t>MD19_138</t>
  </si>
  <si>
    <t>MD19_139</t>
  </si>
  <si>
    <t>MD19_140</t>
  </si>
  <si>
    <t>MD19_141</t>
  </si>
  <si>
    <t>MD19_142</t>
  </si>
  <si>
    <t>MD19_143</t>
  </si>
  <si>
    <t>MD19_144</t>
  </si>
  <si>
    <t>MD19_145</t>
  </si>
  <si>
    <t>MD19_146</t>
  </si>
  <si>
    <t>MD19_147</t>
  </si>
  <si>
    <t>MD19_148</t>
  </si>
  <si>
    <t>MD19_149</t>
  </si>
  <si>
    <t>MD19_150</t>
  </si>
  <si>
    <t>MD19_151</t>
  </si>
  <si>
    <t>MD19_152</t>
  </si>
  <si>
    <t>MD19_153</t>
  </si>
  <si>
    <t>MD19_154</t>
  </si>
  <si>
    <t>MD19_155</t>
  </si>
  <si>
    <t>MD19_156</t>
  </si>
  <si>
    <t>MD19_157</t>
  </si>
  <si>
    <t>MD19_158</t>
  </si>
  <si>
    <t>MD19_159</t>
  </si>
  <si>
    <t>MD19_160</t>
  </si>
  <si>
    <t>MD19_161</t>
  </si>
  <si>
    <t>MD19_162</t>
  </si>
  <si>
    <t>191217A_MD19_TN-TP_SET2_SBR1.RUN</t>
  </si>
  <si>
    <t>12/17/2019</t>
  </si>
  <si>
    <t>1:08:24 PM</t>
  </si>
  <si>
    <t>sb</t>
  </si>
  <si>
    <t xml:space="preserve">Ref Mat results-target (umol/L) </t>
  </si>
  <si>
    <t>Quality cup target-result (average umol/L) (neg num means result is higher than target)</t>
  </si>
  <si>
    <t>raw ref mat umol/L</t>
  </si>
  <si>
    <t>corrected ref mat</t>
  </si>
  <si>
    <t>slope</t>
  </si>
  <si>
    <t>intercept</t>
  </si>
  <si>
    <t>recovery for corrected refmat</t>
  </si>
  <si>
    <t>SRP</t>
  </si>
  <si>
    <t>corrected result</t>
  </si>
  <si>
    <t>target -raw result</t>
  </si>
  <si>
    <t>Column11</t>
  </si>
  <si>
    <t>Results 212</t>
  </si>
  <si>
    <t>AD Values13</t>
  </si>
  <si>
    <t>Peak Start14</t>
  </si>
  <si>
    <t>Peak Position15</t>
  </si>
  <si>
    <t>Peak Class16</t>
  </si>
  <si>
    <t>Column17</t>
  </si>
  <si>
    <t>Results 118</t>
  </si>
  <si>
    <t>AD Values19</t>
  </si>
  <si>
    <t>Peak Start20</t>
  </si>
  <si>
    <t>Peak Position21</t>
  </si>
  <si>
    <t>Peak Class22</t>
  </si>
  <si>
    <t>Column23</t>
  </si>
  <si>
    <t>Results 224</t>
  </si>
  <si>
    <t>AD Values25</t>
  </si>
  <si>
    <t>Peak Start26</t>
  </si>
  <si>
    <t>Peak Position27</t>
  </si>
  <si>
    <t>Peak Class28</t>
  </si>
  <si>
    <t>Column29</t>
  </si>
  <si>
    <t>Results 330</t>
  </si>
  <si>
    <t>AD Values31</t>
  </si>
  <si>
    <t>Peak Start32</t>
  </si>
  <si>
    <t>Peak Position33</t>
  </si>
  <si>
    <t>Peak Class34</t>
  </si>
  <si>
    <t>QC1</t>
  </si>
  <si>
    <t>QC4</t>
  </si>
  <si>
    <t>QC2</t>
  </si>
  <si>
    <t>QC3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</si>
</sst>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center"/>
    </xf>
    <xf numFmtId="9" fontId="0" fillId="0" borderId="0" xfId="1" applyFont="1" applyBorder="1"/>
    <xf numFmtId="9" fontId="0" fillId="0" borderId="11" xfId="1" applyFont="1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21" xfId="0" applyBorder="1"/>
    <xf numFmtId="10" fontId="0" fillId="0" borderId="22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9" fontId="0" fillId="0" borderId="25" xfId="1" applyFont="1" applyBorder="1"/>
    <xf numFmtId="9" fontId="0" fillId="0" borderId="26" xfId="1" applyFont="1" applyBorder="1"/>
    <xf numFmtId="0" fontId="0" fillId="0" borderId="27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9" fontId="0" fillId="0" borderId="28" xfId="1" applyFont="1" applyBorder="1" applyAlignment="1">
      <alignment horizontal="center"/>
    </xf>
    <xf numFmtId="9" fontId="0" fillId="0" borderId="29" xfId="1" applyFont="1" applyBorder="1" applyAlignment="1">
      <alignment horizontal="center"/>
    </xf>
    <xf numFmtId="165" fontId="0" fillId="0" borderId="0" xfId="0" applyNumberFormat="1" applyFont="1"/>
    <xf numFmtId="0" fontId="0" fillId="0" borderId="25" xfId="0" applyBorder="1"/>
    <xf numFmtId="0" fontId="0" fillId="0" borderId="30" xfId="0" applyFill="1" applyBorder="1"/>
    <xf numFmtId="0" fontId="0" fillId="0" borderId="30" xfId="0" applyBorder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ont="1"/>
    <xf numFmtId="0" fontId="0" fillId="2" borderId="31" xfId="0" applyFont="1" applyFill="1" applyBorder="1"/>
    <xf numFmtId="0" fontId="0" fillId="0" borderId="31" xfId="0" applyFont="1" applyBorder="1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2" xfId="0" applyFont="1" applyFill="1" applyBorder="1"/>
    <xf numFmtId="0" fontId="0" fillId="0" borderId="32" xfId="0" applyFont="1" applyBorder="1"/>
    <xf numFmtId="0" fontId="2" fillId="3" borderId="31" xfId="0" applyFont="1" applyFill="1" applyBorder="1"/>
    <xf numFmtId="0" fontId="2" fillId="3" borderId="32" xfId="0" applyFont="1" applyFill="1" applyBorder="1" applyAlignment="1">
      <alignment horizontal="right"/>
    </xf>
    <xf numFmtId="0" fontId="2" fillId="3" borderId="32" xfId="0" applyFont="1" applyFill="1" applyBorder="1"/>
    <xf numFmtId="0" fontId="0" fillId="0" borderId="1" xfId="0" applyBorder="1" applyAlignment="1"/>
    <xf numFmtId="0" fontId="0" fillId="0" borderId="0" xfId="0"/>
    <xf numFmtId="0" fontId="0" fillId="0" borderId="2" xfId="0" applyBorder="1" applyAlignment="1"/>
    <xf numFmtId="0" fontId="0" fillId="0" borderId="3" xfId="0" applyBorder="1"/>
    <xf numFmtId="0" fontId="0" fillId="0" borderId="24" xfId="0" applyBorder="1"/>
    <xf numFmtId="0" fontId="0" fillId="0" borderId="26" xfId="0" applyFill="1" applyBorder="1"/>
    <xf numFmtId="165" fontId="0" fillId="0" borderId="0" xfId="0" applyNumberFormat="1"/>
    <xf numFmtId="9" fontId="0" fillId="0" borderId="13" xfId="1" applyFont="1" applyBorder="1"/>
    <xf numFmtId="0" fontId="4" fillId="3" borderId="32" xfId="0" applyFont="1" applyFill="1" applyBorder="1" applyAlignment="1">
      <alignment horizontal="right"/>
    </xf>
    <xf numFmtId="0" fontId="2" fillId="3" borderId="33" xfId="0" applyFont="1" applyFill="1" applyBorder="1" applyAlignment="1">
      <alignment horizontal="right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0" fontId="0" fillId="4" borderId="0" xfId="0" applyFill="1"/>
    <xf numFmtId="0" fontId="3" fillId="4" borderId="34" xfId="0" applyFont="1" applyFill="1" applyBorder="1"/>
    <xf numFmtId="0" fontId="3" fillId="4" borderId="35" xfId="0" applyFont="1" applyFill="1" applyBorder="1"/>
    <xf numFmtId="0" fontId="0" fillId="4" borderId="35" xfId="0" applyFill="1" applyBorder="1"/>
    <xf numFmtId="0" fontId="3" fillId="4" borderId="0" xfId="0" applyFont="1" applyFill="1"/>
    <xf numFmtId="165" fontId="0" fillId="2" borderId="32" xfId="0" applyNumberFormat="1" applyFont="1" applyFill="1" applyBorder="1"/>
    <xf numFmtId="0" fontId="0" fillId="0" borderId="33" xfId="0" applyFont="1" applyBorder="1"/>
    <xf numFmtId="0" fontId="0" fillId="2" borderId="33" xfId="0" applyFont="1" applyFill="1" applyBorder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  <a:r>
              <a:rPr lang="en-US" baseline="0"/>
              <a:t> Check Blank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QC!$B$88:$B$96</c:f>
              <c:numCache>
                <c:formatCode>General</c:formatCode>
                <c:ptCount val="9"/>
                <c:pt idx="0">
                  <c:v>38</c:v>
                </c:pt>
                <c:pt idx="1">
                  <c:v>56</c:v>
                </c:pt>
                <c:pt idx="2">
                  <c:v>74</c:v>
                </c:pt>
                <c:pt idx="3">
                  <c:v>93</c:v>
                </c:pt>
                <c:pt idx="4">
                  <c:v>113</c:v>
                </c:pt>
                <c:pt idx="5">
                  <c:v>131</c:v>
                </c:pt>
                <c:pt idx="6">
                  <c:v>150</c:v>
                </c:pt>
                <c:pt idx="7">
                  <c:v>168</c:v>
                </c:pt>
                <c:pt idx="8">
                  <c:v>186</c:v>
                </c:pt>
              </c:numCache>
            </c:numRef>
          </c:xVal>
          <c:yVal>
            <c:numRef>
              <c:f>QC!$I$88:$I$96</c:f>
              <c:numCache>
                <c:formatCode>General</c:formatCode>
                <c:ptCount val="9"/>
                <c:pt idx="0">
                  <c:v>-1.2130000000000001</c:v>
                </c:pt>
                <c:pt idx="1">
                  <c:v>-1.6830000000000001</c:v>
                </c:pt>
                <c:pt idx="2">
                  <c:v>-1.427</c:v>
                </c:pt>
                <c:pt idx="3">
                  <c:v>-1.524</c:v>
                </c:pt>
                <c:pt idx="4">
                  <c:v>-1.43</c:v>
                </c:pt>
                <c:pt idx="5">
                  <c:v>-1.238</c:v>
                </c:pt>
                <c:pt idx="6">
                  <c:v>-0.93400000000000005</c:v>
                </c:pt>
                <c:pt idx="7">
                  <c:v>-1.3109999999999999</c:v>
                </c:pt>
                <c:pt idx="8">
                  <c:v>-1.329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0-4C5B-B055-FAA43D1A663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QC!$B$104:$B$112</c:f>
              <c:numCache>
                <c:formatCode>General</c:formatCode>
                <c:ptCount val="9"/>
                <c:pt idx="0">
                  <c:v>39</c:v>
                </c:pt>
                <c:pt idx="1">
                  <c:v>57</c:v>
                </c:pt>
                <c:pt idx="2">
                  <c:v>75</c:v>
                </c:pt>
                <c:pt idx="3">
                  <c:v>94</c:v>
                </c:pt>
                <c:pt idx="4">
                  <c:v>114</c:v>
                </c:pt>
                <c:pt idx="5">
                  <c:v>132</c:v>
                </c:pt>
                <c:pt idx="6">
                  <c:v>151</c:v>
                </c:pt>
                <c:pt idx="7">
                  <c:v>169</c:v>
                </c:pt>
                <c:pt idx="8">
                  <c:v>187</c:v>
                </c:pt>
              </c:numCache>
            </c:numRef>
          </c:xVal>
          <c:yVal>
            <c:numRef>
              <c:f>QC!$I$104:$I$112</c:f>
              <c:numCache>
                <c:formatCode>General</c:formatCode>
                <c:ptCount val="9"/>
                <c:pt idx="0">
                  <c:v>5.9610000000000003</c:v>
                </c:pt>
                <c:pt idx="1">
                  <c:v>6.1669999999999998</c:v>
                </c:pt>
                <c:pt idx="2">
                  <c:v>6.319</c:v>
                </c:pt>
                <c:pt idx="3">
                  <c:v>6.1310000000000002</c:v>
                </c:pt>
                <c:pt idx="4">
                  <c:v>6.0810000000000004</c:v>
                </c:pt>
                <c:pt idx="5">
                  <c:v>6.24</c:v>
                </c:pt>
                <c:pt idx="6">
                  <c:v>6.1420000000000003</c:v>
                </c:pt>
                <c:pt idx="7">
                  <c:v>5.827</c:v>
                </c:pt>
                <c:pt idx="8">
                  <c:v>5.617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0-4C5B-B055-FAA43D1A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84816"/>
        <c:axId val="678675248"/>
      </c:scatterChart>
      <c:valAx>
        <c:axId val="6786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75248"/>
        <c:crosses val="autoZero"/>
        <c:crossBetween val="midCat"/>
      </c:valAx>
      <c:valAx>
        <c:axId val="6786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Check Blank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QC!$B$88:$B$96</c:f>
              <c:numCache>
                <c:formatCode>General</c:formatCode>
                <c:ptCount val="9"/>
                <c:pt idx="0">
                  <c:v>38</c:v>
                </c:pt>
                <c:pt idx="1">
                  <c:v>56</c:v>
                </c:pt>
                <c:pt idx="2">
                  <c:v>74</c:v>
                </c:pt>
                <c:pt idx="3">
                  <c:v>93</c:v>
                </c:pt>
                <c:pt idx="4">
                  <c:v>113</c:v>
                </c:pt>
                <c:pt idx="5">
                  <c:v>131</c:v>
                </c:pt>
                <c:pt idx="6">
                  <c:v>150</c:v>
                </c:pt>
                <c:pt idx="7">
                  <c:v>168</c:v>
                </c:pt>
                <c:pt idx="8">
                  <c:v>186</c:v>
                </c:pt>
              </c:numCache>
            </c:numRef>
          </c:xVal>
          <c:yVal>
            <c:numRef>
              <c:f>QC!$O$88:$O$96</c:f>
              <c:numCache>
                <c:formatCode>General</c:formatCode>
                <c:ptCount val="9"/>
                <c:pt idx="0">
                  <c:v>0.17599999999999999</c:v>
                </c:pt>
                <c:pt idx="1">
                  <c:v>0.161</c:v>
                </c:pt>
                <c:pt idx="2">
                  <c:v>0.192</c:v>
                </c:pt>
                <c:pt idx="3">
                  <c:v>0.214</c:v>
                </c:pt>
                <c:pt idx="4">
                  <c:v>0.16800000000000001</c:v>
                </c:pt>
                <c:pt idx="5">
                  <c:v>0.20399999999999999</c:v>
                </c:pt>
                <c:pt idx="6">
                  <c:v>0.19400000000000001</c:v>
                </c:pt>
                <c:pt idx="7">
                  <c:v>0.192</c:v>
                </c:pt>
                <c:pt idx="8">
                  <c:v>0.17899999999999999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C-4B89-9150-0BE9FCECB7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QC!$B$104:$B$112</c:f>
              <c:numCache>
                <c:formatCode>General</c:formatCode>
                <c:ptCount val="9"/>
                <c:pt idx="0">
                  <c:v>39</c:v>
                </c:pt>
                <c:pt idx="1">
                  <c:v>57</c:v>
                </c:pt>
                <c:pt idx="2">
                  <c:v>75</c:v>
                </c:pt>
                <c:pt idx="3">
                  <c:v>94</c:v>
                </c:pt>
                <c:pt idx="4">
                  <c:v>114</c:v>
                </c:pt>
                <c:pt idx="5">
                  <c:v>132</c:v>
                </c:pt>
                <c:pt idx="6">
                  <c:v>151</c:v>
                </c:pt>
                <c:pt idx="7">
                  <c:v>169</c:v>
                </c:pt>
                <c:pt idx="8">
                  <c:v>187</c:v>
                </c:pt>
              </c:numCache>
            </c:numRef>
          </c:xVal>
          <c:yVal>
            <c:numRef>
              <c:f>QC!$O$104:$O$112</c:f>
              <c:numCache>
                <c:formatCode>General</c:formatCode>
                <c:ptCount val="9"/>
                <c:pt idx="0">
                  <c:v>0.92900000000000005</c:v>
                </c:pt>
                <c:pt idx="1">
                  <c:v>0.90100000000000002</c:v>
                </c:pt>
                <c:pt idx="2">
                  <c:v>0.93700000000000006</c:v>
                </c:pt>
                <c:pt idx="3">
                  <c:v>0.94799999999999995</c:v>
                </c:pt>
                <c:pt idx="4">
                  <c:v>0.89400000000000002</c:v>
                </c:pt>
                <c:pt idx="5">
                  <c:v>0.93200000000000005</c:v>
                </c:pt>
                <c:pt idx="6">
                  <c:v>0.90500000000000003</c:v>
                </c:pt>
                <c:pt idx="7">
                  <c:v>0.91200000000000003</c:v>
                </c:pt>
                <c:pt idx="8">
                  <c:v>0.91100000000000003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C-4B89-9150-0BE9FCEC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629616"/>
        <c:axId val="783630032"/>
      </c:scatterChart>
      <c:valAx>
        <c:axId val="7836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30032"/>
        <c:crosses val="autoZero"/>
        <c:crossBetween val="midCat"/>
      </c:valAx>
      <c:valAx>
        <c:axId val="783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Nitrate</a:t>
            </a:r>
          </a:p>
        </c:rich>
      </c:tx>
      <c:layout>
        <c:manualLayout>
          <c:xMode val="edge"/>
          <c:yMode val="edge"/>
          <c:x val="0.45542969279559786"/>
          <c:y val="2.843601895734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79732611548555E-2"/>
          <c:y val="0.21992687385740406"/>
          <c:w val="0.87132443405511806"/>
          <c:h val="0.493215199105596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287791174540682E-2"/>
                  <c:y val="0.27367458866544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QC_analysis!$H$25:$H$107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</c:numCache>
            </c:numRef>
          </c:xVal>
          <c:yVal>
            <c:numRef>
              <c:f>QC_analysis!$I$25:$I$107</c:f>
              <c:numCache>
                <c:formatCode>General</c:formatCode>
                <c:ptCount val="83"/>
                <c:pt idx="0">
                  <c:v>1.1859999999999999</c:v>
                </c:pt>
                <c:pt idx="1">
                  <c:v>0.216</c:v>
                </c:pt>
                <c:pt idx="2">
                  <c:v>0.51600000000000001</c:v>
                </c:pt>
                <c:pt idx="3">
                  <c:v>0.38200000000000001</c:v>
                </c:pt>
                <c:pt idx="4">
                  <c:v>0.39</c:v>
                </c:pt>
                <c:pt idx="5">
                  <c:v>0.35699999999999998</c:v>
                </c:pt>
                <c:pt idx="6">
                  <c:v>0.41499999999999998</c:v>
                </c:pt>
                <c:pt idx="7">
                  <c:v>0.40799999999999997</c:v>
                </c:pt>
                <c:pt idx="8">
                  <c:v>0.317</c:v>
                </c:pt>
                <c:pt idx="9">
                  <c:v>0.29599999999999999</c:v>
                </c:pt>
                <c:pt idx="10">
                  <c:v>0.33900000000000002</c:v>
                </c:pt>
                <c:pt idx="12">
                  <c:v>2.0139999999999998</c:v>
                </c:pt>
                <c:pt idx="13">
                  <c:v>1.5980000000000001</c:v>
                </c:pt>
                <c:pt idx="14">
                  <c:v>1.8839999999999999</c:v>
                </c:pt>
                <c:pt idx="15">
                  <c:v>1.79</c:v>
                </c:pt>
                <c:pt idx="16">
                  <c:v>1.833</c:v>
                </c:pt>
                <c:pt idx="17">
                  <c:v>1.7390000000000001</c:v>
                </c:pt>
                <c:pt idx="18">
                  <c:v>1.7430000000000001</c:v>
                </c:pt>
                <c:pt idx="19">
                  <c:v>1.714</c:v>
                </c:pt>
                <c:pt idx="20">
                  <c:v>1.67</c:v>
                </c:pt>
                <c:pt idx="21">
                  <c:v>1.5580000000000001</c:v>
                </c:pt>
                <c:pt idx="22">
                  <c:v>1.6559999999999999</c:v>
                </c:pt>
                <c:pt idx="24">
                  <c:v>15.038</c:v>
                </c:pt>
                <c:pt idx="25">
                  <c:v>14.923</c:v>
                </c:pt>
                <c:pt idx="26">
                  <c:v>15.237</c:v>
                </c:pt>
                <c:pt idx="27">
                  <c:v>15.048999999999999</c:v>
                </c:pt>
                <c:pt idx="28">
                  <c:v>15.132</c:v>
                </c:pt>
                <c:pt idx="29">
                  <c:v>15.016999999999999</c:v>
                </c:pt>
                <c:pt idx="30">
                  <c:v>15.071</c:v>
                </c:pt>
                <c:pt idx="31">
                  <c:v>14.771000000000001</c:v>
                </c:pt>
                <c:pt idx="32">
                  <c:v>14.89</c:v>
                </c:pt>
                <c:pt idx="33">
                  <c:v>14.462999999999999</c:v>
                </c:pt>
                <c:pt idx="34">
                  <c:v>14.513999999999999</c:v>
                </c:pt>
                <c:pt idx="37">
                  <c:v>74.614000000000004</c:v>
                </c:pt>
                <c:pt idx="38">
                  <c:v>75.721000000000004</c:v>
                </c:pt>
                <c:pt idx="39">
                  <c:v>76.242000000000004</c:v>
                </c:pt>
                <c:pt idx="40">
                  <c:v>74.718000000000004</c:v>
                </c:pt>
                <c:pt idx="41">
                  <c:v>76.155000000000001</c:v>
                </c:pt>
                <c:pt idx="42">
                  <c:v>75.691999999999993</c:v>
                </c:pt>
                <c:pt idx="43">
                  <c:v>74.728999999999999</c:v>
                </c:pt>
                <c:pt idx="44">
                  <c:v>75.290000000000006</c:v>
                </c:pt>
                <c:pt idx="45">
                  <c:v>75.619</c:v>
                </c:pt>
                <c:pt idx="46">
                  <c:v>73.105000000000004</c:v>
                </c:pt>
                <c:pt idx="47">
                  <c:v>74.225999999999999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A-4FC9-B340-DB2D59B93643}"/>
            </c:ext>
          </c:extLst>
        </c:ser>
        <c:ser>
          <c:idx val="1"/>
          <c:order val="1"/>
          <c:tx>
            <c:v>target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QC_analysis!$H$25:$H$107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</c:numCache>
            </c:numRef>
          </c:xVal>
          <c:yVal>
            <c:numRef>
              <c:f>QC_analysis!$H$25:$H$107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A-4FC9-B340-DB2D59B9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26511"/>
        <c:axId val="1212763311"/>
      </c:scatterChart>
      <c:valAx>
        <c:axId val="129992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63311"/>
        <c:crosses val="autoZero"/>
        <c:crossBetween val="midCat"/>
      </c:valAx>
      <c:valAx>
        <c:axId val="12127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2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Ammonia</a:t>
            </a:r>
          </a:p>
        </c:rich>
      </c:tx>
      <c:layout>
        <c:manualLayout>
          <c:xMode val="edge"/>
          <c:yMode val="edge"/>
          <c:x val="0.38076526148517148"/>
          <c:y val="1.7706949977866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130479260958521E-2"/>
                  <c:y val="0.12657295850066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QC_analysis!$N$73:$N$107</c:f>
              <c:numCache>
                <c:formatCode>General</c:formatCode>
                <c:ptCount val="35"/>
              </c:numCache>
            </c:numRef>
          </c:xVal>
          <c:yVal>
            <c:numRef>
              <c:f>QC_analysis!$O$73:$O$107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0-48BA-9842-DEAB04E8B7D4}"/>
            </c:ext>
          </c:extLst>
        </c:ser>
        <c:ser>
          <c:idx val="1"/>
          <c:order val="1"/>
          <c:tx>
            <c:v>Ammonia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QC_analysis!$N$73:$N$107</c:f>
              <c:numCache>
                <c:formatCode>General</c:formatCode>
                <c:ptCount val="35"/>
              </c:numCache>
            </c:numRef>
          </c:xVal>
          <c:yVal>
            <c:numRef>
              <c:f>QC_analysis!$N$73:$N$107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0-48BA-9842-DEAB04E8B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72879"/>
        <c:axId val="1344676623"/>
      </c:scatterChart>
      <c:valAx>
        <c:axId val="13446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76623"/>
        <c:crosses val="autoZero"/>
        <c:crossBetween val="midCat"/>
      </c:valAx>
      <c:valAx>
        <c:axId val="13446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7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Phosphate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268634293764503E-2"/>
                  <c:y val="0.25021406727828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QC_analysis!$T$25:$T$107</c:f>
              <c:numCache>
                <c:formatCode>General</c:formatCode>
                <c:ptCount val="83"/>
                <c:pt idx="0">
                  <c:v>-4.8000000000000001E-2</c:v>
                </c:pt>
                <c:pt idx="1">
                  <c:v>-0.03</c:v>
                </c:pt>
                <c:pt idx="2">
                  <c:v>-0.01</c:v>
                </c:pt>
                <c:pt idx="3">
                  <c:v>-3.4000000000000002E-2</c:v>
                </c:pt>
                <c:pt idx="4">
                  <c:v>-4.9000000000000002E-2</c:v>
                </c:pt>
                <c:pt idx="5">
                  <c:v>-2.1000000000000001E-2</c:v>
                </c:pt>
                <c:pt idx="6">
                  <c:v>-4.1000000000000002E-2</c:v>
                </c:pt>
                <c:pt idx="7">
                  <c:v>-2.5000000000000001E-2</c:v>
                </c:pt>
                <c:pt idx="8">
                  <c:v>-2.1000000000000001E-2</c:v>
                </c:pt>
                <c:pt idx="9">
                  <c:v>-0.02</c:v>
                </c:pt>
                <c:pt idx="10">
                  <c:v>-4.4999999999999998E-2</c:v>
                </c:pt>
                <c:pt idx="11">
                  <c:v>0.15</c:v>
                </c:pt>
                <c:pt idx="12">
                  <c:v>-3.6000000000000004E-2</c:v>
                </c:pt>
                <c:pt idx="13">
                  <c:v>-1.9000000000000017E-2</c:v>
                </c:pt>
                <c:pt idx="14">
                  <c:v>-8.0000000000000071E-3</c:v>
                </c:pt>
                <c:pt idx="15">
                  <c:v>-2.6999999999999996E-2</c:v>
                </c:pt>
                <c:pt idx="16">
                  <c:v>-3.9000000000000007E-2</c:v>
                </c:pt>
                <c:pt idx="17">
                  <c:v>-1.5000000000000013E-2</c:v>
                </c:pt>
                <c:pt idx="18">
                  <c:v>-2.1999999999999992E-2</c:v>
                </c:pt>
                <c:pt idx="19">
                  <c:v>-2.5999999999999995E-2</c:v>
                </c:pt>
                <c:pt idx="20">
                  <c:v>-2.2999999999999993E-2</c:v>
                </c:pt>
                <c:pt idx="21">
                  <c:v>-1.5000000000000013E-2</c:v>
                </c:pt>
                <c:pt idx="22">
                  <c:v>-4.200000000000001E-2</c:v>
                </c:pt>
                <c:pt idx="23">
                  <c:v>1.5</c:v>
                </c:pt>
                <c:pt idx="24">
                  <c:v>3.2000000000000028E-2</c:v>
                </c:pt>
                <c:pt idx="25">
                  <c:v>4.2999999999999927E-2</c:v>
                </c:pt>
                <c:pt idx="26">
                  <c:v>5.0999999999999934E-2</c:v>
                </c:pt>
                <c:pt idx="27">
                  <c:v>2.8000000000000025E-2</c:v>
                </c:pt>
                <c:pt idx="28">
                  <c:v>1.6000000000000014E-2</c:v>
                </c:pt>
                <c:pt idx="29">
                  <c:v>3.6000000000000032E-2</c:v>
                </c:pt>
                <c:pt idx="30">
                  <c:v>3.400000000000003E-2</c:v>
                </c:pt>
                <c:pt idx="31">
                  <c:v>2.8000000000000025E-2</c:v>
                </c:pt>
                <c:pt idx="32">
                  <c:v>2.8000000000000025E-2</c:v>
                </c:pt>
                <c:pt idx="33">
                  <c:v>3.8000000000000034E-2</c:v>
                </c:pt>
                <c:pt idx="34">
                  <c:v>1.4000000000000012E-2</c:v>
                </c:pt>
                <c:pt idx="35">
                  <c:v>0</c:v>
                </c:pt>
                <c:pt idx="36">
                  <c:v>7.5</c:v>
                </c:pt>
                <c:pt idx="37">
                  <c:v>0.11300000000000043</c:v>
                </c:pt>
                <c:pt idx="38">
                  <c:v>7.8000000000000291E-2</c:v>
                </c:pt>
                <c:pt idx="39">
                  <c:v>8.9000000000000412E-2</c:v>
                </c:pt>
                <c:pt idx="40">
                  <c:v>8.6000000000000298E-2</c:v>
                </c:pt>
                <c:pt idx="41">
                  <c:v>5.7000000000000384E-2</c:v>
                </c:pt>
                <c:pt idx="42">
                  <c:v>9.7999999999999865E-2</c:v>
                </c:pt>
                <c:pt idx="43">
                  <c:v>9.9000000000000199E-2</c:v>
                </c:pt>
                <c:pt idx="44">
                  <c:v>7.3000000000000398E-2</c:v>
                </c:pt>
                <c:pt idx="45">
                  <c:v>7.6999999999999957E-2</c:v>
                </c:pt>
                <c:pt idx="46">
                  <c:v>0.10799999999999965</c:v>
                </c:pt>
                <c:pt idx="47">
                  <c:v>6.4000000000000057E-2</c:v>
                </c:pt>
              </c:numCache>
            </c:numRef>
          </c:xVal>
          <c:yVal>
            <c:numRef>
              <c:f>QC_analysis!$U$25:$U$107</c:f>
              <c:numCache>
                <c:formatCode>General</c:formatCode>
                <c:ptCount val="83"/>
                <c:pt idx="0">
                  <c:v>1.7000000000000001E-2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2">
                  <c:v>2.8000000000000001E-2</c:v>
                </c:pt>
                <c:pt idx="13">
                  <c:v>2.1999999999999999E-2</c:v>
                </c:pt>
                <c:pt idx="14">
                  <c:v>2.5999999999999999E-2</c:v>
                </c:pt>
                <c:pt idx="15">
                  <c:v>2.5000000000000001E-2</c:v>
                </c:pt>
                <c:pt idx="16">
                  <c:v>2.5999999999999999E-2</c:v>
                </c:pt>
                <c:pt idx="17">
                  <c:v>2.4E-2</c:v>
                </c:pt>
                <c:pt idx="18">
                  <c:v>2.4E-2</c:v>
                </c:pt>
                <c:pt idx="19">
                  <c:v>2.4E-2</c:v>
                </c:pt>
                <c:pt idx="20">
                  <c:v>2.3E-2</c:v>
                </c:pt>
                <c:pt idx="21">
                  <c:v>2.1999999999999999E-2</c:v>
                </c:pt>
                <c:pt idx="22">
                  <c:v>2.3E-2</c:v>
                </c:pt>
                <c:pt idx="24">
                  <c:v>0.21099999999999999</c:v>
                </c:pt>
                <c:pt idx="25">
                  <c:v>0.20899999999999999</c:v>
                </c:pt>
                <c:pt idx="26">
                  <c:v>0.21299999999999999</c:v>
                </c:pt>
                <c:pt idx="27">
                  <c:v>0.21099999999999999</c:v>
                </c:pt>
                <c:pt idx="28">
                  <c:v>0.21199999999999999</c:v>
                </c:pt>
                <c:pt idx="29">
                  <c:v>0.21</c:v>
                </c:pt>
                <c:pt idx="30">
                  <c:v>0.21099999999999999</c:v>
                </c:pt>
                <c:pt idx="31">
                  <c:v>0.20699999999999999</c:v>
                </c:pt>
                <c:pt idx="32">
                  <c:v>0.20899999999999999</c:v>
                </c:pt>
                <c:pt idx="33">
                  <c:v>0.20300000000000001</c:v>
                </c:pt>
                <c:pt idx="34">
                  <c:v>0.20300000000000001</c:v>
                </c:pt>
                <c:pt idx="37">
                  <c:v>1.0449999999999999</c:v>
                </c:pt>
                <c:pt idx="38">
                  <c:v>1.0609999999999999</c:v>
                </c:pt>
                <c:pt idx="39">
                  <c:v>1.0680000000000001</c:v>
                </c:pt>
                <c:pt idx="40">
                  <c:v>1.0469999999999999</c:v>
                </c:pt>
                <c:pt idx="41">
                  <c:v>1.0669999999999999</c:v>
                </c:pt>
                <c:pt idx="42">
                  <c:v>1.06</c:v>
                </c:pt>
                <c:pt idx="43">
                  <c:v>1.0469999999999999</c:v>
                </c:pt>
                <c:pt idx="44">
                  <c:v>1.0549999999999999</c:v>
                </c:pt>
                <c:pt idx="45">
                  <c:v>1.0589999999999999</c:v>
                </c:pt>
                <c:pt idx="46">
                  <c:v>1.024</c:v>
                </c:pt>
                <c:pt idx="47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C-4C06-B071-D1A722EFDCC8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QC_analysis!$T$25:$T$106</c:f>
              <c:numCache>
                <c:formatCode>General</c:formatCode>
                <c:ptCount val="82"/>
                <c:pt idx="0">
                  <c:v>-4.8000000000000001E-2</c:v>
                </c:pt>
                <c:pt idx="1">
                  <c:v>-0.03</c:v>
                </c:pt>
                <c:pt idx="2">
                  <c:v>-0.01</c:v>
                </c:pt>
                <c:pt idx="3">
                  <c:v>-3.4000000000000002E-2</c:v>
                </c:pt>
                <c:pt idx="4">
                  <c:v>-4.9000000000000002E-2</c:v>
                </c:pt>
                <c:pt idx="5">
                  <c:v>-2.1000000000000001E-2</c:v>
                </c:pt>
                <c:pt idx="6">
                  <c:v>-4.1000000000000002E-2</c:v>
                </c:pt>
                <c:pt idx="7">
                  <c:v>-2.5000000000000001E-2</c:v>
                </c:pt>
                <c:pt idx="8">
                  <c:v>-2.1000000000000001E-2</c:v>
                </c:pt>
                <c:pt idx="9">
                  <c:v>-0.02</c:v>
                </c:pt>
                <c:pt idx="10">
                  <c:v>-4.4999999999999998E-2</c:v>
                </c:pt>
                <c:pt idx="11">
                  <c:v>0.15</c:v>
                </c:pt>
                <c:pt idx="12">
                  <c:v>-3.6000000000000004E-2</c:v>
                </c:pt>
                <c:pt idx="13">
                  <c:v>-1.9000000000000017E-2</c:v>
                </c:pt>
                <c:pt idx="14">
                  <c:v>-8.0000000000000071E-3</c:v>
                </c:pt>
                <c:pt idx="15">
                  <c:v>-2.6999999999999996E-2</c:v>
                </c:pt>
                <c:pt idx="16">
                  <c:v>-3.9000000000000007E-2</c:v>
                </c:pt>
                <c:pt idx="17">
                  <c:v>-1.5000000000000013E-2</c:v>
                </c:pt>
                <c:pt idx="18">
                  <c:v>-2.1999999999999992E-2</c:v>
                </c:pt>
                <c:pt idx="19">
                  <c:v>-2.5999999999999995E-2</c:v>
                </c:pt>
                <c:pt idx="20">
                  <c:v>-2.2999999999999993E-2</c:v>
                </c:pt>
                <c:pt idx="21">
                  <c:v>-1.5000000000000013E-2</c:v>
                </c:pt>
                <c:pt idx="22">
                  <c:v>-4.200000000000001E-2</c:v>
                </c:pt>
                <c:pt idx="23">
                  <c:v>1.5</c:v>
                </c:pt>
                <c:pt idx="24">
                  <c:v>3.2000000000000028E-2</c:v>
                </c:pt>
                <c:pt idx="25">
                  <c:v>4.2999999999999927E-2</c:v>
                </c:pt>
                <c:pt idx="26">
                  <c:v>5.0999999999999934E-2</c:v>
                </c:pt>
                <c:pt idx="27">
                  <c:v>2.8000000000000025E-2</c:v>
                </c:pt>
                <c:pt idx="28">
                  <c:v>1.6000000000000014E-2</c:v>
                </c:pt>
                <c:pt idx="29">
                  <c:v>3.6000000000000032E-2</c:v>
                </c:pt>
                <c:pt idx="30">
                  <c:v>3.400000000000003E-2</c:v>
                </c:pt>
                <c:pt idx="31">
                  <c:v>2.8000000000000025E-2</c:v>
                </c:pt>
                <c:pt idx="32">
                  <c:v>2.8000000000000025E-2</c:v>
                </c:pt>
                <c:pt idx="33">
                  <c:v>3.8000000000000034E-2</c:v>
                </c:pt>
                <c:pt idx="34">
                  <c:v>1.4000000000000012E-2</c:v>
                </c:pt>
                <c:pt idx="35">
                  <c:v>0</c:v>
                </c:pt>
                <c:pt idx="36">
                  <c:v>7.5</c:v>
                </c:pt>
                <c:pt idx="37">
                  <c:v>0.11300000000000043</c:v>
                </c:pt>
                <c:pt idx="38">
                  <c:v>7.8000000000000291E-2</c:v>
                </c:pt>
                <c:pt idx="39">
                  <c:v>8.9000000000000412E-2</c:v>
                </c:pt>
                <c:pt idx="40">
                  <c:v>8.6000000000000298E-2</c:v>
                </c:pt>
                <c:pt idx="41">
                  <c:v>5.7000000000000384E-2</c:v>
                </c:pt>
                <c:pt idx="42">
                  <c:v>9.7999999999999865E-2</c:v>
                </c:pt>
                <c:pt idx="43">
                  <c:v>9.9000000000000199E-2</c:v>
                </c:pt>
                <c:pt idx="44">
                  <c:v>7.3000000000000398E-2</c:v>
                </c:pt>
                <c:pt idx="45">
                  <c:v>7.6999999999999957E-2</c:v>
                </c:pt>
                <c:pt idx="46">
                  <c:v>0.10799999999999965</c:v>
                </c:pt>
                <c:pt idx="47">
                  <c:v>6.4000000000000057E-2</c:v>
                </c:pt>
              </c:numCache>
            </c:numRef>
          </c:xVal>
          <c:yVal>
            <c:numRef>
              <c:f>QC_analysis!$T$25:$T$107</c:f>
              <c:numCache>
                <c:formatCode>General</c:formatCode>
                <c:ptCount val="83"/>
                <c:pt idx="0">
                  <c:v>-4.8000000000000001E-2</c:v>
                </c:pt>
                <c:pt idx="1">
                  <c:v>-0.03</c:v>
                </c:pt>
                <c:pt idx="2">
                  <c:v>-0.01</c:v>
                </c:pt>
                <c:pt idx="3">
                  <c:v>-3.4000000000000002E-2</c:v>
                </c:pt>
                <c:pt idx="4">
                  <c:v>-4.9000000000000002E-2</c:v>
                </c:pt>
                <c:pt idx="5">
                  <c:v>-2.1000000000000001E-2</c:v>
                </c:pt>
                <c:pt idx="6">
                  <c:v>-4.1000000000000002E-2</c:v>
                </c:pt>
                <c:pt idx="7">
                  <c:v>-2.5000000000000001E-2</c:v>
                </c:pt>
                <c:pt idx="8">
                  <c:v>-2.1000000000000001E-2</c:v>
                </c:pt>
                <c:pt idx="9">
                  <c:v>-0.02</c:v>
                </c:pt>
                <c:pt idx="10">
                  <c:v>-4.4999999999999998E-2</c:v>
                </c:pt>
                <c:pt idx="11">
                  <c:v>0.15</c:v>
                </c:pt>
                <c:pt idx="12">
                  <c:v>-3.6000000000000004E-2</c:v>
                </c:pt>
                <c:pt idx="13">
                  <c:v>-1.9000000000000017E-2</c:v>
                </c:pt>
                <c:pt idx="14">
                  <c:v>-8.0000000000000071E-3</c:v>
                </c:pt>
                <c:pt idx="15">
                  <c:v>-2.6999999999999996E-2</c:v>
                </c:pt>
                <c:pt idx="16">
                  <c:v>-3.9000000000000007E-2</c:v>
                </c:pt>
                <c:pt idx="17">
                  <c:v>-1.5000000000000013E-2</c:v>
                </c:pt>
                <c:pt idx="18">
                  <c:v>-2.1999999999999992E-2</c:v>
                </c:pt>
                <c:pt idx="19">
                  <c:v>-2.5999999999999995E-2</c:v>
                </c:pt>
                <c:pt idx="20">
                  <c:v>-2.2999999999999993E-2</c:v>
                </c:pt>
                <c:pt idx="21">
                  <c:v>-1.5000000000000013E-2</c:v>
                </c:pt>
                <c:pt idx="22">
                  <c:v>-4.200000000000001E-2</c:v>
                </c:pt>
                <c:pt idx="23">
                  <c:v>1.5</c:v>
                </c:pt>
                <c:pt idx="24">
                  <c:v>3.2000000000000028E-2</c:v>
                </c:pt>
                <c:pt idx="25">
                  <c:v>4.2999999999999927E-2</c:v>
                </c:pt>
                <c:pt idx="26">
                  <c:v>5.0999999999999934E-2</c:v>
                </c:pt>
                <c:pt idx="27">
                  <c:v>2.8000000000000025E-2</c:v>
                </c:pt>
                <c:pt idx="28">
                  <c:v>1.6000000000000014E-2</c:v>
                </c:pt>
                <c:pt idx="29">
                  <c:v>3.6000000000000032E-2</c:v>
                </c:pt>
                <c:pt idx="30">
                  <c:v>3.400000000000003E-2</c:v>
                </c:pt>
                <c:pt idx="31">
                  <c:v>2.8000000000000025E-2</c:v>
                </c:pt>
                <c:pt idx="32">
                  <c:v>2.8000000000000025E-2</c:v>
                </c:pt>
                <c:pt idx="33">
                  <c:v>3.8000000000000034E-2</c:v>
                </c:pt>
                <c:pt idx="34">
                  <c:v>1.4000000000000012E-2</c:v>
                </c:pt>
                <c:pt idx="35">
                  <c:v>0</c:v>
                </c:pt>
                <c:pt idx="36">
                  <c:v>7.5</c:v>
                </c:pt>
                <c:pt idx="37">
                  <c:v>0.11300000000000043</c:v>
                </c:pt>
                <c:pt idx="38">
                  <c:v>7.8000000000000291E-2</c:v>
                </c:pt>
                <c:pt idx="39">
                  <c:v>8.9000000000000412E-2</c:v>
                </c:pt>
                <c:pt idx="40">
                  <c:v>8.6000000000000298E-2</c:v>
                </c:pt>
                <c:pt idx="41">
                  <c:v>5.7000000000000384E-2</c:v>
                </c:pt>
                <c:pt idx="42">
                  <c:v>9.7999999999999865E-2</c:v>
                </c:pt>
                <c:pt idx="43">
                  <c:v>9.9000000000000199E-2</c:v>
                </c:pt>
                <c:pt idx="44">
                  <c:v>7.3000000000000398E-2</c:v>
                </c:pt>
                <c:pt idx="45">
                  <c:v>7.6999999999999957E-2</c:v>
                </c:pt>
                <c:pt idx="46">
                  <c:v>0.10799999999999965</c:v>
                </c:pt>
                <c:pt idx="47">
                  <c:v>6.4000000000000057E-2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C-4C06-B071-D1A722EF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926303"/>
        <c:axId val="1346926719"/>
      </c:scatterChart>
      <c:valAx>
        <c:axId val="13469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26719"/>
        <c:crosses val="autoZero"/>
        <c:crossBetween val="midCat"/>
      </c:valAx>
      <c:valAx>
        <c:axId val="13469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2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457197</xdr:colOff>
      <xdr:row>86</xdr:row>
      <xdr:rowOff>76200</xdr:rowOff>
    </xdr:from>
    <xdr:to>
      <xdr:col>19</xdr:col>
      <xdr:colOff>591668</xdr:colOff>
      <xdr:row>98</xdr:row>
      <xdr:rowOff>116542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475130</xdr:colOff>
      <xdr:row>84</xdr:row>
      <xdr:rowOff>49306</xdr:rowOff>
    </xdr:from>
    <xdr:to>
      <xdr:col>13</xdr:col>
      <xdr:colOff>277906</xdr:colOff>
      <xdr:row>98</xdr:row>
      <xdr:rowOff>17930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84</xdr:row>
      <xdr:rowOff>80010</xdr:rowOff>
    </xdr:from>
    <xdr:to>
      <xdr:col>19</xdr:col>
      <xdr:colOff>510540</xdr:colOff>
      <xdr:row>95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87</xdr:row>
      <xdr:rowOff>7620</xdr:rowOff>
    </xdr:from>
    <xdr:to>
      <xdr:col>12</xdr:col>
      <xdr:colOff>91440</xdr:colOff>
      <xdr:row>97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99060</xdr:colOff>
      <xdr:row>85</xdr:row>
      <xdr:rowOff>38100</xdr:rowOff>
    </xdr:from>
    <xdr:to>
      <xdr:col>24</xdr:col>
      <xdr:colOff>472440</xdr:colOff>
      <xdr:row>96</xdr:row>
      <xdr:rowOff>102870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19_TDN-TDP_2-5-6_Pt2_QC_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"/>
      <sheetName val="QC_analysis"/>
      <sheetName val="Data"/>
      <sheetName val="Table"/>
      <sheetName val="Compiled"/>
      <sheetName val="forDistribution"/>
    </sheetNames>
    <sheetDataSet>
      <sheetData sheetId="0" refreshError="1"/>
      <sheetData sheetId="1">
        <row r="25">
          <cell r="H25">
            <v>0</v>
          </cell>
          <cell r="I25">
            <v>1.119</v>
          </cell>
          <cell r="T25">
            <v>-0.13500000000000001</v>
          </cell>
          <cell r="U25">
            <v>1</v>
          </cell>
        </row>
        <row r="26">
          <cell r="H26">
            <v>0</v>
          </cell>
          <cell r="I26">
            <v>0.84899999999999998</v>
          </cell>
          <cell r="T26">
            <v>-0.14000000000000001</v>
          </cell>
          <cell r="U26">
            <v>1</v>
          </cell>
        </row>
        <row r="27">
          <cell r="H27">
            <v>0</v>
          </cell>
          <cell r="I27">
            <v>1.044</v>
          </cell>
          <cell r="T27">
            <v>-0.14599999999999999</v>
          </cell>
          <cell r="U27">
            <v>1</v>
          </cell>
        </row>
        <row r="28">
          <cell r="H28">
            <v>0</v>
          </cell>
          <cell r="I28">
            <v>0.92700000000000005</v>
          </cell>
          <cell r="T28">
            <v>-0.14099999999999999</v>
          </cell>
          <cell r="U28">
            <v>1</v>
          </cell>
        </row>
        <row r="36">
          <cell r="H36">
            <v>1.5</v>
          </cell>
          <cell r="T36">
            <v>0.15</v>
          </cell>
        </row>
        <row r="37">
          <cell r="H37">
            <v>1.5</v>
          </cell>
          <cell r="I37">
            <v>2.496</v>
          </cell>
          <cell r="T37">
            <v>-0.156</v>
          </cell>
          <cell r="U37">
            <v>1</v>
          </cell>
        </row>
        <row r="38">
          <cell r="H38">
            <v>1.5</v>
          </cell>
          <cell r="I38">
            <v>2.1429999999999998</v>
          </cell>
          <cell r="T38">
            <v>-0.152</v>
          </cell>
          <cell r="U38">
            <v>1</v>
          </cell>
        </row>
        <row r="39">
          <cell r="H39">
            <v>1.5</v>
          </cell>
          <cell r="I39">
            <v>2.1150000000000002</v>
          </cell>
          <cell r="T39">
            <v>-0.153</v>
          </cell>
          <cell r="U39">
            <v>1</v>
          </cell>
        </row>
        <row r="40">
          <cell r="H40">
            <v>1.5</v>
          </cell>
          <cell r="I40">
            <v>2.0720000000000001</v>
          </cell>
          <cell r="T40">
            <v>-0.15</v>
          </cell>
          <cell r="U40">
            <v>1</v>
          </cell>
        </row>
        <row r="48">
          <cell r="H48">
            <v>15</v>
          </cell>
          <cell r="T48">
            <v>1.5</v>
          </cell>
        </row>
        <row r="49">
          <cell r="H49">
            <v>15</v>
          </cell>
          <cell r="I49">
            <v>15.423</v>
          </cell>
          <cell r="T49">
            <v>-6.899999999999995E-2</v>
          </cell>
          <cell r="U49">
            <v>1</v>
          </cell>
        </row>
        <row r="50">
          <cell r="H50">
            <v>15</v>
          </cell>
          <cell r="I50">
            <v>14.967000000000001</v>
          </cell>
          <cell r="T50">
            <v>-6.6000000000000059E-2</v>
          </cell>
          <cell r="U50">
            <v>1</v>
          </cell>
        </row>
        <row r="51">
          <cell r="H51">
            <v>15</v>
          </cell>
          <cell r="I51">
            <v>14.932</v>
          </cell>
          <cell r="T51">
            <v>-6.4999999999999947E-2</v>
          </cell>
          <cell r="U51">
            <v>1</v>
          </cell>
        </row>
        <row r="52">
          <cell r="H52">
            <v>15</v>
          </cell>
          <cell r="I52">
            <v>14.38</v>
          </cell>
          <cell r="T52">
            <v>-7.4000000000000066E-2</v>
          </cell>
          <cell r="U52">
            <v>1</v>
          </cell>
        </row>
        <row r="60">
          <cell r="T60">
            <v>0</v>
          </cell>
        </row>
        <row r="61">
          <cell r="H61">
            <v>75</v>
          </cell>
          <cell r="T61">
            <v>7.5</v>
          </cell>
        </row>
        <row r="62">
          <cell r="H62">
            <v>75</v>
          </cell>
          <cell r="I62">
            <v>73.878</v>
          </cell>
          <cell r="T62">
            <v>0.1509999999999998</v>
          </cell>
          <cell r="U62">
            <v>1</v>
          </cell>
        </row>
        <row r="63">
          <cell r="H63">
            <v>75</v>
          </cell>
          <cell r="I63">
            <v>72.53</v>
          </cell>
          <cell r="T63">
            <v>0.12399999999999967</v>
          </cell>
          <cell r="U63">
            <v>1</v>
          </cell>
        </row>
        <row r="64">
          <cell r="H64">
            <v>75</v>
          </cell>
          <cell r="I64">
            <v>71.480999999999995</v>
          </cell>
          <cell r="T64">
            <v>0.13900000000000023</v>
          </cell>
          <cell r="U64">
            <v>1</v>
          </cell>
        </row>
        <row r="65">
          <cell r="H65">
            <v>75</v>
          </cell>
          <cell r="I65">
            <v>70.741</v>
          </cell>
          <cell r="T65">
            <v>9.9000000000000199E-2</v>
          </cell>
          <cell r="U65">
            <v>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2" name="Table2" displayName="Table2" ref="A1:AE232" totalsRowShown="0" headerRowDxfId="3">
  <autoFilter ref="A1:AE232">
    <filterColumn colId="0">
      <filters>
        <filter val="Quality Cup"/>
      </filters>
    </filterColumn>
  </autoFilter>
  <sortState ref="A19:AE205">
    <sortCondition ref="C1:C232"/>
  </sortState>
  <tableColumns count="31">
    <tableColumn id="1" name="Sample ID"/>
    <tableColumn id="2" name="Peak Number"/>
    <tableColumn id="3" name="Cup Number"/>
    <tableColumn id="4" name="Cup Type"/>
    <tableColumn id="5" name="Cup Group"/>
    <tableColumn id="6" name="Column1"/>
    <tableColumn id="7" name="Column2"/>
    <tableColumn id="8" name="Calibrants 1"/>
    <tableColumn id="9" name="Results 1"/>
    <tableColumn id="10" name="AD Values"/>
    <tableColumn id="11" name="Peak Start"/>
    <tableColumn id="12" name="Peak Position"/>
    <tableColumn id="13" name="Peak Class"/>
    <tableColumn id="14" name="Calibrants 3"/>
    <tableColumn id="15" name="Results 3"/>
    <tableColumn id="16" name="AD Values3"/>
    <tableColumn id="17" name="Peak Start4"/>
    <tableColumn id="18" name="Peak Position5"/>
    <tableColumn id="19" name="Peak Class6"/>
    <tableColumn id="20" name="Column7"/>
    <tableColumn id="21" name="Results 18"/>
    <tableColumn id="22" name="AD Values9"/>
    <tableColumn id="23" name="Peak Start10"/>
    <tableColumn id="24" name="Peak Position11"/>
    <tableColumn id="25" name="Peak Class12"/>
    <tableColumn id="26" name="Column13"/>
    <tableColumn id="27" name="Results 2"/>
    <tableColumn id="28" name="AD Values14"/>
    <tableColumn id="29" name="Peak Start15"/>
    <tableColumn id="30" name="Peak Position16"/>
    <tableColumn id="31" name="Peak Class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113"/>
  <sheetViews>
    <sheetView zoomScale="85" zoomScaleNormal="85" workbookViewId="0">
      <selection activeCell="M14" sqref="M14"/>
    </sheetView>
  </sheetViews>
  <sheetFormatPr defaultRowHeight="14.4" x14ac:dyDescent="0.3"/>
  <cols>
    <col min="1" max="1" width="16.6640625" customWidth="1"/>
    <col min="3" max="3" width="14.88671875" customWidth="1"/>
    <col min="14" max="14" width="11.109375" customWidth="1"/>
    <col min="15" max="15" width="15.109375" customWidth="1"/>
    <col min="16" max="16" width="12.6640625" customWidth="1"/>
    <col min="19" max="19" width="12.109375" customWidth="1"/>
  </cols>
  <sheetData>
    <row r="3" spans="1:21" ht="15" thickBot="1" x14ac:dyDescent="0.35"/>
    <row r="4" spans="1:21" x14ac:dyDescent="0.3">
      <c r="A4" s="47" t="s">
        <v>0</v>
      </c>
      <c r="B4" s="48"/>
      <c r="C4" s="49"/>
      <c r="F4" s="50" t="s">
        <v>1</v>
      </c>
      <c r="G4" s="51"/>
      <c r="H4" s="52"/>
      <c r="J4" s="53" t="s">
        <v>2</v>
      </c>
      <c r="K4" s="54"/>
      <c r="L4" s="55"/>
      <c r="N4" s="50" t="s">
        <v>3</v>
      </c>
      <c r="O4" s="51"/>
      <c r="P4" s="51"/>
      <c r="Q4" s="52"/>
      <c r="S4" s="50" t="s">
        <v>4</v>
      </c>
      <c r="T4" s="51"/>
      <c r="U4" s="52"/>
    </row>
    <row r="5" spans="1:21" ht="15" thickBot="1" x14ac:dyDescent="0.35">
      <c r="A5" s="1" t="s">
        <v>5</v>
      </c>
      <c r="B5" s="2" t="s">
        <v>6</v>
      </c>
      <c r="C5" s="3" t="s">
        <v>7</v>
      </c>
      <c r="F5" s="4"/>
      <c r="G5" s="5" t="s">
        <v>6</v>
      </c>
      <c r="H5" s="6" t="s">
        <v>7</v>
      </c>
      <c r="I5" s="7"/>
      <c r="J5" s="4"/>
      <c r="K5" s="5" t="s">
        <v>6</v>
      </c>
      <c r="L5" s="6" t="s">
        <v>7</v>
      </c>
      <c r="N5" s="8"/>
      <c r="O5" s="9" t="s">
        <v>6</v>
      </c>
      <c r="P5" s="9" t="s">
        <v>7</v>
      </c>
      <c r="Q5" s="10" t="s">
        <v>8</v>
      </c>
      <c r="S5" s="11"/>
      <c r="T5" s="12" t="s">
        <v>6</v>
      </c>
      <c r="U5" s="13" t="s">
        <v>7</v>
      </c>
    </row>
    <row r="6" spans="1:21" ht="15" thickBot="1" x14ac:dyDescent="0.35">
      <c r="A6" s="14">
        <v>100</v>
      </c>
      <c r="B6" s="15">
        <f>AVERAGE(I23:I29)*A6/C17</f>
        <v>0.90481877819548862</v>
      </c>
      <c r="C6" s="16">
        <f>AVERAGE(O23:O29)*A6/C18</f>
        <v>1.2405966101694916</v>
      </c>
      <c r="F6" s="4" t="s">
        <v>9</v>
      </c>
      <c r="G6" s="17">
        <f>_xlfn.STDEV.S(I49:I59)</f>
        <v>6.2864555839935582E-2</v>
      </c>
      <c r="H6" s="18">
        <f>_xlfn.STDEV.S(O49:O59)</f>
        <v>4.8205907561309552E-3</v>
      </c>
      <c r="I6" s="7"/>
      <c r="J6" s="4" t="s">
        <v>10</v>
      </c>
      <c r="K6" s="5">
        <f>COUNTIF(G62:G80, 1)</f>
        <v>10</v>
      </c>
      <c r="L6" s="6">
        <f>K6</f>
        <v>10</v>
      </c>
      <c r="N6" s="19" t="s">
        <v>11</v>
      </c>
      <c r="O6" s="20">
        <f>AVERAGE(I88:I91)</f>
        <v>-1.4617500000000001</v>
      </c>
      <c r="P6" s="20">
        <f>AVERAGE(O88:O91)</f>
        <v>0.18574999999999997</v>
      </c>
      <c r="Q6" s="21">
        <v>0</v>
      </c>
      <c r="S6" s="4" t="s">
        <v>8</v>
      </c>
      <c r="T6" s="5">
        <v>7.5</v>
      </c>
      <c r="U6" s="6">
        <v>0.75</v>
      </c>
    </row>
    <row r="7" spans="1:21" x14ac:dyDescent="0.3">
      <c r="A7" s="14">
        <v>50</v>
      </c>
      <c r="B7" s="15">
        <f>AVERAGE(I32:I38)*A7/C17</f>
        <v>0.86181575187969894</v>
      </c>
      <c r="C7" s="16">
        <f>AVERAGE(O32:O38)*A7/C18</f>
        <v>1.0218440677966103</v>
      </c>
      <c r="F7" s="4" t="s">
        <v>12</v>
      </c>
      <c r="G7" s="17">
        <f>G6*3.143</f>
        <v>0.19758329900491753</v>
      </c>
      <c r="H7" s="18">
        <f>H6*3.143</f>
        <v>1.5151116746519592E-2</v>
      </c>
      <c r="I7" s="7"/>
      <c r="J7" s="4" t="s">
        <v>13</v>
      </c>
      <c r="K7" s="22">
        <f>AVERAGE(N62:N86)</f>
        <v>0.97316213082384506</v>
      </c>
      <c r="L7" s="23">
        <f>AVERAGE(T62:T81)</f>
        <v>1.0061411449785074</v>
      </c>
      <c r="N7" s="24" t="s">
        <v>14</v>
      </c>
      <c r="O7" s="25">
        <f>(AVERAGE(I88:I97)/150)</f>
        <v>-8.9186666666666668E-3</v>
      </c>
      <c r="P7" s="25">
        <f>(AVERAGE(O88:O97)/15)</f>
        <v>1.2613333333333332E-2</v>
      </c>
      <c r="Q7" s="26" t="s">
        <v>15</v>
      </c>
      <c r="S7" s="4" t="s">
        <v>16</v>
      </c>
      <c r="T7" s="5">
        <f>AVERAGE(I104:I113)</f>
        <v>6.0557999999999996</v>
      </c>
      <c r="U7" s="6">
        <f>AVERAGE(O104:O113)</f>
        <v>0.92310000000000003</v>
      </c>
    </row>
    <row r="8" spans="1:21" ht="15" thickBot="1" x14ac:dyDescent="0.35">
      <c r="A8" s="27">
        <v>10</v>
      </c>
      <c r="B8" s="28">
        <f>AVERAGE(I40:I46)*A8/C17</f>
        <v>0.88312419022556388</v>
      </c>
      <c r="C8" s="29">
        <f>AVERAGE(O40:O46)*A8/C18</f>
        <v>0.96895389830508483</v>
      </c>
      <c r="F8" s="30" t="s">
        <v>17</v>
      </c>
      <c r="G8" s="31">
        <f>G7*14.0067/1000</f>
        <v>2.7674899941721783E-3</v>
      </c>
      <c r="H8" s="32">
        <f>H7*30.94/1000</f>
        <v>4.6877555213731622E-4</v>
      </c>
      <c r="I8" s="7"/>
      <c r="J8" s="30"/>
      <c r="K8" s="33"/>
      <c r="L8" s="34"/>
      <c r="N8" s="11" t="s">
        <v>18</v>
      </c>
      <c r="O8" s="22">
        <f>I103/T7</f>
        <v>-0.22091218336140561</v>
      </c>
      <c r="P8" s="22">
        <f>O103/U7</f>
        <v>0.20496154262810093</v>
      </c>
      <c r="Q8" s="6" t="s">
        <v>19</v>
      </c>
      <c r="S8" s="30" t="s">
        <v>20</v>
      </c>
      <c r="T8" s="35">
        <f>T7/T6</f>
        <v>0.80743999999999994</v>
      </c>
      <c r="U8" s="36">
        <f>U7/U6</f>
        <v>1.2308000000000001</v>
      </c>
    </row>
    <row r="13" spans="1:21" x14ac:dyDescent="0.3">
      <c r="A13" t="s">
        <v>45</v>
      </c>
      <c r="B13" s="43" t="s">
        <v>21</v>
      </c>
      <c r="C13" s="43" t="s">
        <v>22</v>
      </c>
    </row>
    <row r="14" spans="1:21" x14ac:dyDescent="0.3">
      <c r="A14" t="s">
        <v>23</v>
      </c>
      <c r="B14">
        <v>0.66300000000000003</v>
      </c>
      <c r="C14" s="37">
        <f>B14*1000/14.0067</f>
        <v>47.334489922679857</v>
      </c>
    </row>
    <row r="15" spans="1:21" x14ac:dyDescent="0.3">
      <c r="A15" t="s">
        <v>24</v>
      </c>
      <c r="B15">
        <v>0.41299999999999998</v>
      </c>
      <c r="C15" s="37">
        <f>B15*1000/14.0067</f>
        <v>29.485888896028328</v>
      </c>
    </row>
    <row r="16" spans="1:21" x14ac:dyDescent="0.3">
      <c r="A16" t="s">
        <v>25</v>
      </c>
      <c r="B16">
        <v>0.28999999999999998</v>
      </c>
      <c r="C16" s="37">
        <f>B16*1000/30.94</f>
        <v>9.3729799612152558</v>
      </c>
    </row>
    <row r="17" spans="1:31" x14ac:dyDescent="0.3">
      <c r="A17" t="s">
        <v>26</v>
      </c>
      <c r="B17">
        <v>1.1399999999999999</v>
      </c>
      <c r="C17" s="37">
        <f>B17*1000/14.0067</f>
        <v>81.389620681530985</v>
      </c>
    </row>
    <row r="18" spans="1:31" x14ac:dyDescent="0.3">
      <c r="A18" t="s">
        <v>27</v>
      </c>
      <c r="B18">
        <v>0.29499999999999998</v>
      </c>
      <c r="C18" s="37">
        <f>B18*1000/30.94</f>
        <v>9.5345830639948286</v>
      </c>
    </row>
    <row r="21" spans="1:31" s="38" customFormat="1" ht="16.95" customHeight="1" thickBot="1" x14ac:dyDescent="0.35">
      <c r="A21" s="38" t="s">
        <v>28</v>
      </c>
    </row>
    <row r="22" spans="1:31" s="40" customFormat="1" ht="15" thickBot="1" x14ac:dyDescent="0.35">
      <c r="A22" s="39" t="s">
        <v>29</v>
      </c>
    </row>
    <row r="23" spans="1:31" s="62" customFormat="1" x14ac:dyDescent="0.3">
      <c r="A23" s="62" t="s">
        <v>111</v>
      </c>
      <c r="B23" s="62">
        <v>206</v>
      </c>
      <c r="C23" s="62">
        <v>121</v>
      </c>
      <c r="D23" s="62" t="s">
        <v>30</v>
      </c>
      <c r="E23" s="62">
        <v>2</v>
      </c>
      <c r="F23" s="62">
        <v>0</v>
      </c>
      <c r="G23" s="62">
        <v>0</v>
      </c>
      <c r="I23" s="62">
        <v>0.61</v>
      </c>
      <c r="J23" s="62">
        <v>5479</v>
      </c>
      <c r="K23" s="62">
        <v>14218</v>
      </c>
      <c r="L23" s="62">
        <v>14254</v>
      </c>
      <c r="M23" s="62" t="s">
        <v>31</v>
      </c>
      <c r="O23" s="62">
        <v>0.123</v>
      </c>
      <c r="P23" s="62">
        <v>4615</v>
      </c>
      <c r="Q23" s="62">
        <v>14145</v>
      </c>
      <c r="R23" s="62">
        <v>14191</v>
      </c>
      <c r="S23" s="62" t="s">
        <v>31</v>
      </c>
      <c r="U23" s="62">
        <v>8.9999999999999993E-3</v>
      </c>
      <c r="V23" s="62">
        <v>0</v>
      </c>
      <c r="W23" s="62">
        <v>0</v>
      </c>
      <c r="X23" s="62">
        <v>0</v>
      </c>
      <c r="Y23" s="62" t="s">
        <v>32</v>
      </c>
      <c r="AA23" s="62">
        <v>4.0000000000000001E-3</v>
      </c>
      <c r="AB23" s="62">
        <v>0</v>
      </c>
      <c r="AC23" s="62">
        <v>0</v>
      </c>
      <c r="AD23" s="62">
        <v>0</v>
      </c>
      <c r="AE23" s="62" t="s">
        <v>32</v>
      </c>
    </row>
    <row r="24" spans="1:31" s="62" customFormat="1" x14ac:dyDescent="0.3">
      <c r="A24" s="62" t="s">
        <v>111</v>
      </c>
      <c r="B24" s="62">
        <v>207</v>
      </c>
      <c r="C24" s="62">
        <v>121</v>
      </c>
      <c r="D24" s="62" t="s">
        <v>30</v>
      </c>
      <c r="E24" s="62">
        <v>2</v>
      </c>
      <c r="F24" s="62">
        <v>0</v>
      </c>
      <c r="G24" s="62">
        <v>0</v>
      </c>
      <c r="I24" s="62">
        <v>0.73699999999999999</v>
      </c>
      <c r="J24" s="62">
        <v>5514</v>
      </c>
      <c r="K24" s="62">
        <v>14278</v>
      </c>
      <c r="L24" s="62">
        <v>14314</v>
      </c>
      <c r="M24" s="62" t="s">
        <v>31</v>
      </c>
      <c r="O24" s="62">
        <v>0.111</v>
      </c>
      <c r="P24" s="62">
        <v>4580</v>
      </c>
      <c r="Q24" s="62">
        <v>14205</v>
      </c>
      <c r="R24" s="62">
        <v>14250</v>
      </c>
      <c r="S24" s="62" t="s">
        <v>31</v>
      </c>
      <c r="U24" s="62">
        <v>0.01</v>
      </c>
      <c r="V24" s="62">
        <v>0</v>
      </c>
      <c r="W24" s="62">
        <v>0</v>
      </c>
      <c r="X24" s="62">
        <v>0</v>
      </c>
      <c r="Y24" s="62" t="s">
        <v>32</v>
      </c>
      <c r="AA24" s="62">
        <v>3.0000000000000001E-3</v>
      </c>
      <c r="AB24" s="62">
        <v>0</v>
      </c>
      <c r="AC24" s="62">
        <v>0</v>
      </c>
      <c r="AD24" s="62">
        <v>0</v>
      </c>
      <c r="AE24" s="62" t="s">
        <v>32</v>
      </c>
    </row>
    <row r="25" spans="1:31" s="62" customFormat="1" x14ac:dyDescent="0.3">
      <c r="A25" s="62" t="s">
        <v>111</v>
      </c>
      <c r="B25" s="62">
        <v>208</v>
      </c>
      <c r="C25" s="62">
        <v>121</v>
      </c>
      <c r="D25" s="62" t="s">
        <v>30</v>
      </c>
      <c r="E25" s="62">
        <v>2</v>
      </c>
      <c r="F25" s="62">
        <v>0</v>
      </c>
      <c r="G25" s="62">
        <v>0</v>
      </c>
      <c r="I25" s="62">
        <v>0.73699999999999999</v>
      </c>
      <c r="J25" s="62">
        <v>5514</v>
      </c>
      <c r="K25" s="62">
        <v>14338</v>
      </c>
      <c r="L25" s="62">
        <v>14374</v>
      </c>
      <c r="M25" s="62" t="s">
        <v>31</v>
      </c>
      <c r="O25" s="62">
        <v>0.122</v>
      </c>
      <c r="P25" s="62">
        <v>4612</v>
      </c>
      <c r="Q25" s="62">
        <v>14265</v>
      </c>
      <c r="R25" s="62">
        <v>14311</v>
      </c>
      <c r="S25" s="62" t="s">
        <v>31</v>
      </c>
      <c r="U25" s="62">
        <v>0.01</v>
      </c>
      <c r="V25" s="62">
        <v>0</v>
      </c>
      <c r="W25" s="62">
        <v>0</v>
      </c>
      <c r="X25" s="62">
        <v>0</v>
      </c>
      <c r="Y25" s="62" t="s">
        <v>32</v>
      </c>
      <c r="AA25" s="62">
        <v>4.0000000000000001E-3</v>
      </c>
      <c r="AB25" s="62">
        <v>0</v>
      </c>
      <c r="AC25" s="62">
        <v>0</v>
      </c>
      <c r="AD25" s="62">
        <v>0</v>
      </c>
      <c r="AE25" s="62" t="s">
        <v>32</v>
      </c>
    </row>
    <row r="26" spans="1:31" s="62" customFormat="1" x14ac:dyDescent="0.3">
      <c r="A26" s="62" t="s">
        <v>111</v>
      </c>
      <c r="B26" s="62">
        <v>209</v>
      </c>
      <c r="C26" s="62">
        <v>121</v>
      </c>
      <c r="D26" s="62" t="s">
        <v>30</v>
      </c>
      <c r="E26" s="62">
        <v>2</v>
      </c>
      <c r="F26" s="62">
        <v>0</v>
      </c>
      <c r="G26" s="62">
        <v>0</v>
      </c>
      <c r="I26" s="62">
        <v>0.82</v>
      </c>
      <c r="J26" s="62">
        <v>5537</v>
      </c>
      <c r="K26" s="62">
        <v>14398</v>
      </c>
      <c r="L26" s="62">
        <v>14434</v>
      </c>
      <c r="M26" s="62" t="s">
        <v>31</v>
      </c>
      <c r="O26" s="62">
        <v>0.121</v>
      </c>
      <c r="P26" s="62">
        <v>4610</v>
      </c>
      <c r="Q26" s="62">
        <v>14325</v>
      </c>
      <c r="R26" s="62">
        <v>14370</v>
      </c>
      <c r="S26" s="62" t="s">
        <v>31</v>
      </c>
      <c r="U26" s="62">
        <v>1.0999999999999999E-2</v>
      </c>
      <c r="V26" s="62">
        <v>0</v>
      </c>
      <c r="W26" s="62">
        <v>0</v>
      </c>
      <c r="X26" s="62">
        <v>0</v>
      </c>
      <c r="Y26" s="62" t="s">
        <v>32</v>
      </c>
      <c r="AA26" s="62">
        <v>4.0000000000000001E-3</v>
      </c>
      <c r="AB26" s="62">
        <v>0</v>
      </c>
      <c r="AC26" s="62">
        <v>0</v>
      </c>
      <c r="AD26" s="62">
        <v>0</v>
      </c>
      <c r="AE26" s="62" t="s">
        <v>32</v>
      </c>
    </row>
    <row r="27" spans="1:31" s="62" customFormat="1" x14ac:dyDescent="0.3">
      <c r="A27" s="62" t="s">
        <v>111</v>
      </c>
      <c r="B27" s="62">
        <v>210</v>
      </c>
      <c r="C27" s="62">
        <v>121</v>
      </c>
      <c r="D27" s="62" t="s">
        <v>30</v>
      </c>
      <c r="E27" s="62">
        <v>2</v>
      </c>
      <c r="F27" s="62">
        <v>0</v>
      </c>
      <c r="G27" s="62">
        <v>0</v>
      </c>
      <c r="I27" s="62">
        <v>0.751</v>
      </c>
      <c r="J27" s="62">
        <v>5518</v>
      </c>
      <c r="K27" s="62">
        <v>14458</v>
      </c>
      <c r="L27" s="62">
        <v>14494</v>
      </c>
      <c r="M27" s="62" t="s">
        <v>31</v>
      </c>
      <c r="O27" s="62">
        <v>0.115</v>
      </c>
      <c r="P27" s="62">
        <v>4591</v>
      </c>
      <c r="Q27" s="62">
        <v>14385</v>
      </c>
      <c r="R27" s="62">
        <v>14431</v>
      </c>
      <c r="S27" s="62" t="s">
        <v>31</v>
      </c>
      <c r="U27" s="62">
        <v>1.0999999999999999E-2</v>
      </c>
      <c r="V27" s="62">
        <v>0</v>
      </c>
      <c r="W27" s="62">
        <v>0</v>
      </c>
      <c r="X27" s="62">
        <v>0</v>
      </c>
      <c r="Y27" s="62" t="s">
        <v>32</v>
      </c>
      <c r="AA27" s="62">
        <v>4.0000000000000001E-3</v>
      </c>
      <c r="AB27" s="62">
        <v>0</v>
      </c>
      <c r="AC27" s="62">
        <v>0</v>
      </c>
      <c r="AD27" s="62">
        <v>0</v>
      </c>
      <c r="AE27" s="62" t="s">
        <v>32</v>
      </c>
    </row>
    <row r="28" spans="1:31" s="62" customFormat="1" x14ac:dyDescent="0.3">
      <c r="A28" s="62" t="s">
        <v>111</v>
      </c>
      <c r="B28" s="62">
        <v>211</v>
      </c>
      <c r="C28" s="62">
        <v>121</v>
      </c>
      <c r="D28" s="62" t="s">
        <v>30</v>
      </c>
      <c r="E28" s="62">
        <v>2</v>
      </c>
      <c r="F28" s="62">
        <v>0</v>
      </c>
      <c r="G28" s="62">
        <v>0</v>
      </c>
      <c r="I28" s="62">
        <v>0.74099999999999999</v>
      </c>
      <c r="J28" s="62">
        <v>5515</v>
      </c>
      <c r="K28" s="62">
        <v>14518</v>
      </c>
      <c r="L28" s="62">
        <v>14554</v>
      </c>
      <c r="M28" s="62" t="s">
        <v>31</v>
      </c>
      <c r="O28" s="62">
        <v>0.122</v>
      </c>
      <c r="P28" s="62">
        <v>4611</v>
      </c>
      <c r="Q28" s="62">
        <v>14445</v>
      </c>
      <c r="R28" s="62">
        <v>14491</v>
      </c>
      <c r="S28" s="62" t="s">
        <v>31</v>
      </c>
      <c r="U28" s="62">
        <v>0.01</v>
      </c>
      <c r="V28" s="62">
        <v>0</v>
      </c>
      <c r="W28" s="62">
        <v>0</v>
      </c>
      <c r="X28" s="62">
        <v>0</v>
      </c>
      <c r="Y28" s="62" t="s">
        <v>32</v>
      </c>
      <c r="AA28" s="62">
        <v>4.0000000000000001E-3</v>
      </c>
      <c r="AB28" s="62">
        <v>0</v>
      </c>
      <c r="AC28" s="62">
        <v>0</v>
      </c>
      <c r="AD28" s="62">
        <v>0</v>
      </c>
      <c r="AE28" s="62" t="s">
        <v>32</v>
      </c>
    </row>
    <row r="29" spans="1:31" s="62" customFormat="1" x14ac:dyDescent="0.3">
      <c r="A29" s="62" t="s">
        <v>111</v>
      </c>
      <c r="B29" s="62">
        <v>212</v>
      </c>
      <c r="C29" s="62">
        <v>121</v>
      </c>
      <c r="D29" s="62" t="s">
        <v>30</v>
      </c>
      <c r="E29" s="62">
        <v>2</v>
      </c>
      <c r="F29" s="62">
        <v>0</v>
      </c>
      <c r="G29" s="62">
        <v>0</v>
      </c>
      <c r="I29" s="62">
        <v>0.75900000000000001</v>
      </c>
      <c r="J29" s="62">
        <v>5520</v>
      </c>
      <c r="K29" s="62">
        <v>14578</v>
      </c>
      <c r="L29" s="62">
        <v>14614</v>
      </c>
      <c r="M29" s="62" t="s">
        <v>31</v>
      </c>
      <c r="O29" s="62">
        <v>0.114</v>
      </c>
      <c r="P29" s="62">
        <v>4587</v>
      </c>
      <c r="Q29" s="62">
        <v>14505</v>
      </c>
      <c r="R29" s="62">
        <v>14551</v>
      </c>
      <c r="S29" s="62" t="s">
        <v>31</v>
      </c>
      <c r="U29" s="62">
        <v>1.0999999999999999E-2</v>
      </c>
      <c r="V29" s="62">
        <v>0</v>
      </c>
      <c r="W29" s="62">
        <v>0</v>
      </c>
      <c r="X29" s="62">
        <v>0</v>
      </c>
      <c r="Y29" s="62" t="s">
        <v>32</v>
      </c>
      <c r="AA29" s="62">
        <v>4.0000000000000001E-3</v>
      </c>
      <c r="AB29" s="62">
        <v>0</v>
      </c>
      <c r="AC29" s="62">
        <v>0</v>
      </c>
      <c r="AD29" s="62">
        <v>0</v>
      </c>
      <c r="AE29" s="62" t="s">
        <v>32</v>
      </c>
    </row>
    <row r="31" spans="1:31" s="38" customFormat="1" ht="15" thickBot="1" x14ac:dyDescent="0.35">
      <c r="A31" s="38" t="s">
        <v>33</v>
      </c>
    </row>
    <row r="32" spans="1:31" s="62" customFormat="1" x14ac:dyDescent="0.3">
      <c r="A32" s="62" t="s">
        <v>112</v>
      </c>
      <c r="B32" s="62">
        <v>213</v>
      </c>
      <c r="C32" s="62">
        <v>122</v>
      </c>
      <c r="D32" s="62" t="s">
        <v>30</v>
      </c>
      <c r="E32" s="62">
        <v>4</v>
      </c>
      <c r="F32" s="62">
        <v>0</v>
      </c>
      <c r="G32" s="62">
        <v>0</v>
      </c>
      <c r="I32" s="62">
        <v>1.385</v>
      </c>
      <c r="J32" s="62">
        <v>5693</v>
      </c>
      <c r="K32" s="62">
        <v>14638</v>
      </c>
      <c r="L32" s="62">
        <v>14674</v>
      </c>
      <c r="M32" s="62" t="s">
        <v>31</v>
      </c>
      <c r="O32" s="62">
        <v>0.2</v>
      </c>
      <c r="P32" s="62">
        <v>4852</v>
      </c>
      <c r="Q32" s="62">
        <v>14565</v>
      </c>
      <c r="R32" s="62">
        <v>14611</v>
      </c>
      <c r="S32" s="62" t="s">
        <v>31</v>
      </c>
      <c r="U32" s="62">
        <v>1.9E-2</v>
      </c>
      <c r="V32" s="62">
        <v>0</v>
      </c>
      <c r="W32" s="62">
        <v>0</v>
      </c>
      <c r="X32" s="62">
        <v>0</v>
      </c>
      <c r="Y32" s="62" t="s">
        <v>32</v>
      </c>
      <c r="AA32" s="62">
        <v>6.0000000000000001E-3</v>
      </c>
      <c r="AB32" s="62">
        <v>0</v>
      </c>
      <c r="AC32" s="62">
        <v>0</v>
      </c>
      <c r="AD32" s="62">
        <v>0</v>
      </c>
      <c r="AE32" s="62" t="s">
        <v>32</v>
      </c>
    </row>
    <row r="33" spans="1:31" s="62" customFormat="1" x14ac:dyDescent="0.3">
      <c r="A33" s="62" t="s">
        <v>112</v>
      </c>
      <c r="B33" s="62">
        <v>214</v>
      </c>
      <c r="C33" s="62">
        <v>122</v>
      </c>
      <c r="D33" s="62" t="s">
        <v>30</v>
      </c>
      <c r="E33" s="62">
        <v>4</v>
      </c>
      <c r="F33" s="62">
        <v>0</v>
      </c>
      <c r="G33" s="62">
        <v>0</v>
      </c>
      <c r="I33" s="62">
        <v>1.381</v>
      </c>
      <c r="J33" s="62">
        <v>5692</v>
      </c>
      <c r="K33" s="62">
        <v>14698</v>
      </c>
      <c r="L33" s="62">
        <v>14734</v>
      </c>
      <c r="M33" s="62" t="s">
        <v>31</v>
      </c>
      <c r="O33" s="62">
        <v>0.193</v>
      </c>
      <c r="P33" s="62">
        <v>4831</v>
      </c>
      <c r="Q33" s="62">
        <v>14625</v>
      </c>
      <c r="R33" s="62">
        <v>14671</v>
      </c>
      <c r="S33" s="62" t="s">
        <v>31</v>
      </c>
      <c r="U33" s="62">
        <v>1.9E-2</v>
      </c>
      <c r="V33" s="62">
        <v>0</v>
      </c>
      <c r="W33" s="62">
        <v>0</v>
      </c>
      <c r="X33" s="62">
        <v>0</v>
      </c>
      <c r="Y33" s="62" t="s">
        <v>32</v>
      </c>
      <c r="AA33" s="62">
        <v>6.0000000000000001E-3</v>
      </c>
      <c r="AB33" s="62">
        <v>0</v>
      </c>
      <c r="AC33" s="62">
        <v>0</v>
      </c>
      <c r="AD33" s="62">
        <v>0</v>
      </c>
      <c r="AE33" s="62" t="s">
        <v>32</v>
      </c>
    </row>
    <row r="34" spans="1:31" s="62" customFormat="1" x14ac:dyDescent="0.3">
      <c r="A34" s="62" t="s">
        <v>112</v>
      </c>
      <c r="B34" s="62">
        <v>215</v>
      </c>
      <c r="C34" s="62">
        <v>122</v>
      </c>
      <c r="D34" s="62" t="s">
        <v>30</v>
      </c>
      <c r="E34" s="62">
        <v>4</v>
      </c>
      <c r="F34" s="62">
        <v>0</v>
      </c>
      <c r="G34" s="62">
        <v>0</v>
      </c>
      <c r="I34" s="62">
        <v>1.3660000000000001</v>
      </c>
      <c r="J34" s="62">
        <v>5688</v>
      </c>
      <c r="K34" s="62">
        <v>14758</v>
      </c>
      <c r="L34" s="62">
        <v>14794</v>
      </c>
      <c r="M34" s="62" t="s">
        <v>31</v>
      </c>
      <c r="O34" s="62">
        <v>0.192</v>
      </c>
      <c r="P34" s="62">
        <v>4828</v>
      </c>
      <c r="Q34" s="62">
        <v>14685</v>
      </c>
      <c r="R34" s="62">
        <v>14732</v>
      </c>
      <c r="S34" s="62" t="s">
        <v>31</v>
      </c>
      <c r="U34" s="62">
        <v>1.9E-2</v>
      </c>
      <c r="V34" s="62">
        <v>0</v>
      </c>
      <c r="W34" s="62">
        <v>0</v>
      </c>
      <c r="X34" s="62">
        <v>0</v>
      </c>
      <c r="Y34" s="62" t="s">
        <v>32</v>
      </c>
      <c r="AA34" s="62">
        <v>6.0000000000000001E-3</v>
      </c>
      <c r="AB34" s="62">
        <v>0</v>
      </c>
      <c r="AC34" s="62">
        <v>0</v>
      </c>
      <c r="AD34" s="62">
        <v>0</v>
      </c>
      <c r="AE34" s="62" t="s">
        <v>32</v>
      </c>
    </row>
    <row r="35" spans="1:31" s="62" customFormat="1" x14ac:dyDescent="0.3">
      <c r="A35" s="62" t="s">
        <v>112</v>
      </c>
      <c r="B35" s="62">
        <v>216</v>
      </c>
      <c r="C35" s="62">
        <v>122</v>
      </c>
      <c r="D35" s="62" t="s">
        <v>30</v>
      </c>
      <c r="E35" s="62">
        <v>4</v>
      </c>
      <c r="F35" s="62">
        <v>0</v>
      </c>
      <c r="G35" s="62">
        <v>0</v>
      </c>
      <c r="I35" s="62">
        <v>1.4139999999999999</v>
      </c>
      <c r="J35" s="62">
        <v>5701</v>
      </c>
      <c r="K35" s="62">
        <v>14818</v>
      </c>
      <c r="L35" s="62">
        <v>14853</v>
      </c>
      <c r="M35" s="62" t="s">
        <v>31</v>
      </c>
      <c r="O35" s="62">
        <v>0.19500000000000001</v>
      </c>
      <c r="P35" s="62">
        <v>4838</v>
      </c>
      <c r="Q35" s="62">
        <v>14745</v>
      </c>
      <c r="R35" s="62">
        <v>14792</v>
      </c>
      <c r="S35" s="62" t="s">
        <v>31</v>
      </c>
      <c r="U35" s="62">
        <v>0.02</v>
      </c>
      <c r="V35" s="62">
        <v>0</v>
      </c>
      <c r="W35" s="62">
        <v>0</v>
      </c>
      <c r="X35" s="62">
        <v>0</v>
      </c>
      <c r="Y35" s="62" t="s">
        <v>32</v>
      </c>
      <c r="AA35" s="62">
        <v>6.0000000000000001E-3</v>
      </c>
      <c r="AB35" s="62">
        <v>0</v>
      </c>
      <c r="AC35" s="62">
        <v>0</v>
      </c>
      <c r="AD35" s="62">
        <v>0</v>
      </c>
      <c r="AE35" s="62" t="s">
        <v>32</v>
      </c>
    </row>
    <row r="36" spans="1:31" s="62" customFormat="1" x14ac:dyDescent="0.3">
      <c r="A36" s="62" t="s">
        <v>112</v>
      </c>
      <c r="B36" s="62">
        <v>217</v>
      </c>
      <c r="C36" s="62">
        <v>122</v>
      </c>
      <c r="D36" s="62" t="s">
        <v>30</v>
      </c>
      <c r="E36" s="62">
        <v>4</v>
      </c>
      <c r="F36" s="62">
        <v>0</v>
      </c>
      <c r="G36" s="62">
        <v>0</v>
      </c>
      <c r="I36" s="62">
        <v>1.45</v>
      </c>
      <c r="J36" s="62">
        <v>5711</v>
      </c>
      <c r="K36" s="62">
        <v>14878</v>
      </c>
      <c r="L36" s="62">
        <v>14914</v>
      </c>
      <c r="M36" s="62" t="s">
        <v>31</v>
      </c>
      <c r="O36" s="62">
        <v>0.193</v>
      </c>
      <c r="P36" s="62">
        <v>4831</v>
      </c>
      <c r="Q36" s="62">
        <v>14805</v>
      </c>
      <c r="R36" s="62">
        <v>14851</v>
      </c>
      <c r="S36" s="62" t="s">
        <v>31</v>
      </c>
      <c r="U36" s="62">
        <v>0.02</v>
      </c>
      <c r="V36" s="62">
        <v>0</v>
      </c>
      <c r="W36" s="62">
        <v>0</v>
      </c>
      <c r="X36" s="62">
        <v>0</v>
      </c>
      <c r="Y36" s="62" t="s">
        <v>32</v>
      </c>
      <c r="AA36" s="62">
        <v>6.0000000000000001E-3</v>
      </c>
      <c r="AB36" s="62">
        <v>0</v>
      </c>
      <c r="AC36" s="62">
        <v>0</v>
      </c>
      <c r="AD36" s="62">
        <v>0</v>
      </c>
      <c r="AE36" s="62" t="s">
        <v>32</v>
      </c>
    </row>
    <row r="37" spans="1:31" s="62" customFormat="1" x14ac:dyDescent="0.3">
      <c r="A37" s="62" t="s">
        <v>112</v>
      </c>
      <c r="B37" s="62">
        <v>218</v>
      </c>
      <c r="C37" s="62">
        <v>122</v>
      </c>
      <c r="D37" s="62" t="s">
        <v>30</v>
      </c>
      <c r="E37" s="62">
        <v>4</v>
      </c>
      <c r="F37" s="62">
        <v>0</v>
      </c>
      <c r="G37" s="62">
        <v>0</v>
      </c>
      <c r="I37" s="62">
        <v>1.403</v>
      </c>
      <c r="J37" s="62">
        <v>5698</v>
      </c>
      <c r="K37" s="62">
        <v>14938</v>
      </c>
      <c r="L37" s="62">
        <v>14974</v>
      </c>
      <c r="M37" s="62" t="s">
        <v>31</v>
      </c>
      <c r="O37" s="62">
        <v>0.19600000000000001</v>
      </c>
      <c r="P37" s="62">
        <v>4841</v>
      </c>
      <c r="Q37" s="62">
        <v>14865</v>
      </c>
      <c r="R37" s="62">
        <v>14911</v>
      </c>
      <c r="S37" s="62" t="s">
        <v>31</v>
      </c>
      <c r="U37" s="62">
        <v>0.02</v>
      </c>
      <c r="V37" s="62">
        <v>0</v>
      </c>
      <c r="W37" s="62">
        <v>0</v>
      </c>
      <c r="X37" s="62">
        <v>0</v>
      </c>
      <c r="Y37" s="62" t="s">
        <v>32</v>
      </c>
      <c r="AA37" s="62">
        <v>6.0000000000000001E-3</v>
      </c>
      <c r="AB37" s="62">
        <v>0</v>
      </c>
      <c r="AC37" s="62">
        <v>0</v>
      </c>
      <c r="AD37" s="62">
        <v>0</v>
      </c>
      <c r="AE37" s="62" t="s">
        <v>32</v>
      </c>
    </row>
    <row r="38" spans="1:31" s="62" customFormat="1" x14ac:dyDescent="0.3">
      <c r="A38" s="62" t="s">
        <v>112</v>
      </c>
      <c r="B38" s="62">
        <v>219</v>
      </c>
      <c r="C38" s="62">
        <v>122</v>
      </c>
      <c r="D38" s="62" t="s">
        <v>30</v>
      </c>
      <c r="E38" s="62">
        <v>4</v>
      </c>
      <c r="F38" s="62">
        <v>0</v>
      </c>
      <c r="G38" s="62">
        <v>0</v>
      </c>
      <c r="I38" s="62">
        <v>1.421</v>
      </c>
      <c r="J38" s="62">
        <v>5703</v>
      </c>
      <c r="K38" s="62">
        <v>14998</v>
      </c>
      <c r="L38" s="62">
        <v>15034</v>
      </c>
      <c r="M38" s="62" t="s">
        <v>31</v>
      </c>
      <c r="O38" s="62">
        <v>0.19500000000000001</v>
      </c>
      <c r="P38" s="62">
        <v>4838</v>
      </c>
      <c r="Q38" s="62">
        <v>14925</v>
      </c>
      <c r="R38" s="62">
        <v>14970</v>
      </c>
      <c r="S38" s="62" t="s">
        <v>31</v>
      </c>
      <c r="U38" s="62">
        <v>0.02</v>
      </c>
      <c r="V38" s="62">
        <v>0</v>
      </c>
      <c r="W38" s="62">
        <v>0</v>
      </c>
      <c r="X38" s="62">
        <v>0</v>
      </c>
      <c r="Y38" s="62" t="s">
        <v>32</v>
      </c>
      <c r="AA38" s="62">
        <v>6.0000000000000001E-3</v>
      </c>
      <c r="AB38" s="62">
        <v>0</v>
      </c>
      <c r="AC38" s="62">
        <v>0</v>
      </c>
      <c r="AD38" s="62">
        <v>0</v>
      </c>
      <c r="AE38" s="62" t="s">
        <v>32</v>
      </c>
    </row>
    <row r="39" spans="1:31" s="38" customFormat="1" ht="15" thickBot="1" x14ac:dyDescent="0.35">
      <c r="A39" s="38" t="s">
        <v>34</v>
      </c>
    </row>
    <row r="40" spans="1:31" s="62" customFormat="1" x14ac:dyDescent="0.3">
      <c r="A40" s="62" t="s">
        <v>113</v>
      </c>
      <c r="B40" s="62">
        <v>220</v>
      </c>
      <c r="C40" s="62">
        <v>123</v>
      </c>
      <c r="D40" s="62" t="s">
        <v>30</v>
      </c>
      <c r="E40" s="62">
        <v>6</v>
      </c>
      <c r="F40" s="62">
        <v>0</v>
      </c>
      <c r="G40" s="62">
        <v>0</v>
      </c>
      <c r="I40" s="62">
        <v>7.1040000000000001</v>
      </c>
      <c r="J40" s="62">
        <v>7274</v>
      </c>
      <c r="K40" s="62">
        <v>15058</v>
      </c>
      <c r="L40" s="62">
        <v>15094</v>
      </c>
      <c r="M40" s="62" t="s">
        <v>31</v>
      </c>
      <c r="O40" s="62">
        <v>0.92200000000000004</v>
      </c>
      <c r="P40" s="62">
        <v>7069</v>
      </c>
      <c r="Q40" s="62">
        <v>14985</v>
      </c>
      <c r="R40" s="62">
        <v>15030</v>
      </c>
      <c r="S40" s="62" t="s">
        <v>31</v>
      </c>
      <c r="U40" s="62">
        <v>0.1</v>
      </c>
      <c r="V40" s="62">
        <v>0</v>
      </c>
      <c r="W40" s="62">
        <v>0</v>
      </c>
      <c r="X40" s="62">
        <v>0</v>
      </c>
      <c r="Y40" s="62" t="s">
        <v>32</v>
      </c>
      <c r="AA40" s="62">
        <v>2.9000000000000001E-2</v>
      </c>
      <c r="AB40" s="62">
        <v>0</v>
      </c>
      <c r="AC40" s="62">
        <v>0</v>
      </c>
      <c r="AD40" s="62">
        <v>0</v>
      </c>
      <c r="AE40" s="62" t="s">
        <v>32</v>
      </c>
    </row>
    <row r="41" spans="1:31" s="62" customFormat="1" x14ac:dyDescent="0.3">
      <c r="A41" s="62" t="s">
        <v>113</v>
      </c>
      <c r="B41" s="62">
        <v>221</v>
      </c>
      <c r="C41" s="62">
        <v>123</v>
      </c>
      <c r="D41" s="62" t="s">
        <v>30</v>
      </c>
      <c r="E41" s="62">
        <v>6</v>
      </c>
      <c r="F41" s="62">
        <v>0</v>
      </c>
      <c r="G41" s="62">
        <v>0</v>
      </c>
      <c r="I41" s="62">
        <v>7.2169999999999996</v>
      </c>
      <c r="J41" s="62">
        <v>7305</v>
      </c>
      <c r="K41" s="62">
        <v>15118</v>
      </c>
      <c r="L41" s="62">
        <v>15154</v>
      </c>
      <c r="M41" s="62" t="s">
        <v>31</v>
      </c>
      <c r="O41" s="62">
        <v>0.91900000000000004</v>
      </c>
      <c r="P41" s="62">
        <v>7059</v>
      </c>
      <c r="Q41" s="62">
        <v>15045</v>
      </c>
      <c r="R41" s="62">
        <v>15090</v>
      </c>
      <c r="S41" s="62" t="s">
        <v>31</v>
      </c>
      <c r="U41" s="62">
        <v>0.10100000000000001</v>
      </c>
      <c r="V41" s="62">
        <v>0</v>
      </c>
      <c r="W41" s="62">
        <v>0</v>
      </c>
      <c r="X41" s="62">
        <v>0</v>
      </c>
      <c r="Y41" s="62" t="s">
        <v>32</v>
      </c>
      <c r="AA41" s="62">
        <v>2.8000000000000001E-2</v>
      </c>
      <c r="AB41" s="62">
        <v>0</v>
      </c>
      <c r="AC41" s="62">
        <v>0</v>
      </c>
      <c r="AD41" s="62">
        <v>0</v>
      </c>
      <c r="AE41" s="62" t="s">
        <v>32</v>
      </c>
    </row>
    <row r="42" spans="1:31" s="62" customFormat="1" x14ac:dyDescent="0.3">
      <c r="A42" s="62" t="s">
        <v>113</v>
      </c>
      <c r="B42" s="62">
        <v>222</v>
      </c>
      <c r="C42" s="62">
        <v>123</v>
      </c>
      <c r="D42" s="62" t="s">
        <v>30</v>
      </c>
      <c r="E42" s="62">
        <v>6</v>
      </c>
      <c r="F42" s="62">
        <v>0</v>
      </c>
      <c r="G42" s="62">
        <v>0</v>
      </c>
      <c r="I42" s="62">
        <v>7.242</v>
      </c>
      <c r="J42" s="62">
        <v>7312</v>
      </c>
      <c r="K42" s="62">
        <v>15178</v>
      </c>
      <c r="L42" s="62">
        <v>15214</v>
      </c>
      <c r="M42" s="62" t="s">
        <v>31</v>
      </c>
      <c r="O42" s="62">
        <v>0.92100000000000004</v>
      </c>
      <c r="P42" s="62">
        <v>7065</v>
      </c>
      <c r="Q42" s="62">
        <v>15105</v>
      </c>
      <c r="R42" s="62">
        <v>15150</v>
      </c>
      <c r="S42" s="62" t="s">
        <v>31</v>
      </c>
      <c r="U42" s="62">
        <v>0.10100000000000001</v>
      </c>
      <c r="V42" s="62">
        <v>0</v>
      </c>
      <c r="W42" s="62">
        <v>0</v>
      </c>
      <c r="X42" s="62">
        <v>0</v>
      </c>
      <c r="Y42" s="62" t="s">
        <v>32</v>
      </c>
      <c r="AA42" s="62">
        <v>2.8000000000000001E-2</v>
      </c>
      <c r="AB42" s="62">
        <v>0</v>
      </c>
      <c r="AC42" s="62">
        <v>0</v>
      </c>
      <c r="AD42" s="62">
        <v>0</v>
      </c>
      <c r="AE42" s="62" t="s">
        <v>32</v>
      </c>
    </row>
    <row r="43" spans="1:31" s="62" customFormat="1" x14ac:dyDescent="0.3">
      <c r="A43" s="62" t="s">
        <v>113</v>
      </c>
      <c r="B43" s="62">
        <v>223</v>
      </c>
      <c r="C43" s="62">
        <v>123</v>
      </c>
      <c r="D43" s="62" t="s">
        <v>30</v>
      </c>
      <c r="E43" s="62">
        <v>6</v>
      </c>
      <c r="F43" s="62">
        <v>0</v>
      </c>
      <c r="G43" s="62">
        <v>0</v>
      </c>
      <c r="I43" s="62">
        <v>7.2709999999999999</v>
      </c>
      <c r="J43" s="62">
        <v>7320</v>
      </c>
      <c r="K43" s="62">
        <v>15238</v>
      </c>
      <c r="L43" s="62">
        <v>15274</v>
      </c>
      <c r="M43" s="62" t="s">
        <v>31</v>
      </c>
      <c r="O43" s="62">
        <v>0.93700000000000006</v>
      </c>
      <c r="P43" s="62">
        <v>7114</v>
      </c>
      <c r="Q43" s="62">
        <v>15165</v>
      </c>
      <c r="R43" s="62">
        <v>15209</v>
      </c>
      <c r="S43" s="62" t="s">
        <v>31</v>
      </c>
      <c r="U43" s="62">
        <v>0.10199999999999999</v>
      </c>
      <c r="V43" s="62">
        <v>0</v>
      </c>
      <c r="W43" s="62">
        <v>0</v>
      </c>
      <c r="X43" s="62">
        <v>0</v>
      </c>
      <c r="Y43" s="62" t="s">
        <v>32</v>
      </c>
      <c r="AA43" s="62">
        <v>2.9000000000000001E-2</v>
      </c>
      <c r="AB43" s="62">
        <v>0</v>
      </c>
      <c r="AC43" s="62">
        <v>0</v>
      </c>
      <c r="AD43" s="62">
        <v>0</v>
      </c>
      <c r="AE43" s="62" t="s">
        <v>32</v>
      </c>
    </row>
    <row r="44" spans="1:31" s="62" customFormat="1" x14ac:dyDescent="0.3">
      <c r="A44" s="62" t="s">
        <v>113</v>
      </c>
      <c r="B44" s="62">
        <v>224</v>
      </c>
      <c r="C44" s="62">
        <v>123</v>
      </c>
      <c r="D44" s="62" t="s">
        <v>30</v>
      </c>
      <c r="E44" s="62">
        <v>6</v>
      </c>
      <c r="F44" s="62">
        <v>0</v>
      </c>
      <c r="G44" s="62">
        <v>0</v>
      </c>
      <c r="I44" s="62">
        <v>7.3</v>
      </c>
      <c r="J44" s="62">
        <v>7328</v>
      </c>
      <c r="K44" s="62">
        <v>15298</v>
      </c>
      <c r="L44" s="62">
        <v>15334</v>
      </c>
      <c r="M44" s="62" t="s">
        <v>31</v>
      </c>
      <c r="O44" s="62">
        <v>0.92500000000000004</v>
      </c>
      <c r="P44" s="62">
        <v>7079</v>
      </c>
      <c r="Q44" s="62">
        <v>15225</v>
      </c>
      <c r="R44" s="62">
        <v>15270</v>
      </c>
      <c r="S44" s="62" t="s">
        <v>31</v>
      </c>
      <c r="U44" s="62">
        <v>0.10199999999999999</v>
      </c>
      <c r="V44" s="62">
        <v>0</v>
      </c>
      <c r="W44" s="62">
        <v>0</v>
      </c>
      <c r="X44" s="62">
        <v>0</v>
      </c>
      <c r="Y44" s="62" t="s">
        <v>32</v>
      </c>
      <c r="AA44" s="62">
        <v>2.9000000000000001E-2</v>
      </c>
      <c r="AB44" s="62">
        <v>0</v>
      </c>
      <c r="AC44" s="62">
        <v>0</v>
      </c>
      <c r="AD44" s="62">
        <v>0</v>
      </c>
      <c r="AE44" s="62" t="s">
        <v>32</v>
      </c>
    </row>
    <row r="45" spans="1:31" s="62" customFormat="1" x14ac:dyDescent="0.3">
      <c r="A45" s="62" t="s">
        <v>113</v>
      </c>
      <c r="B45" s="62">
        <v>225</v>
      </c>
      <c r="C45" s="62">
        <v>123</v>
      </c>
      <c r="D45" s="62" t="s">
        <v>30</v>
      </c>
      <c r="E45" s="62">
        <v>6</v>
      </c>
      <c r="F45" s="62">
        <v>0</v>
      </c>
      <c r="G45" s="62">
        <v>0</v>
      </c>
      <c r="I45" s="62">
        <v>7.173</v>
      </c>
      <c r="J45" s="62">
        <v>7293</v>
      </c>
      <c r="K45" s="62">
        <v>15358</v>
      </c>
      <c r="L45" s="62">
        <v>15393</v>
      </c>
      <c r="M45" s="62" t="s">
        <v>31</v>
      </c>
      <c r="O45" s="62">
        <v>0.92</v>
      </c>
      <c r="P45" s="62">
        <v>7064</v>
      </c>
      <c r="Q45" s="62">
        <v>15285</v>
      </c>
      <c r="R45" s="62">
        <v>15328</v>
      </c>
      <c r="S45" s="62" t="s">
        <v>31</v>
      </c>
      <c r="U45" s="62">
        <v>0.1</v>
      </c>
      <c r="V45" s="62">
        <v>0</v>
      </c>
      <c r="W45" s="62">
        <v>0</v>
      </c>
      <c r="X45" s="62">
        <v>0</v>
      </c>
      <c r="Y45" s="62" t="s">
        <v>32</v>
      </c>
      <c r="AA45" s="62">
        <v>2.8000000000000001E-2</v>
      </c>
      <c r="AB45" s="62">
        <v>0</v>
      </c>
      <c r="AC45" s="62">
        <v>0</v>
      </c>
      <c r="AD45" s="62">
        <v>0</v>
      </c>
      <c r="AE45" s="62" t="s">
        <v>32</v>
      </c>
    </row>
    <row r="46" spans="1:31" s="62" customFormat="1" x14ac:dyDescent="0.3">
      <c r="A46" s="62" t="s">
        <v>113</v>
      </c>
      <c r="B46" s="62">
        <v>226</v>
      </c>
      <c r="C46" s="62">
        <v>123</v>
      </c>
      <c r="D46" s="62" t="s">
        <v>30</v>
      </c>
      <c r="E46" s="62">
        <v>6</v>
      </c>
      <c r="F46" s="62">
        <v>0</v>
      </c>
      <c r="G46" s="62">
        <v>0</v>
      </c>
      <c r="I46" s="62">
        <v>7.0069999999999997</v>
      </c>
      <c r="J46" s="62">
        <v>7247</v>
      </c>
      <c r="K46" s="62">
        <v>15418</v>
      </c>
      <c r="L46" s="62">
        <v>15453</v>
      </c>
      <c r="M46" s="62" t="s">
        <v>31</v>
      </c>
      <c r="O46" s="62">
        <v>0.92300000000000004</v>
      </c>
      <c r="P46" s="62">
        <v>7071</v>
      </c>
      <c r="Q46" s="62">
        <v>15345</v>
      </c>
      <c r="R46" s="62">
        <v>15388</v>
      </c>
      <c r="S46" s="62" t="s">
        <v>31</v>
      </c>
      <c r="U46" s="62">
        <v>9.8000000000000004E-2</v>
      </c>
      <c r="V46" s="62">
        <v>0</v>
      </c>
      <c r="W46" s="62">
        <v>0</v>
      </c>
      <c r="X46" s="62">
        <v>0</v>
      </c>
      <c r="Y46" s="62" t="s">
        <v>32</v>
      </c>
      <c r="AA46" s="62">
        <v>2.9000000000000001E-2</v>
      </c>
      <c r="AB46" s="62">
        <v>0</v>
      </c>
      <c r="AC46" s="62">
        <v>0</v>
      </c>
      <c r="AD46" s="62">
        <v>0</v>
      </c>
      <c r="AE46" s="62" t="s">
        <v>32</v>
      </c>
    </row>
    <row r="48" spans="1:31" s="38" customFormat="1" ht="15" thickBot="1" x14ac:dyDescent="0.35">
      <c r="A48" s="38" t="s">
        <v>35</v>
      </c>
    </row>
    <row r="49" spans="1:31" s="62" customFormat="1" x14ac:dyDescent="0.3">
      <c r="A49" s="62" t="s">
        <v>111</v>
      </c>
      <c r="B49" s="62">
        <v>206</v>
      </c>
      <c r="C49" s="62">
        <v>121</v>
      </c>
      <c r="D49" s="62" t="s">
        <v>30</v>
      </c>
      <c r="E49" s="62">
        <v>2</v>
      </c>
      <c r="F49" s="62">
        <v>0</v>
      </c>
      <c r="G49" s="62">
        <v>0</v>
      </c>
      <c r="I49" s="62">
        <v>0.61</v>
      </c>
      <c r="J49" s="62">
        <v>5479</v>
      </c>
      <c r="K49" s="62">
        <v>14218</v>
      </c>
      <c r="L49" s="62">
        <v>14254</v>
      </c>
      <c r="M49" s="62" t="s">
        <v>31</v>
      </c>
      <c r="O49" s="62">
        <v>0.123</v>
      </c>
      <c r="P49" s="62">
        <v>4615</v>
      </c>
      <c r="Q49" s="62">
        <v>14145</v>
      </c>
      <c r="R49" s="62">
        <v>14191</v>
      </c>
      <c r="S49" s="62" t="s">
        <v>31</v>
      </c>
      <c r="U49" s="62">
        <v>8.9999999999999993E-3</v>
      </c>
      <c r="V49" s="62">
        <v>0</v>
      </c>
      <c r="W49" s="62">
        <v>0</v>
      </c>
      <c r="X49" s="62">
        <v>0</v>
      </c>
      <c r="Y49" s="62" t="s">
        <v>32</v>
      </c>
      <c r="AA49" s="62">
        <v>4.0000000000000001E-3</v>
      </c>
      <c r="AB49" s="62">
        <v>0</v>
      </c>
      <c r="AC49" s="62">
        <v>0</v>
      </c>
      <c r="AD49" s="62">
        <v>0</v>
      </c>
      <c r="AE49" s="62" t="s">
        <v>32</v>
      </c>
    </row>
    <row r="50" spans="1:31" s="62" customFormat="1" x14ac:dyDescent="0.3">
      <c r="A50" s="62" t="s">
        <v>111</v>
      </c>
      <c r="B50" s="62">
        <v>207</v>
      </c>
      <c r="C50" s="62">
        <v>121</v>
      </c>
      <c r="D50" s="62" t="s">
        <v>30</v>
      </c>
      <c r="E50" s="62">
        <v>2</v>
      </c>
      <c r="F50" s="62">
        <v>0</v>
      </c>
      <c r="G50" s="62">
        <v>0</v>
      </c>
      <c r="I50" s="62">
        <v>0.73699999999999999</v>
      </c>
      <c r="J50" s="62">
        <v>5514</v>
      </c>
      <c r="K50" s="62">
        <v>14278</v>
      </c>
      <c r="L50" s="62">
        <v>14314</v>
      </c>
      <c r="M50" s="62" t="s">
        <v>31</v>
      </c>
      <c r="O50" s="62">
        <v>0.111</v>
      </c>
      <c r="P50" s="62">
        <v>4580</v>
      </c>
      <c r="Q50" s="62">
        <v>14205</v>
      </c>
      <c r="R50" s="62">
        <v>14250</v>
      </c>
      <c r="S50" s="62" t="s">
        <v>31</v>
      </c>
      <c r="U50" s="62">
        <v>0.01</v>
      </c>
      <c r="V50" s="62">
        <v>0</v>
      </c>
      <c r="W50" s="62">
        <v>0</v>
      </c>
      <c r="X50" s="62">
        <v>0</v>
      </c>
      <c r="Y50" s="62" t="s">
        <v>32</v>
      </c>
      <c r="AA50" s="62">
        <v>3.0000000000000001E-3</v>
      </c>
      <c r="AB50" s="62">
        <v>0</v>
      </c>
      <c r="AC50" s="62">
        <v>0</v>
      </c>
      <c r="AD50" s="62">
        <v>0</v>
      </c>
      <c r="AE50" s="62" t="s">
        <v>32</v>
      </c>
    </row>
    <row r="51" spans="1:31" s="62" customFormat="1" x14ac:dyDescent="0.3">
      <c r="A51" s="62" t="s">
        <v>111</v>
      </c>
      <c r="B51" s="62">
        <v>208</v>
      </c>
      <c r="C51" s="62">
        <v>121</v>
      </c>
      <c r="D51" s="62" t="s">
        <v>30</v>
      </c>
      <c r="E51" s="62">
        <v>2</v>
      </c>
      <c r="F51" s="62">
        <v>0</v>
      </c>
      <c r="G51" s="62">
        <v>0</v>
      </c>
      <c r="I51" s="62">
        <v>0.73699999999999999</v>
      </c>
      <c r="J51" s="62">
        <v>5514</v>
      </c>
      <c r="K51" s="62">
        <v>14338</v>
      </c>
      <c r="L51" s="62">
        <v>14374</v>
      </c>
      <c r="M51" s="62" t="s">
        <v>31</v>
      </c>
      <c r="O51" s="62">
        <v>0.122</v>
      </c>
      <c r="P51" s="62">
        <v>4612</v>
      </c>
      <c r="Q51" s="62">
        <v>14265</v>
      </c>
      <c r="R51" s="62">
        <v>14311</v>
      </c>
      <c r="S51" s="62" t="s">
        <v>31</v>
      </c>
      <c r="U51" s="62">
        <v>0.01</v>
      </c>
      <c r="V51" s="62">
        <v>0</v>
      </c>
      <c r="W51" s="62">
        <v>0</v>
      </c>
      <c r="X51" s="62">
        <v>0</v>
      </c>
      <c r="Y51" s="62" t="s">
        <v>32</v>
      </c>
      <c r="AA51" s="62">
        <v>4.0000000000000001E-3</v>
      </c>
      <c r="AB51" s="62">
        <v>0</v>
      </c>
      <c r="AC51" s="62">
        <v>0</v>
      </c>
      <c r="AD51" s="62">
        <v>0</v>
      </c>
      <c r="AE51" s="62" t="s">
        <v>32</v>
      </c>
    </row>
    <row r="52" spans="1:31" s="62" customFormat="1" x14ac:dyDescent="0.3">
      <c r="A52" s="62" t="s">
        <v>111</v>
      </c>
      <c r="B52" s="62">
        <v>209</v>
      </c>
      <c r="C52" s="62">
        <v>121</v>
      </c>
      <c r="D52" s="62" t="s">
        <v>30</v>
      </c>
      <c r="E52" s="62">
        <v>2</v>
      </c>
      <c r="F52" s="62">
        <v>0</v>
      </c>
      <c r="G52" s="62">
        <v>0</v>
      </c>
      <c r="I52" s="62">
        <v>0.82</v>
      </c>
      <c r="J52" s="62">
        <v>5537</v>
      </c>
      <c r="K52" s="62">
        <v>14398</v>
      </c>
      <c r="L52" s="62">
        <v>14434</v>
      </c>
      <c r="M52" s="62" t="s">
        <v>31</v>
      </c>
      <c r="O52" s="62">
        <v>0.121</v>
      </c>
      <c r="P52" s="62">
        <v>4610</v>
      </c>
      <c r="Q52" s="62">
        <v>14325</v>
      </c>
      <c r="R52" s="62">
        <v>14370</v>
      </c>
      <c r="S52" s="62" t="s">
        <v>31</v>
      </c>
      <c r="U52" s="62">
        <v>1.0999999999999999E-2</v>
      </c>
      <c r="V52" s="62">
        <v>0</v>
      </c>
      <c r="W52" s="62">
        <v>0</v>
      </c>
      <c r="X52" s="62">
        <v>0</v>
      </c>
      <c r="Y52" s="62" t="s">
        <v>32</v>
      </c>
      <c r="AA52" s="62">
        <v>4.0000000000000001E-3</v>
      </c>
      <c r="AB52" s="62">
        <v>0</v>
      </c>
      <c r="AC52" s="62">
        <v>0</v>
      </c>
      <c r="AD52" s="62">
        <v>0</v>
      </c>
      <c r="AE52" s="62" t="s">
        <v>32</v>
      </c>
    </row>
    <row r="53" spans="1:31" s="62" customFormat="1" x14ac:dyDescent="0.3">
      <c r="A53" s="62" t="s">
        <v>111</v>
      </c>
      <c r="B53" s="62">
        <v>210</v>
      </c>
      <c r="C53" s="62">
        <v>121</v>
      </c>
      <c r="D53" s="62" t="s">
        <v>30</v>
      </c>
      <c r="E53" s="62">
        <v>2</v>
      </c>
      <c r="F53" s="62">
        <v>0</v>
      </c>
      <c r="G53" s="62">
        <v>0</v>
      </c>
      <c r="I53" s="62">
        <v>0.751</v>
      </c>
      <c r="J53" s="62">
        <v>5518</v>
      </c>
      <c r="K53" s="62">
        <v>14458</v>
      </c>
      <c r="L53" s="62">
        <v>14494</v>
      </c>
      <c r="M53" s="62" t="s">
        <v>31</v>
      </c>
      <c r="O53" s="62">
        <v>0.115</v>
      </c>
      <c r="P53" s="62">
        <v>4591</v>
      </c>
      <c r="Q53" s="62">
        <v>14385</v>
      </c>
      <c r="R53" s="62">
        <v>14431</v>
      </c>
      <c r="S53" s="62" t="s">
        <v>31</v>
      </c>
      <c r="U53" s="62">
        <v>1.0999999999999999E-2</v>
      </c>
      <c r="V53" s="62">
        <v>0</v>
      </c>
      <c r="W53" s="62">
        <v>0</v>
      </c>
      <c r="X53" s="62">
        <v>0</v>
      </c>
      <c r="Y53" s="62" t="s">
        <v>32</v>
      </c>
      <c r="AA53" s="62">
        <v>4.0000000000000001E-3</v>
      </c>
      <c r="AB53" s="62">
        <v>0</v>
      </c>
      <c r="AC53" s="62">
        <v>0</v>
      </c>
      <c r="AD53" s="62">
        <v>0</v>
      </c>
      <c r="AE53" s="62" t="s">
        <v>32</v>
      </c>
    </row>
    <row r="54" spans="1:31" s="62" customFormat="1" x14ac:dyDescent="0.3">
      <c r="A54" s="62" t="s">
        <v>111</v>
      </c>
      <c r="B54" s="62">
        <v>211</v>
      </c>
      <c r="C54" s="62">
        <v>121</v>
      </c>
      <c r="D54" s="62" t="s">
        <v>30</v>
      </c>
      <c r="E54" s="62">
        <v>2</v>
      </c>
      <c r="F54" s="62">
        <v>0</v>
      </c>
      <c r="G54" s="62">
        <v>0</v>
      </c>
      <c r="I54" s="62">
        <v>0.74099999999999999</v>
      </c>
      <c r="J54" s="62">
        <v>5515</v>
      </c>
      <c r="K54" s="62">
        <v>14518</v>
      </c>
      <c r="L54" s="62">
        <v>14554</v>
      </c>
      <c r="M54" s="62" t="s">
        <v>31</v>
      </c>
      <c r="O54" s="62">
        <v>0.122</v>
      </c>
      <c r="P54" s="62">
        <v>4611</v>
      </c>
      <c r="Q54" s="62">
        <v>14445</v>
      </c>
      <c r="R54" s="62">
        <v>14491</v>
      </c>
      <c r="S54" s="62" t="s">
        <v>31</v>
      </c>
      <c r="U54" s="62">
        <v>0.01</v>
      </c>
      <c r="V54" s="62">
        <v>0</v>
      </c>
      <c r="W54" s="62">
        <v>0</v>
      </c>
      <c r="X54" s="62">
        <v>0</v>
      </c>
      <c r="Y54" s="62" t="s">
        <v>32</v>
      </c>
      <c r="AA54" s="62">
        <v>4.0000000000000001E-3</v>
      </c>
      <c r="AB54" s="62">
        <v>0</v>
      </c>
      <c r="AC54" s="62">
        <v>0</v>
      </c>
      <c r="AD54" s="62">
        <v>0</v>
      </c>
      <c r="AE54" s="62" t="s">
        <v>32</v>
      </c>
    </row>
    <row r="55" spans="1:31" s="62" customFormat="1" x14ac:dyDescent="0.3">
      <c r="A55" s="62" t="s">
        <v>111</v>
      </c>
      <c r="B55" s="62">
        <v>212</v>
      </c>
      <c r="C55" s="62">
        <v>121</v>
      </c>
      <c r="D55" s="62" t="s">
        <v>30</v>
      </c>
      <c r="E55" s="62">
        <v>2</v>
      </c>
      <c r="F55" s="62">
        <v>0</v>
      </c>
      <c r="G55" s="62">
        <v>0</v>
      </c>
      <c r="I55" s="62">
        <v>0.75900000000000001</v>
      </c>
      <c r="J55" s="62">
        <v>5520</v>
      </c>
      <c r="K55" s="62">
        <v>14578</v>
      </c>
      <c r="L55" s="62">
        <v>14614</v>
      </c>
      <c r="M55" s="62" t="s">
        <v>31</v>
      </c>
      <c r="O55" s="62">
        <v>0.114</v>
      </c>
      <c r="P55" s="62">
        <v>4587</v>
      </c>
      <c r="Q55" s="62">
        <v>14505</v>
      </c>
      <c r="R55" s="62">
        <v>14551</v>
      </c>
      <c r="S55" s="62" t="s">
        <v>31</v>
      </c>
      <c r="U55" s="62">
        <v>1.0999999999999999E-2</v>
      </c>
      <c r="V55" s="62">
        <v>0</v>
      </c>
      <c r="W55" s="62">
        <v>0</v>
      </c>
      <c r="X55" s="62">
        <v>0</v>
      </c>
      <c r="Y55" s="62" t="s">
        <v>32</v>
      </c>
      <c r="AA55" s="62">
        <v>4.0000000000000001E-3</v>
      </c>
      <c r="AB55" s="62">
        <v>0</v>
      </c>
      <c r="AC55" s="62">
        <v>0</v>
      </c>
      <c r="AD55" s="62">
        <v>0</v>
      </c>
      <c r="AE55" s="62" t="s">
        <v>32</v>
      </c>
    </row>
    <row r="60" spans="1:31" x14ac:dyDescent="0.3">
      <c r="N60" s="62" t="e">
        <f>I60/I61</f>
        <v>#DIV/0!</v>
      </c>
    </row>
    <row r="61" spans="1:31" s="38" customFormat="1" ht="15" thickBot="1" x14ac:dyDescent="0.35">
      <c r="A61" s="38" t="s">
        <v>36</v>
      </c>
      <c r="N61" s="62"/>
    </row>
    <row r="62" spans="1:31" s="62" customFormat="1" x14ac:dyDescent="0.3">
      <c r="A62" s="62" t="s">
        <v>141</v>
      </c>
      <c r="B62" s="62">
        <v>27</v>
      </c>
      <c r="C62" s="62">
        <v>1</v>
      </c>
      <c r="D62" s="62" t="s">
        <v>37</v>
      </c>
      <c r="E62" s="62">
        <v>0</v>
      </c>
      <c r="F62" s="62">
        <v>1</v>
      </c>
      <c r="G62" s="62">
        <v>1</v>
      </c>
      <c r="I62" s="62">
        <v>32.911000000000001</v>
      </c>
      <c r="J62" s="62">
        <v>14407</v>
      </c>
      <c r="K62" s="62">
        <v>2278</v>
      </c>
      <c r="L62" s="62">
        <v>2315</v>
      </c>
      <c r="M62" s="62" t="s">
        <v>31</v>
      </c>
      <c r="N62" s="62">
        <f t="shared" ref="N62:N81" si="0">I62/I63</f>
        <v>0.9845339236568148</v>
      </c>
      <c r="O62" s="62">
        <v>0.72799999999999998</v>
      </c>
      <c r="P62" s="62">
        <v>6473</v>
      </c>
      <c r="Q62" s="62">
        <v>2205</v>
      </c>
      <c r="R62" s="62">
        <v>2250</v>
      </c>
      <c r="S62" s="62" t="s">
        <v>31</v>
      </c>
      <c r="T62" s="62">
        <f t="shared" ref="T62:T81" si="1">O62/O63</f>
        <v>1.0083102493074791</v>
      </c>
      <c r="U62" s="62">
        <v>0.46100000000000002</v>
      </c>
      <c r="V62" s="62">
        <v>0</v>
      </c>
      <c r="W62" s="62">
        <v>0</v>
      </c>
      <c r="X62" s="62">
        <v>0</v>
      </c>
      <c r="Y62" s="62" t="s">
        <v>32</v>
      </c>
      <c r="AA62" s="62">
        <v>2.3E-2</v>
      </c>
      <c r="AB62" s="62">
        <v>0</v>
      </c>
      <c r="AC62" s="62">
        <v>0</v>
      </c>
      <c r="AD62" s="62">
        <v>0</v>
      </c>
      <c r="AE62" s="62" t="s">
        <v>32</v>
      </c>
    </row>
    <row r="63" spans="1:31" s="62" customFormat="1" x14ac:dyDescent="0.3">
      <c r="A63" s="62" t="s">
        <v>141</v>
      </c>
      <c r="B63" s="62">
        <v>28</v>
      </c>
      <c r="C63" s="62">
        <v>1</v>
      </c>
      <c r="D63" s="62" t="s">
        <v>37</v>
      </c>
      <c r="E63" s="62">
        <v>0</v>
      </c>
      <c r="F63" s="62">
        <v>1</v>
      </c>
      <c r="G63" s="62">
        <v>2</v>
      </c>
      <c r="I63" s="62">
        <v>33.427999999999997</v>
      </c>
      <c r="J63" s="62">
        <v>14550</v>
      </c>
      <c r="K63" s="62">
        <v>2338</v>
      </c>
      <c r="L63" s="62">
        <v>2374</v>
      </c>
      <c r="M63" s="62" t="s">
        <v>31</v>
      </c>
      <c r="O63" s="62">
        <v>0.72199999999999998</v>
      </c>
      <c r="P63" s="62">
        <v>6454</v>
      </c>
      <c r="Q63" s="62">
        <v>2265</v>
      </c>
      <c r="R63" s="62">
        <v>2311</v>
      </c>
      <c r="S63" s="62" t="s">
        <v>31</v>
      </c>
      <c r="U63" s="62">
        <v>0.46800000000000003</v>
      </c>
      <c r="V63" s="62">
        <v>0</v>
      </c>
      <c r="W63" s="62">
        <v>0</v>
      </c>
      <c r="X63" s="62">
        <v>0</v>
      </c>
      <c r="Y63" s="62" t="s">
        <v>32</v>
      </c>
      <c r="AA63" s="62">
        <v>2.1999999999999999E-2</v>
      </c>
      <c r="AB63" s="62">
        <v>0</v>
      </c>
      <c r="AC63" s="62">
        <v>0</v>
      </c>
      <c r="AD63" s="62">
        <v>0</v>
      </c>
      <c r="AE63" s="62" t="s">
        <v>32</v>
      </c>
    </row>
    <row r="64" spans="1:31" s="62" customFormat="1" x14ac:dyDescent="0.3">
      <c r="A64" s="62" t="s">
        <v>151</v>
      </c>
      <c r="B64" s="62">
        <v>45</v>
      </c>
      <c r="C64" s="62">
        <v>13</v>
      </c>
      <c r="D64" s="62" t="s">
        <v>37</v>
      </c>
      <c r="E64" s="62">
        <v>0</v>
      </c>
      <c r="F64" s="62">
        <v>2</v>
      </c>
      <c r="G64" s="62">
        <v>1</v>
      </c>
      <c r="I64" s="62">
        <v>34.651000000000003</v>
      </c>
      <c r="J64" s="62">
        <v>14888</v>
      </c>
      <c r="K64" s="62">
        <v>3478</v>
      </c>
      <c r="L64" s="62">
        <v>3513</v>
      </c>
      <c r="M64" s="62" t="s">
        <v>31</v>
      </c>
      <c r="N64" s="62">
        <f t="shared" ref="N64:N81" si="2">I64/I65</f>
        <v>0.9748762097681748</v>
      </c>
      <c r="O64" s="62">
        <v>0.78700000000000003</v>
      </c>
      <c r="P64" s="62">
        <v>6656</v>
      </c>
      <c r="Q64" s="62">
        <v>3405</v>
      </c>
      <c r="R64" s="62">
        <v>3451</v>
      </c>
      <c r="S64" s="62" t="s">
        <v>31</v>
      </c>
      <c r="T64" s="62">
        <f t="shared" ref="T64:T81" si="3">O64/O65</f>
        <v>1.0274151436031331</v>
      </c>
      <c r="U64" s="62">
        <v>0.48499999999999999</v>
      </c>
      <c r="V64" s="62">
        <v>0</v>
      </c>
      <c r="W64" s="62">
        <v>0</v>
      </c>
      <c r="X64" s="62">
        <v>0</v>
      </c>
      <c r="Y64" s="62" t="s">
        <v>32</v>
      </c>
      <c r="AA64" s="62">
        <v>2.4E-2</v>
      </c>
      <c r="AB64" s="62">
        <v>0</v>
      </c>
      <c r="AC64" s="62">
        <v>0</v>
      </c>
      <c r="AD64" s="62">
        <v>0</v>
      </c>
      <c r="AE64" s="62" t="s">
        <v>32</v>
      </c>
    </row>
    <row r="65" spans="1:31" s="62" customFormat="1" x14ac:dyDescent="0.3">
      <c r="A65" s="62" t="s">
        <v>151</v>
      </c>
      <c r="B65" s="62">
        <v>46</v>
      </c>
      <c r="C65" s="62">
        <v>13</v>
      </c>
      <c r="D65" s="62" t="s">
        <v>37</v>
      </c>
      <c r="E65" s="62">
        <v>0</v>
      </c>
      <c r="F65" s="62">
        <v>2</v>
      </c>
      <c r="G65" s="62">
        <v>2</v>
      </c>
      <c r="I65" s="62">
        <v>35.543999999999997</v>
      </c>
      <c r="J65" s="62">
        <v>15135</v>
      </c>
      <c r="K65" s="62">
        <v>3538</v>
      </c>
      <c r="L65" s="62">
        <v>3572</v>
      </c>
      <c r="M65" s="62" t="s">
        <v>31</v>
      </c>
      <c r="O65" s="62">
        <v>0.76600000000000001</v>
      </c>
      <c r="P65" s="62">
        <v>6589</v>
      </c>
      <c r="Q65" s="62">
        <v>3465</v>
      </c>
      <c r="R65" s="62">
        <v>3511</v>
      </c>
      <c r="S65" s="62" t="s">
        <v>31</v>
      </c>
      <c r="U65" s="62">
        <v>0.498</v>
      </c>
      <c r="V65" s="62">
        <v>0</v>
      </c>
      <c r="W65" s="62">
        <v>0</v>
      </c>
      <c r="X65" s="62">
        <v>0</v>
      </c>
      <c r="Y65" s="62" t="s">
        <v>32</v>
      </c>
      <c r="AA65" s="62">
        <v>2.4E-2</v>
      </c>
      <c r="AB65" s="62">
        <v>0</v>
      </c>
      <c r="AC65" s="62">
        <v>0</v>
      </c>
      <c r="AD65" s="62">
        <v>0</v>
      </c>
      <c r="AE65" s="62" t="s">
        <v>32</v>
      </c>
    </row>
    <row r="66" spans="1:31" s="62" customFormat="1" x14ac:dyDescent="0.3">
      <c r="A66" s="62" t="s">
        <v>161</v>
      </c>
      <c r="B66" s="62">
        <v>63</v>
      </c>
      <c r="C66" s="62">
        <v>25</v>
      </c>
      <c r="D66" s="62" t="s">
        <v>37</v>
      </c>
      <c r="E66" s="62">
        <v>0</v>
      </c>
      <c r="F66" s="62">
        <v>3</v>
      </c>
      <c r="G66" s="62">
        <v>1</v>
      </c>
      <c r="I66" s="62">
        <v>35.348999999999997</v>
      </c>
      <c r="J66" s="62">
        <v>15081</v>
      </c>
      <c r="K66" s="62">
        <v>4678</v>
      </c>
      <c r="L66" s="62">
        <v>4712</v>
      </c>
      <c r="M66" s="62" t="s">
        <v>31</v>
      </c>
      <c r="N66" s="62">
        <f t="shared" ref="N66:N81" si="4">I66/I67</f>
        <v>0.97857320820529858</v>
      </c>
      <c r="O66" s="62">
        <v>0.71099999999999997</v>
      </c>
      <c r="P66" s="62">
        <v>6422</v>
      </c>
      <c r="Q66" s="62">
        <v>4605</v>
      </c>
      <c r="R66" s="62">
        <v>4651</v>
      </c>
      <c r="S66" s="62" t="s">
        <v>31</v>
      </c>
      <c r="T66" s="62">
        <f t="shared" ref="T66:T81" si="5">O66/O67</f>
        <v>0.99579831932773111</v>
      </c>
      <c r="U66" s="62">
        <v>0.495</v>
      </c>
      <c r="V66" s="62">
        <v>0</v>
      </c>
      <c r="W66" s="62">
        <v>0</v>
      </c>
      <c r="X66" s="62">
        <v>0</v>
      </c>
      <c r="Y66" s="62" t="s">
        <v>32</v>
      </c>
      <c r="AA66" s="62">
        <v>2.1999999999999999E-2</v>
      </c>
      <c r="AB66" s="62">
        <v>0</v>
      </c>
      <c r="AC66" s="62">
        <v>0</v>
      </c>
      <c r="AD66" s="62">
        <v>0</v>
      </c>
      <c r="AE66" s="62" t="s">
        <v>32</v>
      </c>
    </row>
    <row r="67" spans="1:31" s="62" customFormat="1" x14ac:dyDescent="0.3">
      <c r="A67" s="62" t="s">
        <v>161</v>
      </c>
      <c r="B67" s="62">
        <v>64</v>
      </c>
      <c r="C67" s="62">
        <v>25</v>
      </c>
      <c r="D67" s="62" t="s">
        <v>37</v>
      </c>
      <c r="E67" s="62">
        <v>0</v>
      </c>
      <c r="F67" s="62">
        <v>3</v>
      </c>
      <c r="G67" s="62">
        <v>2</v>
      </c>
      <c r="I67" s="62">
        <v>36.122999999999998</v>
      </c>
      <c r="J67" s="62">
        <v>15295</v>
      </c>
      <c r="K67" s="62">
        <v>4738</v>
      </c>
      <c r="L67" s="62">
        <v>4771</v>
      </c>
      <c r="M67" s="62" t="s">
        <v>31</v>
      </c>
      <c r="O67" s="62">
        <v>0.71399999999999997</v>
      </c>
      <c r="P67" s="62">
        <v>6430</v>
      </c>
      <c r="Q67" s="62">
        <v>4665</v>
      </c>
      <c r="R67" s="62">
        <v>4710</v>
      </c>
      <c r="S67" s="62" t="s">
        <v>31</v>
      </c>
      <c r="U67" s="62">
        <v>0.50600000000000001</v>
      </c>
      <c r="V67" s="62">
        <v>0</v>
      </c>
      <c r="W67" s="62">
        <v>0</v>
      </c>
      <c r="X67" s="62">
        <v>0</v>
      </c>
      <c r="Y67" s="62" t="s">
        <v>32</v>
      </c>
      <c r="AA67" s="62">
        <v>2.1999999999999999E-2</v>
      </c>
      <c r="AB67" s="62">
        <v>0</v>
      </c>
      <c r="AC67" s="62">
        <v>0</v>
      </c>
      <c r="AD67" s="62">
        <v>0</v>
      </c>
      <c r="AE67" s="62" t="s">
        <v>32</v>
      </c>
    </row>
    <row r="68" spans="1:31" s="62" customFormat="1" x14ac:dyDescent="0.3">
      <c r="A68" s="62" t="s">
        <v>172</v>
      </c>
      <c r="B68" s="62">
        <v>82</v>
      </c>
      <c r="C68" s="62">
        <v>37</v>
      </c>
      <c r="D68" s="62" t="s">
        <v>37</v>
      </c>
      <c r="E68" s="62">
        <v>0</v>
      </c>
      <c r="F68" s="62">
        <v>4</v>
      </c>
      <c r="G68" s="62">
        <v>1</v>
      </c>
      <c r="I68" s="62">
        <v>30.367000000000001</v>
      </c>
      <c r="J68" s="62">
        <v>13704</v>
      </c>
      <c r="K68" s="62">
        <v>5938</v>
      </c>
      <c r="L68" s="62">
        <v>5972</v>
      </c>
      <c r="M68" s="62" t="s">
        <v>31</v>
      </c>
      <c r="N68" s="62">
        <f t="shared" ref="N68:N81" si="6">I68/I69</f>
        <v>0.97661928346304749</v>
      </c>
      <c r="O68" s="62">
        <v>0.67400000000000004</v>
      </c>
      <c r="P68" s="62">
        <v>6308</v>
      </c>
      <c r="Q68" s="62">
        <v>5865</v>
      </c>
      <c r="R68" s="62">
        <v>5911</v>
      </c>
      <c r="S68" s="62" t="s">
        <v>31</v>
      </c>
      <c r="T68" s="62">
        <f t="shared" ref="T68:T81" si="7">O68/O69</f>
        <v>0.99704142011834318</v>
      </c>
      <c r="U68" s="62">
        <v>0.42499999999999999</v>
      </c>
      <c r="V68" s="62">
        <v>0</v>
      </c>
      <c r="W68" s="62">
        <v>0</v>
      </c>
      <c r="X68" s="62">
        <v>0</v>
      </c>
      <c r="Y68" s="62" t="s">
        <v>32</v>
      </c>
      <c r="AA68" s="62">
        <v>2.1000000000000001E-2</v>
      </c>
      <c r="AB68" s="62">
        <v>0</v>
      </c>
      <c r="AC68" s="62">
        <v>0</v>
      </c>
      <c r="AD68" s="62">
        <v>0</v>
      </c>
      <c r="AE68" s="62" t="s">
        <v>32</v>
      </c>
    </row>
    <row r="69" spans="1:31" s="62" customFormat="1" x14ac:dyDescent="0.3">
      <c r="A69" s="62" t="s">
        <v>172</v>
      </c>
      <c r="B69" s="62">
        <v>83</v>
      </c>
      <c r="C69" s="62">
        <v>37</v>
      </c>
      <c r="D69" s="62" t="s">
        <v>37</v>
      </c>
      <c r="E69" s="62">
        <v>0</v>
      </c>
      <c r="F69" s="62">
        <v>4</v>
      </c>
      <c r="G69" s="62">
        <v>2</v>
      </c>
      <c r="I69" s="62">
        <v>31.094000000000001</v>
      </c>
      <c r="J69" s="62">
        <v>13905</v>
      </c>
      <c r="K69" s="62">
        <v>5998</v>
      </c>
      <c r="L69" s="62">
        <v>6032</v>
      </c>
      <c r="M69" s="62" t="s">
        <v>31</v>
      </c>
      <c r="O69" s="62">
        <v>0.67600000000000005</v>
      </c>
      <c r="P69" s="62">
        <v>6313</v>
      </c>
      <c r="Q69" s="62">
        <v>5925</v>
      </c>
      <c r="R69" s="62">
        <v>5970</v>
      </c>
      <c r="S69" s="62" t="s">
        <v>31</v>
      </c>
      <c r="U69" s="62">
        <v>0.436</v>
      </c>
      <c r="V69" s="62">
        <v>0</v>
      </c>
      <c r="W69" s="62">
        <v>0</v>
      </c>
      <c r="X69" s="62">
        <v>0</v>
      </c>
      <c r="Y69" s="62" t="s">
        <v>32</v>
      </c>
      <c r="AA69" s="62">
        <v>2.1000000000000001E-2</v>
      </c>
      <c r="AB69" s="62">
        <v>0</v>
      </c>
      <c r="AC69" s="62">
        <v>0</v>
      </c>
      <c r="AD69" s="62">
        <v>0</v>
      </c>
      <c r="AE69" s="62" t="s">
        <v>32</v>
      </c>
    </row>
    <row r="70" spans="1:31" s="62" customFormat="1" x14ac:dyDescent="0.3">
      <c r="A70" s="62" t="s">
        <v>182</v>
      </c>
      <c r="B70" s="62">
        <v>102</v>
      </c>
      <c r="C70" s="62">
        <v>49</v>
      </c>
      <c r="D70" s="62" t="s">
        <v>37</v>
      </c>
      <c r="E70" s="62">
        <v>0</v>
      </c>
      <c r="F70" s="62">
        <v>5</v>
      </c>
      <c r="G70" s="62">
        <v>1</v>
      </c>
      <c r="I70" s="62">
        <v>31.481000000000002</v>
      </c>
      <c r="J70" s="62">
        <v>14012</v>
      </c>
      <c r="K70" s="62">
        <v>7258</v>
      </c>
      <c r="L70" s="62">
        <v>7300</v>
      </c>
      <c r="M70" s="62" t="s">
        <v>171</v>
      </c>
      <c r="N70" s="62">
        <f t="shared" ref="N70:N81" si="8">I70/I71</f>
        <v>0.93992774609619922</v>
      </c>
      <c r="O70" s="62">
        <v>0.76600000000000001</v>
      </c>
      <c r="P70" s="62">
        <v>6589</v>
      </c>
      <c r="Q70" s="62">
        <v>7185</v>
      </c>
      <c r="R70" s="62">
        <v>7228</v>
      </c>
      <c r="S70" s="62" t="s">
        <v>31</v>
      </c>
      <c r="T70" s="62">
        <f t="shared" ref="T70:T81" si="9">O70/O71</f>
        <v>0.99869621903520212</v>
      </c>
      <c r="U70" s="62">
        <v>0.441</v>
      </c>
      <c r="V70" s="62">
        <v>0</v>
      </c>
      <c r="W70" s="62">
        <v>0</v>
      </c>
      <c r="X70" s="62">
        <v>0</v>
      </c>
      <c r="Y70" s="62" t="s">
        <v>32</v>
      </c>
      <c r="AA70" s="62">
        <v>2.4E-2</v>
      </c>
      <c r="AB70" s="62">
        <v>0</v>
      </c>
      <c r="AC70" s="62">
        <v>0</v>
      </c>
      <c r="AD70" s="62">
        <v>0</v>
      </c>
      <c r="AE70" s="62" t="s">
        <v>32</v>
      </c>
    </row>
    <row r="71" spans="1:31" s="62" customFormat="1" x14ac:dyDescent="0.3">
      <c r="A71" s="62" t="s">
        <v>182</v>
      </c>
      <c r="B71" s="62">
        <v>103</v>
      </c>
      <c r="C71" s="62">
        <v>49</v>
      </c>
      <c r="D71" s="62" t="s">
        <v>37</v>
      </c>
      <c r="E71" s="62">
        <v>0</v>
      </c>
      <c r="F71" s="62">
        <v>5</v>
      </c>
      <c r="G71" s="62">
        <v>2</v>
      </c>
      <c r="I71" s="62">
        <v>33.493000000000002</v>
      </c>
      <c r="J71" s="62">
        <v>14568</v>
      </c>
      <c r="K71" s="62">
        <v>7318</v>
      </c>
      <c r="L71" s="62">
        <v>7351</v>
      </c>
      <c r="M71" s="62" t="s">
        <v>31</v>
      </c>
      <c r="O71" s="62">
        <v>0.76700000000000002</v>
      </c>
      <c r="P71" s="62">
        <v>6593</v>
      </c>
      <c r="Q71" s="62">
        <v>7245</v>
      </c>
      <c r="R71" s="62">
        <v>7290</v>
      </c>
      <c r="S71" s="62" t="s">
        <v>31</v>
      </c>
      <c r="U71" s="62">
        <v>0.46899999999999997</v>
      </c>
      <c r="V71" s="62">
        <v>0</v>
      </c>
      <c r="W71" s="62">
        <v>0</v>
      </c>
      <c r="X71" s="62">
        <v>0</v>
      </c>
      <c r="Y71" s="62" t="s">
        <v>32</v>
      </c>
      <c r="AA71" s="62">
        <v>2.4E-2</v>
      </c>
      <c r="AB71" s="62">
        <v>0</v>
      </c>
      <c r="AC71" s="62">
        <v>0</v>
      </c>
      <c r="AD71" s="62">
        <v>0</v>
      </c>
      <c r="AE71" s="62" t="s">
        <v>32</v>
      </c>
    </row>
    <row r="72" spans="1:31" s="62" customFormat="1" x14ac:dyDescent="0.3">
      <c r="A72" s="62" t="s">
        <v>192</v>
      </c>
      <c r="B72" s="62">
        <v>120</v>
      </c>
      <c r="C72" s="62">
        <v>61</v>
      </c>
      <c r="D72" s="62" t="s">
        <v>37</v>
      </c>
      <c r="E72" s="62">
        <v>0</v>
      </c>
      <c r="F72" s="62">
        <v>6</v>
      </c>
      <c r="G72" s="62">
        <v>1</v>
      </c>
      <c r="I72" s="62">
        <v>34.557000000000002</v>
      </c>
      <c r="J72" s="62">
        <v>14862</v>
      </c>
      <c r="K72" s="62">
        <v>8458</v>
      </c>
      <c r="L72" s="62">
        <v>8494</v>
      </c>
      <c r="M72" s="62" t="s">
        <v>31</v>
      </c>
      <c r="N72" s="62">
        <f t="shared" ref="N72:N81" si="10">I72/I73</f>
        <v>0.97351888892019045</v>
      </c>
      <c r="O72" s="62">
        <v>0.89500000000000002</v>
      </c>
      <c r="P72" s="62">
        <v>6987</v>
      </c>
      <c r="Q72" s="62">
        <v>8385</v>
      </c>
      <c r="R72" s="62">
        <v>8430</v>
      </c>
      <c r="S72" s="62" t="s">
        <v>31</v>
      </c>
      <c r="T72" s="62">
        <f t="shared" ref="T72:T81" si="11">O72/O73</f>
        <v>1.013590033975085</v>
      </c>
      <c r="U72" s="62">
        <v>0.48399999999999999</v>
      </c>
      <c r="V72" s="62">
        <v>0</v>
      </c>
      <c r="W72" s="62">
        <v>0</v>
      </c>
      <c r="X72" s="62">
        <v>0</v>
      </c>
      <c r="Y72" s="62" t="s">
        <v>32</v>
      </c>
      <c r="AA72" s="62">
        <v>2.8000000000000001E-2</v>
      </c>
      <c r="AB72" s="62">
        <v>0</v>
      </c>
      <c r="AC72" s="62">
        <v>0</v>
      </c>
      <c r="AD72" s="62">
        <v>0</v>
      </c>
      <c r="AE72" s="62" t="s">
        <v>32</v>
      </c>
    </row>
    <row r="73" spans="1:31" s="62" customFormat="1" x14ac:dyDescent="0.3">
      <c r="A73" s="62" t="s">
        <v>192</v>
      </c>
      <c r="B73" s="62">
        <v>121</v>
      </c>
      <c r="C73" s="62">
        <v>61</v>
      </c>
      <c r="D73" s="62" t="s">
        <v>37</v>
      </c>
      <c r="E73" s="62">
        <v>0</v>
      </c>
      <c r="F73" s="62">
        <v>6</v>
      </c>
      <c r="G73" s="62">
        <v>2</v>
      </c>
      <c r="I73" s="62">
        <v>35.497</v>
      </c>
      <c r="J73" s="62">
        <v>15122</v>
      </c>
      <c r="K73" s="62">
        <v>8518</v>
      </c>
      <c r="L73" s="62">
        <v>8553</v>
      </c>
      <c r="M73" s="62" t="s">
        <v>31</v>
      </c>
      <c r="O73" s="62">
        <v>0.88300000000000001</v>
      </c>
      <c r="P73" s="62">
        <v>6949</v>
      </c>
      <c r="Q73" s="62">
        <v>8445</v>
      </c>
      <c r="R73" s="62">
        <v>8491</v>
      </c>
      <c r="S73" s="62" t="s">
        <v>31</v>
      </c>
      <c r="U73" s="62">
        <v>0.497</v>
      </c>
      <c r="V73" s="62">
        <v>0</v>
      </c>
      <c r="W73" s="62">
        <v>0</v>
      </c>
      <c r="X73" s="62">
        <v>0</v>
      </c>
      <c r="Y73" s="62" t="s">
        <v>32</v>
      </c>
      <c r="AA73" s="62">
        <v>2.7E-2</v>
      </c>
      <c r="AB73" s="62">
        <v>0</v>
      </c>
      <c r="AC73" s="62">
        <v>0</v>
      </c>
      <c r="AD73" s="62">
        <v>0</v>
      </c>
      <c r="AE73" s="62" t="s">
        <v>32</v>
      </c>
    </row>
    <row r="74" spans="1:31" s="62" customFormat="1" x14ac:dyDescent="0.3">
      <c r="A74" s="62" t="s">
        <v>202</v>
      </c>
      <c r="B74" s="62">
        <v>139</v>
      </c>
      <c r="C74" s="62">
        <v>73</v>
      </c>
      <c r="D74" s="62" t="s">
        <v>37</v>
      </c>
      <c r="E74" s="62">
        <v>0</v>
      </c>
      <c r="F74" s="62">
        <v>7</v>
      </c>
      <c r="G74" s="62">
        <v>1</v>
      </c>
      <c r="I74" s="62">
        <v>33.680999999999997</v>
      </c>
      <c r="J74" s="62">
        <v>14620</v>
      </c>
      <c r="K74" s="62">
        <v>9718</v>
      </c>
      <c r="L74" s="62">
        <v>9753</v>
      </c>
      <c r="M74" s="62" t="s">
        <v>31</v>
      </c>
      <c r="N74" s="62">
        <f t="shared" ref="N74:N81" si="12">I74/I75</f>
        <v>0.97546918443002772</v>
      </c>
      <c r="O74" s="62">
        <v>0.90600000000000003</v>
      </c>
      <c r="P74" s="62">
        <v>7019</v>
      </c>
      <c r="Q74" s="62">
        <v>9645</v>
      </c>
      <c r="R74" s="62">
        <v>9692</v>
      </c>
      <c r="S74" s="62" t="s">
        <v>31</v>
      </c>
      <c r="T74" s="62">
        <f t="shared" ref="T74:T81" si="13">O74/O75</f>
        <v>1.0100334448160535</v>
      </c>
      <c r="U74" s="62">
        <v>0.47199999999999998</v>
      </c>
      <c r="V74" s="62">
        <v>0</v>
      </c>
      <c r="W74" s="62">
        <v>0</v>
      </c>
      <c r="X74" s="62">
        <v>0</v>
      </c>
      <c r="Y74" s="62" t="s">
        <v>32</v>
      </c>
      <c r="AA74" s="62">
        <v>2.8000000000000001E-2</v>
      </c>
      <c r="AB74" s="62">
        <v>0</v>
      </c>
      <c r="AC74" s="62">
        <v>0</v>
      </c>
      <c r="AD74" s="62">
        <v>0</v>
      </c>
      <c r="AE74" s="62" t="s">
        <v>32</v>
      </c>
    </row>
    <row r="75" spans="1:31" s="62" customFormat="1" x14ac:dyDescent="0.3">
      <c r="A75" s="62" t="s">
        <v>202</v>
      </c>
      <c r="B75" s="62">
        <v>140</v>
      </c>
      <c r="C75" s="62">
        <v>73</v>
      </c>
      <c r="D75" s="62" t="s">
        <v>37</v>
      </c>
      <c r="E75" s="62">
        <v>0</v>
      </c>
      <c r="F75" s="62">
        <v>7</v>
      </c>
      <c r="G75" s="62">
        <v>2</v>
      </c>
      <c r="I75" s="62">
        <v>34.527999999999999</v>
      </c>
      <c r="J75" s="62">
        <v>14854</v>
      </c>
      <c r="K75" s="62">
        <v>9778</v>
      </c>
      <c r="L75" s="62">
        <v>9813</v>
      </c>
      <c r="M75" s="62" t="s">
        <v>31</v>
      </c>
      <c r="O75" s="62">
        <v>0.89700000000000002</v>
      </c>
      <c r="P75" s="62">
        <v>6992</v>
      </c>
      <c r="Q75" s="62">
        <v>9705</v>
      </c>
      <c r="R75" s="62">
        <v>9751</v>
      </c>
      <c r="S75" s="62" t="s">
        <v>31</v>
      </c>
      <c r="U75" s="62">
        <v>0.48399999999999999</v>
      </c>
      <c r="V75" s="62">
        <v>0</v>
      </c>
      <c r="W75" s="62">
        <v>0</v>
      </c>
      <c r="X75" s="62">
        <v>0</v>
      </c>
      <c r="Y75" s="62" t="s">
        <v>32</v>
      </c>
      <c r="AA75" s="62">
        <v>2.8000000000000001E-2</v>
      </c>
      <c r="AB75" s="62">
        <v>0</v>
      </c>
      <c r="AC75" s="62">
        <v>0</v>
      </c>
      <c r="AD75" s="62">
        <v>0</v>
      </c>
      <c r="AE75" s="62" t="s">
        <v>32</v>
      </c>
    </row>
    <row r="76" spans="1:31" s="62" customFormat="1" x14ac:dyDescent="0.3">
      <c r="A76" s="62" t="s">
        <v>212</v>
      </c>
      <c r="B76" s="62">
        <v>157</v>
      </c>
      <c r="C76" s="62">
        <v>85</v>
      </c>
      <c r="D76" s="62" t="s">
        <v>37</v>
      </c>
      <c r="E76" s="62">
        <v>0</v>
      </c>
      <c r="F76" s="62">
        <v>8</v>
      </c>
      <c r="G76" s="62">
        <v>1</v>
      </c>
      <c r="I76" s="62">
        <v>35.244</v>
      </c>
      <c r="J76" s="62">
        <v>15052</v>
      </c>
      <c r="K76" s="62">
        <v>10918</v>
      </c>
      <c r="L76" s="62">
        <v>10953</v>
      </c>
      <c r="M76" s="62" t="s">
        <v>31</v>
      </c>
      <c r="N76" s="62">
        <f t="shared" ref="N76:N81" si="14">I76/I77</f>
        <v>0.97128369067960085</v>
      </c>
      <c r="O76" s="62">
        <v>0.96399999999999997</v>
      </c>
      <c r="P76" s="62">
        <v>7199</v>
      </c>
      <c r="Q76" s="62">
        <v>10845</v>
      </c>
      <c r="R76" s="62">
        <v>10892</v>
      </c>
      <c r="S76" s="62" t="s">
        <v>31</v>
      </c>
      <c r="T76" s="62">
        <f t="shared" ref="T76:T81" si="15">O76/O77</f>
        <v>1.0094240837696336</v>
      </c>
      <c r="U76" s="62">
        <v>0.49399999999999999</v>
      </c>
      <c r="V76" s="62">
        <v>0</v>
      </c>
      <c r="W76" s="62">
        <v>0</v>
      </c>
      <c r="X76" s="62">
        <v>0</v>
      </c>
      <c r="Y76" s="62" t="s">
        <v>32</v>
      </c>
      <c r="AA76" s="62">
        <v>0.03</v>
      </c>
      <c r="AB76" s="62">
        <v>0</v>
      </c>
      <c r="AC76" s="62">
        <v>0</v>
      </c>
      <c r="AD76" s="62">
        <v>0</v>
      </c>
      <c r="AE76" s="62" t="s">
        <v>32</v>
      </c>
    </row>
    <row r="77" spans="1:31" s="62" customFormat="1" x14ac:dyDescent="0.3">
      <c r="A77" s="62" t="s">
        <v>212</v>
      </c>
      <c r="B77" s="62">
        <v>158</v>
      </c>
      <c r="C77" s="62">
        <v>85</v>
      </c>
      <c r="D77" s="62" t="s">
        <v>37</v>
      </c>
      <c r="E77" s="62">
        <v>0</v>
      </c>
      <c r="F77" s="62">
        <v>8</v>
      </c>
      <c r="G77" s="62">
        <v>2</v>
      </c>
      <c r="I77" s="62">
        <v>36.286000000000001</v>
      </c>
      <c r="J77" s="62">
        <v>15340</v>
      </c>
      <c r="K77" s="62">
        <v>10978</v>
      </c>
      <c r="L77" s="62">
        <v>11012</v>
      </c>
      <c r="M77" s="62" t="s">
        <v>31</v>
      </c>
      <c r="O77" s="62">
        <v>0.95499999999999996</v>
      </c>
      <c r="P77" s="62">
        <v>7171</v>
      </c>
      <c r="Q77" s="62">
        <v>10905</v>
      </c>
      <c r="R77" s="62">
        <v>10952</v>
      </c>
      <c r="S77" s="62" t="s">
        <v>31</v>
      </c>
      <c r="U77" s="62">
        <v>0.50800000000000001</v>
      </c>
      <c r="V77" s="62">
        <v>0</v>
      </c>
      <c r="W77" s="62">
        <v>0</v>
      </c>
      <c r="X77" s="62">
        <v>0</v>
      </c>
      <c r="Y77" s="62" t="s">
        <v>32</v>
      </c>
      <c r="AA77" s="62">
        <v>0.03</v>
      </c>
      <c r="AB77" s="62">
        <v>0</v>
      </c>
      <c r="AC77" s="62">
        <v>0</v>
      </c>
      <c r="AD77" s="62">
        <v>0</v>
      </c>
      <c r="AE77" s="62" t="s">
        <v>32</v>
      </c>
    </row>
    <row r="78" spans="1:31" s="62" customFormat="1" x14ac:dyDescent="0.3">
      <c r="A78" s="62" t="s">
        <v>222</v>
      </c>
      <c r="B78" s="62">
        <v>175</v>
      </c>
      <c r="C78" s="62">
        <v>97</v>
      </c>
      <c r="D78" s="62" t="s">
        <v>37</v>
      </c>
      <c r="E78" s="62">
        <v>0</v>
      </c>
      <c r="F78" s="62">
        <v>9</v>
      </c>
      <c r="G78" s="62">
        <v>1</v>
      </c>
      <c r="I78" s="62">
        <v>33.840000000000003</v>
      </c>
      <c r="J78" s="62">
        <v>14664</v>
      </c>
      <c r="K78" s="62">
        <v>12118</v>
      </c>
      <c r="L78" s="62">
        <v>12153</v>
      </c>
      <c r="M78" s="62" t="s">
        <v>31</v>
      </c>
      <c r="N78" s="62">
        <f t="shared" ref="N78:N81" si="16">I78/I79</f>
        <v>0.98254986789001486</v>
      </c>
      <c r="O78" s="62">
        <v>0.90800000000000003</v>
      </c>
      <c r="P78" s="62">
        <v>7025</v>
      </c>
      <c r="Q78" s="62">
        <v>12045</v>
      </c>
      <c r="R78" s="62">
        <v>12092</v>
      </c>
      <c r="S78" s="62" t="s">
        <v>31</v>
      </c>
      <c r="T78" s="62">
        <f t="shared" ref="T78:T81" si="17">O78/O79</f>
        <v>1.0011025358324146</v>
      </c>
      <c r="U78" s="62">
        <v>0.47399999999999998</v>
      </c>
      <c r="V78" s="62">
        <v>0</v>
      </c>
      <c r="W78" s="62">
        <v>0</v>
      </c>
      <c r="X78" s="62">
        <v>0</v>
      </c>
      <c r="Y78" s="62" t="s">
        <v>32</v>
      </c>
      <c r="AA78" s="62">
        <v>2.8000000000000001E-2</v>
      </c>
      <c r="AB78" s="62">
        <v>0</v>
      </c>
      <c r="AC78" s="62">
        <v>0</v>
      </c>
      <c r="AD78" s="62">
        <v>0</v>
      </c>
      <c r="AE78" s="62" t="s">
        <v>32</v>
      </c>
    </row>
    <row r="79" spans="1:31" s="62" customFormat="1" x14ac:dyDescent="0.3">
      <c r="A79" s="62" t="s">
        <v>222</v>
      </c>
      <c r="B79" s="62">
        <v>176</v>
      </c>
      <c r="C79" s="62">
        <v>97</v>
      </c>
      <c r="D79" s="62" t="s">
        <v>37</v>
      </c>
      <c r="E79" s="62">
        <v>0</v>
      </c>
      <c r="F79" s="62">
        <v>9</v>
      </c>
      <c r="G79" s="62">
        <v>2</v>
      </c>
      <c r="I79" s="62">
        <v>34.441000000000003</v>
      </c>
      <c r="J79" s="62">
        <v>14830</v>
      </c>
      <c r="K79" s="62">
        <v>12178</v>
      </c>
      <c r="L79" s="62">
        <v>12213</v>
      </c>
      <c r="M79" s="62" t="s">
        <v>31</v>
      </c>
      <c r="O79" s="62">
        <v>0.90700000000000003</v>
      </c>
      <c r="P79" s="62">
        <v>7023</v>
      </c>
      <c r="Q79" s="62">
        <v>12105</v>
      </c>
      <c r="R79" s="62">
        <v>12152</v>
      </c>
      <c r="S79" s="62" t="s">
        <v>31</v>
      </c>
      <c r="U79" s="62">
        <v>0.48199999999999998</v>
      </c>
      <c r="V79" s="62">
        <v>0</v>
      </c>
      <c r="W79" s="62">
        <v>0</v>
      </c>
      <c r="X79" s="62">
        <v>0</v>
      </c>
      <c r="Y79" s="62" t="s">
        <v>32</v>
      </c>
      <c r="AA79" s="62">
        <v>2.8000000000000001E-2</v>
      </c>
      <c r="AB79" s="62">
        <v>0</v>
      </c>
      <c r="AC79" s="62">
        <v>0</v>
      </c>
      <c r="AD79" s="62">
        <v>0</v>
      </c>
      <c r="AE79" s="62" t="s">
        <v>32</v>
      </c>
    </row>
    <row r="80" spans="1:31" s="62" customFormat="1" x14ac:dyDescent="0.3">
      <c r="A80" s="62" t="s">
        <v>232</v>
      </c>
      <c r="B80" s="62">
        <v>194</v>
      </c>
      <c r="C80" s="62">
        <v>109</v>
      </c>
      <c r="D80" s="62" t="s">
        <v>37</v>
      </c>
      <c r="E80" s="62">
        <v>0</v>
      </c>
      <c r="F80" s="62">
        <v>10</v>
      </c>
      <c r="G80" s="62">
        <v>1</v>
      </c>
      <c r="I80" s="62">
        <v>34.267000000000003</v>
      </c>
      <c r="J80" s="62">
        <v>14782</v>
      </c>
      <c r="K80" s="62">
        <v>13378</v>
      </c>
      <c r="L80" s="62">
        <v>13414</v>
      </c>
      <c r="M80" s="62" t="s">
        <v>31</v>
      </c>
      <c r="N80" s="62">
        <f t="shared" ref="N80:N81" si="18">I80/I81</f>
        <v>0.97426930512908017</v>
      </c>
      <c r="O80" s="62">
        <v>0.98</v>
      </c>
      <c r="P80" s="62">
        <v>7246</v>
      </c>
      <c r="Q80" s="62">
        <v>13305</v>
      </c>
      <c r="R80" s="62">
        <v>13351</v>
      </c>
      <c r="S80" s="62" t="s">
        <v>31</v>
      </c>
      <c r="T80" s="62">
        <f t="shared" ref="T80:T81" si="19">O80/O81</f>
        <v>1</v>
      </c>
      <c r="U80" s="62">
        <v>0.48</v>
      </c>
      <c r="V80" s="62">
        <v>0</v>
      </c>
      <c r="W80" s="62">
        <v>0</v>
      </c>
      <c r="X80" s="62">
        <v>0</v>
      </c>
      <c r="Y80" s="62" t="s">
        <v>32</v>
      </c>
      <c r="AA80" s="62">
        <v>0.03</v>
      </c>
      <c r="AB80" s="62">
        <v>0</v>
      </c>
      <c r="AC80" s="62">
        <v>0</v>
      </c>
      <c r="AD80" s="62">
        <v>0</v>
      </c>
      <c r="AE80" s="62" t="s">
        <v>32</v>
      </c>
    </row>
    <row r="81" spans="1:31" s="62" customFormat="1" x14ac:dyDescent="0.3">
      <c r="A81" s="62" t="s">
        <v>232</v>
      </c>
      <c r="B81" s="62">
        <v>195</v>
      </c>
      <c r="C81" s="62">
        <v>109</v>
      </c>
      <c r="D81" s="62" t="s">
        <v>37</v>
      </c>
      <c r="E81" s="62">
        <v>0</v>
      </c>
      <c r="F81" s="62">
        <v>10</v>
      </c>
      <c r="G81" s="62">
        <v>2</v>
      </c>
      <c r="I81" s="62">
        <v>35.171999999999997</v>
      </c>
      <c r="J81" s="62">
        <v>15032</v>
      </c>
      <c r="K81" s="62">
        <v>13438</v>
      </c>
      <c r="L81" s="62">
        <v>13473</v>
      </c>
      <c r="M81" s="62" t="s">
        <v>31</v>
      </c>
      <c r="O81" s="62">
        <v>0.98</v>
      </c>
      <c r="P81" s="62">
        <v>7247</v>
      </c>
      <c r="Q81" s="62">
        <v>13365</v>
      </c>
      <c r="R81" s="62">
        <v>13411</v>
      </c>
      <c r="S81" s="62" t="s">
        <v>31</v>
      </c>
      <c r="U81" s="62">
        <v>0.49299999999999999</v>
      </c>
      <c r="V81" s="62">
        <v>0</v>
      </c>
      <c r="W81" s="62">
        <v>0</v>
      </c>
      <c r="X81" s="62">
        <v>0</v>
      </c>
      <c r="Y81" s="62" t="s">
        <v>32</v>
      </c>
      <c r="AA81" s="62">
        <v>0.03</v>
      </c>
      <c r="AB81" s="62">
        <v>0</v>
      </c>
      <c r="AC81" s="62">
        <v>0</v>
      </c>
      <c r="AD81" s="62">
        <v>0</v>
      </c>
      <c r="AE81" s="62" t="s">
        <v>32</v>
      </c>
    </row>
    <row r="87" spans="1:31" s="38" customFormat="1" ht="15" thickBot="1" x14ac:dyDescent="0.35">
      <c r="A87" s="38" t="s">
        <v>38</v>
      </c>
    </row>
    <row r="88" spans="1:31" s="62" customFormat="1" ht="12.6" customHeight="1" x14ac:dyDescent="0.3">
      <c r="A88" s="62" t="s">
        <v>39</v>
      </c>
      <c r="B88" s="62">
        <v>38</v>
      </c>
      <c r="C88" s="62">
        <v>11</v>
      </c>
      <c r="D88" s="62" t="s">
        <v>30</v>
      </c>
      <c r="E88" s="62">
        <v>20</v>
      </c>
      <c r="F88" s="62">
        <v>0</v>
      </c>
      <c r="G88" s="62">
        <v>0</v>
      </c>
      <c r="I88" s="62">
        <v>-1.2130000000000001</v>
      </c>
      <c r="J88" s="62">
        <v>4975</v>
      </c>
      <c r="K88" s="62">
        <v>2938</v>
      </c>
      <c r="L88" s="62">
        <v>2980</v>
      </c>
      <c r="M88" s="62" t="s">
        <v>43</v>
      </c>
      <c r="O88" s="62">
        <v>0.17599999999999999</v>
      </c>
      <c r="P88" s="62">
        <v>4777</v>
      </c>
      <c r="Q88" s="62">
        <v>2865</v>
      </c>
      <c r="R88" s="62">
        <v>2910</v>
      </c>
      <c r="S88" s="62" t="s">
        <v>31</v>
      </c>
      <c r="U88" s="62">
        <v>-1.7000000000000001E-2</v>
      </c>
      <c r="V88" s="62">
        <v>0</v>
      </c>
      <c r="W88" s="62">
        <v>0</v>
      </c>
      <c r="X88" s="62">
        <v>0</v>
      </c>
      <c r="Y88" s="62" t="s">
        <v>32</v>
      </c>
      <c r="AA88" s="62">
        <v>5.0000000000000001E-3</v>
      </c>
      <c r="AB88" s="62">
        <v>0</v>
      </c>
      <c r="AC88" s="62">
        <v>0</v>
      </c>
      <c r="AD88" s="62">
        <v>0</v>
      </c>
      <c r="AE88" s="62" t="s">
        <v>32</v>
      </c>
    </row>
    <row r="89" spans="1:31" s="62" customFormat="1" ht="12.6" customHeight="1" x14ac:dyDescent="0.3">
      <c r="A89" s="62" t="s">
        <v>39</v>
      </c>
      <c r="B89" s="62">
        <v>56</v>
      </c>
      <c r="C89" s="62">
        <v>23</v>
      </c>
      <c r="D89" s="62" t="s">
        <v>30</v>
      </c>
      <c r="E89" s="62">
        <v>20</v>
      </c>
      <c r="F89" s="62">
        <v>0</v>
      </c>
      <c r="G89" s="62">
        <v>0</v>
      </c>
      <c r="I89" s="62">
        <v>-1.6830000000000001</v>
      </c>
      <c r="J89" s="62">
        <v>4845</v>
      </c>
      <c r="K89" s="62">
        <v>4138</v>
      </c>
      <c r="L89" s="62">
        <v>4180</v>
      </c>
      <c r="M89" s="62" t="s">
        <v>43</v>
      </c>
      <c r="O89" s="62">
        <v>0.161</v>
      </c>
      <c r="P89" s="62">
        <v>4732</v>
      </c>
      <c r="Q89" s="62">
        <v>4065</v>
      </c>
      <c r="R89" s="62">
        <v>4110</v>
      </c>
      <c r="S89" s="62" t="s">
        <v>31</v>
      </c>
      <c r="U89" s="62">
        <v>-2.4E-2</v>
      </c>
      <c r="V89" s="62">
        <v>0</v>
      </c>
      <c r="W89" s="62">
        <v>0</v>
      </c>
      <c r="X89" s="62">
        <v>0</v>
      </c>
      <c r="Y89" s="62" t="s">
        <v>32</v>
      </c>
      <c r="AA89" s="62">
        <v>5.0000000000000001E-3</v>
      </c>
      <c r="AB89" s="62">
        <v>0</v>
      </c>
      <c r="AC89" s="62">
        <v>0</v>
      </c>
      <c r="AD89" s="62">
        <v>0</v>
      </c>
      <c r="AE89" s="62" t="s">
        <v>32</v>
      </c>
    </row>
    <row r="90" spans="1:31" s="62" customFormat="1" ht="12.6" customHeight="1" x14ac:dyDescent="0.3">
      <c r="A90" s="62" t="s">
        <v>39</v>
      </c>
      <c r="B90" s="62">
        <v>74</v>
      </c>
      <c r="C90" s="62">
        <v>35</v>
      </c>
      <c r="D90" s="62" t="s">
        <v>30</v>
      </c>
      <c r="E90" s="62">
        <v>20</v>
      </c>
      <c r="F90" s="62">
        <v>0</v>
      </c>
      <c r="G90" s="62">
        <v>0</v>
      </c>
      <c r="I90" s="62">
        <v>-1.427</v>
      </c>
      <c r="J90" s="62">
        <v>4916</v>
      </c>
      <c r="K90" s="62">
        <v>5338</v>
      </c>
      <c r="L90" s="62">
        <v>5380</v>
      </c>
      <c r="M90" s="62" t="s">
        <v>43</v>
      </c>
      <c r="O90" s="62">
        <v>0.192</v>
      </c>
      <c r="P90" s="62">
        <v>4826</v>
      </c>
      <c r="Q90" s="62">
        <v>5265</v>
      </c>
      <c r="R90" s="62">
        <v>5312</v>
      </c>
      <c r="S90" s="62" t="s">
        <v>31</v>
      </c>
      <c r="U90" s="62">
        <v>-0.02</v>
      </c>
      <c r="V90" s="62">
        <v>0</v>
      </c>
      <c r="W90" s="62">
        <v>0</v>
      </c>
      <c r="X90" s="62">
        <v>0</v>
      </c>
      <c r="Y90" s="62" t="s">
        <v>32</v>
      </c>
      <c r="AA90" s="62">
        <v>6.0000000000000001E-3</v>
      </c>
      <c r="AB90" s="62">
        <v>0</v>
      </c>
      <c r="AC90" s="62">
        <v>0</v>
      </c>
      <c r="AD90" s="62">
        <v>0</v>
      </c>
      <c r="AE90" s="62" t="s">
        <v>32</v>
      </c>
    </row>
    <row r="91" spans="1:31" s="62" customFormat="1" ht="12.6" customHeight="1" x14ac:dyDescent="0.3">
      <c r="A91" s="62" t="s">
        <v>39</v>
      </c>
      <c r="B91" s="62">
        <v>93</v>
      </c>
      <c r="C91" s="62">
        <v>47</v>
      </c>
      <c r="D91" s="62" t="s">
        <v>30</v>
      </c>
      <c r="E91" s="62">
        <v>20</v>
      </c>
      <c r="F91" s="62">
        <v>0</v>
      </c>
      <c r="G91" s="62">
        <v>0</v>
      </c>
      <c r="I91" s="62">
        <v>-1.524</v>
      </c>
      <c r="J91" s="62">
        <v>4889</v>
      </c>
      <c r="K91" s="62">
        <v>6598</v>
      </c>
      <c r="L91" s="62">
        <v>6640</v>
      </c>
      <c r="M91" s="62" t="s">
        <v>43</v>
      </c>
      <c r="O91" s="62">
        <v>0.214</v>
      </c>
      <c r="P91" s="62">
        <v>4895</v>
      </c>
      <c r="Q91" s="62">
        <v>6525</v>
      </c>
      <c r="R91" s="62">
        <v>6570</v>
      </c>
      <c r="S91" s="62" t="s">
        <v>31</v>
      </c>
      <c r="U91" s="62">
        <v>-2.1000000000000001E-2</v>
      </c>
      <c r="V91" s="62">
        <v>0</v>
      </c>
      <c r="W91" s="62">
        <v>0</v>
      </c>
      <c r="X91" s="62">
        <v>0</v>
      </c>
      <c r="Y91" s="62" t="s">
        <v>32</v>
      </c>
      <c r="AA91" s="62">
        <v>7.0000000000000001E-3</v>
      </c>
      <c r="AB91" s="62">
        <v>0</v>
      </c>
      <c r="AC91" s="62">
        <v>0</v>
      </c>
      <c r="AD91" s="62">
        <v>0</v>
      </c>
      <c r="AE91" s="62" t="s">
        <v>32</v>
      </c>
    </row>
    <row r="92" spans="1:31" s="62" customFormat="1" ht="12.6" customHeight="1" x14ac:dyDescent="0.3">
      <c r="A92" s="62" t="s">
        <v>39</v>
      </c>
      <c r="B92" s="62">
        <v>113</v>
      </c>
      <c r="C92" s="62">
        <v>59</v>
      </c>
      <c r="D92" s="62" t="s">
        <v>30</v>
      </c>
      <c r="E92" s="62">
        <v>20</v>
      </c>
      <c r="F92" s="62">
        <v>0</v>
      </c>
      <c r="G92" s="62">
        <v>0</v>
      </c>
      <c r="I92" s="62">
        <v>-1.43</v>
      </c>
      <c r="J92" s="62">
        <v>4915</v>
      </c>
      <c r="K92" s="62">
        <v>7918</v>
      </c>
      <c r="L92" s="62">
        <v>7960</v>
      </c>
      <c r="M92" s="62" t="s">
        <v>43</v>
      </c>
      <c r="O92" s="62">
        <v>0.16800000000000001</v>
      </c>
      <c r="P92" s="62">
        <v>4754</v>
      </c>
      <c r="Q92" s="62">
        <v>7845</v>
      </c>
      <c r="R92" s="62">
        <v>7890</v>
      </c>
      <c r="S92" s="62" t="s">
        <v>31</v>
      </c>
      <c r="U92" s="62">
        <v>-0.02</v>
      </c>
      <c r="V92" s="62">
        <v>0</v>
      </c>
      <c r="W92" s="62">
        <v>0</v>
      </c>
      <c r="X92" s="62">
        <v>0</v>
      </c>
      <c r="Y92" s="62" t="s">
        <v>32</v>
      </c>
      <c r="AA92" s="62">
        <v>5.0000000000000001E-3</v>
      </c>
      <c r="AB92" s="62">
        <v>0</v>
      </c>
      <c r="AC92" s="62">
        <v>0</v>
      </c>
      <c r="AD92" s="62">
        <v>0</v>
      </c>
      <c r="AE92" s="62" t="s">
        <v>32</v>
      </c>
    </row>
    <row r="93" spans="1:31" s="62" customFormat="1" ht="12.6" customHeight="1" x14ac:dyDescent="0.3">
      <c r="A93" s="62" t="s">
        <v>39</v>
      </c>
      <c r="B93" s="62">
        <v>131</v>
      </c>
      <c r="C93" s="62">
        <v>71</v>
      </c>
      <c r="D93" s="62" t="s">
        <v>30</v>
      </c>
      <c r="E93" s="62">
        <v>20</v>
      </c>
      <c r="F93" s="62">
        <v>0</v>
      </c>
      <c r="G93" s="62">
        <v>0</v>
      </c>
      <c r="I93" s="62">
        <v>-1.238</v>
      </c>
      <c r="J93" s="62">
        <v>4968</v>
      </c>
      <c r="K93" s="62">
        <v>9118</v>
      </c>
      <c r="L93" s="62">
        <v>9161</v>
      </c>
      <c r="M93" s="62" t="s">
        <v>43</v>
      </c>
      <c r="O93" s="62">
        <v>0.20399999999999999</v>
      </c>
      <c r="P93" s="62">
        <v>4863</v>
      </c>
      <c r="Q93" s="62">
        <v>9045</v>
      </c>
      <c r="R93" s="62">
        <v>9091</v>
      </c>
      <c r="S93" s="62" t="s">
        <v>31</v>
      </c>
      <c r="U93" s="62">
        <v>-1.7000000000000001E-2</v>
      </c>
      <c r="V93" s="62">
        <v>0</v>
      </c>
      <c r="W93" s="62">
        <v>0</v>
      </c>
      <c r="X93" s="62">
        <v>0</v>
      </c>
      <c r="Y93" s="62" t="s">
        <v>32</v>
      </c>
      <c r="AA93" s="62">
        <v>6.0000000000000001E-3</v>
      </c>
      <c r="AB93" s="62">
        <v>0</v>
      </c>
      <c r="AC93" s="62">
        <v>0</v>
      </c>
      <c r="AD93" s="62">
        <v>0</v>
      </c>
      <c r="AE93" s="62" t="s">
        <v>32</v>
      </c>
    </row>
    <row r="94" spans="1:31" s="62" customFormat="1" ht="12.6" customHeight="1" x14ac:dyDescent="0.3">
      <c r="A94" s="62" t="s">
        <v>39</v>
      </c>
      <c r="B94" s="62">
        <v>150</v>
      </c>
      <c r="C94" s="62">
        <v>83</v>
      </c>
      <c r="D94" s="62" t="s">
        <v>30</v>
      </c>
      <c r="E94" s="62">
        <v>20</v>
      </c>
      <c r="F94" s="62">
        <v>0</v>
      </c>
      <c r="G94" s="62">
        <v>0</v>
      </c>
      <c r="I94" s="62">
        <v>-0.93400000000000005</v>
      </c>
      <c r="J94" s="62">
        <v>5052</v>
      </c>
      <c r="K94" s="62">
        <v>10378</v>
      </c>
      <c r="L94" s="62">
        <v>10420</v>
      </c>
      <c r="M94" s="62" t="s">
        <v>43</v>
      </c>
      <c r="O94" s="62">
        <v>0.19400000000000001</v>
      </c>
      <c r="P94" s="62">
        <v>4835</v>
      </c>
      <c r="Q94" s="62">
        <v>10305</v>
      </c>
      <c r="R94" s="62">
        <v>10351</v>
      </c>
      <c r="S94" s="62" t="s">
        <v>31</v>
      </c>
      <c r="U94" s="62">
        <v>-1.2999999999999999E-2</v>
      </c>
      <c r="V94" s="62">
        <v>0</v>
      </c>
      <c r="W94" s="62">
        <v>0</v>
      </c>
      <c r="X94" s="62">
        <v>0</v>
      </c>
      <c r="Y94" s="62" t="s">
        <v>32</v>
      </c>
      <c r="AA94" s="62">
        <v>6.0000000000000001E-3</v>
      </c>
      <c r="AB94" s="62">
        <v>0</v>
      </c>
      <c r="AC94" s="62">
        <v>0</v>
      </c>
      <c r="AD94" s="62">
        <v>0</v>
      </c>
      <c r="AE94" s="62" t="s">
        <v>32</v>
      </c>
    </row>
    <row r="95" spans="1:31" s="62" customFormat="1" ht="12.6" customHeight="1" x14ac:dyDescent="0.3">
      <c r="A95" s="62" t="s">
        <v>39</v>
      </c>
      <c r="B95" s="62">
        <v>168</v>
      </c>
      <c r="C95" s="62">
        <v>95</v>
      </c>
      <c r="D95" s="62" t="s">
        <v>30</v>
      </c>
      <c r="E95" s="62">
        <v>0</v>
      </c>
      <c r="F95" s="62">
        <v>0</v>
      </c>
      <c r="G95" s="62">
        <v>0</v>
      </c>
      <c r="I95" s="62">
        <v>-1.3109999999999999</v>
      </c>
      <c r="J95" s="62">
        <v>4948</v>
      </c>
      <c r="K95" s="62">
        <v>11578</v>
      </c>
      <c r="L95" s="62">
        <v>11620</v>
      </c>
      <c r="M95" s="62" t="s">
        <v>43</v>
      </c>
      <c r="O95" s="62">
        <v>0.192</v>
      </c>
      <c r="P95" s="62">
        <v>4828</v>
      </c>
      <c r="Q95" s="62">
        <v>11505</v>
      </c>
      <c r="R95" s="62">
        <v>11550</v>
      </c>
      <c r="S95" s="62" t="s">
        <v>31</v>
      </c>
      <c r="U95" s="62">
        <v>-1.7999999999999999E-2</v>
      </c>
      <c r="V95" s="62">
        <v>0</v>
      </c>
      <c r="W95" s="62">
        <v>0</v>
      </c>
      <c r="X95" s="62">
        <v>0</v>
      </c>
      <c r="Y95" s="62" t="s">
        <v>32</v>
      </c>
      <c r="AA95" s="62">
        <v>6.0000000000000001E-3</v>
      </c>
      <c r="AB95" s="62">
        <v>0</v>
      </c>
      <c r="AC95" s="62">
        <v>0</v>
      </c>
      <c r="AD95" s="62">
        <v>0</v>
      </c>
      <c r="AE95" s="62" t="s">
        <v>32</v>
      </c>
    </row>
    <row r="96" spans="1:31" s="62" customFormat="1" ht="12.6" customHeight="1" x14ac:dyDescent="0.3">
      <c r="A96" s="62" t="s">
        <v>39</v>
      </c>
      <c r="B96" s="62">
        <v>186</v>
      </c>
      <c r="C96" s="62">
        <v>107</v>
      </c>
      <c r="D96" s="62" t="s">
        <v>30</v>
      </c>
      <c r="E96" s="62">
        <v>0</v>
      </c>
      <c r="F96" s="62">
        <v>0</v>
      </c>
      <c r="G96" s="62">
        <v>0</v>
      </c>
      <c r="I96" s="62">
        <v>-1.329</v>
      </c>
      <c r="J96" s="62">
        <v>4943</v>
      </c>
      <c r="K96" s="62">
        <v>12778</v>
      </c>
      <c r="L96" s="62">
        <v>12820</v>
      </c>
      <c r="M96" s="62" t="s">
        <v>43</v>
      </c>
      <c r="O96" s="62">
        <v>0.17899999999999999</v>
      </c>
      <c r="P96" s="62">
        <v>4788</v>
      </c>
      <c r="Q96" s="62">
        <v>12705</v>
      </c>
      <c r="R96" s="62">
        <v>12751</v>
      </c>
      <c r="S96" s="62" t="s">
        <v>31</v>
      </c>
      <c r="U96" s="62">
        <v>-1.9E-2</v>
      </c>
      <c r="V96" s="62">
        <v>0</v>
      </c>
      <c r="W96" s="62">
        <v>0</v>
      </c>
      <c r="X96" s="62">
        <v>0</v>
      </c>
      <c r="Y96" s="62" t="s">
        <v>32</v>
      </c>
      <c r="AA96" s="62">
        <v>6.0000000000000001E-3</v>
      </c>
      <c r="AB96" s="62">
        <v>0</v>
      </c>
      <c r="AC96" s="62">
        <v>0</v>
      </c>
      <c r="AD96" s="62">
        <v>0</v>
      </c>
      <c r="AE96" s="62" t="s">
        <v>32</v>
      </c>
    </row>
    <row r="97" spans="1:31" s="62" customFormat="1" ht="12.6" customHeight="1" x14ac:dyDescent="0.3">
      <c r="A97" s="62" t="s">
        <v>39</v>
      </c>
      <c r="B97" s="62">
        <v>199</v>
      </c>
      <c r="C97" s="62">
        <v>119</v>
      </c>
      <c r="D97" s="62" t="s">
        <v>30</v>
      </c>
      <c r="E97" s="62">
        <v>0</v>
      </c>
      <c r="F97" s="62">
        <v>0</v>
      </c>
      <c r="G97" s="62">
        <v>0</v>
      </c>
      <c r="I97" s="62">
        <v>-1.2889999999999999</v>
      </c>
      <c r="J97" s="62">
        <v>4954</v>
      </c>
      <c r="K97" s="62">
        <v>13678</v>
      </c>
      <c r="L97" s="62">
        <v>13720</v>
      </c>
      <c r="M97" s="62" t="s">
        <v>43</v>
      </c>
      <c r="O97" s="62">
        <v>0.21199999999999999</v>
      </c>
      <c r="P97" s="62">
        <v>4889</v>
      </c>
      <c r="Q97" s="62">
        <v>13605</v>
      </c>
      <c r="R97" s="62">
        <v>13651</v>
      </c>
      <c r="S97" s="62" t="s">
        <v>31</v>
      </c>
      <c r="U97" s="62">
        <v>-1.7999999999999999E-2</v>
      </c>
      <c r="V97" s="62">
        <v>0</v>
      </c>
      <c r="W97" s="62">
        <v>0</v>
      </c>
      <c r="X97" s="62">
        <v>0</v>
      </c>
      <c r="Y97" s="62" t="s">
        <v>32</v>
      </c>
      <c r="AA97" s="62">
        <v>7.0000000000000001E-3</v>
      </c>
      <c r="AB97" s="62">
        <v>0</v>
      </c>
      <c r="AC97" s="62">
        <v>0</v>
      </c>
      <c r="AD97" s="62">
        <v>0</v>
      </c>
      <c r="AE97" s="62" t="s">
        <v>32</v>
      </c>
    </row>
    <row r="103" spans="1:31" s="38" customFormat="1" ht="15" thickBot="1" x14ac:dyDescent="0.35">
      <c r="A103" s="38" t="s">
        <v>40</v>
      </c>
      <c r="I103" s="38">
        <f>AVERAGE(I88:I102)</f>
        <v>-1.3378000000000001</v>
      </c>
      <c r="O103" s="38">
        <f>AVERAGE(O88:O102)</f>
        <v>0.18919999999999998</v>
      </c>
    </row>
    <row r="104" spans="1:31" s="62" customFormat="1" ht="12.6" customHeight="1" x14ac:dyDescent="0.3">
      <c r="A104" s="62" t="s">
        <v>41</v>
      </c>
      <c r="B104" s="62">
        <v>39</v>
      </c>
      <c r="C104" s="62">
        <v>12</v>
      </c>
      <c r="D104" s="62" t="s">
        <v>30</v>
      </c>
      <c r="E104" s="62">
        <v>20</v>
      </c>
      <c r="F104" s="62">
        <v>0</v>
      </c>
      <c r="G104" s="62">
        <v>0</v>
      </c>
      <c r="I104" s="62">
        <v>5.9610000000000003</v>
      </c>
      <c r="J104" s="62">
        <v>6958</v>
      </c>
      <c r="K104" s="62">
        <v>2998</v>
      </c>
      <c r="L104" s="62">
        <v>3033</v>
      </c>
      <c r="M104" s="62" t="s">
        <v>31</v>
      </c>
      <c r="O104" s="62">
        <v>0.92900000000000005</v>
      </c>
      <c r="P104" s="62">
        <v>7091</v>
      </c>
      <c r="Q104" s="62">
        <v>2925</v>
      </c>
      <c r="R104" s="62">
        <v>2970</v>
      </c>
      <c r="S104" s="62" t="s">
        <v>31</v>
      </c>
      <c r="U104" s="62">
        <v>8.3000000000000004E-2</v>
      </c>
      <c r="V104" s="62">
        <v>0</v>
      </c>
      <c r="W104" s="62">
        <v>0</v>
      </c>
      <c r="X104" s="62">
        <v>0</v>
      </c>
      <c r="Y104" s="62" t="s">
        <v>32</v>
      </c>
      <c r="AA104" s="62">
        <v>2.9000000000000001E-2</v>
      </c>
      <c r="AB104" s="62">
        <v>0</v>
      </c>
      <c r="AC104" s="62">
        <v>0</v>
      </c>
      <c r="AD104" s="62">
        <v>0</v>
      </c>
      <c r="AE104" s="62" t="s">
        <v>32</v>
      </c>
    </row>
    <row r="105" spans="1:31" s="62" customFormat="1" ht="12.6" customHeight="1" x14ac:dyDescent="0.3">
      <c r="A105" s="62" t="s">
        <v>41</v>
      </c>
      <c r="B105" s="62">
        <v>57</v>
      </c>
      <c r="C105" s="62">
        <v>24</v>
      </c>
      <c r="D105" s="62" t="s">
        <v>30</v>
      </c>
      <c r="E105" s="62">
        <v>20</v>
      </c>
      <c r="F105" s="62">
        <v>0</v>
      </c>
      <c r="G105" s="62">
        <v>0</v>
      </c>
      <c r="I105" s="62">
        <v>6.1669999999999998</v>
      </c>
      <c r="J105" s="62">
        <v>7015</v>
      </c>
      <c r="K105" s="62">
        <v>4198</v>
      </c>
      <c r="L105" s="62">
        <v>4229</v>
      </c>
      <c r="M105" s="62" t="s">
        <v>31</v>
      </c>
      <c r="O105" s="62">
        <v>0.90100000000000002</v>
      </c>
      <c r="P105" s="62">
        <v>7006</v>
      </c>
      <c r="Q105" s="62">
        <v>4125</v>
      </c>
      <c r="R105" s="62">
        <v>4169</v>
      </c>
      <c r="S105" s="62" t="s">
        <v>31</v>
      </c>
      <c r="U105" s="62">
        <v>8.5999999999999993E-2</v>
      </c>
      <c r="V105" s="62">
        <v>0</v>
      </c>
      <c r="W105" s="62">
        <v>0</v>
      </c>
      <c r="X105" s="62">
        <v>0</v>
      </c>
      <c r="Y105" s="62" t="s">
        <v>32</v>
      </c>
      <c r="AA105" s="62">
        <v>2.8000000000000001E-2</v>
      </c>
      <c r="AB105" s="62">
        <v>0</v>
      </c>
      <c r="AC105" s="62">
        <v>0</v>
      </c>
      <c r="AD105" s="62">
        <v>0</v>
      </c>
      <c r="AE105" s="62" t="s">
        <v>32</v>
      </c>
    </row>
    <row r="106" spans="1:31" s="62" customFormat="1" ht="12.6" customHeight="1" x14ac:dyDescent="0.3">
      <c r="A106" s="62" t="s">
        <v>41</v>
      </c>
      <c r="B106" s="62">
        <v>75</v>
      </c>
      <c r="C106" s="62">
        <v>36</v>
      </c>
      <c r="D106" s="62" t="s">
        <v>30</v>
      </c>
      <c r="E106" s="62">
        <v>20</v>
      </c>
      <c r="F106" s="62">
        <v>0</v>
      </c>
      <c r="G106" s="62">
        <v>0</v>
      </c>
      <c r="I106" s="62">
        <v>6.319</v>
      </c>
      <c r="J106" s="62">
        <v>7057</v>
      </c>
      <c r="K106" s="62">
        <v>5398</v>
      </c>
      <c r="L106" s="62">
        <v>5431</v>
      </c>
      <c r="M106" s="62" t="s">
        <v>31</v>
      </c>
      <c r="O106" s="62">
        <v>0.93700000000000006</v>
      </c>
      <c r="P106" s="62">
        <v>7115</v>
      </c>
      <c r="Q106" s="62">
        <v>5325</v>
      </c>
      <c r="R106" s="62">
        <v>5369</v>
      </c>
      <c r="S106" s="62" t="s">
        <v>31</v>
      </c>
      <c r="U106" s="62">
        <v>8.8999999999999996E-2</v>
      </c>
      <c r="V106" s="62">
        <v>0</v>
      </c>
      <c r="W106" s="62">
        <v>0</v>
      </c>
      <c r="X106" s="62">
        <v>0</v>
      </c>
      <c r="Y106" s="62" t="s">
        <v>32</v>
      </c>
      <c r="AA106" s="62">
        <v>2.9000000000000001E-2</v>
      </c>
      <c r="AB106" s="62">
        <v>0</v>
      </c>
      <c r="AC106" s="62">
        <v>0</v>
      </c>
      <c r="AD106" s="62">
        <v>0</v>
      </c>
      <c r="AE106" s="62" t="s">
        <v>32</v>
      </c>
    </row>
    <row r="107" spans="1:31" s="62" customFormat="1" ht="12.6" customHeight="1" x14ac:dyDescent="0.3">
      <c r="A107" s="62" t="s">
        <v>41</v>
      </c>
      <c r="B107" s="62">
        <v>94</v>
      </c>
      <c r="C107" s="62">
        <v>48</v>
      </c>
      <c r="D107" s="62" t="s">
        <v>30</v>
      </c>
      <c r="E107" s="62">
        <v>20</v>
      </c>
      <c r="F107" s="62">
        <v>0</v>
      </c>
      <c r="G107" s="62">
        <v>0</v>
      </c>
      <c r="I107" s="62">
        <v>6.1310000000000002</v>
      </c>
      <c r="J107" s="62">
        <v>7005</v>
      </c>
      <c r="K107" s="62">
        <v>6658</v>
      </c>
      <c r="L107" s="62">
        <v>6690</v>
      </c>
      <c r="M107" s="62" t="s">
        <v>31</v>
      </c>
      <c r="O107" s="62">
        <v>0.94799999999999995</v>
      </c>
      <c r="P107" s="62">
        <v>7150</v>
      </c>
      <c r="Q107" s="62">
        <v>6585</v>
      </c>
      <c r="R107" s="62">
        <v>6629</v>
      </c>
      <c r="S107" s="62" t="s">
        <v>31</v>
      </c>
      <c r="U107" s="62">
        <v>8.5999999999999993E-2</v>
      </c>
      <c r="V107" s="62">
        <v>0</v>
      </c>
      <c r="W107" s="62">
        <v>0</v>
      </c>
      <c r="X107" s="62">
        <v>0</v>
      </c>
      <c r="Y107" s="62" t="s">
        <v>32</v>
      </c>
      <c r="AA107" s="62">
        <v>2.9000000000000001E-2</v>
      </c>
      <c r="AB107" s="62">
        <v>0</v>
      </c>
      <c r="AC107" s="62">
        <v>0</v>
      </c>
      <c r="AD107" s="62">
        <v>0</v>
      </c>
      <c r="AE107" s="62" t="s">
        <v>32</v>
      </c>
    </row>
    <row r="108" spans="1:31" s="62" customFormat="1" ht="12.6" customHeight="1" x14ac:dyDescent="0.3">
      <c r="A108" s="62" t="s">
        <v>41</v>
      </c>
      <c r="B108" s="62">
        <v>114</v>
      </c>
      <c r="C108" s="62">
        <v>60</v>
      </c>
      <c r="D108" s="62" t="s">
        <v>30</v>
      </c>
      <c r="E108" s="62">
        <v>20</v>
      </c>
      <c r="F108" s="62">
        <v>0</v>
      </c>
      <c r="G108" s="62">
        <v>0</v>
      </c>
      <c r="I108" s="62">
        <v>6.0810000000000004</v>
      </c>
      <c r="J108" s="62">
        <v>6991</v>
      </c>
      <c r="K108" s="62">
        <v>7978</v>
      </c>
      <c r="L108" s="62">
        <v>8012</v>
      </c>
      <c r="M108" s="62" t="s">
        <v>31</v>
      </c>
      <c r="O108" s="62">
        <v>0.89400000000000002</v>
      </c>
      <c r="P108" s="62">
        <v>6984</v>
      </c>
      <c r="Q108" s="62">
        <v>7905</v>
      </c>
      <c r="R108" s="62">
        <v>7950</v>
      </c>
      <c r="S108" s="62" t="s">
        <v>31</v>
      </c>
      <c r="U108" s="62">
        <v>8.5000000000000006E-2</v>
      </c>
      <c r="V108" s="62">
        <v>0</v>
      </c>
      <c r="W108" s="62">
        <v>0</v>
      </c>
      <c r="X108" s="62">
        <v>0</v>
      </c>
      <c r="Y108" s="62" t="s">
        <v>32</v>
      </c>
      <c r="AA108" s="62">
        <v>2.8000000000000001E-2</v>
      </c>
      <c r="AB108" s="62">
        <v>0</v>
      </c>
      <c r="AC108" s="62">
        <v>0</v>
      </c>
      <c r="AD108" s="62">
        <v>0</v>
      </c>
      <c r="AE108" s="62" t="s">
        <v>32</v>
      </c>
    </row>
    <row r="109" spans="1:31" s="62" customFormat="1" ht="12.6" customHeight="1" x14ac:dyDescent="0.3">
      <c r="A109" s="62" t="s">
        <v>41</v>
      </c>
      <c r="B109" s="62">
        <v>132</v>
      </c>
      <c r="C109" s="62">
        <v>72</v>
      </c>
      <c r="D109" s="62" t="s">
        <v>30</v>
      </c>
      <c r="E109" s="62">
        <v>20</v>
      </c>
      <c r="F109" s="62">
        <v>0</v>
      </c>
      <c r="G109" s="62">
        <v>0</v>
      </c>
      <c r="I109" s="62">
        <v>6.24</v>
      </c>
      <c r="J109" s="62">
        <v>7035</v>
      </c>
      <c r="K109" s="62">
        <v>9178</v>
      </c>
      <c r="L109" s="62">
        <v>9214</v>
      </c>
      <c r="M109" s="62" t="s">
        <v>31</v>
      </c>
      <c r="O109" s="62">
        <v>0.93200000000000005</v>
      </c>
      <c r="P109" s="62">
        <v>7100</v>
      </c>
      <c r="Q109" s="62">
        <v>9105</v>
      </c>
      <c r="R109" s="62">
        <v>9149</v>
      </c>
      <c r="S109" s="62" t="s">
        <v>31</v>
      </c>
      <c r="U109" s="62">
        <v>8.6999999999999994E-2</v>
      </c>
      <c r="V109" s="62">
        <v>0</v>
      </c>
      <c r="W109" s="62">
        <v>0</v>
      </c>
      <c r="X109" s="62">
        <v>0</v>
      </c>
      <c r="Y109" s="62" t="s">
        <v>32</v>
      </c>
      <c r="AA109" s="62">
        <v>2.9000000000000001E-2</v>
      </c>
      <c r="AB109" s="62">
        <v>0</v>
      </c>
      <c r="AC109" s="62">
        <v>0</v>
      </c>
      <c r="AD109" s="62">
        <v>0</v>
      </c>
      <c r="AE109" s="62" t="s">
        <v>32</v>
      </c>
    </row>
    <row r="110" spans="1:31" s="62" customFormat="1" ht="12.6" customHeight="1" x14ac:dyDescent="0.3">
      <c r="A110" s="62" t="s">
        <v>41</v>
      </c>
      <c r="B110" s="62">
        <v>151</v>
      </c>
      <c r="C110" s="62">
        <v>84</v>
      </c>
      <c r="D110" s="62" t="s">
        <v>30</v>
      </c>
      <c r="E110" s="62">
        <v>20</v>
      </c>
      <c r="F110" s="62">
        <v>0</v>
      </c>
      <c r="G110" s="62">
        <v>0</v>
      </c>
      <c r="I110" s="62">
        <v>6.1420000000000003</v>
      </c>
      <c r="J110" s="62">
        <v>7008</v>
      </c>
      <c r="K110" s="62">
        <v>10438</v>
      </c>
      <c r="L110" s="62">
        <v>10472</v>
      </c>
      <c r="M110" s="62" t="s">
        <v>31</v>
      </c>
      <c r="O110" s="62">
        <v>0.90500000000000003</v>
      </c>
      <c r="P110" s="62">
        <v>7018</v>
      </c>
      <c r="Q110" s="62">
        <v>10365</v>
      </c>
      <c r="R110" s="62">
        <v>10409</v>
      </c>
      <c r="S110" s="62" t="s">
        <v>31</v>
      </c>
      <c r="U110" s="62">
        <v>8.5999999999999993E-2</v>
      </c>
      <c r="V110" s="62">
        <v>0</v>
      </c>
      <c r="W110" s="62">
        <v>0</v>
      </c>
      <c r="X110" s="62">
        <v>0</v>
      </c>
      <c r="Y110" s="62" t="s">
        <v>32</v>
      </c>
      <c r="AA110" s="62">
        <v>2.8000000000000001E-2</v>
      </c>
      <c r="AB110" s="62">
        <v>0</v>
      </c>
      <c r="AC110" s="62">
        <v>0</v>
      </c>
      <c r="AD110" s="62">
        <v>0</v>
      </c>
      <c r="AE110" s="62" t="s">
        <v>32</v>
      </c>
    </row>
    <row r="111" spans="1:31" s="62" customFormat="1" ht="12.6" customHeight="1" x14ac:dyDescent="0.3">
      <c r="A111" s="62" t="s">
        <v>41</v>
      </c>
      <c r="B111" s="62">
        <v>169</v>
      </c>
      <c r="C111" s="62">
        <v>96</v>
      </c>
      <c r="D111" s="62" t="s">
        <v>30</v>
      </c>
      <c r="E111" s="62">
        <v>0</v>
      </c>
      <c r="F111" s="62">
        <v>0</v>
      </c>
      <c r="G111" s="62">
        <v>0</v>
      </c>
      <c r="I111" s="62">
        <v>5.827</v>
      </c>
      <c r="J111" s="62">
        <v>6921</v>
      </c>
      <c r="K111" s="62">
        <v>11638</v>
      </c>
      <c r="L111" s="62">
        <v>11673</v>
      </c>
      <c r="M111" s="62" t="s">
        <v>31</v>
      </c>
      <c r="O111" s="62">
        <v>0.91200000000000003</v>
      </c>
      <c r="P111" s="62">
        <v>7040</v>
      </c>
      <c r="Q111" s="62">
        <v>11565</v>
      </c>
      <c r="R111" s="62">
        <v>11610</v>
      </c>
      <c r="S111" s="62" t="s">
        <v>31</v>
      </c>
      <c r="U111" s="62">
        <v>8.2000000000000003E-2</v>
      </c>
      <c r="V111" s="62">
        <v>0</v>
      </c>
      <c r="W111" s="62">
        <v>0</v>
      </c>
      <c r="X111" s="62">
        <v>0</v>
      </c>
      <c r="Y111" s="62" t="s">
        <v>32</v>
      </c>
      <c r="AA111" s="62">
        <v>2.8000000000000001E-2</v>
      </c>
      <c r="AB111" s="62">
        <v>0</v>
      </c>
      <c r="AC111" s="62">
        <v>0</v>
      </c>
      <c r="AD111" s="62">
        <v>0</v>
      </c>
      <c r="AE111" s="62" t="s">
        <v>32</v>
      </c>
    </row>
    <row r="112" spans="1:31" s="62" customFormat="1" x14ac:dyDescent="0.3">
      <c r="A112" s="62" t="s">
        <v>41</v>
      </c>
      <c r="B112" s="62">
        <v>187</v>
      </c>
      <c r="C112" s="62">
        <v>108</v>
      </c>
      <c r="D112" s="62" t="s">
        <v>30</v>
      </c>
      <c r="E112" s="62">
        <v>0</v>
      </c>
      <c r="F112" s="62">
        <v>0</v>
      </c>
      <c r="G112" s="62">
        <v>0</v>
      </c>
      <c r="I112" s="62">
        <v>5.617</v>
      </c>
      <c r="J112" s="62">
        <v>6863</v>
      </c>
      <c r="K112" s="62">
        <v>12838</v>
      </c>
      <c r="L112" s="62">
        <v>12874</v>
      </c>
      <c r="M112" s="62" t="s">
        <v>31</v>
      </c>
      <c r="O112" s="62">
        <v>0.91100000000000003</v>
      </c>
      <c r="P112" s="62">
        <v>7035</v>
      </c>
      <c r="Q112" s="62">
        <v>12765</v>
      </c>
      <c r="R112" s="62">
        <v>12811</v>
      </c>
      <c r="S112" s="62" t="s">
        <v>31</v>
      </c>
      <c r="U112" s="62">
        <v>7.9000000000000001E-2</v>
      </c>
      <c r="V112" s="62">
        <v>0</v>
      </c>
      <c r="W112" s="62">
        <v>0</v>
      </c>
      <c r="X112" s="62">
        <v>0</v>
      </c>
      <c r="Y112" s="62" t="s">
        <v>32</v>
      </c>
      <c r="AA112" s="62">
        <v>2.8000000000000001E-2</v>
      </c>
      <c r="AB112" s="62">
        <v>0</v>
      </c>
      <c r="AC112" s="62">
        <v>0</v>
      </c>
      <c r="AD112" s="62">
        <v>0</v>
      </c>
      <c r="AE112" s="62" t="s">
        <v>32</v>
      </c>
    </row>
    <row r="113" spans="1:31" s="62" customFormat="1" x14ac:dyDescent="0.3">
      <c r="A113" s="62" t="s">
        <v>41</v>
      </c>
      <c r="B113" s="62">
        <v>200</v>
      </c>
      <c r="C113" s="62">
        <v>120</v>
      </c>
      <c r="D113" s="62" t="s">
        <v>30</v>
      </c>
      <c r="E113" s="62">
        <v>0</v>
      </c>
      <c r="F113" s="62">
        <v>0</v>
      </c>
      <c r="G113" s="62">
        <v>0</v>
      </c>
      <c r="I113" s="62">
        <v>6.0730000000000004</v>
      </c>
      <c r="J113" s="62">
        <v>6989</v>
      </c>
      <c r="K113" s="62">
        <v>13738</v>
      </c>
      <c r="L113" s="62">
        <v>13773</v>
      </c>
      <c r="M113" s="62" t="s">
        <v>31</v>
      </c>
      <c r="O113" s="62">
        <v>0.96199999999999997</v>
      </c>
      <c r="P113" s="62">
        <v>7192</v>
      </c>
      <c r="Q113" s="62">
        <v>13665</v>
      </c>
      <c r="R113" s="62">
        <v>13710</v>
      </c>
      <c r="S113" s="62" t="s">
        <v>31</v>
      </c>
      <c r="U113" s="62">
        <v>8.5000000000000006E-2</v>
      </c>
      <c r="V113" s="62">
        <v>0</v>
      </c>
      <c r="W113" s="62">
        <v>0</v>
      </c>
      <c r="X113" s="62">
        <v>0</v>
      </c>
      <c r="Y113" s="62" t="s">
        <v>32</v>
      </c>
      <c r="AA113" s="62">
        <v>0.03</v>
      </c>
      <c r="AB113" s="62">
        <v>0</v>
      </c>
      <c r="AC113" s="62">
        <v>0</v>
      </c>
      <c r="AD113" s="62">
        <v>0</v>
      </c>
      <c r="AE113" s="62" t="s">
        <v>32</v>
      </c>
    </row>
  </sheetData>
  <mergeCells count="5">
    <mergeCell ref="A4:C4"/>
    <mergeCell ref="F4:H4"/>
    <mergeCell ref="J4:L4"/>
    <mergeCell ref="N4:Q4"/>
    <mergeCell ref="S4:U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"/>
  <sheetViews>
    <sheetView zoomScale="115" zoomScaleNormal="115" workbookViewId="0">
      <selection activeCell="N20" sqref="N20"/>
    </sheetView>
  </sheetViews>
  <sheetFormatPr defaultRowHeight="14.4" x14ac:dyDescent="0.3"/>
  <cols>
    <col min="1" max="1" width="17.5546875" style="62" customWidth="1"/>
    <col min="2" max="2" width="12.109375" style="62" customWidth="1"/>
    <col min="3" max="11" width="8.88671875" style="62"/>
    <col min="12" max="12" width="16.109375" style="62" customWidth="1"/>
    <col min="13" max="13" width="11.5546875" style="62" bestFit="1" customWidth="1"/>
    <col min="14" max="14" width="10.5546875" style="62" bestFit="1" customWidth="1"/>
    <col min="15" max="15" width="8.88671875" style="62"/>
    <col min="16" max="16" width="10.5546875" style="62" customWidth="1"/>
    <col min="17" max="20" width="8.88671875" style="62"/>
    <col min="21" max="21" width="13.33203125" style="62" customWidth="1"/>
    <col min="22" max="22" width="8.88671875" style="62"/>
    <col min="23" max="23" width="8.33203125" style="62" customWidth="1"/>
    <col min="24" max="16384" width="8.88671875" style="62"/>
  </cols>
  <sheetData>
    <row r="1" spans="1:15" x14ac:dyDescent="0.3">
      <c r="A1" s="61" t="s">
        <v>0</v>
      </c>
      <c r="B1" s="63"/>
      <c r="C1" s="63"/>
      <c r="D1" s="64"/>
      <c r="G1" s="62" t="s">
        <v>334</v>
      </c>
      <c r="L1" s="62" t="s">
        <v>335</v>
      </c>
    </row>
    <row r="2" spans="1:15" ht="15" thickBot="1" x14ac:dyDescent="0.35">
      <c r="A2" s="65" t="s">
        <v>5</v>
      </c>
      <c r="B2" s="38" t="s">
        <v>6</v>
      </c>
      <c r="C2" s="66" t="s">
        <v>7</v>
      </c>
      <c r="G2" s="62" t="s">
        <v>6</v>
      </c>
      <c r="H2" s="62" t="s">
        <v>7</v>
      </c>
      <c r="J2" s="62" t="s">
        <v>8</v>
      </c>
      <c r="K2" s="62" t="s">
        <v>6</v>
      </c>
      <c r="L2" s="62" t="s">
        <v>7</v>
      </c>
    </row>
    <row r="3" spans="1:15" x14ac:dyDescent="0.3">
      <c r="A3" s="14">
        <v>100</v>
      </c>
      <c r="B3" s="15">
        <v>0.90481877819548862</v>
      </c>
      <c r="C3" s="16">
        <v>1.2405966101694916</v>
      </c>
      <c r="G3" s="62">
        <f>$C$14/$A3*($B3-1)</f>
        <v>-7.7467635386738481E-2</v>
      </c>
      <c r="H3" s="62">
        <f>$C$15/$A3*($C3-1)</f>
        <v>2.2939883645766008E-2</v>
      </c>
      <c r="J3" s="62">
        <v>0</v>
      </c>
      <c r="K3" s="62">
        <f>AVERAGE(M25:M33)</f>
        <v>-0.37512499999999999</v>
      </c>
      <c r="L3" s="62">
        <f>AVERAGE(T25:T35)</f>
        <v>-3.1272727272727278E-2</v>
      </c>
    </row>
    <row r="4" spans="1:15" x14ac:dyDescent="0.3">
      <c r="A4" s="14">
        <v>50</v>
      </c>
      <c r="B4" s="15">
        <v>0.86181575187969894</v>
      </c>
      <c r="C4" s="16">
        <v>1.0218440677966103</v>
      </c>
      <c r="G4" s="62">
        <f>$C$14/$A4*($B4-1)</f>
        <v>-0.22493527077347727</v>
      </c>
      <c r="H4" s="62">
        <f>$C$15/A4*($C4-1)</f>
        <v>4.1654815772463076E-3</v>
      </c>
      <c r="J4" s="62">
        <v>1.5</v>
      </c>
      <c r="K4" s="62">
        <f>AVERAGE(M37:M45)</f>
        <v>-0.24637500000000001</v>
      </c>
      <c r="L4" s="62">
        <f>AVERAGE(T37:T47)</f>
        <v>-2.472727272727273E-2</v>
      </c>
    </row>
    <row r="5" spans="1:15" ht="15" thickBot="1" x14ac:dyDescent="0.35">
      <c r="A5" s="27">
        <v>10</v>
      </c>
      <c r="B5" s="28">
        <v>0.88312419022556388</v>
      </c>
      <c r="C5" s="29">
        <v>0.96895389830508483</v>
      </c>
      <c r="G5" s="62">
        <f>$C$14/$A5*($B5-1)</f>
        <v>-0.95124778243881281</v>
      </c>
      <c r="H5" s="62">
        <f>$C$15/A5*($C5-1)</f>
        <v>-2.9601163542339933E-2</v>
      </c>
      <c r="J5" s="62">
        <v>15</v>
      </c>
      <c r="K5" s="62">
        <f>AVERAGE(M49:M58)</f>
        <v>4.0900000000000068E-2</v>
      </c>
      <c r="L5" s="62">
        <f>AVERAGE(T49:T59)</f>
        <v>3.1636363636363643E-2</v>
      </c>
    </row>
    <row r="6" spans="1:15" x14ac:dyDescent="0.3">
      <c r="J6" s="62">
        <v>75</v>
      </c>
      <c r="K6" s="62">
        <f>AVERAGE(M62:M73)</f>
        <v>-0.10100000000000167</v>
      </c>
      <c r="L6" s="62">
        <f>AVERAGE(T62:T72)</f>
        <v>8.5636363636363816E-2</v>
      </c>
    </row>
    <row r="8" spans="1:15" x14ac:dyDescent="0.3">
      <c r="G8" s="62" t="s">
        <v>336</v>
      </c>
    </row>
    <row r="9" spans="1:15" x14ac:dyDescent="0.3">
      <c r="G9" s="62" t="s">
        <v>6</v>
      </c>
      <c r="H9" s="62" t="s">
        <v>7</v>
      </c>
      <c r="J9" s="62" t="s">
        <v>8</v>
      </c>
      <c r="K9" s="62" t="s">
        <v>6</v>
      </c>
      <c r="L9" s="62" t="s">
        <v>7</v>
      </c>
    </row>
    <row r="10" spans="1:15" x14ac:dyDescent="0.3">
      <c r="A10" s="62" t="s">
        <v>45</v>
      </c>
      <c r="B10" s="43" t="s">
        <v>21</v>
      </c>
      <c r="C10" s="43" t="s">
        <v>22</v>
      </c>
      <c r="F10" s="12">
        <f>$A$3</f>
        <v>100</v>
      </c>
      <c r="G10" s="12">
        <f>$C$14/F10*B3</f>
        <v>0.73642857142857132</v>
      </c>
      <c r="H10" s="12">
        <f>$C$15/F10*C3</f>
        <v>0.11828571428571429</v>
      </c>
      <c r="J10" s="62">
        <v>0</v>
      </c>
      <c r="K10" s="67">
        <f>AVERAGE(I25:I35)</f>
        <v>0.43836363636363634</v>
      </c>
      <c r="L10" s="67">
        <f>AVERAGE(O25:O35)</f>
        <v>3.1272727272727278E-2</v>
      </c>
    </row>
    <row r="11" spans="1:15" x14ac:dyDescent="0.3">
      <c r="A11" s="62" t="s">
        <v>23</v>
      </c>
      <c r="B11" s="62">
        <v>0.66300000000000003</v>
      </c>
      <c r="C11" s="37">
        <f>B11*1000/14.0067</f>
        <v>47.334489922679857</v>
      </c>
      <c r="F11" s="12">
        <f>$A$4</f>
        <v>50</v>
      </c>
      <c r="G11" s="12">
        <f>$C$14/F11*B4</f>
        <v>1.4028571428571424</v>
      </c>
      <c r="H11" s="12">
        <f>$C$15/F11*C4</f>
        <v>0.19485714285714287</v>
      </c>
      <c r="J11" s="62">
        <v>1.5</v>
      </c>
      <c r="K11" s="67">
        <f>AVERAGE(I37:I47)</f>
        <v>1.7453636363636365</v>
      </c>
      <c r="L11" s="67">
        <f>AVERAGE(O37:O47)</f>
        <v>0.17472727272727273</v>
      </c>
    </row>
    <row r="12" spans="1:15" x14ac:dyDescent="0.3">
      <c r="A12" s="62" t="s">
        <v>24</v>
      </c>
      <c r="B12" s="62">
        <v>0.41299999999999998</v>
      </c>
      <c r="C12" s="37">
        <f>B12*1000/14.0067</f>
        <v>29.485888896028328</v>
      </c>
      <c r="F12" s="12">
        <f>$A$5</f>
        <v>10</v>
      </c>
      <c r="G12" s="12">
        <f>$C$14/F12*B5</f>
        <v>7.1877142857142857</v>
      </c>
      <c r="H12" s="12">
        <f>$C$15/F12*C5</f>
        <v>0.92385714285714293</v>
      </c>
      <c r="J12" s="62">
        <v>15</v>
      </c>
      <c r="K12" s="67">
        <f>AVERAGE(I49:I58)</f>
        <v>14.959099999999998</v>
      </c>
      <c r="L12" s="67">
        <f>AVERAGE(O49:O59)</f>
        <v>1.4683636363636361</v>
      </c>
    </row>
    <row r="13" spans="1:15" x14ac:dyDescent="0.3">
      <c r="A13" s="62" t="s">
        <v>25</v>
      </c>
      <c r="B13" s="62">
        <v>0.28999999999999998</v>
      </c>
      <c r="C13" s="37">
        <f>B13*1000/30.94</f>
        <v>9.3729799612152558</v>
      </c>
      <c r="G13" s="62" t="s">
        <v>337</v>
      </c>
      <c r="J13" s="62">
        <v>75</v>
      </c>
      <c r="K13" s="67">
        <f>AVERAGE(I62:I72)</f>
        <v>75.101000000000013</v>
      </c>
      <c r="L13" s="67">
        <f>AVERAGE(O62:O72)</f>
        <v>7.4143636363636354</v>
      </c>
    </row>
    <row r="14" spans="1:15" x14ac:dyDescent="0.3">
      <c r="A14" s="62" t="s">
        <v>26</v>
      </c>
      <c r="B14" s="62">
        <v>1.1399999999999999</v>
      </c>
      <c r="C14" s="37">
        <f>B14*1000/14.0067</f>
        <v>81.389620681530985</v>
      </c>
      <c r="G14" s="62" t="s">
        <v>6</v>
      </c>
      <c r="H14" s="62" t="s">
        <v>7</v>
      </c>
    </row>
    <row r="15" spans="1:15" x14ac:dyDescent="0.3">
      <c r="A15" s="62" t="s">
        <v>27</v>
      </c>
      <c r="B15" s="62">
        <v>0.29499999999999998</v>
      </c>
      <c r="C15" s="37">
        <f>B15*1000/30.94</f>
        <v>9.5345830639948286</v>
      </c>
      <c r="F15" s="12">
        <f>$A$3</f>
        <v>100</v>
      </c>
      <c r="G15" s="12">
        <f>G10+(K$16*G10+K$17)</f>
        <v>0.51737635256475212</v>
      </c>
      <c r="H15" s="12">
        <f>H10+(L$16*H10+L$17)</f>
        <v>0.10193058630286909</v>
      </c>
      <c r="K15" s="62" t="s">
        <v>6</v>
      </c>
      <c r="L15" s="62" t="s">
        <v>7</v>
      </c>
      <c r="N15" s="62" t="s">
        <v>6</v>
      </c>
      <c r="O15" s="62" t="s">
        <v>7</v>
      </c>
    </row>
    <row r="16" spans="1:15" x14ac:dyDescent="0.3">
      <c r="F16" s="12">
        <f>$A$4</f>
        <v>50</v>
      </c>
      <c r="G16" s="12">
        <f t="shared" ref="G16:H17" si="0">G11+(K$16*G11+K$17)</f>
        <v>1.1852572829572336</v>
      </c>
      <c r="H16" s="12">
        <f t="shared" si="0"/>
        <v>0.17962800724443248</v>
      </c>
      <c r="J16" s="62" t="s">
        <v>338</v>
      </c>
      <c r="K16" s="42">
        <f>SLOPE(K3:K6,K10:K13)</f>
        <v>2.1793167732847649E-3</v>
      </c>
      <c r="L16" s="62">
        <f>SLOPE(L3:L6,L10:L13)</f>
        <v>1.4705124236834991E-2</v>
      </c>
      <c r="N16" s="62" t="str">
        <f>"y="&amp;K16&amp;"x+"&amp;K17</f>
        <v>y=0.00217931677328476x+-0.22065713000186</v>
      </c>
      <c r="O16" s="62" t="str">
        <f t="shared" ref="O16" si="1">"y="&amp;L16&amp;"x+"&amp;L17</f>
        <v>y=0.014705124236835x+-0.0180945341068594</v>
      </c>
    </row>
    <row r="17" spans="1:43" x14ac:dyDescent="0.3">
      <c r="F17" s="12">
        <f>$A$5</f>
        <v>10</v>
      </c>
      <c r="G17" s="12">
        <f t="shared" si="0"/>
        <v>6.9827214620168618</v>
      </c>
      <c r="H17" s="12">
        <f t="shared" si="0"/>
        <v>0.91934804281308524</v>
      </c>
      <c r="J17" s="62" t="s">
        <v>339</v>
      </c>
      <c r="K17" s="62">
        <f>INTERCEPT(K3:K6,K10:K13)</f>
        <v>-0.22065713000185969</v>
      </c>
      <c r="L17" s="62">
        <f>INTERCEPT(L3:L6,L10:L13)</f>
        <v>-1.8094534106859385E-2</v>
      </c>
    </row>
    <row r="18" spans="1:43" x14ac:dyDescent="0.3">
      <c r="G18" s="62" t="s">
        <v>340</v>
      </c>
    </row>
    <row r="19" spans="1:43" x14ac:dyDescent="0.3">
      <c r="F19" s="12">
        <f>$A$3</f>
        <v>100</v>
      </c>
      <c r="G19" s="68">
        <f>G15/($C$14/$F19)</f>
        <v>0.63567854012883451</v>
      </c>
      <c r="H19" s="68">
        <f>H15/($C$15/$F19)</f>
        <v>1.069061810240939</v>
      </c>
    </row>
    <row r="20" spans="1:43" x14ac:dyDescent="0.3">
      <c r="F20" s="12">
        <f>$A$4</f>
        <v>50</v>
      </c>
      <c r="G20" s="68">
        <f>G16/($C$14/$F20)</f>
        <v>0.72813785899987216</v>
      </c>
      <c r="H20" s="68">
        <f>H16/($C$15/$F20)</f>
        <v>0.94198144815978668</v>
      </c>
    </row>
    <row r="21" spans="1:43" x14ac:dyDescent="0.3">
      <c r="F21" s="12">
        <f>$A$5</f>
        <v>10</v>
      </c>
      <c r="G21" s="68">
        <f>G17/($C$14/$F21)</f>
        <v>0.85793758510554008</v>
      </c>
      <c r="H21" s="68">
        <f>H17/($C$15/$F21)</f>
        <v>0.96422469303853764</v>
      </c>
    </row>
    <row r="22" spans="1:43" x14ac:dyDescent="0.3">
      <c r="I22" s="62" t="s">
        <v>23</v>
      </c>
      <c r="O22" s="62" t="s">
        <v>24</v>
      </c>
      <c r="U22" s="62" t="s">
        <v>341</v>
      </c>
    </row>
    <row r="23" spans="1:43" x14ac:dyDescent="0.3">
      <c r="A23" s="58" t="s">
        <v>69</v>
      </c>
      <c r="B23" s="59" t="s">
        <v>70</v>
      </c>
      <c r="C23" s="59" t="s">
        <v>71</v>
      </c>
      <c r="D23" s="59" t="s">
        <v>72</v>
      </c>
      <c r="E23" s="59" t="s">
        <v>73</v>
      </c>
      <c r="F23" s="60" t="s">
        <v>118</v>
      </c>
      <c r="G23" s="60" t="s">
        <v>119</v>
      </c>
      <c r="H23" s="59" t="s">
        <v>74</v>
      </c>
      <c r="I23" s="69" t="s">
        <v>75</v>
      </c>
      <c r="J23" s="59" t="s">
        <v>76</v>
      </c>
      <c r="K23" s="59" t="s">
        <v>77</v>
      </c>
      <c r="L23" s="69" t="s">
        <v>342</v>
      </c>
      <c r="M23" s="69" t="s">
        <v>343</v>
      </c>
      <c r="N23" s="59" t="s">
        <v>80</v>
      </c>
      <c r="O23" s="69" t="s">
        <v>75</v>
      </c>
      <c r="P23" s="59" t="s">
        <v>76</v>
      </c>
      <c r="Q23" s="59" t="s">
        <v>77</v>
      </c>
      <c r="R23" s="69" t="s">
        <v>342</v>
      </c>
      <c r="S23" s="69" t="s">
        <v>343</v>
      </c>
      <c r="T23" s="60" t="s">
        <v>344</v>
      </c>
      <c r="U23" s="59" t="s">
        <v>345</v>
      </c>
      <c r="V23" s="59" t="s">
        <v>346</v>
      </c>
      <c r="W23" s="59" t="s">
        <v>347</v>
      </c>
      <c r="X23" s="59" t="s">
        <v>348</v>
      </c>
      <c r="Y23" s="59" t="s">
        <v>349</v>
      </c>
      <c r="Z23" s="60" t="s">
        <v>350</v>
      </c>
      <c r="AA23" s="59" t="s">
        <v>351</v>
      </c>
      <c r="AB23" s="59" t="s">
        <v>352</v>
      </c>
      <c r="AC23" s="59" t="s">
        <v>353</v>
      </c>
      <c r="AD23" s="59" t="s">
        <v>354</v>
      </c>
      <c r="AE23" s="59" t="s">
        <v>355</v>
      </c>
      <c r="AF23" s="60" t="s">
        <v>356</v>
      </c>
      <c r="AG23" s="59" t="s">
        <v>357</v>
      </c>
      <c r="AH23" s="59" t="s">
        <v>358</v>
      </c>
      <c r="AI23" s="59" t="s">
        <v>359</v>
      </c>
      <c r="AJ23" s="59" t="s">
        <v>360</v>
      </c>
      <c r="AK23" s="59" t="s">
        <v>361</v>
      </c>
      <c r="AL23" s="60" t="s">
        <v>362</v>
      </c>
      <c r="AM23" s="59" t="s">
        <v>363</v>
      </c>
      <c r="AN23" s="59" t="s">
        <v>364</v>
      </c>
      <c r="AO23" s="59" t="s">
        <v>365</v>
      </c>
      <c r="AP23" s="59" t="s">
        <v>366</v>
      </c>
      <c r="AQ23" s="70" t="s">
        <v>367</v>
      </c>
    </row>
    <row r="24" spans="1:43" x14ac:dyDescent="0.3">
      <c r="A24" s="71" t="s">
        <v>368</v>
      </c>
      <c r="B24" s="72"/>
      <c r="C24" s="72"/>
      <c r="D24" s="72"/>
      <c r="E24" s="72"/>
      <c r="F24" s="71"/>
      <c r="G24" s="71"/>
      <c r="H24" s="72">
        <v>0</v>
      </c>
      <c r="I24" s="73"/>
      <c r="J24" s="72"/>
      <c r="K24" s="72"/>
      <c r="L24" s="73"/>
      <c r="M24" s="74">
        <f>$H24-I24</f>
        <v>0</v>
      </c>
      <c r="N24" s="72">
        <v>0</v>
      </c>
      <c r="O24" s="73"/>
      <c r="P24" s="72"/>
      <c r="Q24" s="72"/>
      <c r="R24" s="73"/>
      <c r="S24" s="74"/>
      <c r="T24" s="74">
        <f>N24-O24</f>
        <v>0</v>
      </c>
      <c r="U24" s="72"/>
      <c r="V24" s="72"/>
      <c r="W24" s="72"/>
      <c r="X24" s="72"/>
      <c r="Y24" s="72"/>
      <c r="Z24" s="71"/>
      <c r="AA24" s="72"/>
      <c r="AB24" s="72"/>
      <c r="AC24" s="72"/>
      <c r="AD24" s="72"/>
      <c r="AE24" s="72"/>
      <c r="AF24" s="71"/>
      <c r="AG24" s="72"/>
      <c r="AH24" s="72"/>
      <c r="AI24" s="72"/>
      <c r="AJ24" s="72"/>
      <c r="AK24" s="72"/>
      <c r="AL24" s="71"/>
      <c r="AM24" s="72"/>
      <c r="AN24" s="72"/>
      <c r="AO24" s="72"/>
      <c r="AP24" s="72"/>
      <c r="AQ24" s="72"/>
    </row>
    <row r="25" spans="1:43" x14ac:dyDescent="0.3">
      <c r="A25" s="62" t="s">
        <v>106</v>
      </c>
      <c r="B25" s="62">
        <v>18</v>
      </c>
      <c r="C25" s="62">
        <v>130</v>
      </c>
      <c r="D25" s="62" t="s">
        <v>107</v>
      </c>
      <c r="E25" s="62">
        <v>0</v>
      </c>
      <c r="F25" s="62">
        <v>0</v>
      </c>
      <c r="G25" s="62">
        <v>0</v>
      </c>
      <c r="H25" s="72">
        <v>0</v>
      </c>
      <c r="I25" s="62">
        <v>1.1859999999999999</v>
      </c>
      <c r="J25" s="62">
        <v>5638</v>
      </c>
      <c r="K25" s="62">
        <v>1618</v>
      </c>
      <c r="L25" s="62">
        <v>1660</v>
      </c>
      <c r="M25" s="74"/>
      <c r="N25" s="72">
        <v>0</v>
      </c>
      <c r="O25" s="62">
        <v>4.8000000000000001E-2</v>
      </c>
      <c r="P25" s="62">
        <v>4384</v>
      </c>
      <c r="Q25" s="62">
        <v>1545</v>
      </c>
      <c r="R25" s="62">
        <v>1588</v>
      </c>
      <c r="S25" s="62" t="s">
        <v>31</v>
      </c>
      <c r="T25" s="74">
        <f t="shared" ref="T25:T35" si="2">N25-O25</f>
        <v>-4.8000000000000001E-2</v>
      </c>
      <c r="U25" s="62">
        <v>1.7000000000000001E-2</v>
      </c>
      <c r="V25" s="62">
        <v>0</v>
      </c>
      <c r="W25" s="62">
        <v>0</v>
      </c>
      <c r="X25" s="62">
        <v>0</v>
      </c>
      <c r="Y25" s="62" t="s">
        <v>32</v>
      </c>
      <c r="AA25" s="62">
        <v>1E-3</v>
      </c>
      <c r="AB25" s="62">
        <v>0</v>
      </c>
      <c r="AC25" s="62">
        <v>0</v>
      </c>
      <c r="AD25" s="62">
        <v>0</v>
      </c>
      <c r="AE25" s="62" t="s">
        <v>32</v>
      </c>
    </row>
    <row r="26" spans="1:43" x14ac:dyDescent="0.3">
      <c r="A26" s="62" t="s">
        <v>106</v>
      </c>
      <c r="B26" s="62">
        <v>40</v>
      </c>
      <c r="C26" s="62">
        <v>130</v>
      </c>
      <c r="D26" s="62" t="s">
        <v>107</v>
      </c>
      <c r="E26" s="62">
        <v>0</v>
      </c>
      <c r="F26" s="62">
        <v>0</v>
      </c>
      <c r="G26" s="62">
        <v>0</v>
      </c>
      <c r="H26" s="72">
        <v>0</v>
      </c>
      <c r="I26" s="62">
        <v>0.216</v>
      </c>
      <c r="J26" s="62">
        <v>5370</v>
      </c>
      <c r="K26" s="62">
        <v>3058</v>
      </c>
      <c r="L26" s="62">
        <v>3093</v>
      </c>
      <c r="M26" s="74">
        <f t="shared" ref="M25:M35" si="3">$H26-I26</f>
        <v>-0.216</v>
      </c>
      <c r="N26" s="72">
        <v>0</v>
      </c>
      <c r="O26" s="62">
        <v>0.03</v>
      </c>
      <c r="P26" s="62">
        <v>4329</v>
      </c>
      <c r="Q26" s="62">
        <v>2985</v>
      </c>
      <c r="R26" s="62">
        <v>3032</v>
      </c>
      <c r="S26" s="62" t="s">
        <v>31</v>
      </c>
      <c r="T26" s="74">
        <f t="shared" si="2"/>
        <v>-0.03</v>
      </c>
      <c r="U26" s="62">
        <v>3.0000000000000001E-3</v>
      </c>
      <c r="V26" s="62">
        <v>0</v>
      </c>
      <c r="W26" s="62">
        <v>0</v>
      </c>
      <c r="X26" s="62">
        <v>0</v>
      </c>
      <c r="Y26" s="62" t="s">
        <v>32</v>
      </c>
      <c r="AA26" s="62">
        <v>1E-3</v>
      </c>
      <c r="AB26" s="62">
        <v>0</v>
      </c>
      <c r="AC26" s="62">
        <v>0</v>
      </c>
      <c r="AD26" s="62">
        <v>0</v>
      </c>
      <c r="AE26" s="62" t="s">
        <v>32</v>
      </c>
    </row>
    <row r="27" spans="1:43" x14ac:dyDescent="0.3">
      <c r="A27" s="62" t="s">
        <v>106</v>
      </c>
      <c r="B27" s="62">
        <v>58</v>
      </c>
      <c r="C27" s="62">
        <v>130</v>
      </c>
      <c r="D27" s="62" t="s">
        <v>107</v>
      </c>
      <c r="E27" s="62">
        <v>0</v>
      </c>
      <c r="F27" s="62">
        <v>0</v>
      </c>
      <c r="G27" s="62">
        <v>0</v>
      </c>
      <c r="H27" s="72">
        <v>0</v>
      </c>
      <c r="I27" s="62">
        <v>0.51600000000000001</v>
      </c>
      <c r="J27" s="62">
        <v>5453</v>
      </c>
      <c r="K27" s="62">
        <v>4258</v>
      </c>
      <c r="L27" s="62">
        <v>4289</v>
      </c>
      <c r="M27" s="74">
        <f t="shared" si="3"/>
        <v>-0.51600000000000001</v>
      </c>
      <c r="N27" s="72">
        <v>0</v>
      </c>
      <c r="O27" s="62">
        <v>0.01</v>
      </c>
      <c r="P27" s="62">
        <v>4270</v>
      </c>
      <c r="Q27" s="62">
        <v>4185</v>
      </c>
      <c r="R27" s="62">
        <v>4231</v>
      </c>
      <c r="S27" s="62" t="s">
        <v>31</v>
      </c>
      <c r="T27" s="74">
        <f t="shared" si="2"/>
        <v>-0.01</v>
      </c>
      <c r="U27" s="62">
        <v>7.0000000000000001E-3</v>
      </c>
      <c r="V27" s="62">
        <v>0</v>
      </c>
      <c r="W27" s="62">
        <v>0</v>
      </c>
      <c r="X27" s="62">
        <v>0</v>
      </c>
      <c r="Y27" s="62" t="s">
        <v>32</v>
      </c>
      <c r="AA27" s="62">
        <v>0</v>
      </c>
      <c r="AB27" s="62">
        <v>0</v>
      </c>
      <c r="AC27" s="62">
        <v>0</v>
      </c>
      <c r="AD27" s="62">
        <v>0</v>
      </c>
      <c r="AE27" s="62" t="s">
        <v>32</v>
      </c>
    </row>
    <row r="28" spans="1:43" x14ac:dyDescent="0.3">
      <c r="A28" s="62" t="s">
        <v>106</v>
      </c>
      <c r="B28" s="62">
        <v>76</v>
      </c>
      <c r="C28" s="62">
        <v>130</v>
      </c>
      <c r="D28" s="62" t="s">
        <v>107</v>
      </c>
      <c r="E28" s="62">
        <v>0</v>
      </c>
      <c r="F28" s="62">
        <v>0</v>
      </c>
      <c r="G28" s="62">
        <v>0</v>
      </c>
      <c r="H28" s="72">
        <v>0</v>
      </c>
      <c r="I28" s="62">
        <v>0.38200000000000001</v>
      </c>
      <c r="J28" s="62">
        <v>5416</v>
      </c>
      <c r="K28" s="62">
        <v>5458</v>
      </c>
      <c r="L28" s="62">
        <v>5490</v>
      </c>
      <c r="M28" s="74">
        <f t="shared" si="3"/>
        <v>-0.38200000000000001</v>
      </c>
      <c r="N28" s="72">
        <v>0</v>
      </c>
      <c r="O28" s="62">
        <v>3.4000000000000002E-2</v>
      </c>
      <c r="P28" s="62">
        <v>4341</v>
      </c>
      <c r="Q28" s="62">
        <v>5385</v>
      </c>
      <c r="R28" s="62">
        <v>5430</v>
      </c>
      <c r="S28" s="62" t="s">
        <v>31</v>
      </c>
      <c r="T28" s="74">
        <f t="shared" si="2"/>
        <v>-3.4000000000000002E-2</v>
      </c>
      <c r="U28" s="62">
        <v>5.0000000000000001E-3</v>
      </c>
      <c r="V28" s="62">
        <v>0</v>
      </c>
      <c r="W28" s="62">
        <v>0</v>
      </c>
      <c r="X28" s="62">
        <v>0</v>
      </c>
      <c r="Y28" s="62" t="s">
        <v>32</v>
      </c>
      <c r="AA28" s="62">
        <v>1E-3</v>
      </c>
      <c r="AB28" s="62">
        <v>0</v>
      </c>
      <c r="AC28" s="62">
        <v>0</v>
      </c>
      <c r="AD28" s="62">
        <v>0</v>
      </c>
      <c r="AE28" s="62" t="s">
        <v>32</v>
      </c>
    </row>
    <row r="29" spans="1:43" x14ac:dyDescent="0.3">
      <c r="A29" s="62" t="s">
        <v>106</v>
      </c>
      <c r="B29" s="62">
        <v>95</v>
      </c>
      <c r="C29" s="62">
        <v>130</v>
      </c>
      <c r="D29" s="62" t="s">
        <v>107</v>
      </c>
      <c r="E29" s="62">
        <v>0</v>
      </c>
      <c r="F29" s="62">
        <v>0</v>
      </c>
      <c r="G29" s="62">
        <v>0</v>
      </c>
      <c r="H29" s="72">
        <v>0</v>
      </c>
      <c r="I29" s="62">
        <v>0.39</v>
      </c>
      <c r="J29" s="62">
        <v>5418</v>
      </c>
      <c r="K29" s="62">
        <v>6718</v>
      </c>
      <c r="L29" s="62">
        <v>6750</v>
      </c>
      <c r="M29" s="74">
        <f t="shared" si="3"/>
        <v>-0.39</v>
      </c>
      <c r="N29" s="72">
        <v>0</v>
      </c>
      <c r="O29" s="62">
        <v>4.9000000000000002E-2</v>
      </c>
      <c r="P29" s="62">
        <v>4389</v>
      </c>
      <c r="Q29" s="62">
        <v>6645</v>
      </c>
      <c r="R29" s="62">
        <v>6690</v>
      </c>
      <c r="S29" s="62" t="s">
        <v>31</v>
      </c>
      <c r="T29" s="74">
        <f t="shared" si="2"/>
        <v>-4.9000000000000002E-2</v>
      </c>
      <c r="U29" s="62">
        <v>5.0000000000000001E-3</v>
      </c>
      <c r="V29" s="62">
        <v>0</v>
      </c>
      <c r="W29" s="62">
        <v>0</v>
      </c>
      <c r="X29" s="62">
        <v>0</v>
      </c>
      <c r="Y29" s="62" t="s">
        <v>32</v>
      </c>
      <c r="AA29" s="62">
        <v>2E-3</v>
      </c>
      <c r="AB29" s="62">
        <v>0</v>
      </c>
      <c r="AC29" s="62">
        <v>0</v>
      </c>
      <c r="AD29" s="62">
        <v>0</v>
      </c>
      <c r="AE29" s="62" t="s">
        <v>32</v>
      </c>
    </row>
    <row r="30" spans="1:43" x14ac:dyDescent="0.3">
      <c r="A30" s="62" t="s">
        <v>106</v>
      </c>
      <c r="B30" s="62">
        <v>115</v>
      </c>
      <c r="C30" s="62">
        <v>130</v>
      </c>
      <c r="D30" s="62" t="s">
        <v>107</v>
      </c>
      <c r="E30" s="62">
        <v>0</v>
      </c>
      <c r="F30" s="62">
        <v>0</v>
      </c>
      <c r="G30" s="62">
        <v>0</v>
      </c>
      <c r="H30" s="72">
        <v>0</v>
      </c>
      <c r="I30" s="62">
        <v>0.35699999999999998</v>
      </c>
      <c r="J30" s="62">
        <v>5409</v>
      </c>
      <c r="K30" s="62">
        <v>8038</v>
      </c>
      <c r="L30" s="62">
        <v>8070</v>
      </c>
      <c r="M30" s="74">
        <f t="shared" si="3"/>
        <v>-0.35699999999999998</v>
      </c>
      <c r="N30" s="72">
        <v>0</v>
      </c>
      <c r="O30" s="62">
        <v>2.1000000000000001E-2</v>
      </c>
      <c r="P30" s="62">
        <v>4301</v>
      </c>
      <c r="Q30" s="62">
        <v>7965</v>
      </c>
      <c r="R30" s="62">
        <v>8009</v>
      </c>
      <c r="S30" s="62" t="s">
        <v>31</v>
      </c>
      <c r="T30" s="74">
        <f t="shared" si="2"/>
        <v>-2.1000000000000001E-2</v>
      </c>
      <c r="U30" s="62">
        <v>5.0000000000000001E-3</v>
      </c>
      <c r="V30" s="62">
        <v>0</v>
      </c>
      <c r="W30" s="62">
        <v>0</v>
      </c>
      <c r="X30" s="62">
        <v>0</v>
      </c>
      <c r="Y30" s="62" t="s">
        <v>32</v>
      </c>
      <c r="AA30" s="62">
        <v>1E-3</v>
      </c>
      <c r="AB30" s="62">
        <v>0</v>
      </c>
      <c r="AC30" s="62">
        <v>0</v>
      </c>
      <c r="AD30" s="62">
        <v>0</v>
      </c>
      <c r="AE30" s="62" t="s">
        <v>32</v>
      </c>
    </row>
    <row r="31" spans="1:43" x14ac:dyDescent="0.3">
      <c r="A31" s="62" t="s">
        <v>106</v>
      </c>
      <c r="B31" s="62">
        <v>133</v>
      </c>
      <c r="C31" s="62">
        <v>130</v>
      </c>
      <c r="D31" s="62" t="s">
        <v>107</v>
      </c>
      <c r="E31" s="62">
        <v>0</v>
      </c>
      <c r="F31" s="62">
        <v>0</v>
      </c>
      <c r="G31" s="62">
        <v>0</v>
      </c>
      <c r="H31" s="72">
        <v>0</v>
      </c>
      <c r="I31" s="62">
        <v>0.41499999999999998</v>
      </c>
      <c r="J31" s="62">
        <v>5425</v>
      </c>
      <c r="K31" s="62">
        <v>9238</v>
      </c>
      <c r="L31" s="62">
        <v>9272</v>
      </c>
      <c r="M31" s="74">
        <f t="shared" si="3"/>
        <v>-0.41499999999999998</v>
      </c>
      <c r="N31" s="72">
        <v>0</v>
      </c>
      <c r="O31" s="62">
        <v>4.1000000000000002E-2</v>
      </c>
      <c r="P31" s="62">
        <v>4365</v>
      </c>
      <c r="Q31" s="62">
        <v>9165</v>
      </c>
      <c r="R31" s="62">
        <v>9204</v>
      </c>
      <c r="S31" s="62" t="s">
        <v>31</v>
      </c>
      <c r="T31" s="74">
        <f t="shared" si="2"/>
        <v>-4.1000000000000002E-2</v>
      </c>
      <c r="U31" s="62">
        <v>6.0000000000000001E-3</v>
      </c>
      <c r="V31" s="62">
        <v>0</v>
      </c>
      <c r="W31" s="62">
        <v>0</v>
      </c>
      <c r="X31" s="62">
        <v>0</v>
      </c>
      <c r="Y31" s="62" t="s">
        <v>32</v>
      </c>
      <c r="AA31" s="62">
        <v>1E-3</v>
      </c>
      <c r="AB31" s="62">
        <v>0</v>
      </c>
      <c r="AC31" s="62">
        <v>0</v>
      </c>
      <c r="AD31" s="62">
        <v>0</v>
      </c>
      <c r="AE31" s="62" t="s">
        <v>32</v>
      </c>
    </row>
    <row r="32" spans="1:43" x14ac:dyDescent="0.3">
      <c r="A32" s="62" t="s">
        <v>106</v>
      </c>
      <c r="B32" s="62">
        <v>152</v>
      </c>
      <c r="C32" s="62">
        <v>130</v>
      </c>
      <c r="D32" s="62" t="s">
        <v>107</v>
      </c>
      <c r="E32" s="62">
        <v>0</v>
      </c>
      <c r="F32" s="62">
        <v>0</v>
      </c>
      <c r="G32" s="62">
        <v>0</v>
      </c>
      <c r="H32" s="72">
        <v>0</v>
      </c>
      <c r="I32" s="62">
        <v>0.40799999999999997</v>
      </c>
      <c r="J32" s="62">
        <v>5423</v>
      </c>
      <c r="K32" s="62">
        <v>10498</v>
      </c>
      <c r="L32" s="62">
        <v>10531</v>
      </c>
      <c r="M32" s="74">
        <f t="shared" si="3"/>
        <v>-0.40799999999999997</v>
      </c>
      <c r="N32" s="72">
        <v>0</v>
      </c>
      <c r="O32" s="62">
        <v>2.5000000000000001E-2</v>
      </c>
      <c r="P32" s="62">
        <v>4314</v>
      </c>
      <c r="Q32" s="62">
        <v>10425</v>
      </c>
      <c r="R32" s="62">
        <v>10471</v>
      </c>
      <c r="S32" s="62" t="s">
        <v>31</v>
      </c>
      <c r="T32" s="74">
        <f t="shared" si="2"/>
        <v>-2.5000000000000001E-2</v>
      </c>
      <c r="U32" s="62">
        <v>6.0000000000000001E-3</v>
      </c>
      <c r="V32" s="62">
        <v>0</v>
      </c>
      <c r="W32" s="62">
        <v>0</v>
      </c>
      <c r="X32" s="62">
        <v>0</v>
      </c>
      <c r="Y32" s="62" t="s">
        <v>32</v>
      </c>
      <c r="AA32" s="62">
        <v>1E-3</v>
      </c>
      <c r="AB32" s="62">
        <v>0</v>
      </c>
      <c r="AC32" s="62">
        <v>0</v>
      </c>
      <c r="AD32" s="62">
        <v>0</v>
      </c>
      <c r="AE32" s="62" t="s">
        <v>32</v>
      </c>
    </row>
    <row r="33" spans="1:31" x14ac:dyDescent="0.3">
      <c r="A33" s="62" t="s">
        <v>106</v>
      </c>
      <c r="B33" s="62">
        <v>170</v>
      </c>
      <c r="C33" s="62">
        <v>130</v>
      </c>
      <c r="D33" s="62" t="s">
        <v>107</v>
      </c>
      <c r="E33" s="62">
        <v>0</v>
      </c>
      <c r="F33" s="62">
        <v>0</v>
      </c>
      <c r="G33" s="62">
        <v>0</v>
      </c>
      <c r="H33" s="72">
        <v>0</v>
      </c>
      <c r="I33" s="62">
        <v>0.317</v>
      </c>
      <c r="J33" s="62">
        <v>5398</v>
      </c>
      <c r="K33" s="62">
        <v>11698</v>
      </c>
      <c r="L33" s="62">
        <v>11732</v>
      </c>
      <c r="M33" s="74">
        <f t="shared" si="3"/>
        <v>-0.317</v>
      </c>
      <c r="N33" s="72">
        <v>0</v>
      </c>
      <c r="O33" s="62">
        <v>2.1000000000000001E-2</v>
      </c>
      <c r="P33" s="62">
        <v>4301</v>
      </c>
      <c r="Q33" s="62">
        <v>11625</v>
      </c>
      <c r="R33" s="62">
        <v>11670</v>
      </c>
      <c r="S33" s="62" t="s">
        <v>31</v>
      </c>
      <c r="T33" s="74">
        <f t="shared" si="2"/>
        <v>-2.1000000000000001E-2</v>
      </c>
      <c r="U33" s="62">
        <v>4.0000000000000001E-3</v>
      </c>
      <c r="V33" s="62">
        <v>0</v>
      </c>
      <c r="W33" s="62">
        <v>0</v>
      </c>
      <c r="X33" s="62">
        <v>0</v>
      </c>
      <c r="Y33" s="62" t="s">
        <v>32</v>
      </c>
      <c r="AA33" s="62">
        <v>1E-3</v>
      </c>
      <c r="AB33" s="62">
        <v>0</v>
      </c>
      <c r="AC33" s="62">
        <v>0</v>
      </c>
      <c r="AD33" s="62">
        <v>0</v>
      </c>
      <c r="AE33" s="62" t="s">
        <v>32</v>
      </c>
    </row>
    <row r="34" spans="1:31" x14ac:dyDescent="0.3">
      <c r="A34" s="62" t="s">
        <v>106</v>
      </c>
      <c r="B34" s="62">
        <v>188</v>
      </c>
      <c r="C34" s="62">
        <v>130</v>
      </c>
      <c r="D34" s="62" t="s">
        <v>107</v>
      </c>
      <c r="E34" s="62">
        <v>0</v>
      </c>
      <c r="F34" s="62">
        <v>0</v>
      </c>
      <c r="G34" s="62">
        <v>0</v>
      </c>
      <c r="H34" s="72">
        <v>0</v>
      </c>
      <c r="I34" s="62">
        <v>0.29599999999999999</v>
      </c>
      <c r="J34" s="62">
        <v>5392</v>
      </c>
      <c r="K34" s="62">
        <v>12898</v>
      </c>
      <c r="L34" s="62">
        <v>12933</v>
      </c>
      <c r="M34" s="74">
        <f t="shared" si="3"/>
        <v>-0.29599999999999999</v>
      </c>
      <c r="N34" s="72">
        <v>0</v>
      </c>
      <c r="O34" s="62">
        <v>0.02</v>
      </c>
      <c r="P34" s="62">
        <v>4298</v>
      </c>
      <c r="Q34" s="62">
        <v>12825</v>
      </c>
      <c r="R34" s="62">
        <v>12872</v>
      </c>
      <c r="S34" s="62" t="s">
        <v>31</v>
      </c>
      <c r="T34" s="74">
        <f t="shared" si="2"/>
        <v>-0.02</v>
      </c>
      <c r="U34" s="62">
        <v>4.0000000000000001E-3</v>
      </c>
      <c r="V34" s="62">
        <v>0</v>
      </c>
      <c r="W34" s="62">
        <v>0</v>
      </c>
      <c r="X34" s="62">
        <v>0</v>
      </c>
      <c r="Y34" s="62" t="s">
        <v>32</v>
      </c>
      <c r="AA34" s="62">
        <v>1E-3</v>
      </c>
      <c r="AB34" s="62">
        <v>0</v>
      </c>
      <c r="AC34" s="62">
        <v>0</v>
      </c>
      <c r="AD34" s="62">
        <v>0</v>
      </c>
      <c r="AE34" s="62" t="s">
        <v>32</v>
      </c>
    </row>
    <row r="35" spans="1:31" x14ac:dyDescent="0.3">
      <c r="A35" s="62" t="s">
        <v>106</v>
      </c>
      <c r="B35" s="62">
        <v>201</v>
      </c>
      <c r="C35" s="62">
        <v>130</v>
      </c>
      <c r="D35" s="62" t="s">
        <v>107</v>
      </c>
      <c r="E35" s="62">
        <v>0</v>
      </c>
      <c r="F35" s="62">
        <v>0</v>
      </c>
      <c r="G35" s="62">
        <v>0</v>
      </c>
      <c r="H35" s="72">
        <v>0</v>
      </c>
      <c r="I35" s="62">
        <v>0.33900000000000002</v>
      </c>
      <c r="J35" s="62">
        <v>5404</v>
      </c>
      <c r="K35" s="62">
        <v>13798</v>
      </c>
      <c r="L35" s="62">
        <v>13832</v>
      </c>
      <c r="M35" s="74">
        <f t="shared" si="3"/>
        <v>-0.33900000000000002</v>
      </c>
      <c r="N35" s="72">
        <v>0</v>
      </c>
      <c r="O35" s="62">
        <v>4.4999999999999998E-2</v>
      </c>
      <c r="P35" s="62">
        <v>4376</v>
      </c>
      <c r="Q35" s="62">
        <v>13725</v>
      </c>
      <c r="R35" s="62">
        <v>13770</v>
      </c>
      <c r="S35" s="62" t="s">
        <v>31</v>
      </c>
      <c r="T35" s="74">
        <f t="shared" si="2"/>
        <v>-4.4999999999999998E-2</v>
      </c>
      <c r="U35" s="62">
        <v>5.0000000000000001E-3</v>
      </c>
      <c r="V35" s="62">
        <v>0</v>
      </c>
      <c r="W35" s="62">
        <v>0</v>
      </c>
      <c r="X35" s="62">
        <v>0</v>
      </c>
      <c r="Y35" s="62" t="s">
        <v>32</v>
      </c>
      <c r="AA35" s="62">
        <v>1E-3</v>
      </c>
      <c r="AB35" s="62">
        <v>0</v>
      </c>
      <c r="AC35" s="62">
        <v>0</v>
      </c>
      <c r="AD35" s="62">
        <v>0</v>
      </c>
      <c r="AE35" s="62" t="s">
        <v>32</v>
      </c>
    </row>
    <row r="36" spans="1:31" s="74" customFormat="1" x14ac:dyDescent="0.3">
      <c r="A36" s="75" t="s">
        <v>369</v>
      </c>
      <c r="H36" s="74">
        <v>1.5</v>
      </c>
      <c r="M36" s="74">
        <f t="shared" ref="M36:M65" si="4">$H36-I36</f>
        <v>1.5</v>
      </c>
      <c r="N36" s="74">
        <v>0.15</v>
      </c>
      <c r="T36" s="74">
        <f t="shared" ref="T36:T72" si="5">N36-O36</f>
        <v>0.15</v>
      </c>
    </row>
    <row r="37" spans="1:31" x14ac:dyDescent="0.3">
      <c r="A37" s="62" t="s">
        <v>106</v>
      </c>
      <c r="B37" s="62">
        <v>19</v>
      </c>
      <c r="C37" s="62">
        <v>133</v>
      </c>
      <c r="D37" s="62" t="s">
        <v>108</v>
      </c>
      <c r="E37" s="62">
        <v>0</v>
      </c>
      <c r="F37" s="62">
        <v>0</v>
      </c>
      <c r="G37" s="62">
        <v>0</v>
      </c>
      <c r="H37" s="74">
        <v>1.5</v>
      </c>
      <c r="I37" s="62">
        <v>2.0139999999999998</v>
      </c>
      <c r="J37" s="62">
        <v>5867</v>
      </c>
      <c r="K37" s="62">
        <v>1678</v>
      </c>
      <c r="L37" s="62">
        <v>1710</v>
      </c>
      <c r="M37" s="74"/>
      <c r="N37" s="74">
        <v>0.15</v>
      </c>
      <c r="O37" s="62">
        <v>0.186</v>
      </c>
      <c r="P37" s="62">
        <v>4809</v>
      </c>
      <c r="Q37" s="62">
        <v>1605</v>
      </c>
      <c r="R37" s="62">
        <v>1650</v>
      </c>
      <c r="S37" s="62" t="s">
        <v>31</v>
      </c>
      <c r="T37" s="74">
        <f t="shared" si="5"/>
        <v>-3.6000000000000004E-2</v>
      </c>
      <c r="U37" s="62">
        <v>2.8000000000000001E-2</v>
      </c>
      <c r="V37" s="62">
        <v>0</v>
      </c>
      <c r="W37" s="62">
        <v>0</v>
      </c>
      <c r="X37" s="62">
        <v>0</v>
      </c>
      <c r="Y37" s="62" t="s">
        <v>32</v>
      </c>
      <c r="AA37" s="62">
        <v>6.0000000000000001E-3</v>
      </c>
      <c r="AB37" s="62">
        <v>0</v>
      </c>
      <c r="AC37" s="62">
        <v>0</v>
      </c>
      <c r="AD37" s="62">
        <v>0</v>
      </c>
      <c r="AE37" s="62" t="s">
        <v>32</v>
      </c>
    </row>
    <row r="38" spans="1:31" x14ac:dyDescent="0.3">
      <c r="A38" s="62" t="s">
        <v>106</v>
      </c>
      <c r="B38" s="62">
        <v>41</v>
      </c>
      <c r="C38" s="62">
        <v>133</v>
      </c>
      <c r="D38" s="62" t="s">
        <v>108</v>
      </c>
      <c r="E38" s="62">
        <v>0</v>
      </c>
      <c r="F38" s="62">
        <v>0</v>
      </c>
      <c r="G38" s="62">
        <v>0</v>
      </c>
      <c r="H38" s="74">
        <v>1.5</v>
      </c>
      <c r="I38" s="62">
        <v>1.5980000000000001</v>
      </c>
      <c r="J38" s="62">
        <v>5752</v>
      </c>
      <c r="K38" s="62">
        <v>3118</v>
      </c>
      <c r="L38" s="62">
        <v>3153</v>
      </c>
      <c r="M38" s="74">
        <f t="shared" ref="M37:M47" si="6">$H38-I38</f>
        <v>-9.8000000000000087E-2</v>
      </c>
      <c r="N38" s="74">
        <v>0.15</v>
      </c>
      <c r="O38" s="62">
        <v>0.16900000000000001</v>
      </c>
      <c r="P38" s="62">
        <v>4756</v>
      </c>
      <c r="Q38" s="62">
        <v>3045</v>
      </c>
      <c r="R38" s="62">
        <v>3091</v>
      </c>
      <c r="S38" s="62" t="s">
        <v>31</v>
      </c>
      <c r="T38" s="74">
        <f t="shared" si="5"/>
        <v>-1.9000000000000017E-2</v>
      </c>
      <c r="U38" s="62">
        <v>2.1999999999999999E-2</v>
      </c>
      <c r="V38" s="62">
        <v>0</v>
      </c>
      <c r="W38" s="62">
        <v>0</v>
      </c>
      <c r="X38" s="62">
        <v>0</v>
      </c>
      <c r="Y38" s="62" t="s">
        <v>32</v>
      </c>
      <c r="AA38" s="62">
        <v>5.0000000000000001E-3</v>
      </c>
      <c r="AB38" s="62">
        <v>0</v>
      </c>
      <c r="AC38" s="62">
        <v>0</v>
      </c>
      <c r="AD38" s="62">
        <v>0</v>
      </c>
      <c r="AE38" s="62" t="s">
        <v>32</v>
      </c>
    </row>
    <row r="39" spans="1:31" x14ac:dyDescent="0.3">
      <c r="A39" s="62" t="s">
        <v>106</v>
      </c>
      <c r="B39" s="62">
        <v>59</v>
      </c>
      <c r="C39" s="62">
        <v>133</v>
      </c>
      <c r="D39" s="62" t="s">
        <v>108</v>
      </c>
      <c r="E39" s="62">
        <v>0</v>
      </c>
      <c r="F39" s="62">
        <v>0</v>
      </c>
      <c r="G39" s="62">
        <v>0</v>
      </c>
      <c r="H39" s="74">
        <v>1.5</v>
      </c>
      <c r="I39" s="62">
        <v>1.8839999999999999</v>
      </c>
      <c r="J39" s="62">
        <v>5831</v>
      </c>
      <c r="K39" s="62">
        <v>4318</v>
      </c>
      <c r="L39" s="62">
        <v>4349</v>
      </c>
      <c r="M39" s="74">
        <f t="shared" si="6"/>
        <v>-0.3839999999999999</v>
      </c>
      <c r="N39" s="74">
        <v>0.15</v>
      </c>
      <c r="O39" s="62">
        <v>0.158</v>
      </c>
      <c r="P39" s="62">
        <v>4724</v>
      </c>
      <c r="Q39" s="62">
        <v>4245</v>
      </c>
      <c r="R39" s="62">
        <v>4290</v>
      </c>
      <c r="S39" s="62" t="s">
        <v>31</v>
      </c>
      <c r="T39" s="74">
        <f t="shared" si="5"/>
        <v>-8.0000000000000071E-3</v>
      </c>
      <c r="U39" s="62">
        <v>2.5999999999999999E-2</v>
      </c>
      <c r="V39" s="62">
        <v>0</v>
      </c>
      <c r="W39" s="62">
        <v>0</v>
      </c>
      <c r="X39" s="62">
        <v>0</v>
      </c>
      <c r="Y39" s="62" t="s">
        <v>32</v>
      </c>
      <c r="AA39" s="62">
        <v>5.0000000000000001E-3</v>
      </c>
      <c r="AB39" s="62">
        <v>0</v>
      </c>
      <c r="AC39" s="62">
        <v>0</v>
      </c>
      <c r="AD39" s="62">
        <v>0</v>
      </c>
      <c r="AE39" s="62" t="s">
        <v>32</v>
      </c>
    </row>
    <row r="40" spans="1:31" x14ac:dyDescent="0.3">
      <c r="A40" s="62" t="s">
        <v>106</v>
      </c>
      <c r="B40" s="62">
        <v>77</v>
      </c>
      <c r="C40" s="62">
        <v>133</v>
      </c>
      <c r="D40" s="62" t="s">
        <v>108</v>
      </c>
      <c r="E40" s="62">
        <v>0</v>
      </c>
      <c r="F40" s="62">
        <v>0</v>
      </c>
      <c r="G40" s="62">
        <v>0</v>
      </c>
      <c r="H40" s="74">
        <v>1.5</v>
      </c>
      <c r="I40" s="62">
        <v>1.79</v>
      </c>
      <c r="J40" s="62">
        <v>5805</v>
      </c>
      <c r="K40" s="62">
        <v>5518</v>
      </c>
      <c r="L40" s="62">
        <v>5551</v>
      </c>
      <c r="M40" s="74">
        <f t="shared" si="6"/>
        <v>-0.29000000000000004</v>
      </c>
      <c r="N40" s="74">
        <v>0.15</v>
      </c>
      <c r="O40" s="62">
        <v>0.17699999999999999</v>
      </c>
      <c r="P40" s="62">
        <v>4781</v>
      </c>
      <c r="Q40" s="62">
        <v>5445</v>
      </c>
      <c r="R40" s="62">
        <v>5490</v>
      </c>
      <c r="S40" s="62" t="s">
        <v>31</v>
      </c>
      <c r="T40" s="74">
        <f t="shared" si="5"/>
        <v>-2.6999999999999996E-2</v>
      </c>
      <c r="U40" s="62">
        <v>2.5000000000000001E-2</v>
      </c>
      <c r="V40" s="62">
        <v>0</v>
      </c>
      <c r="W40" s="62">
        <v>0</v>
      </c>
      <c r="X40" s="62">
        <v>0</v>
      </c>
      <c r="Y40" s="62" t="s">
        <v>32</v>
      </c>
      <c r="AA40" s="62">
        <v>5.0000000000000001E-3</v>
      </c>
      <c r="AB40" s="62">
        <v>0</v>
      </c>
      <c r="AC40" s="62">
        <v>0</v>
      </c>
      <c r="AD40" s="62">
        <v>0</v>
      </c>
      <c r="AE40" s="62" t="s">
        <v>32</v>
      </c>
    </row>
    <row r="41" spans="1:31" x14ac:dyDescent="0.3">
      <c r="A41" s="62" t="s">
        <v>106</v>
      </c>
      <c r="B41" s="62">
        <v>96</v>
      </c>
      <c r="C41" s="62">
        <v>133</v>
      </c>
      <c r="D41" s="62" t="s">
        <v>108</v>
      </c>
      <c r="E41" s="62">
        <v>0</v>
      </c>
      <c r="F41" s="62">
        <v>0</v>
      </c>
      <c r="G41" s="62">
        <v>0</v>
      </c>
      <c r="H41" s="74">
        <v>1.5</v>
      </c>
      <c r="I41" s="62">
        <v>1.833</v>
      </c>
      <c r="J41" s="62">
        <v>5817</v>
      </c>
      <c r="K41" s="62">
        <v>6778</v>
      </c>
      <c r="L41" s="62">
        <v>6811</v>
      </c>
      <c r="M41" s="74">
        <f t="shared" si="6"/>
        <v>-0.33299999999999996</v>
      </c>
      <c r="N41" s="74">
        <v>0.15</v>
      </c>
      <c r="O41" s="62">
        <v>0.189</v>
      </c>
      <c r="P41" s="62">
        <v>4818</v>
      </c>
      <c r="Q41" s="62">
        <v>6705</v>
      </c>
      <c r="R41" s="62">
        <v>6748</v>
      </c>
      <c r="S41" s="62" t="s">
        <v>31</v>
      </c>
      <c r="T41" s="74">
        <f t="shared" si="5"/>
        <v>-3.9000000000000007E-2</v>
      </c>
      <c r="U41" s="62">
        <v>2.5999999999999999E-2</v>
      </c>
      <c r="V41" s="62">
        <v>0</v>
      </c>
      <c r="W41" s="62">
        <v>0</v>
      </c>
      <c r="X41" s="62">
        <v>0</v>
      </c>
      <c r="Y41" s="62" t="s">
        <v>32</v>
      </c>
      <c r="AA41" s="62">
        <v>6.0000000000000001E-3</v>
      </c>
      <c r="AB41" s="62">
        <v>0</v>
      </c>
      <c r="AC41" s="62">
        <v>0</v>
      </c>
      <c r="AD41" s="62">
        <v>0</v>
      </c>
      <c r="AE41" s="62" t="s">
        <v>32</v>
      </c>
    </row>
    <row r="42" spans="1:31" x14ac:dyDescent="0.3">
      <c r="A42" s="62" t="s">
        <v>106</v>
      </c>
      <c r="B42" s="62">
        <v>116</v>
      </c>
      <c r="C42" s="62">
        <v>133</v>
      </c>
      <c r="D42" s="62" t="s">
        <v>108</v>
      </c>
      <c r="E42" s="62">
        <v>0</v>
      </c>
      <c r="F42" s="62">
        <v>0</v>
      </c>
      <c r="G42" s="62">
        <v>0</v>
      </c>
      <c r="H42" s="74">
        <v>1.5</v>
      </c>
      <c r="I42" s="62">
        <v>1.7390000000000001</v>
      </c>
      <c r="J42" s="62">
        <v>5791</v>
      </c>
      <c r="K42" s="62">
        <v>8098</v>
      </c>
      <c r="L42" s="62">
        <v>8132</v>
      </c>
      <c r="M42" s="74">
        <f t="shared" si="6"/>
        <v>-0.2390000000000001</v>
      </c>
      <c r="N42" s="74">
        <v>0.15</v>
      </c>
      <c r="O42" s="62">
        <v>0.16500000000000001</v>
      </c>
      <c r="P42" s="62">
        <v>4744</v>
      </c>
      <c r="Q42" s="62">
        <v>8025</v>
      </c>
      <c r="R42" s="62">
        <v>8068</v>
      </c>
      <c r="S42" s="62" t="s">
        <v>31</v>
      </c>
      <c r="T42" s="74">
        <f t="shared" si="5"/>
        <v>-1.5000000000000013E-2</v>
      </c>
      <c r="U42" s="62">
        <v>2.4E-2</v>
      </c>
      <c r="V42" s="62">
        <v>0</v>
      </c>
      <c r="W42" s="62">
        <v>0</v>
      </c>
      <c r="X42" s="62">
        <v>0</v>
      </c>
      <c r="Y42" s="62" t="s">
        <v>32</v>
      </c>
      <c r="AA42" s="62">
        <v>5.0000000000000001E-3</v>
      </c>
      <c r="AB42" s="62">
        <v>0</v>
      </c>
      <c r="AC42" s="62">
        <v>0</v>
      </c>
      <c r="AD42" s="62">
        <v>0</v>
      </c>
      <c r="AE42" s="62" t="s">
        <v>32</v>
      </c>
    </row>
    <row r="43" spans="1:31" x14ac:dyDescent="0.3">
      <c r="A43" s="62" t="s">
        <v>106</v>
      </c>
      <c r="B43" s="62">
        <v>134</v>
      </c>
      <c r="C43" s="62">
        <v>133</v>
      </c>
      <c r="D43" s="62" t="s">
        <v>108</v>
      </c>
      <c r="E43" s="62">
        <v>0</v>
      </c>
      <c r="F43" s="62">
        <v>0</v>
      </c>
      <c r="G43" s="62">
        <v>0</v>
      </c>
      <c r="H43" s="74">
        <v>1.5</v>
      </c>
      <c r="I43" s="62">
        <v>1.7430000000000001</v>
      </c>
      <c r="J43" s="62">
        <v>5792</v>
      </c>
      <c r="K43" s="62">
        <v>9298</v>
      </c>
      <c r="L43" s="62">
        <v>9334</v>
      </c>
      <c r="M43" s="74">
        <f t="shared" si="6"/>
        <v>-0.2430000000000001</v>
      </c>
      <c r="N43" s="74">
        <v>0.15</v>
      </c>
      <c r="O43" s="62">
        <v>0.17199999999999999</v>
      </c>
      <c r="P43" s="62">
        <v>4766</v>
      </c>
      <c r="Q43" s="62">
        <v>9225</v>
      </c>
      <c r="R43" s="62">
        <v>9270</v>
      </c>
      <c r="S43" s="62" t="s">
        <v>31</v>
      </c>
      <c r="T43" s="74">
        <f t="shared" si="5"/>
        <v>-2.1999999999999992E-2</v>
      </c>
      <c r="U43" s="62">
        <v>2.4E-2</v>
      </c>
      <c r="V43" s="62">
        <v>0</v>
      </c>
      <c r="W43" s="62">
        <v>0</v>
      </c>
      <c r="X43" s="62">
        <v>0</v>
      </c>
      <c r="Y43" s="62" t="s">
        <v>32</v>
      </c>
      <c r="AA43" s="62">
        <v>5.0000000000000001E-3</v>
      </c>
      <c r="AB43" s="62">
        <v>0</v>
      </c>
      <c r="AC43" s="62">
        <v>0</v>
      </c>
      <c r="AD43" s="62">
        <v>0</v>
      </c>
      <c r="AE43" s="62" t="s">
        <v>32</v>
      </c>
    </row>
    <row r="44" spans="1:31" x14ac:dyDescent="0.3">
      <c r="A44" s="62" t="s">
        <v>106</v>
      </c>
      <c r="B44" s="62">
        <v>153</v>
      </c>
      <c r="C44" s="62">
        <v>133</v>
      </c>
      <c r="D44" s="62" t="s">
        <v>108</v>
      </c>
      <c r="E44" s="62">
        <v>0</v>
      </c>
      <c r="F44" s="62">
        <v>0</v>
      </c>
      <c r="G44" s="62">
        <v>0</v>
      </c>
      <c r="H44" s="74">
        <v>1.5</v>
      </c>
      <c r="I44" s="62">
        <v>1.714</v>
      </c>
      <c r="J44" s="62">
        <v>5784</v>
      </c>
      <c r="K44" s="62">
        <v>10558</v>
      </c>
      <c r="L44" s="62">
        <v>10592</v>
      </c>
      <c r="M44" s="74">
        <f t="shared" si="6"/>
        <v>-0.21399999999999997</v>
      </c>
      <c r="N44" s="74">
        <v>0.15</v>
      </c>
      <c r="O44" s="62">
        <v>0.17599999999999999</v>
      </c>
      <c r="P44" s="62">
        <v>4777</v>
      </c>
      <c r="Q44" s="62">
        <v>10485</v>
      </c>
      <c r="R44" s="62">
        <v>10529</v>
      </c>
      <c r="S44" s="62" t="s">
        <v>31</v>
      </c>
      <c r="T44" s="74">
        <f t="shared" si="5"/>
        <v>-2.5999999999999995E-2</v>
      </c>
      <c r="U44" s="62">
        <v>2.4E-2</v>
      </c>
      <c r="V44" s="62">
        <v>0</v>
      </c>
      <c r="W44" s="62">
        <v>0</v>
      </c>
      <c r="X44" s="62">
        <v>0</v>
      </c>
      <c r="Y44" s="62" t="s">
        <v>32</v>
      </c>
      <c r="AA44" s="62">
        <v>5.0000000000000001E-3</v>
      </c>
      <c r="AB44" s="62">
        <v>0</v>
      </c>
      <c r="AC44" s="62">
        <v>0</v>
      </c>
      <c r="AD44" s="62">
        <v>0</v>
      </c>
      <c r="AE44" s="62" t="s">
        <v>32</v>
      </c>
    </row>
    <row r="45" spans="1:31" x14ac:dyDescent="0.3">
      <c r="A45" s="62" t="s">
        <v>106</v>
      </c>
      <c r="B45" s="62">
        <v>171</v>
      </c>
      <c r="C45" s="62">
        <v>133</v>
      </c>
      <c r="D45" s="62" t="s">
        <v>108</v>
      </c>
      <c r="E45" s="62">
        <v>0</v>
      </c>
      <c r="F45" s="62">
        <v>0</v>
      </c>
      <c r="G45" s="62">
        <v>0</v>
      </c>
      <c r="H45" s="74">
        <v>1.5</v>
      </c>
      <c r="I45" s="62">
        <v>1.67</v>
      </c>
      <c r="J45" s="62">
        <v>5772</v>
      </c>
      <c r="K45" s="62">
        <v>11758</v>
      </c>
      <c r="L45" s="62">
        <v>11793</v>
      </c>
      <c r="M45" s="74">
        <f t="shared" si="6"/>
        <v>-0.16999999999999993</v>
      </c>
      <c r="N45" s="74">
        <v>0.15</v>
      </c>
      <c r="O45" s="62">
        <v>0.17299999999999999</v>
      </c>
      <c r="P45" s="62">
        <v>4770</v>
      </c>
      <c r="Q45" s="62">
        <v>11685</v>
      </c>
      <c r="R45" s="62">
        <v>11728</v>
      </c>
      <c r="S45" s="62" t="s">
        <v>31</v>
      </c>
      <c r="T45" s="74">
        <f t="shared" si="5"/>
        <v>-2.2999999999999993E-2</v>
      </c>
      <c r="U45" s="62">
        <v>2.3E-2</v>
      </c>
      <c r="V45" s="62">
        <v>0</v>
      </c>
      <c r="W45" s="62">
        <v>0</v>
      </c>
      <c r="X45" s="62">
        <v>0</v>
      </c>
      <c r="Y45" s="62" t="s">
        <v>32</v>
      </c>
      <c r="AA45" s="62">
        <v>5.0000000000000001E-3</v>
      </c>
      <c r="AB45" s="62">
        <v>0</v>
      </c>
      <c r="AC45" s="62">
        <v>0</v>
      </c>
      <c r="AD45" s="62">
        <v>0</v>
      </c>
      <c r="AE45" s="62" t="s">
        <v>32</v>
      </c>
    </row>
    <row r="46" spans="1:31" x14ac:dyDescent="0.3">
      <c r="A46" s="62" t="s">
        <v>106</v>
      </c>
      <c r="B46" s="62">
        <v>189</v>
      </c>
      <c r="C46" s="62">
        <v>133</v>
      </c>
      <c r="D46" s="62" t="s">
        <v>108</v>
      </c>
      <c r="E46" s="62">
        <v>0</v>
      </c>
      <c r="F46" s="62">
        <v>0</v>
      </c>
      <c r="G46" s="62">
        <v>0</v>
      </c>
      <c r="H46" s="74">
        <v>1.5</v>
      </c>
      <c r="I46" s="62">
        <v>1.5580000000000001</v>
      </c>
      <c r="J46" s="62">
        <v>5741</v>
      </c>
      <c r="K46" s="62">
        <v>12958</v>
      </c>
      <c r="L46" s="62">
        <v>12994</v>
      </c>
      <c r="M46" s="74">
        <f t="shared" si="6"/>
        <v>-5.8000000000000052E-2</v>
      </c>
      <c r="N46" s="74">
        <v>0.15</v>
      </c>
      <c r="O46" s="62">
        <v>0.16500000000000001</v>
      </c>
      <c r="P46" s="62">
        <v>4746</v>
      </c>
      <c r="Q46" s="62">
        <v>12885</v>
      </c>
      <c r="R46" s="62">
        <v>12930</v>
      </c>
      <c r="S46" s="62" t="s">
        <v>31</v>
      </c>
      <c r="T46" s="74">
        <f t="shared" si="5"/>
        <v>-1.5000000000000013E-2</v>
      </c>
      <c r="U46" s="62">
        <v>2.1999999999999999E-2</v>
      </c>
      <c r="V46" s="62">
        <v>0</v>
      </c>
      <c r="W46" s="62">
        <v>0</v>
      </c>
      <c r="X46" s="62">
        <v>0</v>
      </c>
      <c r="Y46" s="62" t="s">
        <v>32</v>
      </c>
      <c r="AA46" s="62">
        <v>5.0000000000000001E-3</v>
      </c>
      <c r="AB46" s="62">
        <v>0</v>
      </c>
      <c r="AC46" s="62">
        <v>0</v>
      </c>
      <c r="AD46" s="62">
        <v>0</v>
      </c>
      <c r="AE46" s="62" t="s">
        <v>32</v>
      </c>
    </row>
    <row r="47" spans="1:31" x14ac:dyDescent="0.3">
      <c r="A47" s="62" t="s">
        <v>106</v>
      </c>
      <c r="B47" s="62">
        <v>202</v>
      </c>
      <c r="C47" s="62">
        <v>133</v>
      </c>
      <c r="D47" s="62" t="s">
        <v>108</v>
      </c>
      <c r="E47" s="62">
        <v>0</v>
      </c>
      <c r="F47" s="62">
        <v>0</v>
      </c>
      <c r="G47" s="62">
        <v>0</v>
      </c>
      <c r="H47" s="74">
        <v>1.5</v>
      </c>
      <c r="I47" s="62">
        <v>1.6559999999999999</v>
      </c>
      <c r="J47" s="62">
        <v>5768</v>
      </c>
      <c r="K47" s="62">
        <v>13858</v>
      </c>
      <c r="L47" s="62">
        <v>13892</v>
      </c>
      <c r="M47" s="74">
        <f t="shared" si="6"/>
        <v>-0.15599999999999992</v>
      </c>
      <c r="N47" s="74">
        <v>0.15</v>
      </c>
      <c r="O47" s="62">
        <v>0.192</v>
      </c>
      <c r="P47" s="62">
        <v>4828</v>
      </c>
      <c r="Q47" s="62">
        <v>13785</v>
      </c>
      <c r="R47" s="62">
        <v>13828</v>
      </c>
      <c r="S47" s="62" t="s">
        <v>31</v>
      </c>
      <c r="T47" s="74">
        <f t="shared" si="5"/>
        <v>-4.200000000000001E-2</v>
      </c>
      <c r="U47" s="62">
        <v>2.3E-2</v>
      </c>
      <c r="V47" s="62">
        <v>0</v>
      </c>
      <c r="W47" s="62">
        <v>0</v>
      </c>
      <c r="X47" s="62">
        <v>0</v>
      </c>
      <c r="Y47" s="62" t="s">
        <v>32</v>
      </c>
      <c r="AA47" s="62">
        <v>6.0000000000000001E-3</v>
      </c>
      <c r="AB47" s="62">
        <v>0</v>
      </c>
      <c r="AC47" s="62">
        <v>0</v>
      </c>
      <c r="AD47" s="62">
        <v>0</v>
      </c>
      <c r="AE47" s="62" t="s">
        <v>32</v>
      </c>
    </row>
    <row r="48" spans="1:31" s="77" customFormat="1" x14ac:dyDescent="0.3">
      <c r="A48" s="76" t="s">
        <v>370</v>
      </c>
      <c r="H48" s="74">
        <v>15</v>
      </c>
      <c r="M48" s="74">
        <f t="shared" si="4"/>
        <v>15</v>
      </c>
      <c r="N48" s="77">
        <v>1.5</v>
      </c>
      <c r="S48" s="74"/>
      <c r="T48" s="74">
        <f t="shared" si="5"/>
        <v>1.5</v>
      </c>
    </row>
    <row r="49" spans="1:31" x14ac:dyDescent="0.3">
      <c r="A49" s="62" t="s">
        <v>106</v>
      </c>
      <c r="B49" s="62">
        <v>20</v>
      </c>
      <c r="C49" s="62">
        <v>131</v>
      </c>
      <c r="D49" s="62" t="s">
        <v>107</v>
      </c>
      <c r="E49" s="62">
        <v>0</v>
      </c>
      <c r="F49" s="62">
        <v>0</v>
      </c>
      <c r="G49" s="62">
        <v>0</v>
      </c>
      <c r="H49" s="74">
        <v>15</v>
      </c>
      <c r="I49" s="62">
        <v>15.038</v>
      </c>
      <c r="J49" s="62">
        <v>9467</v>
      </c>
      <c r="K49" s="62">
        <v>1738</v>
      </c>
      <c r="L49" s="62">
        <v>1772</v>
      </c>
      <c r="M49" s="74">
        <f t="shared" ref="M49:M59" si="7">$H49-I49</f>
        <v>-3.8000000000000256E-2</v>
      </c>
      <c r="N49" s="77">
        <v>1.5</v>
      </c>
      <c r="O49" s="62">
        <v>1.468</v>
      </c>
      <c r="P49" s="62">
        <v>8746</v>
      </c>
      <c r="Q49" s="62">
        <v>1665</v>
      </c>
      <c r="R49" s="62">
        <v>1708</v>
      </c>
      <c r="S49" s="62" t="s">
        <v>31</v>
      </c>
      <c r="T49" s="74">
        <f t="shared" si="5"/>
        <v>3.2000000000000028E-2</v>
      </c>
      <c r="U49" s="62">
        <v>0.21099999999999999</v>
      </c>
      <c r="V49" s="62">
        <v>0</v>
      </c>
      <c r="W49" s="62">
        <v>0</v>
      </c>
      <c r="X49" s="62">
        <v>0</v>
      </c>
      <c r="Y49" s="62" t="s">
        <v>32</v>
      </c>
      <c r="AA49" s="62">
        <v>4.4999999999999998E-2</v>
      </c>
      <c r="AB49" s="62">
        <v>0</v>
      </c>
      <c r="AC49" s="62">
        <v>0</v>
      </c>
      <c r="AD49" s="62">
        <v>0</v>
      </c>
      <c r="AE49" s="62" t="s">
        <v>32</v>
      </c>
    </row>
    <row r="50" spans="1:31" x14ac:dyDescent="0.3">
      <c r="A50" s="62" t="s">
        <v>106</v>
      </c>
      <c r="B50" s="62">
        <v>42</v>
      </c>
      <c r="C50" s="62">
        <v>131</v>
      </c>
      <c r="D50" s="62" t="s">
        <v>107</v>
      </c>
      <c r="E50" s="62">
        <v>0</v>
      </c>
      <c r="F50" s="62">
        <v>0</v>
      </c>
      <c r="G50" s="62">
        <v>0</v>
      </c>
      <c r="H50" s="74">
        <v>15</v>
      </c>
      <c r="I50" s="62">
        <v>14.923</v>
      </c>
      <c r="J50" s="62">
        <v>9435</v>
      </c>
      <c r="K50" s="62">
        <v>3178</v>
      </c>
      <c r="L50" s="62">
        <v>3214</v>
      </c>
      <c r="M50" s="74">
        <f t="shared" si="7"/>
        <v>7.6999999999999957E-2</v>
      </c>
      <c r="N50" s="77">
        <v>1.5</v>
      </c>
      <c r="O50" s="62">
        <v>1.4570000000000001</v>
      </c>
      <c r="P50" s="62">
        <v>8713</v>
      </c>
      <c r="Q50" s="62">
        <v>3105</v>
      </c>
      <c r="R50" s="62">
        <v>3148</v>
      </c>
      <c r="S50" s="62" t="s">
        <v>31</v>
      </c>
      <c r="T50" s="74">
        <f t="shared" si="5"/>
        <v>4.2999999999999927E-2</v>
      </c>
      <c r="U50" s="62">
        <v>0.20899999999999999</v>
      </c>
      <c r="V50" s="62">
        <v>0</v>
      </c>
      <c r="W50" s="62">
        <v>0</v>
      </c>
      <c r="X50" s="62">
        <v>0</v>
      </c>
      <c r="Y50" s="62" t="s">
        <v>32</v>
      </c>
      <c r="AA50" s="62">
        <v>4.4999999999999998E-2</v>
      </c>
      <c r="AB50" s="62">
        <v>0</v>
      </c>
      <c r="AC50" s="62">
        <v>0</v>
      </c>
      <c r="AD50" s="62">
        <v>0</v>
      </c>
      <c r="AE50" s="62" t="s">
        <v>32</v>
      </c>
    </row>
    <row r="51" spans="1:31" x14ac:dyDescent="0.3">
      <c r="A51" s="62" t="s">
        <v>106</v>
      </c>
      <c r="B51" s="62">
        <v>60</v>
      </c>
      <c r="C51" s="62">
        <v>131</v>
      </c>
      <c r="D51" s="62" t="s">
        <v>107</v>
      </c>
      <c r="E51" s="62">
        <v>0</v>
      </c>
      <c r="F51" s="62">
        <v>0</v>
      </c>
      <c r="G51" s="62">
        <v>0</v>
      </c>
      <c r="H51" s="74">
        <v>15</v>
      </c>
      <c r="I51" s="62">
        <v>15.237</v>
      </c>
      <c r="J51" s="62">
        <v>9522</v>
      </c>
      <c r="K51" s="62">
        <v>4378</v>
      </c>
      <c r="L51" s="62">
        <v>4411</v>
      </c>
      <c r="M51" s="74">
        <f t="shared" si="7"/>
        <v>-0.2370000000000001</v>
      </c>
      <c r="N51" s="77">
        <v>1.5</v>
      </c>
      <c r="O51" s="62">
        <v>1.4490000000000001</v>
      </c>
      <c r="P51" s="62">
        <v>8688</v>
      </c>
      <c r="Q51" s="62">
        <v>4305</v>
      </c>
      <c r="R51" s="62">
        <v>4347</v>
      </c>
      <c r="S51" s="62" t="s">
        <v>31</v>
      </c>
      <c r="T51" s="74">
        <f t="shared" si="5"/>
        <v>5.0999999999999934E-2</v>
      </c>
      <c r="U51" s="62">
        <v>0.21299999999999999</v>
      </c>
      <c r="V51" s="62">
        <v>0</v>
      </c>
      <c r="W51" s="62">
        <v>0</v>
      </c>
      <c r="X51" s="62">
        <v>0</v>
      </c>
      <c r="Y51" s="62" t="s">
        <v>32</v>
      </c>
      <c r="AA51" s="62">
        <v>4.4999999999999998E-2</v>
      </c>
      <c r="AB51" s="62">
        <v>0</v>
      </c>
      <c r="AC51" s="62">
        <v>0</v>
      </c>
      <c r="AD51" s="62">
        <v>0</v>
      </c>
      <c r="AE51" s="62" t="s">
        <v>32</v>
      </c>
    </row>
    <row r="52" spans="1:31" x14ac:dyDescent="0.3">
      <c r="A52" s="62" t="s">
        <v>106</v>
      </c>
      <c r="B52" s="62">
        <v>78</v>
      </c>
      <c r="C52" s="62">
        <v>131</v>
      </c>
      <c r="D52" s="62" t="s">
        <v>107</v>
      </c>
      <c r="E52" s="62">
        <v>0</v>
      </c>
      <c r="F52" s="62">
        <v>0</v>
      </c>
      <c r="G52" s="62">
        <v>0</v>
      </c>
      <c r="H52" s="74">
        <v>15</v>
      </c>
      <c r="I52" s="62">
        <v>15.048999999999999</v>
      </c>
      <c r="J52" s="62">
        <v>9470</v>
      </c>
      <c r="K52" s="62">
        <v>5578</v>
      </c>
      <c r="L52" s="62">
        <v>5610</v>
      </c>
      <c r="M52" s="74">
        <f t="shared" si="7"/>
        <v>-4.8999999999999488E-2</v>
      </c>
      <c r="N52" s="77">
        <v>1.5</v>
      </c>
      <c r="O52" s="62">
        <v>1.472</v>
      </c>
      <c r="P52" s="62">
        <v>8757</v>
      </c>
      <c r="Q52" s="62">
        <v>5505</v>
      </c>
      <c r="R52" s="62">
        <v>5548</v>
      </c>
      <c r="S52" s="62" t="s">
        <v>31</v>
      </c>
      <c r="T52" s="74">
        <f t="shared" si="5"/>
        <v>2.8000000000000025E-2</v>
      </c>
      <c r="U52" s="62">
        <v>0.21099999999999999</v>
      </c>
      <c r="V52" s="62">
        <v>0</v>
      </c>
      <c r="W52" s="62">
        <v>0</v>
      </c>
      <c r="X52" s="62">
        <v>0</v>
      </c>
      <c r="Y52" s="62" t="s">
        <v>32</v>
      </c>
      <c r="AA52" s="62">
        <v>4.5999999999999999E-2</v>
      </c>
      <c r="AB52" s="62">
        <v>0</v>
      </c>
      <c r="AC52" s="62">
        <v>0</v>
      </c>
      <c r="AD52" s="62">
        <v>0</v>
      </c>
      <c r="AE52" s="62" t="s">
        <v>32</v>
      </c>
    </row>
    <row r="53" spans="1:31" x14ac:dyDescent="0.3">
      <c r="A53" s="62" t="s">
        <v>106</v>
      </c>
      <c r="B53" s="62">
        <v>97</v>
      </c>
      <c r="C53" s="62">
        <v>131</v>
      </c>
      <c r="D53" s="62" t="s">
        <v>107</v>
      </c>
      <c r="E53" s="62">
        <v>0</v>
      </c>
      <c r="F53" s="62">
        <v>0</v>
      </c>
      <c r="G53" s="62">
        <v>0</v>
      </c>
      <c r="H53" s="74">
        <v>15</v>
      </c>
      <c r="I53" s="62">
        <v>15.132</v>
      </c>
      <c r="J53" s="62">
        <v>9493</v>
      </c>
      <c r="K53" s="62">
        <v>6838</v>
      </c>
      <c r="L53" s="62">
        <v>6873</v>
      </c>
      <c r="M53" s="74">
        <f t="shared" si="7"/>
        <v>-0.13199999999999967</v>
      </c>
      <c r="N53" s="77">
        <v>1.5</v>
      </c>
      <c r="O53" s="62">
        <v>1.484</v>
      </c>
      <c r="P53" s="62">
        <v>8796</v>
      </c>
      <c r="Q53" s="62">
        <v>6765</v>
      </c>
      <c r="R53" s="62">
        <v>6806</v>
      </c>
      <c r="S53" s="62" t="s">
        <v>31</v>
      </c>
      <c r="T53" s="74">
        <f t="shared" si="5"/>
        <v>1.6000000000000014E-2</v>
      </c>
      <c r="U53" s="62">
        <v>0.21199999999999999</v>
      </c>
      <c r="V53" s="62">
        <v>0</v>
      </c>
      <c r="W53" s="62">
        <v>0</v>
      </c>
      <c r="X53" s="62">
        <v>0</v>
      </c>
      <c r="Y53" s="62" t="s">
        <v>32</v>
      </c>
      <c r="AA53" s="62">
        <v>4.5999999999999999E-2</v>
      </c>
      <c r="AB53" s="62">
        <v>0</v>
      </c>
      <c r="AC53" s="62">
        <v>0</v>
      </c>
      <c r="AD53" s="62">
        <v>0</v>
      </c>
      <c r="AE53" s="62" t="s">
        <v>32</v>
      </c>
    </row>
    <row r="54" spans="1:31" x14ac:dyDescent="0.3">
      <c r="A54" s="62" t="s">
        <v>106</v>
      </c>
      <c r="B54" s="62">
        <v>117</v>
      </c>
      <c r="C54" s="62">
        <v>131</v>
      </c>
      <c r="D54" s="62" t="s">
        <v>107</v>
      </c>
      <c r="E54" s="62">
        <v>0</v>
      </c>
      <c r="F54" s="62">
        <v>0</v>
      </c>
      <c r="G54" s="62">
        <v>0</v>
      </c>
      <c r="H54" s="74">
        <v>15</v>
      </c>
      <c r="I54" s="62">
        <v>15.016999999999999</v>
      </c>
      <c r="J54" s="62">
        <v>9461</v>
      </c>
      <c r="K54" s="62">
        <v>8158</v>
      </c>
      <c r="L54" s="62">
        <v>8193</v>
      </c>
      <c r="M54" s="74">
        <f t="shared" si="7"/>
        <v>-1.699999999999946E-2</v>
      </c>
      <c r="N54" s="77">
        <v>1.5</v>
      </c>
      <c r="O54" s="62">
        <v>1.464</v>
      </c>
      <c r="P54" s="62">
        <v>8733</v>
      </c>
      <c r="Q54" s="62">
        <v>8085</v>
      </c>
      <c r="R54" s="62">
        <v>8127</v>
      </c>
      <c r="S54" s="62" t="s">
        <v>31</v>
      </c>
      <c r="T54" s="74">
        <f t="shared" si="5"/>
        <v>3.6000000000000032E-2</v>
      </c>
      <c r="U54" s="62">
        <v>0.21</v>
      </c>
      <c r="V54" s="62">
        <v>0</v>
      </c>
      <c r="W54" s="62">
        <v>0</v>
      </c>
      <c r="X54" s="62">
        <v>0</v>
      </c>
      <c r="Y54" s="62" t="s">
        <v>32</v>
      </c>
      <c r="AA54" s="62">
        <v>4.4999999999999998E-2</v>
      </c>
      <c r="AB54" s="62">
        <v>0</v>
      </c>
      <c r="AC54" s="62">
        <v>0</v>
      </c>
      <c r="AD54" s="62">
        <v>0</v>
      </c>
      <c r="AE54" s="62" t="s">
        <v>32</v>
      </c>
    </row>
    <row r="55" spans="1:31" x14ac:dyDescent="0.3">
      <c r="A55" s="62" t="s">
        <v>106</v>
      </c>
      <c r="B55" s="62">
        <v>135</v>
      </c>
      <c r="C55" s="62">
        <v>131</v>
      </c>
      <c r="D55" s="62" t="s">
        <v>107</v>
      </c>
      <c r="E55" s="62">
        <v>0</v>
      </c>
      <c r="F55" s="62">
        <v>0</v>
      </c>
      <c r="G55" s="62">
        <v>0</v>
      </c>
      <c r="H55" s="74">
        <v>15</v>
      </c>
      <c r="I55" s="62">
        <v>15.071</v>
      </c>
      <c r="J55" s="62">
        <v>9476</v>
      </c>
      <c r="K55" s="62">
        <v>9358</v>
      </c>
      <c r="L55" s="62">
        <v>9394</v>
      </c>
      <c r="M55" s="74">
        <f t="shared" si="7"/>
        <v>-7.099999999999973E-2</v>
      </c>
      <c r="N55" s="77">
        <v>1.5</v>
      </c>
      <c r="O55" s="62">
        <v>1.466</v>
      </c>
      <c r="P55" s="62">
        <v>8739</v>
      </c>
      <c r="Q55" s="62">
        <v>9285</v>
      </c>
      <c r="R55" s="62">
        <v>9329</v>
      </c>
      <c r="S55" s="62" t="s">
        <v>31</v>
      </c>
      <c r="T55" s="74">
        <f t="shared" si="5"/>
        <v>3.400000000000003E-2</v>
      </c>
      <c r="U55" s="62">
        <v>0.21099999999999999</v>
      </c>
      <c r="V55" s="62">
        <v>0</v>
      </c>
      <c r="W55" s="62">
        <v>0</v>
      </c>
      <c r="X55" s="62">
        <v>0</v>
      </c>
      <c r="Y55" s="62" t="s">
        <v>32</v>
      </c>
      <c r="AA55" s="62">
        <v>4.4999999999999998E-2</v>
      </c>
      <c r="AB55" s="62">
        <v>0</v>
      </c>
      <c r="AC55" s="62">
        <v>0</v>
      </c>
      <c r="AD55" s="62">
        <v>0</v>
      </c>
      <c r="AE55" s="62" t="s">
        <v>32</v>
      </c>
    </row>
    <row r="56" spans="1:31" x14ac:dyDescent="0.3">
      <c r="A56" s="62" t="s">
        <v>106</v>
      </c>
      <c r="B56" s="62">
        <v>154</v>
      </c>
      <c r="C56" s="62">
        <v>131</v>
      </c>
      <c r="D56" s="62" t="s">
        <v>107</v>
      </c>
      <c r="E56" s="62">
        <v>0</v>
      </c>
      <c r="F56" s="62">
        <v>0</v>
      </c>
      <c r="G56" s="62">
        <v>0</v>
      </c>
      <c r="H56" s="74">
        <v>15</v>
      </c>
      <c r="I56" s="62">
        <v>14.771000000000001</v>
      </c>
      <c r="J56" s="62">
        <v>9393</v>
      </c>
      <c r="K56" s="62">
        <v>10618</v>
      </c>
      <c r="L56" s="62">
        <v>10653</v>
      </c>
      <c r="M56" s="74">
        <f t="shared" si="7"/>
        <v>0.2289999999999992</v>
      </c>
      <c r="N56" s="77">
        <v>1.5</v>
      </c>
      <c r="O56" s="62">
        <v>1.472</v>
      </c>
      <c r="P56" s="62">
        <v>8757</v>
      </c>
      <c r="Q56" s="62">
        <v>10545</v>
      </c>
      <c r="R56" s="62">
        <v>10588</v>
      </c>
      <c r="S56" s="62" t="s">
        <v>31</v>
      </c>
      <c r="T56" s="74">
        <f t="shared" si="5"/>
        <v>2.8000000000000025E-2</v>
      </c>
      <c r="U56" s="62">
        <v>0.20699999999999999</v>
      </c>
      <c r="V56" s="62">
        <v>0</v>
      </c>
      <c r="W56" s="62">
        <v>0</v>
      </c>
      <c r="X56" s="62">
        <v>0</v>
      </c>
      <c r="Y56" s="62" t="s">
        <v>32</v>
      </c>
      <c r="AA56" s="62">
        <v>4.5999999999999999E-2</v>
      </c>
      <c r="AB56" s="62">
        <v>0</v>
      </c>
      <c r="AC56" s="62">
        <v>0</v>
      </c>
      <c r="AD56" s="62">
        <v>0</v>
      </c>
      <c r="AE56" s="62" t="s">
        <v>32</v>
      </c>
    </row>
    <row r="57" spans="1:31" x14ac:dyDescent="0.3">
      <c r="A57" s="62" t="s">
        <v>106</v>
      </c>
      <c r="B57" s="62">
        <v>172</v>
      </c>
      <c r="C57" s="62">
        <v>131</v>
      </c>
      <c r="D57" s="62" t="s">
        <v>107</v>
      </c>
      <c r="E57" s="62">
        <v>0</v>
      </c>
      <c r="F57" s="62">
        <v>0</v>
      </c>
      <c r="G57" s="62">
        <v>0</v>
      </c>
      <c r="H57" s="74">
        <v>15</v>
      </c>
      <c r="I57" s="62">
        <v>14.89</v>
      </c>
      <c r="J57" s="62">
        <v>9426</v>
      </c>
      <c r="K57" s="62">
        <v>11818</v>
      </c>
      <c r="L57" s="62">
        <v>11853</v>
      </c>
      <c r="M57" s="74">
        <f t="shared" si="7"/>
        <v>0.10999999999999943</v>
      </c>
      <c r="N57" s="77">
        <v>1.5</v>
      </c>
      <c r="O57" s="62">
        <v>1.472</v>
      </c>
      <c r="P57" s="62">
        <v>8759</v>
      </c>
      <c r="Q57" s="62">
        <v>11745</v>
      </c>
      <c r="R57" s="62">
        <v>11788</v>
      </c>
      <c r="S57" s="62" t="s">
        <v>31</v>
      </c>
      <c r="T57" s="74">
        <f t="shared" si="5"/>
        <v>2.8000000000000025E-2</v>
      </c>
      <c r="U57" s="62">
        <v>0.20899999999999999</v>
      </c>
      <c r="V57" s="62">
        <v>0</v>
      </c>
      <c r="W57" s="62">
        <v>0</v>
      </c>
      <c r="X57" s="62">
        <v>0</v>
      </c>
      <c r="Y57" s="62" t="s">
        <v>32</v>
      </c>
      <c r="AA57" s="62">
        <v>4.5999999999999999E-2</v>
      </c>
      <c r="AB57" s="62">
        <v>0</v>
      </c>
      <c r="AC57" s="62">
        <v>0</v>
      </c>
      <c r="AD57" s="62">
        <v>0</v>
      </c>
      <c r="AE57" s="62" t="s">
        <v>32</v>
      </c>
    </row>
    <row r="58" spans="1:31" x14ac:dyDescent="0.3">
      <c r="A58" s="62" t="s">
        <v>106</v>
      </c>
      <c r="B58" s="62">
        <v>190</v>
      </c>
      <c r="C58" s="62">
        <v>131</v>
      </c>
      <c r="D58" s="62" t="s">
        <v>107</v>
      </c>
      <c r="E58" s="62">
        <v>0</v>
      </c>
      <c r="F58" s="62">
        <v>0</v>
      </c>
      <c r="G58" s="62">
        <v>0</v>
      </c>
      <c r="H58" s="74">
        <v>15</v>
      </c>
      <c r="I58" s="62">
        <v>14.462999999999999</v>
      </c>
      <c r="J58" s="62">
        <v>9308</v>
      </c>
      <c r="K58" s="62">
        <v>13018</v>
      </c>
      <c r="L58" s="62">
        <v>13055</v>
      </c>
      <c r="M58" s="74">
        <f t="shared" si="7"/>
        <v>0.53700000000000081</v>
      </c>
      <c r="N58" s="77">
        <v>1.5</v>
      </c>
      <c r="O58" s="62">
        <v>1.462</v>
      </c>
      <c r="P58" s="62">
        <v>8729</v>
      </c>
      <c r="Q58" s="62">
        <v>12945</v>
      </c>
      <c r="R58" s="62">
        <v>12989</v>
      </c>
      <c r="S58" s="62" t="s">
        <v>31</v>
      </c>
      <c r="T58" s="74">
        <f t="shared" si="5"/>
        <v>3.8000000000000034E-2</v>
      </c>
      <c r="U58" s="62">
        <v>0.20300000000000001</v>
      </c>
      <c r="V58" s="62">
        <v>0</v>
      </c>
      <c r="W58" s="62">
        <v>0</v>
      </c>
      <c r="X58" s="62">
        <v>0</v>
      </c>
      <c r="Y58" s="62" t="s">
        <v>32</v>
      </c>
      <c r="AA58" s="62">
        <v>4.4999999999999998E-2</v>
      </c>
      <c r="AB58" s="62">
        <v>0</v>
      </c>
      <c r="AC58" s="62">
        <v>0</v>
      </c>
      <c r="AD58" s="62">
        <v>0</v>
      </c>
      <c r="AE58" s="62" t="s">
        <v>32</v>
      </c>
    </row>
    <row r="59" spans="1:31" x14ac:dyDescent="0.3">
      <c r="A59" s="62" t="s">
        <v>106</v>
      </c>
      <c r="B59" s="62">
        <v>203</v>
      </c>
      <c r="C59" s="62">
        <v>131</v>
      </c>
      <c r="D59" s="62" t="s">
        <v>107</v>
      </c>
      <c r="E59" s="62">
        <v>0</v>
      </c>
      <c r="F59" s="62">
        <v>0</v>
      </c>
      <c r="G59" s="62">
        <v>0</v>
      </c>
      <c r="H59" s="74">
        <v>15</v>
      </c>
      <c r="I59" s="62">
        <v>14.513999999999999</v>
      </c>
      <c r="J59" s="62">
        <v>9322</v>
      </c>
      <c r="K59" s="62">
        <v>13918</v>
      </c>
      <c r="L59" s="62">
        <v>13954</v>
      </c>
      <c r="M59" s="74">
        <f t="shared" si="7"/>
        <v>0.48600000000000065</v>
      </c>
      <c r="N59" s="77">
        <v>1.5</v>
      </c>
      <c r="O59" s="62">
        <v>1.486</v>
      </c>
      <c r="P59" s="62">
        <v>8800</v>
      </c>
      <c r="Q59" s="62">
        <v>13845</v>
      </c>
      <c r="R59" s="62">
        <v>13887</v>
      </c>
      <c r="S59" s="62" t="s">
        <v>31</v>
      </c>
      <c r="T59" s="74">
        <f t="shared" si="5"/>
        <v>1.4000000000000012E-2</v>
      </c>
      <c r="U59" s="62">
        <v>0.20300000000000001</v>
      </c>
      <c r="V59" s="62">
        <v>0</v>
      </c>
      <c r="W59" s="62">
        <v>0</v>
      </c>
      <c r="X59" s="62">
        <v>0</v>
      </c>
      <c r="Y59" s="62" t="s">
        <v>32</v>
      </c>
      <c r="AA59" s="62">
        <v>4.5999999999999999E-2</v>
      </c>
      <c r="AB59" s="62">
        <v>0</v>
      </c>
      <c r="AC59" s="62">
        <v>0</v>
      </c>
      <c r="AD59" s="62">
        <v>0</v>
      </c>
      <c r="AE59" s="62" t="s">
        <v>32</v>
      </c>
    </row>
    <row r="60" spans="1:31" x14ac:dyDescent="0.3">
      <c r="T60" s="74">
        <f t="shared" si="5"/>
        <v>0</v>
      </c>
    </row>
    <row r="61" spans="1:31" s="74" customFormat="1" x14ac:dyDescent="0.3">
      <c r="A61" s="78" t="s">
        <v>371</v>
      </c>
      <c r="H61" s="74">
        <v>75</v>
      </c>
      <c r="M61" s="74">
        <f t="shared" si="4"/>
        <v>75</v>
      </c>
      <c r="N61" s="74">
        <v>7.5</v>
      </c>
      <c r="S61" s="74">
        <f t="shared" ref="S61" si="8">$N61-O61</f>
        <v>7.5</v>
      </c>
      <c r="T61" s="74">
        <f t="shared" si="5"/>
        <v>7.5</v>
      </c>
    </row>
    <row r="62" spans="1:31" x14ac:dyDescent="0.3">
      <c r="A62" s="62" t="s">
        <v>106</v>
      </c>
      <c r="B62" s="62">
        <v>21</v>
      </c>
      <c r="C62" s="62">
        <v>132</v>
      </c>
      <c r="D62" s="62" t="s">
        <v>108</v>
      </c>
      <c r="E62" s="62">
        <v>0</v>
      </c>
      <c r="F62" s="62">
        <v>0</v>
      </c>
      <c r="G62" s="62">
        <v>0</v>
      </c>
      <c r="H62" s="74">
        <v>75</v>
      </c>
      <c r="I62" s="62">
        <v>74.614000000000004</v>
      </c>
      <c r="J62" s="62">
        <v>25934</v>
      </c>
      <c r="K62" s="62">
        <v>1798</v>
      </c>
      <c r="L62" s="62">
        <v>1832</v>
      </c>
      <c r="M62" s="74">
        <f t="shared" ref="M62:M72" si="9">$H62-I62</f>
        <v>0.38599999999999568</v>
      </c>
      <c r="N62" s="74">
        <v>7.5</v>
      </c>
      <c r="O62" s="62">
        <v>7.3869999999999996</v>
      </c>
      <c r="P62" s="62">
        <v>26923</v>
      </c>
      <c r="Q62" s="62">
        <v>1725</v>
      </c>
      <c r="R62" s="62">
        <v>1766</v>
      </c>
      <c r="S62" s="62" t="s">
        <v>31</v>
      </c>
      <c r="T62" s="74">
        <f t="shared" si="5"/>
        <v>0.11300000000000043</v>
      </c>
      <c r="U62" s="62">
        <v>1.0449999999999999</v>
      </c>
      <c r="V62" s="62">
        <v>0</v>
      </c>
      <c r="W62" s="62">
        <v>0</v>
      </c>
      <c r="X62" s="62">
        <v>0</v>
      </c>
      <c r="Y62" s="62" t="s">
        <v>32</v>
      </c>
      <c r="AA62" s="62">
        <v>0.22900000000000001</v>
      </c>
      <c r="AB62" s="62">
        <v>0</v>
      </c>
      <c r="AC62" s="62">
        <v>0</v>
      </c>
      <c r="AD62" s="62">
        <v>0</v>
      </c>
      <c r="AE62" s="62" t="s">
        <v>32</v>
      </c>
    </row>
    <row r="63" spans="1:31" x14ac:dyDescent="0.3">
      <c r="A63" s="62" t="s">
        <v>106</v>
      </c>
      <c r="B63" s="62">
        <v>43</v>
      </c>
      <c r="C63" s="62">
        <v>132</v>
      </c>
      <c r="D63" s="62" t="s">
        <v>108</v>
      </c>
      <c r="E63" s="62">
        <v>0</v>
      </c>
      <c r="F63" s="62">
        <v>0</v>
      </c>
      <c r="G63" s="62">
        <v>0</v>
      </c>
      <c r="H63" s="74">
        <v>75</v>
      </c>
      <c r="I63" s="62">
        <v>75.721000000000004</v>
      </c>
      <c r="J63" s="62">
        <v>26240</v>
      </c>
      <c r="K63" s="62">
        <v>3238</v>
      </c>
      <c r="L63" s="62">
        <v>3273</v>
      </c>
      <c r="M63" s="74">
        <f t="shared" si="9"/>
        <v>-0.72100000000000364</v>
      </c>
      <c r="N63" s="74">
        <v>7.5</v>
      </c>
      <c r="O63" s="62">
        <v>7.4219999999999997</v>
      </c>
      <c r="P63" s="62">
        <v>27032</v>
      </c>
      <c r="Q63" s="62">
        <v>3165</v>
      </c>
      <c r="R63" s="62">
        <v>3208</v>
      </c>
      <c r="S63" s="62" t="s">
        <v>31</v>
      </c>
      <c r="T63" s="74">
        <f t="shared" si="5"/>
        <v>7.8000000000000291E-2</v>
      </c>
      <c r="U63" s="62">
        <v>1.0609999999999999</v>
      </c>
      <c r="V63" s="62">
        <v>0</v>
      </c>
      <c r="W63" s="62">
        <v>0</v>
      </c>
      <c r="X63" s="62">
        <v>0</v>
      </c>
      <c r="Y63" s="62" t="s">
        <v>32</v>
      </c>
      <c r="AA63" s="62">
        <v>0.23</v>
      </c>
      <c r="AB63" s="62">
        <v>0</v>
      </c>
      <c r="AC63" s="62">
        <v>0</v>
      </c>
      <c r="AD63" s="62">
        <v>0</v>
      </c>
      <c r="AE63" s="62" t="s">
        <v>32</v>
      </c>
    </row>
    <row r="64" spans="1:31" x14ac:dyDescent="0.3">
      <c r="A64" s="62" t="s">
        <v>106</v>
      </c>
      <c r="B64" s="62">
        <v>61</v>
      </c>
      <c r="C64" s="62">
        <v>132</v>
      </c>
      <c r="D64" s="62" t="s">
        <v>108</v>
      </c>
      <c r="E64" s="62">
        <v>0</v>
      </c>
      <c r="F64" s="62">
        <v>0</v>
      </c>
      <c r="G64" s="62">
        <v>0</v>
      </c>
      <c r="H64" s="74">
        <v>75</v>
      </c>
      <c r="I64" s="62">
        <v>76.242000000000004</v>
      </c>
      <c r="J64" s="62">
        <v>26384</v>
      </c>
      <c r="K64" s="62">
        <v>4438</v>
      </c>
      <c r="L64" s="62">
        <v>4470</v>
      </c>
      <c r="M64" s="74">
        <f t="shared" si="9"/>
        <v>-1.2420000000000044</v>
      </c>
      <c r="N64" s="74">
        <v>7.5</v>
      </c>
      <c r="O64" s="62">
        <v>7.4109999999999996</v>
      </c>
      <c r="P64" s="62">
        <v>26996</v>
      </c>
      <c r="Q64" s="62">
        <v>4365</v>
      </c>
      <c r="R64" s="62">
        <v>4408</v>
      </c>
      <c r="S64" s="62" t="s">
        <v>31</v>
      </c>
      <c r="T64" s="74">
        <f t="shared" si="5"/>
        <v>8.9000000000000412E-2</v>
      </c>
      <c r="U64" s="62">
        <v>1.0680000000000001</v>
      </c>
      <c r="V64" s="62">
        <v>0</v>
      </c>
      <c r="W64" s="62">
        <v>0</v>
      </c>
      <c r="X64" s="62">
        <v>0</v>
      </c>
      <c r="Y64" s="62" t="s">
        <v>32</v>
      </c>
      <c r="AA64" s="62">
        <v>0.22900000000000001</v>
      </c>
      <c r="AB64" s="62">
        <v>0</v>
      </c>
      <c r="AC64" s="62">
        <v>0</v>
      </c>
      <c r="AD64" s="62">
        <v>0</v>
      </c>
      <c r="AE64" s="62" t="s">
        <v>32</v>
      </c>
    </row>
    <row r="65" spans="1:49" x14ac:dyDescent="0.3">
      <c r="A65" s="62" t="s">
        <v>106</v>
      </c>
      <c r="B65" s="62">
        <v>79</v>
      </c>
      <c r="C65" s="62">
        <v>132</v>
      </c>
      <c r="D65" s="62" t="s">
        <v>108</v>
      </c>
      <c r="E65" s="62">
        <v>0</v>
      </c>
      <c r="F65" s="62">
        <v>0</v>
      </c>
      <c r="G65" s="62">
        <v>0</v>
      </c>
      <c r="H65" s="74">
        <v>75</v>
      </c>
      <c r="I65" s="62">
        <v>74.718000000000004</v>
      </c>
      <c r="J65" s="62">
        <v>25963</v>
      </c>
      <c r="K65" s="62">
        <v>5638</v>
      </c>
      <c r="L65" s="62">
        <v>5671</v>
      </c>
      <c r="M65" s="74">
        <f t="shared" si="9"/>
        <v>0.28199999999999648</v>
      </c>
      <c r="N65" s="74">
        <v>7.5</v>
      </c>
      <c r="O65" s="62">
        <v>7.4139999999999997</v>
      </c>
      <c r="P65" s="62">
        <v>27007</v>
      </c>
      <c r="Q65" s="62">
        <v>5565</v>
      </c>
      <c r="R65" s="62">
        <v>5608</v>
      </c>
      <c r="S65" s="62" t="s">
        <v>31</v>
      </c>
      <c r="T65" s="74">
        <f t="shared" si="5"/>
        <v>8.6000000000000298E-2</v>
      </c>
      <c r="U65" s="62">
        <v>1.0469999999999999</v>
      </c>
      <c r="V65" s="62">
        <v>0</v>
      </c>
      <c r="W65" s="62">
        <v>0</v>
      </c>
      <c r="X65" s="62">
        <v>0</v>
      </c>
      <c r="Y65" s="62" t="s">
        <v>32</v>
      </c>
      <c r="AA65" s="62">
        <v>0.22900000000000001</v>
      </c>
      <c r="AB65" s="62">
        <v>0</v>
      </c>
      <c r="AC65" s="62">
        <v>0</v>
      </c>
      <c r="AD65" s="62">
        <v>0</v>
      </c>
      <c r="AE65" s="62" t="s">
        <v>32</v>
      </c>
    </row>
    <row r="66" spans="1:49" x14ac:dyDescent="0.3">
      <c r="A66" s="62" t="s">
        <v>106</v>
      </c>
      <c r="B66" s="62">
        <v>98</v>
      </c>
      <c r="C66" s="62">
        <v>132</v>
      </c>
      <c r="D66" s="62" t="s">
        <v>108</v>
      </c>
      <c r="E66" s="62">
        <v>0</v>
      </c>
      <c r="F66" s="62">
        <v>0</v>
      </c>
      <c r="G66" s="62">
        <v>0</v>
      </c>
      <c r="H66" s="74">
        <v>75</v>
      </c>
      <c r="I66" s="62">
        <v>76.155000000000001</v>
      </c>
      <c r="J66" s="62">
        <v>26360</v>
      </c>
      <c r="K66" s="62">
        <v>6898</v>
      </c>
      <c r="L66" s="62">
        <v>6932</v>
      </c>
      <c r="M66" s="74">
        <f t="shared" si="9"/>
        <v>-1.1550000000000011</v>
      </c>
      <c r="N66" s="74">
        <v>7.5</v>
      </c>
      <c r="O66" s="62">
        <v>7.4429999999999996</v>
      </c>
      <c r="P66" s="62">
        <v>27094</v>
      </c>
      <c r="Q66" s="62">
        <v>6825</v>
      </c>
      <c r="R66" s="62">
        <v>6865</v>
      </c>
      <c r="S66" s="62" t="s">
        <v>31</v>
      </c>
      <c r="T66" s="74">
        <f t="shared" si="5"/>
        <v>5.7000000000000384E-2</v>
      </c>
      <c r="U66" s="62">
        <v>1.0669999999999999</v>
      </c>
      <c r="V66" s="62">
        <v>0</v>
      </c>
      <c r="W66" s="62">
        <v>0</v>
      </c>
      <c r="X66" s="62">
        <v>0</v>
      </c>
      <c r="Y66" s="62" t="s">
        <v>32</v>
      </c>
      <c r="AA66" s="62">
        <v>0.23</v>
      </c>
      <c r="AB66" s="62">
        <v>0</v>
      </c>
      <c r="AC66" s="62">
        <v>0</v>
      </c>
      <c r="AD66" s="62">
        <v>0</v>
      </c>
      <c r="AE66" s="62" t="s">
        <v>32</v>
      </c>
    </row>
    <row r="67" spans="1:49" x14ac:dyDescent="0.3">
      <c r="A67" s="62" t="s">
        <v>106</v>
      </c>
      <c r="B67" s="62">
        <v>118</v>
      </c>
      <c r="C67" s="62">
        <v>132</v>
      </c>
      <c r="D67" s="62" t="s">
        <v>108</v>
      </c>
      <c r="E67" s="62">
        <v>0</v>
      </c>
      <c r="F67" s="62">
        <v>0</v>
      </c>
      <c r="G67" s="62">
        <v>0</v>
      </c>
      <c r="H67" s="74">
        <v>75</v>
      </c>
      <c r="I67" s="62">
        <v>75.691999999999993</v>
      </c>
      <c r="J67" s="62">
        <v>26232</v>
      </c>
      <c r="K67" s="62">
        <v>8218</v>
      </c>
      <c r="L67" s="62">
        <v>8252</v>
      </c>
      <c r="M67" s="74">
        <f t="shared" si="9"/>
        <v>-0.69199999999999307</v>
      </c>
      <c r="N67" s="74">
        <v>7.5</v>
      </c>
      <c r="O67" s="62">
        <v>7.4020000000000001</v>
      </c>
      <c r="P67" s="62">
        <v>26969</v>
      </c>
      <c r="Q67" s="62">
        <v>8145</v>
      </c>
      <c r="R67" s="62">
        <v>8187</v>
      </c>
      <c r="S67" s="62" t="s">
        <v>31</v>
      </c>
      <c r="T67" s="74">
        <f t="shared" si="5"/>
        <v>9.7999999999999865E-2</v>
      </c>
      <c r="U67" s="62">
        <v>1.06</v>
      </c>
      <c r="V67" s="62">
        <v>0</v>
      </c>
      <c r="W67" s="62">
        <v>0</v>
      </c>
      <c r="X67" s="62">
        <v>0</v>
      </c>
      <c r="Y67" s="62" t="s">
        <v>32</v>
      </c>
      <c r="AA67" s="62">
        <v>0.22900000000000001</v>
      </c>
      <c r="AB67" s="62">
        <v>0</v>
      </c>
      <c r="AC67" s="62">
        <v>0</v>
      </c>
      <c r="AD67" s="62">
        <v>0</v>
      </c>
      <c r="AE67" s="62" t="s">
        <v>32</v>
      </c>
    </row>
    <row r="68" spans="1:49" x14ac:dyDescent="0.3">
      <c r="A68" s="62" t="s">
        <v>106</v>
      </c>
      <c r="B68" s="62">
        <v>136</v>
      </c>
      <c r="C68" s="62">
        <v>132</v>
      </c>
      <c r="D68" s="62" t="s">
        <v>108</v>
      </c>
      <c r="E68" s="62">
        <v>0</v>
      </c>
      <c r="F68" s="62">
        <v>0</v>
      </c>
      <c r="G68" s="62">
        <v>0</v>
      </c>
      <c r="H68" s="74">
        <v>75</v>
      </c>
      <c r="I68" s="62">
        <v>74.728999999999999</v>
      </c>
      <c r="J68" s="62">
        <v>25966</v>
      </c>
      <c r="K68" s="62">
        <v>9418</v>
      </c>
      <c r="L68" s="62">
        <v>9453</v>
      </c>
      <c r="M68" s="74">
        <f t="shared" si="9"/>
        <v>0.2710000000000008</v>
      </c>
      <c r="N68" s="74">
        <v>7.5</v>
      </c>
      <c r="O68" s="62">
        <v>7.4009999999999998</v>
      </c>
      <c r="P68" s="62">
        <v>26966</v>
      </c>
      <c r="Q68" s="62">
        <v>9345</v>
      </c>
      <c r="R68" s="62">
        <v>9388</v>
      </c>
      <c r="S68" s="62" t="s">
        <v>31</v>
      </c>
      <c r="T68" s="74">
        <f t="shared" si="5"/>
        <v>9.9000000000000199E-2</v>
      </c>
      <c r="U68" s="62">
        <v>1.0469999999999999</v>
      </c>
      <c r="V68" s="62">
        <v>0</v>
      </c>
      <c r="W68" s="62">
        <v>0</v>
      </c>
      <c r="X68" s="62">
        <v>0</v>
      </c>
      <c r="Y68" s="62" t="s">
        <v>32</v>
      </c>
      <c r="AA68" s="62">
        <v>0.22900000000000001</v>
      </c>
      <c r="AB68" s="62">
        <v>0</v>
      </c>
      <c r="AC68" s="62">
        <v>0</v>
      </c>
      <c r="AD68" s="62">
        <v>0</v>
      </c>
      <c r="AE68" s="62" t="s">
        <v>32</v>
      </c>
    </row>
    <row r="69" spans="1:49" x14ac:dyDescent="0.3">
      <c r="A69" s="62" t="s">
        <v>106</v>
      </c>
      <c r="B69" s="62">
        <v>155</v>
      </c>
      <c r="C69" s="62">
        <v>132</v>
      </c>
      <c r="D69" s="62" t="s">
        <v>108</v>
      </c>
      <c r="E69" s="62">
        <v>0</v>
      </c>
      <c r="F69" s="62">
        <v>0</v>
      </c>
      <c r="G69" s="62">
        <v>0</v>
      </c>
      <c r="H69" s="74">
        <v>75</v>
      </c>
      <c r="I69" s="62">
        <v>75.290000000000006</v>
      </c>
      <c r="J69" s="62">
        <v>26121</v>
      </c>
      <c r="K69" s="62">
        <v>10678</v>
      </c>
      <c r="L69" s="62">
        <v>10712</v>
      </c>
      <c r="M69" s="74">
        <f t="shared" si="9"/>
        <v>-0.29000000000000625</v>
      </c>
      <c r="N69" s="74">
        <v>7.5</v>
      </c>
      <c r="O69" s="62">
        <v>7.4269999999999996</v>
      </c>
      <c r="P69" s="62">
        <v>27047</v>
      </c>
      <c r="Q69" s="62">
        <v>10605</v>
      </c>
      <c r="R69" s="62">
        <v>10649</v>
      </c>
      <c r="S69" s="62" t="s">
        <v>31</v>
      </c>
      <c r="T69" s="74">
        <f t="shared" si="5"/>
        <v>7.3000000000000398E-2</v>
      </c>
      <c r="U69" s="62">
        <v>1.0549999999999999</v>
      </c>
      <c r="V69" s="62">
        <v>0</v>
      </c>
      <c r="W69" s="62">
        <v>0</v>
      </c>
      <c r="X69" s="62">
        <v>0</v>
      </c>
      <c r="Y69" s="62" t="s">
        <v>32</v>
      </c>
      <c r="AA69" s="62">
        <v>0.23</v>
      </c>
      <c r="AB69" s="62">
        <v>0</v>
      </c>
      <c r="AC69" s="62">
        <v>0</v>
      </c>
      <c r="AD69" s="62">
        <v>0</v>
      </c>
      <c r="AE69" s="62" t="s">
        <v>32</v>
      </c>
    </row>
    <row r="70" spans="1:49" x14ac:dyDescent="0.3">
      <c r="A70" s="62" t="s">
        <v>106</v>
      </c>
      <c r="B70" s="62">
        <v>173</v>
      </c>
      <c r="C70" s="62">
        <v>132</v>
      </c>
      <c r="D70" s="62" t="s">
        <v>108</v>
      </c>
      <c r="E70" s="62">
        <v>0</v>
      </c>
      <c r="F70" s="62">
        <v>0</v>
      </c>
      <c r="G70" s="62">
        <v>0</v>
      </c>
      <c r="H70" s="74">
        <v>75</v>
      </c>
      <c r="I70" s="62">
        <v>75.619</v>
      </c>
      <c r="J70" s="62">
        <v>26212</v>
      </c>
      <c r="K70" s="62">
        <v>11878</v>
      </c>
      <c r="L70" s="62">
        <v>11913</v>
      </c>
      <c r="M70" s="74">
        <f t="shared" si="9"/>
        <v>-0.61899999999999977</v>
      </c>
      <c r="N70" s="74">
        <v>7.5</v>
      </c>
      <c r="O70" s="62">
        <v>7.423</v>
      </c>
      <c r="P70" s="62">
        <v>27033</v>
      </c>
      <c r="Q70" s="62">
        <v>11805</v>
      </c>
      <c r="R70" s="62">
        <v>11849</v>
      </c>
      <c r="S70" s="62" t="s">
        <v>31</v>
      </c>
      <c r="T70" s="74">
        <f t="shared" si="5"/>
        <v>7.6999999999999957E-2</v>
      </c>
      <c r="U70" s="62">
        <v>1.0589999999999999</v>
      </c>
      <c r="V70" s="62">
        <v>0</v>
      </c>
      <c r="W70" s="62">
        <v>0</v>
      </c>
      <c r="X70" s="62">
        <v>0</v>
      </c>
      <c r="Y70" s="62" t="s">
        <v>32</v>
      </c>
      <c r="AA70" s="62">
        <v>0.23</v>
      </c>
      <c r="AB70" s="62">
        <v>0</v>
      </c>
      <c r="AC70" s="62">
        <v>0</v>
      </c>
      <c r="AD70" s="62">
        <v>0</v>
      </c>
      <c r="AE70" s="62" t="s">
        <v>32</v>
      </c>
    </row>
    <row r="71" spans="1:49" x14ac:dyDescent="0.3">
      <c r="A71" s="62" t="s">
        <v>106</v>
      </c>
      <c r="B71" s="62">
        <v>191</v>
      </c>
      <c r="C71" s="62">
        <v>132</v>
      </c>
      <c r="D71" s="62" t="s">
        <v>108</v>
      </c>
      <c r="E71" s="62">
        <v>0</v>
      </c>
      <c r="F71" s="62">
        <v>0</v>
      </c>
      <c r="G71" s="62">
        <v>0</v>
      </c>
      <c r="H71" s="74">
        <v>75</v>
      </c>
      <c r="I71" s="62">
        <v>73.105000000000004</v>
      </c>
      <c r="J71" s="62">
        <v>25517</v>
      </c>
      <c r="K71" s="62">
        <v>13078</v>
      </c>
      <c r="L71" s="62">
        <v>13114</v>
      </c>
      <c r="M71" s="74">
        <f t="shared" si="9"/>
        <v>1.894999999999996</v>
      </c>
      <c r="N71" s="74">
        <v>7.5</v>
      </c>
      <c r="O71" s="62">
        <v>7.3920000000000003</v>
      </c>
      <c r="P71" s="62">
        <v>26940</v>
      </c>
      <c r="Q71" s="62">
        <v>13005</v>
      </c>
      <c r="R71" s="62">
        <v>13047</v>
      </c>
      <c r="S71" s="62" t="s">
        <v>31</v>
      </c>
      <c r="T71" s="74">
        <f t="shared" si="5"/>
        <v>0.10799999999999965</v>
      </c>
      <c r="U71" s="62">
        <v>1.024</v>
      </c>
      <c r="V71" s="62">
        <v>0</v>
      </c>
      <c r="W71" s="62">
        <v>0</v>
      </c>
      <c r="X71" s="62">
        <v>0</v>
      </c>
      <c r="Y71" s="62" t="s">
        <v>32</v>
      </c>
      <c r="AA71" s="62">
        <v>0.22900000000000001</v>
      </c>
      <c r="AB71" s="62">
        <v>0</v>
      </c>
      <c r="AC71" s="62">
        <v>0</v>
      </c>
      <c r="AD71" s="62">
        <v>0</v>
      </c>
      <c r="AE71" s="62" t="s">
        <v>32</v>
      </c>
    </row>
    <row r="72" spans="1:49" x14ac:dyDescent="0.3">
      <c r="A72" s="62" t="s">
        <v>106</v>
      </c>
      <c r="B72" s="62">
        <v>204</v>
      </c>
      <c r="C72" s="62">
        <v>132</v>
      </c>
      <c r="D72" s="62" t="s">
        <v>108</v>
      </c>
      <c r="E72" s="62">
        <v>0</v>
      </c>
      <c r="F72" s="62">
        <v>0</v>
      </c>
      <c r="G72" s="62">
        <v>0</v>
      </c>
      <c r="H72" s="74">
        <v>75</v>
      </c>
      <c r="I72" s="62">
        <v>74.225999999999999</v>
      </c>
      <c r="J72" s="62">
        <v>25827</v>
      </c>
      <c r="K72" s="62">
        <v>13978</v>
      </c>
      <c r="L72" s="62">
        <v>14013</v>
      </c>
      <c r="M72" s="74">
        <f t="shared" si="9"/>
        <v>0.77400000000000091</v>
      </c>
      <c r="N72" s="74">
        <v>7.5</v>
      </c>
      <c r="O72" s="62">
        <v>7.4359999999999999</v>
      </c>
      <c r="P72" s="62">
        <v>27073</v>
      </c>
      <c r="Q72" s="62">
        <v>13905</v>
      </c>
      <c r="R72" s="62">
        <v>13947</v>
      </c>
      <c r="S72" s="62" t="s">
        <v>31</v>
      </c>
      <c r="T72" s="74">
        <f t="shared" si="5"/>
        <v>6.4000000000000057E-2</v>
      </c>
      <c r="U72" s="62">
        <v>1.04</v>
      </c>
      <c r="V72" s="62">
        <v>0</v>
      </c>
      <c r="W72" s="62">
        <v>0</v>
      </c>
      <c r="X72" s="62">
        <v>0</v>
      </c>
      <c r="Y72" s="62" t="s">
        <v>32</v>
      </c>
      <c r="AA72" s="62">
        <v>0.23</v>
      </c>
      <c r="AB72" s="62">
        <v>0</v>
      </c>
      <c r="AC72" s="62">
        <v>0</v>
      </c>
      <c r="AD72" s="62">
        <v>0</v>
      </c>
      <c r="AE72" s="62" t="s">
        <v>32</v>
      </c>
    </row>
    <row r="76" spans="1:49" x14ac:dyDescent="0.3">
      <c r="A76" s="45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79"/>
      <c r="M76" s="56"/>
      <c r="N76" s="57"/>
      <c r="O76" s="57"/>
      <c r="P76" s="57"/>
      <c r="Q76" s="57"/>
      <c r="R76" s="56"/>
      <c r="S76" s="56"/>
      <c r="T76" s="57"/>
      <c r="U76" s="57"/>
      <c r="V76" s="57"/>
      <c r="W76" s="57"/>
      <c r="X76" s="56"/>
      <c r="Y76" s="56"/>
      <c r="Z76" s="56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80"/>
    </row>
    <row r="77" spans="1:49" x14ac:dyDescent="0.3">
      <c r="A77" s="45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79"/>
      <c r="M77" s="56"/>
      <c r="N77" s="57"/>
      <c r="O77" s="57"/>
      <c r="P77" s="57"/>
      <c r="Q77" s="57"/>
      <c r="R77" s="56"/>
      <c r="S77" s="56"/>
      <c r="T77" s="57"/>
      <c r="U77" s="57"/>
      <c r="V77" s="57"/>
      <c r="W77" s="57"/>
      <c r="X77" s="56"/>
      <c r="Y77" s="56"/>
      <c r="Z77" s="56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80"/>
    </row>
    <row r="78" spans="1:49" x14ac:dyDescent="0.3">
      <c r="A78" s="45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79"/>
      <c r="M78" s="56"/>
      <c r="N78" s="57"/>
      <c r="O78" s="57"/>
      <c r="P78" s="57"/>
      <c r="Q78" s="57"/>
      <c r="R78" s="56"/>
      <c r="S78" s="56"/>
      <c r="T78" s="57"/>
      <c r="U78" s="57"/>
      <c r="V78" s="57"/>
      <c r="W78" s="57"/>
      <c r="X78" s="56"/>
      <c r="Y78" s="56"/>
      <c r="Z78" s="56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80"/>
    </row>
    <row r="79" spans="1:49" x14ac:dyDescent="0.3">
      <c r="A79" s="45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79"/>
      <c r="M79" s="56"/>
      <c r="N79" s="57"/>
      <c r="O79" s="57"/>
      <c r="P79" s="57"/>
      <c r="Q79" s="57"/>
      <c r="R79" s="56"/>
      <c r="S79" s="56"/>
      <c r="T79" s="57"/>
      <c r="U79" s="57"/>
      <c r="V79" s="57"/>
      <c r="W79" s="57"/>
      <c r="X79" s="56"/>
      <c r="Y79" s="56"/>
      <c r="Z79" s="56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80"/>
    </row>
    <row r="80" spans="1:49" x14ac:dyDescent="0.3">
      <c r="A80" s="45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79"/>
      <c r="M80" s="56"/>
      <c r="N80" s="57"/>
      <c r="O80" s="57"/>
      <c r="P80" s="57"/>
      <c r="Q80" s="57"/>
      <c r="R80" s="56"/>
      <c r="S80" s="56"/>
      <c r="T80" s="57"/>
      <c r="U80" s="57"/>
      <c r="V80" s="57"/>
      <c r="W80" s="57"/>
      <c r="X80" s="56"/>
      <c r="Y80" s="56"/>
      <c r="Z80" s="56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80"/>
    </row>
    <row r="81" spans="1:49" x14ac:dyDescent="0.3">
      <c r="A81" s="45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9"/>
      <c r="M81" s="56"/>
      <c r="N81" s="57"/>
      <c r="O81" s="57"/>
      <c r="P81" s="57"/>
      <c r="Q81" s="57"/>
      <c r="R81" s="56"/>
      <c r="S81" s="56"/>
      <c r="T81" s="57"/>
      <c r="U81" s="57"/>
      <c r="V81" s="57"/>
      <c r="W81" s="57"/>
      <c r="X81" s="56"/>
      <c r="Y81" s="56"/>
      <c r="Z81" s="56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80"/>
    </row>
    <row r="82" spans="1:49" x14ac:dyDescent="0.3">
      <c r="A82" s="45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79"/>
      <c r="M82" s="56"/>
      <c r="N82" s="57"/>
      <c r="O82" s="57"/>
      <c r="P82" s="57"/>
      <c r="Q82" s="57"/>
      <c r="R82" s="56"/>
      <c r="S82" s="56"/>
      <c r="T82" s="57"/>
      <c r="U82" s="57"/>
      <c r="V82" s="57"/>
      <c r="W82" s="57"/>
      <c r="X82" s="56"/>
      <c r="Y82" s="56"/>
      <c r="Z82" s="56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80"/>
    </row>
    <row r="83" spans="1:49" x14ac:dyDescent="0.3">
      <c r="A83" s="45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79"/>
      <c r="M83" s="56"/>
      <c r="N83" s="57"/>
      <c r="O83" s="57"/>
      <c r="P83" s="57"/>
      <c r="Q83" s="57"/>
      <c r="R83" s="56"/>
      <c r="S83" s="56"/>
      <c r="T83" s="57"/>
      <c r="U83" s="57"/>
      <c r="V83" s="57"/>
      <c r="W83" s="57"/>
      <c r="X83" s="56"/>
      <c r="Y83" s="56"/>
      <c r="Z83" s="56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80"/>
    </row>
    <row r="84" spans="1:49" x14ac:dyDescent="0.3">
      <c r="A84" s="45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79"/>
      <c r="M84" s="56"/>
      <c r="N84" s="57"/>
      <c r="O84" s="57"/>
      <c r="P84" s="57"/>
      <c r="Q84" s="57"/>
      <c r="R84" s="56"/>
      <c r="S84" s="56"/>
      <c r="T84" s="57"/>
      <c r="U84" s="57"/>
      <c r="V84" s="57"/>
      <c r="W84" s="57"/>
      <c r="X84" s="56"/>
      <c r="Y84" s="56"/>
      <c r="Z84" s="56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80"/>
    </row>
    <row r="85" spans="1:49" x14ac:dyDescent="0.3">
      <c r="A85" s="45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79"/>
      <c r="M85" s="56"/>
      <c r="N85" s="57"/>
      <c r="O85" s="57"/>
      <c r="P85" s="57"/>
      <c r="Q85" s="57"/>
      <c r="R85" s="56"/>
      <c r="S85" s="56"/>
      <c r="T85" s="57"/>
      <c r="U85" s="57"/>
      <c r="V85" s="57"/>
      <c r="W85" s="57"/>
      <c r="X85" s="56"/>
      <c r="Y85" s="56"/>
      <c r="Z85" s="56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80"/>
    </row>
    <row r="86" spans="1:49" x14ac:dyDescent="0.3">
      <c r="A86" s="44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79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81"/>
    </row>
    <row r="87" spans="1:49" x14ac:dyDescent="0.3">
      <c r="A87" s="44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79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81"/>
    </row>
    <row r="88" spans="1:49" x14ac:dyDescent="0.3">
      <c r="A88" s="44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79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81"/>
    </row>
    <row r="89" spans="1:49" x14ac:dyDescent="0.3">
      <c r="A89" s="44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79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81"/>
    </row>
    <row r="90" spans="1:49" x14ac:dyDescent="0.3">
      <c r="A90" s="44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79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81"/>
    </row>
    <row r="91" spans="1:49" x14ac:dyDescent="0.3">
      <c r="A91" s="44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79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81"/>
    </row>
    <row r="92" spans="1:49" x14ac:dyDescent="0.3">
      <c r="A92" s="44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79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81"/>
    </row>
    <row r="93" spans="1:49" x14ac:dyDescent="0.3">
      <c r="A93" s="44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79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81"/>
    </row>
    <row r="94" spans="1:49" x14ac:dyDescent="0.3">
      <c r="A94" s="44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79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81"/>
    </row>
    <row r="95" spans="1:49" x14ac:dyDescent="0.3">
      <c r="A95" s="44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79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81"/>
    </row>
    <row r="96" spans="1:49" x14ac:dyDescent="0.3">
      <c r="A96" s="44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79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81"/>
    </row>
    <row r="97" spans="1:49" x14ac:dyDescent="0.3">
      <c r="A97" s="45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9"/>
      <c r="M97" s="56"/>
      <c r="N97" s="57"/>
      <c r="O97" s="57"/>
      <c r="P97" s="57"/>
      <c r="Q97" s="57"/>
      <c r="R97" s="56"/>
      <c r="S97" s="56"/>
      <c r="T97" s="57"/>
      <c r="U97" s="57"/>
      <c r="V97" s="57"/>
      <c r="W97" s="57"/>
      <c r="X97" s="56"/>
      <c r="Y97" s="56"/>
      <c r="Z97" s="56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80"/>
    </row>
    <row r="98" spans="1:49" x14ac:dyDescent="0.3">
      <c r="A98" s="45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79"/>
      <c r="M98" s="56"/>
      <c r="N98" s="57"/>
      <c r="O98" s="57"/>
      <c r="P98" s="57"/>
      <c r="Q98" s="57"/>
      <c r="R98" s="56"/>
      <c r="S98" s="56"/>
      <c r="T98" s="57"/>
      <c r="U98" s="57"/>
      <c r="V98" s="57"/>
      <c r="W98" s="57"/>
      <c r="X98" s="56"/>
      <c r="Y98" s="56"/>
      <c r="Z98" s="56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80"/>
    </row>
    <row r="99" spans="1:49" x14ac:dyDescent="0.3">
      <c r="A99" s="45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79"/>
      <c r="M99" s="56"/>
      <c r="N99" s="57"/>
      <c r="O99" s="57"/>
      <c r="P99" s="57"/>
      <c r="Q99" s="57"/>
      <c r="R99" s="56"/>
      <c r="S99" s="56"/>
      <c r="T99" s="57"/>
      <c r="U99" s="57"/>
      <c r="V99" s="57"/>
      <c r="W99" s="57"/>
      <c r="X99" s="56"/>
      <c r="Y99" s="56"/>
      <c r="Z99" s="56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80"/>
    </row>
    <row r="100" spans="1:49" x14ac:dyDescent="0.3">
      <c r="A100" s="45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79"/>
      <c r="M100" s="56"/>
      <c r="N100" s="57"/>
      <c r="O100" s="57"/>
      <c r="P100" s="57"/>
      <c r="Q100" s="57"/>
      <c r="R100" s="56"/>
      <c r="S100" s="56"/>
      <c r="T100" s="57"/>
      <c r="U100" s="57"/>
      <c r="V100" s="57"/>
      <c r="W100" s="57"/>
      <c r="X100" s="56"/>
      <c r="Y100" s="56"/>
      <c r="Z100" s="56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80"/>
    </row>
    <row r="101" spans="1:49" x14ac:dyDescent="0.3">
      <c r="A101" s="45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79"/>
      <c r="M101" s="56"/>
      <c r="N101" s="57"/>
      <c r="O101" s="57"/>
      <c r="P101" s="57"/>
      <c r="Q101" s="57"/>
      <c r="R101" s="56"/>
      <c r="S101" s="56"/>
      <c r="T101" s="57"/>
      <c r="U101" s="57"/>
      <c r="V101" s="57"/>
      <c r="W101" s="57"/>
      <c r="X101" s="56"/>
      <c r="Y101" s="56"/>
      <c r="Z101" s="56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80"/>
    </row>
    <row r="102" spans="1:49" x14ac:dyDescent="0.3">
      <c r="A102" s="45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79"/>
      <c r="M102" s="56"/>
      <c r="N102" s="57"/>
      <c r="O102" s="57"/>
      <c r="P102" s="57"/>
      <c r="Q102" s="57"/>
      <c r="R102" s="56"/>
      <c r="S102" s="56"/>
      <c r="T102" s="57"/>
      <c r="U102" s="57"/>
      <c r="V102" s="57"/>
      <c r="W102" s="57"/>
      <c r="X102" s="56"/>
      <c r="Y102" s="56"/>
      <c r="Z102" s="56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80"/>
    </row>
    <row r="103" spans="1:49" x14ac:dyDescent="0.3">
      <c r="A103" s="45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79"/>
      <c r="M103" s="56"/>
      <c r="N103" s="57"/>
      <c r="O103" s="57"/>
      <c r="P103" s="57"/>
      <c r="Q103" s="57"/>
      <c r="R103" s="56"/>
      <c r="S103" s="56"/>
      <c r="T103" s="57"/>
      <c r="U103" s="57"/>
      <c r="V103" s="57"/>
      <c r="W103" s="57"/>
      <c r="X103" s="56"/>
      <c r="Y103" s="56"/>
      <c r="Z103" s="56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80"/>
    </row>
    <row r="104" spans="1:49" x14ac:dyDescent="0.3">
      <c r="A104" s="45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79"/>
      <c r="M104" s="56"/>
      <c r="N104" s="57"/>
      <c r="O104" s="57"/>
      <c r="P104" s="57"/>
      <c r="Q104" s="57"/>
      <c r="R104" s="56"/>
      <c r="S104" s="56"/>
      <c r="T104" s="57"/>
      <c r="U104" s="57"/>
      <c r="V104" s="57"/>
      <c r="W104" s="57"/>
      <c r="X104" s="56"/>
      <c r="Y104" s="56"/>
      <c r="Z104" s="56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80"/>
    </row>
    <row r="105" spans="1:49" x14ac:dyDescent="0.3">
      <c r="A105" s="45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79"/>
      <c r="M105" s="56"/>
      <c r="N105" s="57"/>
      <c r="O105" s="57"/>
      <c r="P105" s="57"/>
      <c r="Q105" s="57"/>
      <c r="R105" s="56"/>
      <c r="S105" s="56"/>
      <c r="T105" s="57"/>
      <c r="U105" s="57"/>
      <c r="V105" s="57"/>
      <c r="W105" s="57"/>
      <c r="X105" s="56"/>
      <c r="Y105" s="56"/>
      <c r="Z105" s="56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80"/>
    </row>
    <row r="106" spans="1:49" x14ac:dyDescent="0.3">
      <c r="A106" s="45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79"/>
      <c r="M106" s="56"/>
      <c r="N106" s="57"/>
      <c r="O106" s="57"/>
      <c r="P106" s="57"/>
      <c r="Q106" s="57"/>
      <c r="R106" s="56"/>
      <c r="S106" s="56"/>
      <c r="T106" s="57"/>
      <c r="U106" s="57"/>
      <c r="V106" s="57"/>
      <c r="W106" s="57"/>
      <c r="X106" s="56"/>
      <c r="Y106" s="56"/>
      <c r="Z106" s="56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80"/>
    </row>
    <row r="107" spans="1:49" x14ac:dyDescent="0.3">
      <c r="A107" s="45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79"/>
      <c r="M107" s="56"/>
      <c r="N107" s="57"/>
      <c r="O107" s="57"/>
      <c r="P107" s="57"/>
      <c r="Q107" s="57"/>
      <c r="R107" s="56"/>
      <c r="S107" s="56"/>
      <c r="T107" s="57"/>
      <c r="U107" s="57"/>
      <c r="V107" s="57"/>
      <c r="W107" s="57"/>
      <c r="X107" s="56"/>
      <c r="Y107" s="56"/>
      <c r="Z107" s="56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80"/>
    </row>
  </sheetData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7"/>
  <sheetViews>
    <sheetView topLeftCell="A23" workbookViewId="0">
      <selection activeCell="A43" sqref="A43:XFD43"/>
    </sheetView>
  </sheetViews>
  <sheetFormatPr defaultRowHeight="14.4" x14ac:dyDescent="0.3"/>
  <cols>
    <col min="1" max="1" width="15.6640625" customWidth="1"/>
  </cols>
  <sheetData>
    <row r="1" spans="1:31" x14ac:dyDescent="0.3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1" x14ac:dyDescent="0.3">
      <c r="A2" s="62" t="s">
        <v>46</v>
      </c>
      <c r="B2" s="62" t="s">
        <v>47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</row>
    <row r="3" spans="1:31" x14ac:dyDescent="0.3">
      <c r="A3" s="62" t="s">
        <v>48</v>
      </c>
      <c r="B3" s="62" t="s">
        <v>330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</row>
    <row r="4" spans="1:31" x14ac:dyDescent="0.3">
      <c r="A4" s="62" t="s">
        <v>49</v>
      </c>
      <c r="B4" s="62" t="s">
        <v>331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</row>
    <row r="5" spans="1:31" x14ac:dyDescent="0.3">
      <c r="A5" s="62" t="s">
        <v>50</v>
      </c>
      <c r="B5" s="62" t="s">
        <v>332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</row>
    <row r="6" spans="1:31" x14ac:dyDescent="0.3">
      <c r="A6" s="62" t="s">
        <v>51</v>
      </c>
      <c r="B6" s="62" t="s">
        <v>333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</row>
    <row r="7" spans="1:31" x14ac:dyDescent="0.3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</row>
    <row r="8" spans="1:31" x14ac:dyDescent="0.3">
      <c r="A8" s="62" t="s">
        <v>53</v>
      </c>
      <c r="B8" s="62"/>
      <c r="C8" s="62"/>
      <c r="D8" s="62"/>
      <c r="E8" s="62"/>
      <c r="F8" s="62"/>
      <c r="G8" s="62"/>
      <c r="H8" s="62"/>
      <c r="I8" s="41" t="s">
        <v>54</v>
      </c>
      <c r="J8" s="62"/>
      <c r="K8" s="62"/>
      <c r="L8" s="62"/>
      <c r="M8" s="62"/>
      <c r="N8" s="62"/>
      <c r="O8" s="41" t="s">
        <v>54</v>
      </c>
      <c r="P8" s="62"/>
      <c r="Q8" s="62"/>
      <c r="R8" s="62"/>
      <c r="S8" s="62"/>
      <c r="T8" s="62"/>
      <c r="U8" s="41" t="s">
        <v>55</v>
      </c>
      <c r="V8" s="62"/>
      <c r="W8" s="62"/>
      <c r="X8" s="62"/>
      <c r="Y8" s="62"/>
      <c r="Z8" s="62"/>
      <c r="AA8" s="41" t="s">
        <v>55</v>
      </c>
      <c r="AB8" s="62"/>
      <c r="AC8" s="62"/>
      <c r="AD8" s="62"/>
      <c r="AE8" s="62"/>
    </row>
    <row r="9" spans="1:31" x14ac:dyDescent="0.3">
      <c r="A9" s="62" t="s">
        <v>56</v>
      </c>
      <c r="B9" s="62"/>
      <c r="C9" s="62"/>
      <c r="D9" s="62"/>
      <c r="E9" s="62"/>
      <c r="F9" s="62"/>
      <c r="G9" s="62"/>
      <c r="H9" s="62"/>
      <c r="I9" s="62">
        <v>1</v>
      </c>
      <c r="J9" s="62"/>
      <c r="K9" s="62"/>
      <c r="L9" s="62"/>
      <c r="M9" s="62"/>
      <c r="N9" s="62"/>
      <c r="O9" s="62">
        <v>3</v>
      </c>
      <c r="P9" s="62"/>
      <c r="Q9" s="62"/>
      <c r="R9" s="62"/>
      <c r="S9" s="62"/>
      <c r="T9" s="62"/>
      <c r="U9" s="62">
        <v>1</v>
      </c>
      <c r="V9" s="62"/>
      <c r="W9" s="62"/>
      <c r="X9" s="62"/>
      <c r="Y9" s="62"/>
      <c r="Z9" s="62"/>
      <c r="AA9" s="62">
        <v>2</v>
      </c>
      <c r="AB9" s="62"/>
      <c r="AC9" s="62"/>
      <c r="AD9" s="62"/>
      <c r="AE9" s="62"/>
    </row>
    <row r="10" spans="1:31" x14ac:dyDescent="0.3">
      <c r="A10" s="62" t="s">
        <v>57</v>
      </c>
      <c r="B10" s="62"/>
      <c r="C10" s="62"/>
      <c r="D10" s="62"/>
      <c r="E10" s="62"/>
      <c r="F10" s="62"/>
      <c r="G10" s="62"/>
      <c r="H10" s="62"/>
      <c r="I10" s="41" t="s">
        <v>58</v>
      </c>
      <c r="J10" s="62"/>
      <c r="K10" s="62"/>
      <c r="L10" s="62"/>
      <c r="M10" s="62"/>
      <c r="N10" s="62"/>
      <c r="O10" s="41" t="s">
        <v>25</v>
      </c>
      <c r="P10" s="62"/>
      <c r="Q10" s="62"/>
      <c r="R10" s="62"/>
      <c r="S10" s="62"/>
      <c r="T10" s="62"/>
      <c r="U10" s="41" t="s">
        <v>59</v>
      </c>
      <c r="V10" s="62"/>
      <c r="W10" s="62"/>
      <c r="X10" s="62"/>
      <c r="Y10" s="62"/>
      <c r="Z10" s="62"/>
      <c r="AA10" s="41" t="s">
        <v>60</v>
      </c>
      <c r="AB10" s="62"/>
      <c r="AC10" s="62"/>
      <c r="AD10" s="62"/>
      <c r="AE10" s="62"/>
    </row>
    <row r="11" spans="1:31" x14ac:dyDescent="0.3">
      <c r="A11" s="62" t="s">
        <v>61</v>
      </c>
      <c r="B11" s="62"/>
      <c r="C11" s="62"/>
      <c r="D11" s="62"/>
      <c r="E11" s="62"/>
      <c r="F11" s="62"/>
      <c r="G11" s="62"/>
      <c r="H11" s="62"/>
      <c r="I11" s="41" t="s">
        <v>62</v>
      </c>
      <c r="J11" s="62"/>
      <c r="K11" s="62"/>
      <c r="L11" s="62"/>
      <c r="M11" s="62"/>
      <c r="N11" s="62"/>
      <c r="O11" s="41" t="s">
        <v>62</v>
      </c>
      <c r="P11" s="62"/>
      <c r="Q11" s="62"/>
      <c r="R11" s="62"/>
      <c r="S11" s="62"/>
      <c r="T11" s="62"/>
      <c r="U11" s="41" t="s">
        <v>63</v>
      </c>
      <c r="V11" s="62"/>
      <c r="W11" s="62"/>
      <c r="X11" s="62"/>
      <c r="Y11" s="62"/>
      <c r="Z11" s="62"/>
      <c r="AA11" s="41" t="s">
        <v>63</v>
      </c>
      <c r="AB11" s="62"/>
      <c r="AC11" s="62"/>
      <c r="AD11" s="62"/>
      <c r="AE11" s="62"/>
    </row>
    <row r="12" spans="1:31" x14ac:dyDescent="0.3">
      <c r="A12" s="62" t="s">
        <v>64</v>
      </c>
      <c r="B12" s="62"/>
      <c r="C12" s="62"/>
      <c r="D12" s="62"/>
      <c r="E12" s="62"/>
      <c r="F12" s="62"/>
      <c r="G12" s="62"/>
      <c r="H12" s="62"/>
      <c r="I12" s="62">
        <v>-6420</v>
      </c>
      <c r="J12" s="62"/>
      <c r="K12" s="62"/>
      <c r="L12" s="62"/>
      <c r="M12" s="62"/>
      <c r="N12" s="62"/>
      <c r="O12" s="62">
        <v>-5121</v>
      </c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</row>
    <row r="13" spans="1:31" x14ac:dyDescent="0.3">
      <c r="A13" s="62" t="s">
        <v>65</v>
      </c>
      <c r="B13" s="62"/>
      <c r="C13" s="62"/>
      <c r="D13" s="62"/>
      <c r="E13" s="62"/>
      <c r="F13" s="62"/>
      <c r="G13" s="62"/>
      <c r="H13" s="62"/>
      <c r="I13" s="62">
        <v>33</v>
      </c>
      <c r="J13" s="62"/>
      <c r="K13" s="62"/>
      <c r="L13" s="62"/>
      <c r="M13" s="62"/>
      <c r="N13" s="62"/>
      <c r="O13" s="62">
        <v>50</v>
      </c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</row>
    <row r="14" spans="1:31" x14ac:dyDescent="0.3">
      <c r="A14" s="62" t="s">
        <v>66</v>
      </c>
      <c r="B14" s="62"/>
      <c r="C14" s="62"/>
      <c r="D14" s="62"/>
      <c r="E14" s="62"/>
      <c r="F14" s="62"/>
      <c r="G14" s="62"/>
      <c r="H14" s="62"/>
      <c r="I14" s="41" t="s">
        <v>67</v>
      </c>
      <c r="J14" s="62"/>
      <c r="K14" s="62"/>
      <c r="L14" s="62"/>
      <c r="M14" s="62"/>
      <c r="N14" s="62"/>
      <c r="O14" s="41" t="s">
        <v>67</v>
      </c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</row>
    <row r="15" spans="1:31" x14ac:dyDescent="0.3">
      <c r="A15" s="62" t="s">
        <v>68</v>
      </c>
      <c r="B15" s="62"/>
      <c r="C15" s="62"/>
      <c r="D15" s="62"/>
      <c r="E15" s="62"/>
      <c r="F15" s="62"/>
      <c r="G15" s="62"/>
      <c r="H15" s="62"/>
      <c r="I15" s="42">
        <v>1</v>
      </c>
      <c r="J15" s="62"/>
      <c r="K15" s="62"/>
      <c r="L15" s="62"/>
      <c r="M15" s="62"/>
      <c r="N15" s="62"/>
      <c r="O15" s="42">
        <v>0.99990000000000001</v>
      </c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</row>
    <row r="16" spans="1:31" x14ac:dyDescent="0.3">
      <c r="A16" s="62" t="s">
        <v>69</v>
      </c>
      <c r="B16" s="41" t="s">
        <v>70</v>
      </c>
      <c r="C16" s="41" t="s">
        <v>71</v>
      </c>
      <c r="D16" s="41" t="s">
        <v>72</v>
      </c>
      <c r="E16" s="41" t="s">
        <v>73</v>
      </c>
      <c r="F16" s="62"/>
      <c r="G16" s="62"/>
      <c r="H16" s="41" t="s">
        <v>74</v>
      </c>
      <c r="I16" s="41" t="s">
        <v>75</v>
      </c>
      <c r="J16" s="41" t="s">
        <v>76</v>
      </c>
      <c r="K16" s="41" t="s">
        <v>77</v>
      </c>
      <c r="L16" s="41" t="s">
        <v>78</v>
      </c>
      <c r="M16" s="41" t="s">
        <v>79</v>
      </c>
      <c r="N16" s="41" t="s">
        <v>80</v>
      </c>
      <c r="O16" s="41" t="s">
        <v>81</v>
      </c>
      <c r="P16" s="41" t="s">
        <v>76</v>
      </c>
      <c r="Q16" s="41" t="s">
        <v>77</v>
      </c>
      <c r="R16" s="41" t="s">
        <v>78</v>
      </c>
      <c r="S16" s="41" t="s">
        <v>79</v>
      </c>
      <c r="T16" s="62"/>
      <c r="U16" s="41" t="s">
        <v>75</v>
      </c>
      <c r="V16" s="41" t="s">
        <v>76</v>
      </c>
      <c r="W16" s="41" t="s">
        <v>77</v>
      </c>
      <c r="X16" s="41" t="s">
        <v>78</v>
      </c>
      <c r="Y16" s="41" t="s">
        <v>79</v>
      </c>
      <c r="Z16" s="62"/>
      <c r="AA16" s="41" t="s">
        <v>82</v>
      </c>
      <c r="AB16" s="41" t="s">
        <v>76</v>
      </c>
      <c r="AC16" s="41" t="s">
        <v>77</v>
      </c>
      <c r="AD16" s="41" t="s">
        <v>78</v>
      </c>
      <c r="AE16" s="41" t="s">
        <v>79</v>
      </c>
    </row>
    <row r="17" spans="1:31" x14ac:dyDescent="0.3">
      <c r="A17" s="62" t="s">
        <v>83</v>
      </c>
      <c r="B17" s="62">
        <v>1</v>
      </c>
      <c r="C17" s="62">
        <v>138</v>
      </c>
      <c r="D17" s="62" t="s">
        <v>84</v>
      </c>
      <c r="E17" s="62">
        <v>0</v>
      </c>
      <c r="F17" s="62">
        <v>0</v>
      </c>
      <c r="G17" s="62">
        <v>0</v>
      </c>
      <c r="H17" s="62"/>
      <c r="I17" s="62">
        <v>149.16300000000001</v>
      </c>
      <c r="J17" s="62">
        <v>46540</v>
      </c>
      <c r="K17" s="62">
        <v>598</v>
      </c>
      <c r="L17" s="62">
        <v>632</v>
      </c>
      <c r="M17" s="62" t="s">
        <v>85</v>
      </c>
      <c r="N17" s="62"/>
      <c r="O17" s="62">
        <v>15.016999999999999</v>
      </c>
      <c r="P17" s="62">
        <v>50354</v>
      </c>
      <c r="Q17" s="62">
        <v>525</v>
      </c>
      <c r="R17" s="62">
        <v>571</v>
      </c>
      <c r="S17" s="62" t="s">
        <v>85</v>
      </c>
      <c r="T17" s="62"/>
      <c r="U17" s="62">
        <v>2.089</v>
      </c>
      <c r="V17" s="62">
        <v>0</v>
      </c>
      <c r="W17" s="62">
        <v>0</v>
      </c>
      <c r="X17" s="62">
        <v>0</v>
      </c>
      <c r="Y17" s="62" t="s">
        <v>32</v>
      </c>
      <c r="Z17" s="62"/>
      <c r="AA17" s="62">
        <v>0.46500000000000002</v>
      </c>
      <c r="AB17" s="62">
        <v>0</v>
      </c>
      <c r="AC17" s="62">
        <v>0</v>
      </c>
      <c r="AD17" s="62">
        <v>0</v>
      </c>
      <c r="AE17" s="62" t="s">
        <v>32</v>
      </c>
    </row>
    <row r="18" spans="1:31" x14ac:dyDescent="0.3">
      <c r="A18" s="62" t="s">
        <v>86</v>
      </c>
      <c r="B18" s="62">
        <v>2</v>
      </c>
      <c r="C18" s="62">
        <v>138</v>
      </c>
      <c r="D18" s="62" t="s">
        <v>87</v>
      </c>
      <c r="E18" s="62">
        <v>0</v>
      </c>
      <c r="F18" s="62">
        <v>0</v>
      </c>
      <c r="G18" s="62">
        <v>0</v>
      </c>
      <c r="H18" s="62"/>
      <c r="I18" s="62">
        <v>153.27699999999999</v>
      </c>
      <c r="J18" s="62">
        <v>47677</v>
      </c>
      <c r="K18" s="62">
        <v>658</v>
      </c>
      <c r="L18" s="62">
        <v>691</v>
      </c>
      <c r="M18" s="62" t="s">
        <v>42</v>
      </c>
      <c r="N18" s="62"/>
      <c r="O18" s="62">
        <v>15.044</v>
      </c>
      <c r="P18" s="62">
        <v>50437</v>
      </c>
      <c r="Q18" s="62">
        <v>585</v>
      </c>
      <c r="R18" s="62">
        <v>631</v>
      </c>
      <c r="S18" s="62" t="s">
        <v>43</v>
      </c>
      <c r="T18" s="62"/>
      <c r="U18" s="62">
        <v>2.1469999999999998</v>
      </c>
      <c r="V18" s="62">
        <v>0</v>
      </c>
      <c r="W18" s="62">
        <v>0</v>
      </c>
      <c r="X18" s="62">
        <v>0</v>
      </c>
      <c r="Y18" s="62" t="s">
        <v>32</v>
      </c>
      <c r="Z18" s="62"/>
      <c r="AA18" s="62">
        <v>0.46500000000000002</v>
      </c>
      <c r="AB18" s="62">
        <v>0</v>
      </c>
      <c r="AC18" s="62">
        <v>0</v>
      </c>
      <c r="AD18" s="62">
        <v>0</v>
      </c>
      <c r="AE18" s="62" t="s">
        <v>32</v>
      </c>
    </row>
    <row r="19" spans="1:31" x14ac:dyDescent="0.3">
      <c r="A19" s="62" t="s">
        <v>88</v>
      </c>
      <c r="B19" s="62">
        <v>3</v>
      </c>
      <c r="C19" s="62">
        <v>138</v>
      </c>
      <c r="D19" s="62" t="s">
        <v>89</v>
      </c>
      <c r="E19" s="62">
        <v>0</v>
      </c>
      <c r="F19" s="62">
        <v>1</v>
      </c>
      <c r="G19" s="62">
        <v>1</v>
      </c>
      <c r="H19" s="62"/>
      <c r="I19" s="62">
        <v>151.952</v>
      </c>
      <c r="J19" s="62">
        <v>47311</v>
      </c>
      <c r="K19" s="62">
        <v>718</v>
      </c>
      <c r="L19" s="62">
        <v>752</v>
      </c>
      <c r="M19" s="62" t="s">
        <v>43</v>
      </c>
      <c r="N19" s="62"/>
      <c r="O19" s="62">
        <v>15.066000000000001</v>
      </c>
      <c r="P19" s="62">
        <v>50505</v>
      </c>
      <c r="Q19" s="62">
        <v>645</v>
      </c>
      <c r="R19" s="62">
        <v>691</v>
      </c>
      <c r="S19" s="62" t="s">
        <v>43</v>
      </c>
      <c r="T19" s="62"/>
      <c r="U19" s="62">
        <v>2.1280000000000001</v>
      </c>
      <c r="V19" s="62">
        <v>0</v>
      </c>
      <c r="W19" s="62">
        <v>0</v>
      </c>
      <c r="X19" s="62">
        <v>0</v>
      </c>
      <c r="Y19" s="62" t="s">
        <v>32</v>
      </c>
      <c r="Z19" s="62"/>
      <c r="AA19" s="62">
        <v>0.46600000000000003</v>
      </c>
      <c r="AB19" s="62">
        <v>0</v>
      </c>
      <c r="AC19" s="62">
        <v>0</v>
      </c>
      <c r="AD19" s="62">
        <v>0</v>
      </c>
      <c r="AE19" s="62" t="s">
        <v>32</v>
      </c>
    </row>
    <row r="20" spans="1:31" x14ac:dyDescent="0.3">
      <c r="A20" s="62" t="s">
        <v>90</v>
      </c>
      <c r="B20" s="62">
        <v>4</v>
      </c>
      <c r="C20" s="62">
        <v>908</v>
      </c>
      <c r="D20" s="62" t="s">
        <v>91</v>
      </c>
      <c r="E20" s="62">
        <v>0</v>
      </c>
      <c r="F20" s="62">
        <v>1</v>
      </c>
      <c r="G20" s="62">
        <v>2</v>
      </c>
      <c r="H20" s="62"/>
      <c r="I20" s="62">
        <v>4.181</v>
      </c>
      <c r="J20" s="62">
        <v>6466</v>
      </c>
      <c r="K20" s="62">
        <v>778</v>
      </c>
      <c r="L20" s="62">
        <v>821</v>
      </c>
      <c r="M20" s="62" t="s">
        <v>44</v>
      </c>
      <c r="N20" s="62"/>
      <c r="O20" s="62">
        <v>0.41799999999999998</v>
      </c>
      <c r="P20" s="62">
        <v>5521</v>
      </c>
      <c r="Q20" s="62">
        <v>705</v>
      </c>
      <c r="R20" s="62">
        <v>748</v>
      </c>
      <c r="S20" s="62" t="s">
        <v>31</v>
      </c>
      <c r="T20" s="62"/>
      <c r="U20" s="62">
        <v>5.8999999999999997E-2</v>
      </c>
      <c r="V20" s="62">
        <v>0</v>
      </c>
      <c r="W20" s="62">
        <v>0</v>
      </c>
      <c r="X20" s="62">
        <v>0</v>
      </c>
      <c r="Y20" s="62" t="s">
        <v>32</v>
      </c>
      <c r="Z20" s="62"/>
      <c r="AA20" s="62">
        <v>1.2999999999999999E-2</v>
      </c>
      <c r="AB20" s="62">
        <v>0</v>
      </c>
      <c r="AC20" s="62">
        <v>0</v>
      </c>
      <c r="AD20" s="62">
        <v>0</v>
      </c>
      <c r="AE20" s="62" t="s">
        <v>32</v>
      </c>
    </row>
    <row r="21" spans="1:31" x14ac:dyDescent="0.3">
      <c r="A21" s="62" t="s">
        <v>90</v>
      </c>
      <c r="B21" s="62">
        <v>5</v>
      </c>
      <c r="C21" s="62">
        <v>908</v>
      </c>
      <c r="D21" s="62" t="s">
        <v>91</v>
      </c>
      <c r="E21" s="62">
        <v>0</v>
      </c>
      <c r="F21" s="62">
        <v>1</v>
      </c>
      <c r="G21" s="62">
        <v>3</v>
      </c>
      <c r="H21" s="62"/>
      <c r="I21" s="62">
        <v>4.181</v>
      </c>
      <c r="J21" s="62">
        <v>6466</v>
      </c>
      <c r="K21" s="62">
        <v>838</v>
      </c>
      <c r="L21" s="62">
        <v>885</v>
      </c>
      <c r="M21" s="62" t="s">
        <v>171</v>
      </c>
      <c r="N21" s="62"/>
      <c r="O21" s="62">
        <v>0.41799999999999998</v>
      </c>
      <c r="P21" s="62">
        <v>5521</v>
      </c>
      <c r="Q21" s="62">
        <v>765</v>
      </c>
      <c r="R21" s="62">
        <v>810</v>
      </c>
      <c r="S21" s="62" t="s">
        <v>31</v>
      </c>
      <c r="T21" s="62"/>
      <c r="U21" s="62">
        <v>5.8999999999999997E-2</v>
      </c>
      <c r="V21" s="62">
        <v>0</v>
      </c>
      <c r="W21" s="62">
        <v>0</v>
      </c>
      <c r="X21" s="62">
        <v>0</v>
      </c>
      <c r="Y21" s="62" t="s">
        <v>32</v>
      </c>
      <c r="Z21" s="62"/>
      <c r="AA21" s="62">
        <v>1.2999999999999999E-2</v>
      </c>
      <c r="AB21" s="62">
        <v>0</v>
      </c>
      <c r="AC21" s="62">
        <v>0</v>
      </c>
      <c r="AD21" s="62">
        <v>0</v>
      </c>
      <c r="AE21" s="62" t="s">
        <v>32</v>
      </c>
    </row>
    <row r="22" spans="1:31" x14ac:dyDescent="0.3">
      <c r="A22" s="62" t="s">
        <v>92</v>
      </c>
      <c r="B22" s="62">
        <v>6</v>
      </c>
      <c r="C22" s="62">
        <v>901</v>
      </c>
      <c r="D22" s="62" t="s">
        <v>93</v>
      </c>
      <c r="E22" s="62">
        <v>0</v>
      </c>
      <c r="F22" s="62">
        <v>0</v>
      </c>
      <c r="G22" s="62">
        <v>0</v>
      </c>
      <c r="H22" s="62">
        <v>150</v>
      </c>
      <c r="I22" s="62">
        <v>149.55000000000001</v>
      </c>
      <c r="J22" s="62">
        <v>46647</v>
      </c>
      <c r="K22" s="62">
        <v>898</v>
      </c>
      <c r="L22" s="62">
        <v>932</v>
      </c>
      <c r="M22" s="62" t="s">
        <v>43</v>
      </c>
      <c r="N22" s="62">
        <v>15</v>
      </c>
      <c r="O22" s="62">
        <v>15.106</v>
      </c>
      <c r="P22" s="62">
        <v>50627</v>
      </c>
      <c r="Q22" s="62">
        <v>825</v>
      </c>
      <c r="R22" s="62">
        <v>871</v>
      </c>
      <c r="S22" s="62" t="s">
        <v>43</v>
      </c>
      <c r="T22" s="62"/>
      <c r="U22" s="62">
        <v>2.0950000000000002</v>
      </c>
      <c r="V22" s="62">
        <v>0</v>
      </c>
      <c r="W22" s="62">
        <v>0</v>
      </c>
      <c r="X22" s="62">
        <v>0</v>
      </c>
      <c r="Y22" s="62" t="s">
        <v>32</v>
      </c>
      <c r="Z22" s="62"/>
      <c r="AA22" s="62">
        <v>0.46700000000000003</v>
      </c>
      <c r="AB22" s="62">
        <v>0</v>
      </c>
      <c r="AC22" s="62">
        <v>0</v>
      </c>
      <c r="AD22" s="62">
        <v>0</v>
      </c>
      <c r="AE22" s="62" t="s">
        <v>32</v>
      </c>
    </row>
    <row r="23" spans="1:31" x14ac:dyDescent="0.3">
      <c r="A23" s="62" t="s">
        <v>94</v>
      </c>
      <c r="B23" s="62">
        <v>7</v>
      </c>
      <c r="C23" s="62">
        <v>902</v>
      </c>
      <c r="D23" s="62" t="s">
        <v>93</v>
      </c>
      <c r="E23" s="62">
        <v>0</v>
      </c>
      <c r="F23" s="62">
        <v>0</v>
      </c>
      <c r="G23" s="62">
        <v>0</v>
      </c>
      <c r="H23" s="62">
        <v>112.5</v>
      </c>
      <c r="I23" s="62">
        <v>112.681</v>
      </c>
      <c r="J23" s="62">
        <v>36456</v>
      </c>
      <c r="K23" s="62">
        <v>958</v>
      </c>
      <c r="L23" s="62">
        <v>991</v>
      </c>
      <c r="M23" s="62" t="s">
        <v>43</v>
      </c>
      <c r="N23" s="62">
        <v>11.25</v>
      </c>
      <c r="O23" s="62">
        <v>11.176</v>
      </c>
      <c r="P23" s="62">
        <v>38558</v>
      </c>
      <c r="Q23" s="62">
        <v>885</v>
      </c>
      <c r="R23" s="62">
        <v>931</v>
      </c>
      <c r="S23" s="62" t="s">
        <v>31</v>
      </c>
      <c r="T23" s="62"/>
      <c r="U23" s="62">
        <v>1.5780000000000001</v>
      </c>
      <c r="V23" s="62">
        <v>0</v>
      </c>
      <c r="W23" s="62">
        <v>0</v>
      </c>
      <c r="X23" s="62">
        <v>0</v>
      </c>
      <c r="Y23" s="62" t="s">
        <v>32</v>
      </c>
      <c r="Z23" s="62"/>
      <c r="AA23" s="62">
        <v>0.34599999999999997</v>
      </c>
      <c r="AB23" s="62">
        <v>0</v>
      </c>
      <c r="AC23" s="62">
        <v>0</v>
      </c>
      <c r="AD23" s="62">
        <v>0</v>
      </c>
      <c r="AE23" s="62" t="s">
        <v>32</v>
      </c>
    </row>
    <row r="24" spans="1:31" x14ac:dyDescent="0.3">
      <c r="A24" s="62" t="s">
        <v>95</v>
      </c>
      <c r="B24" s="62">
        <v>8</v>
      </c>
      <c r="C24" s="62">
        <v>903</v>
      </c>
      <c r="D24" s="62" t="s">
        <v>93</v>
      </c>
      <c r="E24" s="62">
        <v>0</v>
      </c>
      <c r="F24" s="62">
        <v>0</v>
      </c>
      <c r="G24" s="62">
        <v>0</v>
      </c>
      <c r="H24" s="62">
        <v>75</v>
      </c>
      <c r="I24" s="62">
        <v>75.453000000000003</v>
      </c>
      <c r="J24" s="62">
        <v>26166</v>
      </c>
      <c r="K24" s="62">
        <v>1018</v>
      </c>
      <c r="L24" s="62">
        <v>1051</v>
      </c>
      <c r="M24" s="62" t="s">
        <v>31</v>
      </c>
      <c r="N24" s="62">
        <v>7.5</v>
      </c>
      <c r="O24" s="62">
        <v>7.423</v>
      </c>
      <c r="P24" s="62">
        <v>27034</v>
      </c>
      <c r="Q24" s="62">
        <v>945</v>
      </c>
      <c r="R24" s="62">
        <v>991</v>
      </c>
      <c r="S24" s="62" t="s">
        <v>31</v>
      </c>
      <c r="T24" s="62"/>
      <c r="U24" s="62">
        <v>1.0569999999999999</v>
      </c>
      <c r="V24" s="62">
        <v>0</v>
      </c>
      <c r="W24" s="62">
        <v>0</v>
      </c>
      <c r="X24" s="62">
        <v>0</v>
      </c>
      <c r="Y24" s="62" t="s">
        <v>32</v>
      </c>
      <c r="Z24" s="62"/>
      <c r="AA24" s="62">
        <v>0.23</v>
      </c>
      <c r="AB24" s="62">
        <v>0</v>
      </c>
      <c r="AC24" s="62">
        <v>0</v>
      </c>
      <c r="AD24" s="62">
        <v>0</v>
      </c>
      <c r="AE24" s="62" t="s">
        <v>32</v>
      </c>
    </row>
    <row r="25" spans="1:31" x14ac:dyDescent="0.3">
      <c r="A25" s="62" t="s">
        <v>96</v>
      </c>
      <c r="B25" s="62">
        <v>9</v>
      </c>
      <c r="C25" s="62">
        <v>904</v>
      </c>
      <c r="D25" s="62" t="s">
        <v>93</v>
      </c>
      <c r="E25" s="62">
        <v>0</v>
      </c>
      <c r="F25" s="62">
        <v>0</v>
      </c>
      <c r="G25" s="62">
        <v>0</v>
      </c>
      <c r="H25" s="62">
        <v>37.5</v>
      </c>
      <c r="I25" s="62">
        <v>38.084000000000003</v>
      </c>
      <c r="J25" s="62">
        <v>15837</v>
      </c>
      <c r="K25" s="62">
        <v>1078</v>
      </c>
      <c r="L25" s="62">
        <v>1110</v>
      </c>
      <c r="M25" s="62" t="s">
        <v>31</v>
      </c>
      <c r="N25" s="62">
        <v>3.75</v>
      </c>
      <c r="O25" s="62">
        <v>3.7069999999999999</v>
      </c>
      <c r="P25" s="62">
        <v>15621</v>
      </c>
      <c r="Q25" s="62">
        <v>1005</v>
      </c>
      <c r="R25" s="62">
        <v>1050</v>
      </c>
      <c r="S25" s="62" t="s">
        <v>31</v>
      </c>
      <c r="T25" s="62"/>
      <c r="U25" s="62">
        <v>0.53300000000000003</v>
      </c>
      <c r="V25" s="62">
        <v>0</v>
      </c>
      <c r="W25" s="62">
        <v>0</v>
      </c>
      <c r="X25" s="62">
        <v>0</v>
      </c>
      <c r="Y25" s="62" t="s">
        <v>32</v>
      </c>
      <c r="Z25" s="62"/>
      <c r="AA25" s="62">
        <v>0.115</v>
      </c>
      <c r="AB25" s="62">
        <v>0</v>
      </c>
      <c r="AC25" s="62">
        <v>0</v>
      </c>
      <c r="AD25" s="62">
        <v>0</v>
      </c>
      <c r="AE25" s="62" t="s">
        <v>32</v>
      </c>
    </row>
    <row r="26" spans="1:31" x14ac:dyDescent="0.3">
      <c r="A26" s="62" t="s">
        <v>97</v>
      </c>
      <c r="B26" s="62">
        <v>10</v>
      </c>
      <c r="C26" s="62">
        <v>905</v>
      </c>
      <c r="D26" s="62" t="s">
        <v>93</v>
      </c>
      <c r="E26" s="62">
        <v>0</v>
      </c>
      <c r="F26" s="62">
        <v>0</v>
      </c>
      <c r="G26" s="62">
        <v>0</v>
      </c>
      <c r="H26" s="62">
        <v>22.5</v>
      </c>
      <c r="I26" s="62">
        <v>22.530999999999999</v>
      </c>
      <c r="J26" s="62">
        <v>11538</v>
      </c>
      <c r="K26" s="62">
        <v>1138</v>
      </c>
      <c r="L26" s="62">
        <v>1171</v>
      </c>
      <c r="M26" s="62" t="s">
        <v>31</v>
      </c>
      <c r="N26" s="62">
        <v>2.25</v>
      </c>
      <c r="O26" s="62">
        <v>2.2400000000000002</v>
      </c>
      <c r="P26" s="62">
        <v>11118</v>
      </c>
      <c r="Q26" s="62">
        <v>1065</v>
      </c>
      <c r="R26" s="62">
        <v>1109</v>
      </c>
      <c r="S26" s="62" t="s">
        <v>31</v>
      </c>
      <c r="T26" s="62"/>
      <c r="U26" s="62">
        <v>0.316</v>
      </c>
      <c r="V26" s="62">
        <v>0</v>
      </c>
      <c r="W26" s="62">
        <v>0</v>
      </c>
      <c r="X26" s="62">
        <v>0</v>
      </c>
      <c r="Y26" s="62" t="s">
        <v>32</v>
      </c>
      <c r="Z26" s="62"/>
      <c r="AA26" s="62">
        <v>6.9000000000000006E-2</v>
      </c>
      <c r="AB26" s="62">
        <v>0</v>
      </c>
      <c r="AC26" s="62">
        <v>0</v>
      </c>
      <c r="AD26" s="62">
        <v>0</v>
      </c>
      <c r="AE26" s="62" t="s">
        <v>32</v>
      </c>
    </row>
    <row r="27" spans="1:31" x14ac:dyDescent="0.3">
      <c r="A27" s="62" t="s">
        <v>98</v>
      </c>
      <c r="B27" s="62">
        <v>11</v>
      </c>
      <c r="C27" s="62">
        <v>906</v>
      </c>
      <c r="D27" s="62" t="s">
        <v>93</v>
      </c>
      <c r="E27" s="62">
        <v>0</v>
      </c>
      <c r="F27" s="62">
        <v>0</v>
      </c>
      <c r="G27" s="62">
        <v>0</v>
      </c>
      <c r="H27" s="62">
        <v>15</v>
      </c>
      <c r="I27" s="62">
        <v>14.574999999999999</v>
      </c>
      <c r="J27" s="62">
        <v>9339</v>
      </c>
      <c r="K27" s="62">
        <v>1198</v>
      </c>
      <c r="L27" s="62">
        <v>1231</v>
      </c>
      <c r="M27" s="62" t="s">
        <v>31</v>
      </c>
      <c r="N27" s="62">
        <v>1.5</v>
      </c>
      <c r="O27" s="62">
        <v>1.48</v>
      </c>
      <c r="P27" s="62">
        <v>8784</v>
      </c>
      <c r="Q27" s="62">
        <v>1125</v>
      </c>
      <c r="R27" s="62">
        <v>1169</v>
      </c>
      <c r="S27" s="62" t="s">
        <v>31</v>
      </c>
      <c r="T27" s="62"/>
      <c r="U27" s="62">
        <v>0.20399999999999999</v>
      </c>
      <c r="V27" s="62">
        <v>0</v>
      </c>
      <c r="W27" s="62">
        <v>0</v>
      </c>
      <c r="X27" s="62">
        <v>0</v>
      </c>
      <c r="Y27" s="62" t="s">
        <v>32</v>
      </c>
      <c r="Z27" s="62"/>
      <c r="AA27" s="62">
        <v>4.5999999999999999E-2</v>
      </c>
      <c r="AB27" s="62">
        <v>0</v>
      </c>
      <c r="AC27" s="62">
        <v>0</v>
      </c>
      <c r="AD27" s="62">
        <v>0</v>
      </c>
      <c r="AE27" s="62" t="s">
        <v>32</v>
      </c>
    </row>
    <row r="28" spans="1:31" x14ac:dyDescent="0.3">
      <c r="A28" s="62" t="s">
        <v>99</v>
      </c>
      <c r="B28" s="62">
        <v>12</v>
      </c>
      <c r="C28" s="62">
        <v>907</v>
      </c>
      <c r="D28" s="62" t="s">
        <v>93</v>
      </c>
      <c r="E28" s="62">
        <v>0</v>
      </c>
      <c r="F28" s="62">
        <v>0</v>
      </c>
      <c r="G28" s="62">
        <v>0</v>
      </c>
      <c r="H28" s="62">
        <v>7.5</v>
      </c>
      <c r="I28" s="62">
        <v>7.0069999999999997</v>
      </c>
      <c r="J28" s="62">
        <v>7247</v>
      </c>
      <c r="K28" s="62">
        <v>1258</v>
      </c>
      <c r="L28" s="62">
        <v>1290</v>
      </c>
      <c r="M28" s="62" t="s">
        <v>31</v>
      </c>
      <c r="N28" s="62">
        <v>0.75</v>
      </c>
      <c r="O28" s="62">
        <v>0.74099999999999999</v>
      </c>
      <c r="P28" s="62">
        <v>6513</v>
      </c>
      <c r="Q28" s="62">
        <v>1185</v>
      </c>
      <c r="R28" s="62">
        <v>1229</v>
      </c>
      <c r="S28" s="62" t="s">
        <v>31</v>
      </c>
      <c r="T28" s="62"/>
      <c r="U28" s="62">
        <v>9.8000000000000004E-2</v>
      </c>
      <c r="V28" s="62">
        <v>0</v>
      </c>
      <c r="W28" s="62">
        <v>0</v>
      </c>
      <c r="X28" s="62">
        <v>0</v>
      </c>
      <c r="Y28" s="62" t="s">
        <v>32</v>
      </c>
      <c r="Z28" s="62"/>
      <c r="AA28" s="62">
        <v>2.3E-2</v>
      </c>
      <c r="AB28" s="62">
        <v>0</v>
      </c>
      <c r="AC28" s="62">
        <v>0</v>
      </c>
      <c r="AD28" s="62">
        <v>0</v>
      </c>
      <c r="AE28" s="62" t="s">
        <v>32</v>
      </c>
    </row>
    <row r="29" spans="1:31" x14ac:dyDescent="0.3">
      <c r="A29" s="62" t="s">
        <v>100</v>
      </c>
      <c r="B29" s="62">
        <v>13</v>
      </c>
      <c r="C29" s="62">
        <v>908</v>
      </c>
      <c r="D29" s="62" t="s">
        <v>93</v>
      </c>
      <c r="E29" s="62">
        <v>0</v>
      </c>
      <c r="F29" s="62">
        <v>0</v>
      </c>
      <c r="G29" s="62">
        <v>0</v>
      </c>
      <c r="H29" s="62">
        <v>3.75</v>
      </c>
      <c r="I29" s="62">
        <v>3.5910000000000002</v>
      </c>
      <c r="J29" s="62">
        <v>6303</v>
      </c>
      <c r="K29" s="62">
        <v>1318</v>
      </c>
      <c r="L29" s="62">
        <v>1351</v>
      </c>
      <c r="M29" s="62" t="s">
        <v>31</v>
      </c>
      <c r="N29" s="62">
        <v>0.375</v>
      </c>
      <c r="O29" s="62">
        <v>0.41</v>
      </c>
      <c r="P29" s="62">
        <v>5498</v>
      </c>
      <c r="Q29" s="62">
        <v>1245</v>
      </c>
      <c r="R29" s="62">
        <v>1290</v>
      </c>
      <c r="S29" s="62" t="s">
        <v>31</v>
      </c>
      <c r="T29" s="62"/>
      <c r="U29" s="62">
        <v>0.05</v>
      </c>
      <c r="V29" s="62">
        <v>0</v>
      </c>
      <c r="W29" s="62">
        <v>0</v>
      </c>
      <c r="X29" s="62">
        <v>0</v>
      </c>
      <c r="Y29" s="62" t="s">
        <v>32</v>
      </c>
      <c r="Z29" s="62"/>
      <c r="AA29" s="62">
        <v>1.2999999999999999E-2</v>
      </c>
      <c r="AB29" s="62">
        <v>0</v>
      </c>
      <c r="AC29" s="62">
        <v>0</v>
      </c>
      <c r="AD29" s="62">
        <v>0</v>
      </c>
      <c r="AE29" s="62" t="s">
        <v>32</v>
      </c>
    </row>
    <row r="30" spans="1:31" x14ac:dyDescent="0.3">
      <c r="A30" s="62" t="s">
        <v>101</v>
      </c>
      <c r="B30" s="62">
        <v>14</v>
      </c>
      <c r="C30" s="62">
        <v>909</v>
      </c>
      <c r="D30" s="62" t="s">
        <v>93</v>
      </c>
      <c r="E30" s="62">
        <v>0</v>
      </c>
      <c r="F30" s="62">
        <v>0</v>
      </c>
      <c r="G30" s="62">
        <v>0</v>
      </c>
      <c r="H30" s="62">
        <v>1.5</v>
      </c>
      <c r="I30" s="62">
        <v>1.421</v>
      </c>
      <c r="J30" s="62">
        <v>5703</v>
      </c>
      <c r="K30" s="62">
        <v>1378</v>
      </c>
      <c r="L30" s="62">
        <v>1411</v>
      </c>
      <c r="M30" s="62" t="s">
        <v>31</v>
      </c>
      <c r="N30" s="62">
        <v>0.15</v>
      </c>
      <c r="O30" s="62">
        <v>0.20799999999999999</v>
      </c>
      <c r="P30" s="62">
        <v>4878</v>
      </c>
      <c r="Q30" s="62">
        <v>1305</v>
      </c>
      <c r="R30" s="62">
        <v>1349</v>
      </c>
      <c r="S30" s="62" t="s">
        <v>31</v>
      </c>
      <c r="T30" s="62"/>
      <c r="U30" s="62">
        <v>0.02</v>
      </c>
      <c r="V30" s="62">
        <v>0</v>
      </c>
      <c r="W30" s="62">
        <v>0</v>
      </c>
      <c r="X30" s="62">
        <v>0</v>
      </c>
      <c r="Y30" s="62" t="s">
        <v>32</v>
      </c>
      <c r="Z30" s="62"/>
      <c r="AA30" s="62">
        <v>6.0000000000000001E-3</v>
      </c>
      <c r="AB30" s="62">
        <v>0</v>
      </c>
      <c r="AC30" s="62">
        <v>0</v>
      </c>
      <c r="AD30" s="62">
        <v>0</v>
      </c>
      <c r="AE30" s="62" t="s">
        <v>32</v>
      </c>
    </row>
    <row r="31" spans="1:31" x14ac:dyDescent="0.3">
      <c r="A31" s="62" t="s">
        <v>102</v>
      </c>
      <c r="B31" s="62">
        <v>15</v>
      </c>
      <c r="C31" s="62">
        <v>910</v>
      </c>
      <c r="D31" s="62" t="s">
        <v>93</v>
      </c>
      <c r="E31" s="62">
        <v>0</v>
      </c>
      <c r="F31" s="62">
        <v>0</v>
      </c>
      <c r="G31" s="62">
        <v>0</v>
      </c>
      <c r="H31" s="62">
        <v>0</v>
      </c>
      <c r="I31" s="62">
        <v>0.35699999999999998</v>
      </c>
      <c r="J31" s="62">
        <v>5409</v>
      </c>
      <c r="K31" s="62">
        <v>1438</v>
      </c>
      <c r="L31" s="62">
        <v>1485</v>
      </c>
      <c r="M31" s="62" t="s">
        <v>171</v>
      </c>
      <c r="N31" s="62">
        <v>0</v>
      </c>
      <c r="O31" s="62">
        <v>3.4000000000000002E-2</v>
      </c>
      <c r="P31" s="62">
        <v>4342</v>
      </c>
      <c r="Q31" s="62">
        <v>1365</v>
      </c>
      <c r="R31" s="62">
        <v>1412</v>
      </c>
      <c r="S31" s="62" t="s">
        <v>31</v>
      </c>
      <c r="T31" s="62"/>
      <c r="U31" s="62">
        <v>5.0000000000000001E-3</v>
      </c>
      <c r="V31" s="62">
        <v>0</v>
      </c>
      <c r="W31" s="62">
        <v>0</v>
      </c>
      <c r="X31" s="62">
        <v>0</v>
      </c>
      <c r="Y31" s="62" t="s">
        <v>32</v>
      </c>
      <c r="Z31" s="62"/>
      <c r="AA31" s="62">
        <v>1E-3</v>
      </c>
      <c r="AB31" s="62">
        <v>0</v>
      </c>
      <c r="AC31" s="62">
        <v>0</v>
      </c>
      <c r="AD31" s="62">
        <v>0</v>
      </c>
      <c r="AE31" s="62" t="s">
        <v>32</v>
      </c>
    </row>
    <row r="32" spans="1:31" x14ac:dyDescent="0.3">
      <c r="A32" s="62" t="s">
        <v>103</v>
      </c>
      <c r="B32" s="62">
        <v>16</v>
      </c>
      <c r="C32" s="62">
        <v>135</v>
      </c>
      <c r="D32" s="62" t="s">
        <v>104</v>
      </c>
      <c r="E32" s="62">
        <v>0</v>
      </c>
      <c r="F32" s="62">
        <v>7</v>
      </c>
      <c r="G32" s="62">
        <v>1</v>
      </c>
      <c r="H32" s="62"/>
      <c r="I32" s="62">
        <v>171.77799999999999</v>
      </c>
      <c r="J32" s="62">
        <v>52791</v>
      </c>
      <c r="K32" s="62">
        <v>1498</v>
      </c>
      <c r="L32" s="62">
        <v>1531</v>
      </c>
      <c r="M32" s="62" t="s">
        <v>42</v>
      </c>
      <c r="N32" s="62"/>
      <c r="O32" s="62">
        <v>-0.29899999999999999</v>
      </c>
      <c r="P32" s="62">
        <v>3321</v>
      </c>
      <c r="Q32" s="62">
        <v>1425</v>
      </c>
      <c r="R32" s="62">
        <v>1468</v>
      </c>
      <c r="S32" s="62" t="s">
        <v>31</v>
      </c>
      <c r="T32" s="62"/>
      <c r="U32" s="62">
        <v>2.4060000000000001</v>
      </c>
      <c r="V32" s="62">
        <v>0</v>
      </c>
      <c r="W32" s="62">
        <v>0</v>
      </c>
      <c r="X32" s="62">
        <v>0</v>
      </c>
      <c r="Y32" s="62" t="s">
        <v>32</v>
      </c>
      <c r="Z32" s="62"/>
      <c r="AA32" s="62">
        <v>-8.9999999999999993E-3</v>
      </c>
      <c r="AB32" s="62">
        <v>0</v>
      </c>
      <c r="AC32" s="62">
        <v>0</v>
      </c>
      <c r="AD32" s="62">
        <v>0</v>
      </c>
      <c r="AE32" s="62" t="s">
        <v>32</v>
      </c>
    </row>
    <row r="33" spans="1:31" x14ac:dyDescent="0.3">
      <c r="A33" s="62" t="s">
        <v>105</v>
      </c>
      <c r="B33" s="62">
        <v>17</v>
      </c>
      <c r="C33" s="62">
        <v>136</v>
      </c>
      <c r="D33" s="62" t="s">
        <v>104</v>
      </c>
      <c r="E33" s="62">
        <v>0</v>
      </c>
      <c r="F33" s="62">
        <v>7</v>
      </c>
      <c r="G33" s="62">
        <v>2</v>
      </c>
      <c r="H33" s="62"/>
      <c r="I33" s="62">
        <v>173.98500000000001</v>
      </c>
      <c r="J33" s="62">
        <v>53401</v>
      </c>
      <c r="K33" s="62">
        <v>1558</v>
      </c>
      <c r="L33" s="62">
        <v>1590</v>
      </c>
      <c r="M33" s="62" t="s">
        <v>43</v>
      </c>
      <c r="N33" s="62"/>
      <c r="O33" s="62">
        <v>17.715</v>
      </c>
      <c r="P33" s="62">
        <v>58641</v>
      </c>
      <c r="Q33" s="62">
        <v>1485</v>
      </c>
      <c r="R33" s="62">
        <v>1529</v>
      </c>
      <c r="S33" s="62" t="s">
        <v>43</v>
      </c>
      <c r="T33" s="62"/>
      <c r="U33" s="62">
        <v>2.4369999999999998</v>
      </c>
      <c r="V33" s="62">
        <v>0</v>
      </c>
      <c r="W33" s="62">
        <v>0</v>
      </c>
      <c r="X33" s="62">
        <v>0</v>
      </c>
      <c r="Y33" s="62" t="s">
        <v>32</v>
      </c>
      <c r="Z33" s="62"/>
      <c r="AA33" s="62">
        <v>0.54800000000000004</v>
      </c>
      <c r="AB33" s="62">
        <v>0</v>
      </c>
      <c r="AC33" s="62">
        <v>0</v>
      </c>
      <c r="AD33" s="62">
        <v>0</v>
      </c>
      <c r="AE33" s="62" t="s">
        <v>32</v>
      </c>
    </row>
    <row r="34" spans="1:31" x14ac:dyDescent="0.3">
      <c r="A34" s="62" t="s">
        <v>106</v>
      </c>
      <c r="B34" s="62">
        <v>18</v>
      </c>
      <c r="C34" s="62">
        <v>130</v>
      </c>
      <c r="D34" s="62" t="s">
        <v>107</v>
      </c>
      <c r="E34" s="62">
        <v>0</v>
      </c>
      <c r="F34" s="62">
        <v>0</v>
      </c>
      <c r="G34" s="62">
        <v>0</v>
      </c>
      <c r="H34" s="62"/>
      <c r="I34" s="62">
        <v>1.1859999999999999</v>
      </c>
      <c r="J34" s="62">
        <v>5638</v>
      </c>
      <c r="K34" s="62">
        <v>1618</v>
      </c>
      <c r="L34" s="62">
        <v>1660</v>
      </c>
      <c r="M34" s="62" t="s">
        <v>42</v>
      </c>
      <c r="N34" s="62"/>
      <c r="O34" s="62">
        <v>4.8000000000000001E-2</v>
      </c>
      <c r="P34" s="62">
        <v>4384</v>
      </c>
      <c r="Q34" s="62">
        <v>1545</v>
      </c>
      <c r="R34" s="62">
        <v>1588</v>
      </c>
      <c r="S34" s="62" t="s">
        <v>31</v>
      </c>
      <c r="T34" s="62"/>
      <c r="U34" s="62">
        <v>1.7000000000000001E-2</v>
      </c>
      <c r="V34" s="62">
        <v>0</v>
      </c>
      <c r="W34" s="62">
        <v>0</v>
      </c>
      <c r="X34" s="62">
        <v>0</v>
      </c>
      <c r="Y34" s="62" t="s">
        <v>32</v>
      </c>
      <c r="Z34" s="62"/>
      <c r="AA34" s="62">
        <v>1E-3</v>
      </c>
      <c r="AB34" s="62">
        <v>0</v>
      </c>
      <c r="AC34" s="62">
        <v>0</v>
      </c>
      <c r="AD34" s="62">
        <v>0</v>
      </c>
      <c r="AE34" s="62" t="s">
        <v>32</v>
      </c>
    </row>
    <row r="35" spans="1:31" x14ac:dyDescent="0.3">
      <c r="A35" s="62" t="s">
        <v>106</v>
      </c>
      <c r="B35" s="62">
        <v>19</v>
      </c>
      <c r="C35" s="62">
        <v>133</v>
      </c>
      <c r="D35" s="62" t="s">
        <v>108</v>
      </c>
      <c r="E35" s="62">
        <v>0</v>
      </c>
      <c r="F35" s="62">
        <v>0</v>
      </c>
      <c r="G35" s="62">
        <v>0</v>
      </c>
      <c r="H35" s="62"/>
      <c r="I35" s="62">
        <v>2.0139999999999998</v>
      </c>
      <c r="J35" s="62">
        <v>5867</v>
      </c>
      <c r="K35" s="62">
        <v>1678</v>
      </c>
      <c r="L35" s="62">
        <v>1710</v>
      </c>
      <c r="M35" s="62" t="s">
        <v>31</v>
      </c>
      <c r="N35" s="62"/>
      <c r="O35" s="62">
        <v>0.186</v>
      </c>
      <c r="P35" s="62">
        <v>4809</v>
      </c>
      <c r="Q35" s="62">
        <v>1605</v>
      </c>
      <c r="R35" s="62">
        <v>1650</v>
      </c>
      <c r="S35" s="62" t="s">
        <v>31</v>
      </c>
      <c r="T35" s="62"/>
      <c r="U35" s="62">
        <v>2.8000000000000001E-2</v>
      </c>
      <c r="V35" s="62">
        <v>0</v>
      </c>
      <c r="W35" s="62">
        <v>0</v>
      </c>
      <c r="X35" s="62">
        <v>0</v>
      </c>
      <c r="Y35" s="62" t="s">
        <v>32</v>
      </c>
      <c r="Z35" s="62"/>
      <c r="AA35" s="62">
        <v>6.0000000000000001E-3</v>
      </c>
      <c r="AB35" s="62">
        <v>0</v>
      </c>
      <c r="AC35" s="62">
        <v>0</v>
      </c>
      <c r="AD35" s="62">
        <v>0</v>
      </c>
      <c r="AE35" s="62" t="s">
        <v>32</v>
      </c>
    </row>
    <row r="36" spans="1:31" x14ac:dyDescent="0.3">
      <c r="A36" s="62" t="s">
        <v>106</v>
      </c>
      <c r="B36" s="62">
        <v>20</v>
      </c>
      <c r="C36" s="62">
        <v>131</v>
      </c>
      <c r="D36" s="62" t="s">
        <v>107</v>
      </c>
      <c r="E36" s="62">
        <v>0</v>
      </c>
      <c r="F36" s="62">
        <v>0</v>
      </c>
      <c r="G36" s="62">
        <v>0</v>
      </c>
      <c r="H36" s="62"/>
      <c r="I36" s="62">
        <v>15.038</v>
      </c>
      <c r="J36" s="62">
        <v>9467</v>
      </c>
      <c r="K36" s="62">
        <v>1738</v>
      </c>
      <c r="L36" s="62">
        <v>1772</v>
      </c>
      <c r="M36" s="62" t="s">
        <v>31</v>
      </c>
      <c r="N36" s="62"/>
      <c r="O36" s="62">
        <v>1.468</v>
      </c>
      <c r="P36" s="62">
        <v>8746</v>
      </c>
      <c r="Q36" s="62">
        <v>1665</v>
      </c>
      <c r="R36" s="62">
        <v>1708</v>
      </c>
      <c r="S36" s="62" t="s">
        <v>31</v>
      </c>
      <c r="T36" s="62"/>
      <c r="U36" s="62">
        <v>0.21099999999999999</v>
      </c>
      <c r="V36" s="62">
        <v>0</v>
      </c>
      <c r="W36" s="62">
        <v>0</v>
      </c>
      <c r="X36" s="62">
        <v>0</v>
      </c>
      <c r="Y36" s="62" t="s">
        <v>32</v>
      </c>
      <c r="Z36" s="62"/>
      <c r="AA36" s="62">
        <v>4.4999999999999998E-2</v>
      </c>
      <c r="AB36" s="62">
        <v>0</v>
      </c>
      <c r="AC36" s="62">
        <v>0</v>
      </c>
      <c r="AD36" s="62">
        <v>0</v>
      </c>
      <c r="AE36" s="62" t="s">
        <v>32</v>
      </c>
    </row>
    <row r="37" spans="1:31" x14ac:dyDescent="0.3">
      <c r="A37" s="62" t="s">
        <v>106</v>
      </c>
      <c r="B37" s="62">
        <v>21</v>
      </c>
      <c r="C37" s="62">
        <v>132</v>
      </c>
      <c r="D37" s="62" t="s">
        <v>108</v>
      </c>
      <c r="E37" s="62">
        <v>0</v>
      </c>
      <c r="F37" s="62">
        <v>0</v>
      </c>
      <c r="G37" s="62">
        <v>0</v>
      </c>
      <c r="H37" s="62"/>
      <c r="I37" s="62">
        <v>74.614000000000004</v>
      </c>
      <c r="J37" s="62">
        <v>25934</v>
      </c>
      <c r="K37" s="62">
        <v>1798</v>
      </c>
      <c r="L37" s="62">
        <v>1832</v>
      </c>
      <c r="M37" s="62" t="s">
        <v>43</v>
      </c>
      <c r="N37" s="62"/>
      <c r="O37" s="62">
        <v>7.3869999999999996</v>
      </c>
      <c r="P37" s="62">
        <v>26923</v>
      </c>
      <c r="Q37" s="62">
        <v>1725</v>
      </c>
      <c r="R37" s="62">
        <v>1766</v>
      </c>
      <c r="S37" s="62" t="s">
        <v>31</v>
      </c>
      <c r="T37" s="62"/>
      <c r="U37" s="62">
        <v>1.0449999999999999</v>
      </c>
      <c r="V37" s="62">
        <v>0</v>
      </c>
      <c r="W37" s="62">
        <v>0</v>
      </c>
      <c r="X37" s="62">
        <v>0</v>
      </c>
      <c r="Y37" s="62" t="s">
        <v>32</v>
      </c>
      <c r="Z37" s="62"/>
      <c r="AA37" s="62">
        <v>0.22900000000000001</v>
      </c>
      <c r="AB37" s="62">
        <v>0</v>
      </c>
      <c r="AC37" s="62">
        <v>0</v>
      </c>
      <c r="AD37" s="62">
        <v>0</v>
      </c>
      <c r="AE37" s="62" t="s">
        <v>32</v>
      </c>
    </row>
    <row r="38" spans="1:31" x14ac:dyDescent="0.3">
      <c r="A38" s="62" t="s">
        <v>86</v>
      </c>
      <c r="B38" s="62">
        <v>22</v>
      </c>
      <c r="C38" s="62">
        <v>138</v>
      </c>
      <c r="D38" s="62" t="s">
        <v>87</v>
      </c>
      <c r="E38" s="62">
        <v>0</v>
      </c>
      <c r="F38" s="62">
        <v>0</v>
      </c>
      <c r="G38" s="62">
        <v>0</v>
      </c>
      <c r="H38" s="62"/>
      <c r="I38" s="62">
        <v>153.27699999999999</v>
      </c>
      <c r="J38" s="62">
        <v>47677</v>
      </c>
      <c r="K38" s="62">
        <v>1858</v>
      </c>
      <c r="L38" s="62">
        <v>1891</v>
      </c>
      <c r="M38" s="62" t="s">
        <v>43</v>
      </c>
      <c r="N38" s="62"/>
      <c r="O38" s="62">
        <v>15.044</v>
      </c>
      <c r="P38" s="62">
        <v>50437</v>
      </c>
      <c r="Q38" s="62">
        <v>1785</v>
      </c>
      <c r="R38" s="62">
        <v>1826</v>
      </c>
      <c r="S38" s="62" t="s">
        <v>43</v>
      </c>
      <c r="T38" s="62"/>
      <c r="U38" s="62">
        <v>2.1469999999999998</v>
      </c>
      <c r="V38" s="62">
        <v>0</v>
      </c>
      <c r="W38" s="62">
        <v>0</v>
      </c>
      <c r="X38" s="62">
        <v>0</v>
      </c>
      <c r="Y38" s="62" t="s">
        <v>32</v>
      </c>
      <c r="Z38" s="62"/>
      <c r="AA38" s="62">
        <v>0.46500000000000002</v>
      </c>
      <c r="AB38" s="62">
        <v>0</v>
      </c>
      <c r="AC38" s="62">
        <v>0</v>
      </c>
      <c r="AD38" s="62">
        <v>0</v>
      </c>
      <c r="AE38" s="62" t="s">
        <v>32</v>
      </c>
    </row>
    <row r="39" spans="1:31" x14ac:dyDescent="0.3">
      <c r="A39" s="62" t="s">
        <v>109</v>
      </c>
      <c r="B39" s="62">
        <v>23</v>
      </c>
      <c r="C39" s="62">
        <v>0</v>
      </c>
      <c r="D39" s="62" t="s">
        <v>110</v>
      </c>
      <c r="E39" s="62">
        <v>0</v>
      </c>
      <c r="F39" s="62">
        <v>0</v>
      </c>
      <c r="G39" s="62">
        <v>0</v>
      </c>
      <c r="H39" s="62"/>
      <c r="I39" s="62">
        <v>-7.1719999999999997</v>
      </c>
      <c r="J39" s="62">
        <v>3328</v>
      </c>
      <c r="K39" s="62">
        <v>2038</v>
      </c>
      <c r="L39" s="62">
        <v>2080</v>
      </c>
      <c r="M39" s="62" t="s">
        <v>31</v>
      </c>
      <c r="N39" s="62"/>
      <c r="O39" s="62">
        <v>-0.30599999999999999</v>
      </c>
      <c r="P39" s="62">
        <v>3299</v>
      </c>
      <c r="Q39" s="62">
        <v>1965</v>
      </c>
      <c r="R39" s="62">
        <v>2012</v>
      </c>
      <c r="S39" s="62" t="s">
        <v>31</v>
      </c>
      <c r="T39" s="62"/>
      <c r="U39" s="62">
        <v>-0.1</v>
      </c>
      <c r="V39" s="62">
        <v>0</v>
      </c>
      <c r="W39" s="62">
        <v>0</v>
      </c>
      <c r="X39" s="62">
        <v>0</v>
      </c>
      <c r="Y39" s="62" t="s">
        <v>32</v>
      </c>
      <c r="Z39" s="62"/>
      <c r="AA39" s="62">
        <v>-8.9999999999999993E-3</v>
      </c>
      <c r="AB39" s="62">
        <v>0</v>
      </c>
      <c r="AC39" s="62">
        <v>0</v>
      </c>
      <c r="AD39" s="62">
        <v>0</v>
      </c>
      <c r="AE39" s="62" t="s">
        <v>32</v>
      </c>
    </row>
    <row r="40" spans="1:31" x14ac:dyDescent="0.3">
      <c r="A40" s="62" t="s">
        <v>111</v>
      </c>
      <c r="B40" s="62">
        <v>24</v>
      </c>
      <c r="C40" s="62">
        <v>121</v>
      </c>
      <c r="D40" s="62" t="s">
        <v>30</v>
      </c>
      <c r="E40" s="62">
        <v>0</v>
      </c>
      <c r="F40" s="62">
        <v>0</v>
      </c>
      <c r="G40" s="62">
        <v>0</v>
      </c>
      <c r="H40" s="62"/>
      <c r="I40" s="62">
        <v>0.61</v>
      </c>
      <c r="J40" s="62">
        <v>5479</v>
      </c>
      <c r="K40" s="62">
        <v>2098</v>
      </c>
      <c r="L40" s="62">
        <v>2134</v>
      </c>
      <c r="M40" s="62" t="s">
        <v>31</v>
      </c>
      <c r="N40" s="62"/>
      <c r="O40" s="62">
        <v>0.13100000000000001</v>
      </c>
      <c r="P40" s="62">
        <v>4641</v>
      </c>
      <c r="Q40" s="62">
        <v>2025</v>
      </c>
      <c r="R40" s="62">
        <v>2071</v>
      </c>
      <c r="S40" s="62" t="s">
        <v>31</v>
      </c>
      <c r="T40" s="62"/>
      <c r="U40" s="62">
        <v>8.9999999999999993E-3</v>
      </c>
      <c r="V40" s="62">
        <v>0</v>
      </c>
      <c r="W40" s="62">
        <v>0</v>
      </c>
      <c r="X40" s="62">
        <v>0</v>
      </c>
      <c r="Y40" s="62" t="s">
        <v>32</v>
      </c>
      <c r="Z40" s="62"/>
      <c r="AA40" s="62">
        <v>4.0000000000000001E-3</v>
      </c>
      <c r="AB40" s="62">
        <v>0</v>
      </c>
      <c r="AC40" s="62">
        <v>0</v>
      </c>
      <c r="AD40" s="62">
        <v>0</v>
      </c>
      <c r="AE40" s="62" t="s">
        <v>32</v>
      </c>
    </row>
    <row r="41" spans="1:31" x14ac:dyDescent="0.3">
      <c r="A41" s="62" t="s">
        <v>112</v>
      </c>
      <c r="B41" s="62">
        <v>25</v>
      </c>
      <c r="C41" s="62">
        <v>122</v>
      </c>
      <c r="D41" s="62" t="s">
        <v>30</v>
      </c>
      <c r="E41" s="62">
        <v>0</v>
      </c>
      <c r="F41" s="62">
        <v>0</v>
      </c>
      <c r="G41" s="62">
        <v>0</v>
      </c>
      <c r="H41" s="62"/>
      <c r="I41" s="62">
        <v>1.37</v>
      </c>
      <c r="J41" s="62">
        <v>5689</v>
      </c>
      <c r="K41" s="62">
        <v>2158</v>
      </c>
      <c r="L41" s="62">
        <v>2193</v>
      </c>
      <c r="M41" s="62" t="s">
        <v>31</v>
      </c>
      <c r="N41" s="62"/>
      <c r="O41" s="62">
        <v>0.20200000000000001</v>
      </c>
      <c r="P41" s="62">
        <v>4857</v>
      </c>
      <c r="Q41" s="62">
        <v>2085</v>
      </c>
      <c r="R41" s="62">
        <v>2132</v>
      </c>
      <c r="S41" s="62" t="s">
        <v>31</v>
      </c>
      <c r="T41" s="62"/>
      <c r="U41" s="62">
        <v>1.9E-2</v>
      </c>
      <c r="V41" s="62">
        <v>0</v>
      </c>
      <c r="W41" s="62">
        <v>0</v>
      </c>
      <c r="X41" s="62">
        <v>0</v>
      </c>
      <c r="Y41" s="62" t="s">
        <v>32</v>
      </c>
      <c r="Z41" s="62"/>
      <c r="AA41" s="62">
        <v>6.0000000000000001E-3</v>
      </c>
      <c r="AB41" s="62">
        <v>0</v>
      </c>
      <c r="AC41" s="62">
        <v>0</v>
      </c>
      <c r="AD41" s="62">
        <v>0</v>
      </c>
      <c r="AE41" s="62" t="s">
        <v>32</v>
      </c>
    </row>
    <row r="42" spans="1:31" x14ac:dyDescent="0.3">
      <c r="A42" s="62" t="s">
        <v>113</v>
      </c>
      <c r="B42" s="62">
        <v>26</v>
      </c>
      <c r="C42" s="62">
        <v>123</v>
      </c>
      <c r="D42" s="62" t="s">
        <v>30</v>
      </c>
      <c r="E42" s="62">
        <v>0</v>
      </c>
      <c r="F42" s="62">
        <v>0</v>
      </c>
      <c r="G42" s="62">
        <v>0</v>
      </c>
      <c r="H42" s="62"/>
      <c r="I42" s="62">
        <v>7.2489999999999997</v>
      </c>
      <c r="J42" s="62">
        <v>7314</v>
      </c>
      <c r="K42" s="62">
        <v>2218</v>
      </c>
      <c r="L42" s="62">
        <v>2254</v>
      </c>
      <c r="M42" s="62" t="s">
        <v>31</v>
      </c>
      <c r="N42" s="62"/>
      <c r="O42" s="62">
        <v>0.93600000000000005</v>
      </c>
      <c r="P42" s="62">
        <v>7113</v>
      </c>
      <c r="Q42" s="62">
        <v>2145</v>
      </c>
      <c r="R42" s="62">
        <v>2191</v>
      </c>
      <c r="S42" s="62" t="s">
        <v>31</v>
      </c>
      <c r="T42" s="62"/>
      <c r="U42" s="62">
        <v>0.10199999999999999</v>
      </c>
      <c r="V42" s="62">
        <v>0</v>
      </c>
      <c r="W42" s="62">
        <v>0</v>
      </c>
      <c r="X42" s="62">
        <v>0</v>
      </c>
      <c r="Y42" s="62" t="s">
        <v>32</v>
      </c>
      <c r="Z42" s="62"/>
      <c r="AA42" s="62">
        <v>2.9000000000000001E-2</v>
      </c>
      <c r="AB42" s="62">
        <v>0</v>
      </c>
      <c r="AC42" s="62">
        <v>0</v>
      </c>
      <c r="AD42" s="62">
        <v>0</v>
      </c>
      <c r="AE42" s="62" t="s">
        <v>32</v>
      </c>
    </row>
    <row r="43" spans="1:31" x14ac:dyDescent="0.3">
      <c r="A43" s="62" t="s">
        <v>141</v>
      </c>
      <c r="B43" s="62">
        <v>27</v>
      </c>
      <c r="C43" s="62">
        <v>1</v>
      </c>
      <c r="D43" s="62" t="s">
        <v>37</v>
      </c>
      <c r="E43" s="62">
        <v>0</v>
      </c>
      <c r="F43" s="62">
        <v>1</v>
      </c>
      <c r="G43" s="62">
        <v>1</v>
      </c>
      <c r="H43" s="62"/>
      <c r="I43" s="62">
        <v>32.911000000000001</v>
      </c>
      <c r="J43" s="62">
        <v>14407</v>
      </c>
      <c r="K43" s="62">
        <v>2278</v>
      </c>
      <c r="L43" s="62">
        <v>2315</v>
      </c>
      <c r="M43" s="62" t="s">
        <v>31</v>
      </c>
      <c r="N43" s="62"/>
      <c r="O43" s="62">
        <v>0.72799999999999998</v>
      </c>
      <c r="P43" s="62">
        <v>6473</v>
      </c>
      <c r="Q43" s="62">
        <v>2205</v>
      </c>
      <c r="R43" s="62">
        <v>2250</v>
      </c>
      <c r="S43" s="62" t="s">
        <v>31</v>
      </c>
      <c r="T43" s="62"/>
      <c r="U43" s="62">
        <v>0.46100000000000002</v>
      </c>
      <c r="V43" s="62">
        <v>0</v>
      </c>
      <c r="W43" s="62">
        <v>0</v>
      </c>
      <c r="X43" s="62">
        <v>0</v>
      </c>
      <c r="Y43" s="62" t="s">
        <v>32</v>
      </c>
      <c r="Z43" s="62"/>
      <c r="AA43" s="62">
        <v>2.3E-2</v>
      </c>
      <c r="AB43" s="62">
        <v>0</v>
      </c>
      <c r="AC43" s="62">
        <v>0</v>
      </c>
      <c r="AD43" s="62">
        <v>0</v>
      </c>
      <c r="AE43" s="62" t="s">
        <v>32</v>
      </c>
    </row>
    <row r="44" spans="1:31" x14ac:dyDescent="0.3">
      <c r="A44" s="62" t="s">
        <v>141</v>
      </c>
      <c r="B44" s="62">
        <v>28</v>
      </c>
      <c r="C44" s="62">
        <v>1</v>
      </c>
      <c r="D44" s="62" t="s">
        <v>37</v>
      </c>
      <c r="E44" s="62">
        <v>0</v>
      </c>
      <c r="F44" s="62">
        <v>1</v>
      </c>
      <c r="G44" s="62">
        <v>2</v>
      </c>
      <c r="H44" s="62"/>
      <c r="I44" s="62">
        <v>33.427999999999997</v>
      </c>
      <c r="J44" s="62">
        <v>14550</v>
      </c>
      <c r="K44" s="62">
        <v>2338</v>
      </c>
      <c r="L44" s="62">
        <v>2374</v>
      </c>
      <c r="M44" s="62" t="s">
        <v>31</v>
      </c>
      <c r="N44" s="62"/>
      <c r="O44" s="62">
        <v>0.72199999999999998</v>
      </c>
      <c r="P44" s="62">
        <v>6454</v>
      </c>
      <c r="Q44" s="62">
        <v>2265</v>
      </c>
      <c r="R44" s="62">
        <v>2311</v>
      </c>
      <c r="S44" s="62" t="s">
        <v>31</v>
      </c>
      <c r="T44" s="62"/>
      <c r="U44" s="62">
        <v>0.46800000000000003</v>
      </c>
      <c r="V44" s="62">
        <v>0</v>
      </c>
      <c r="W44" s="62">
        <v>0</v>
      </c>
      <c r="X44" s="62">
        <v>0</v>
      </c>
      <c r="Y44" s="62" t="s">
        <v>32</v>
      </c>
      <c r="Z44" s="62"/>
      <c r="AA44" s="62">
        <v>2.1999999999999999E-2</v>
      </c>
      <c r="AB44" s="62">
        <v>0</v>
      </c>
      <c r="AC44" s="62">
        <v>0</v>
      </c>
      <c r="AD44" s="62">
        <v>0</v>
      </c>
      <c r="AE44" s="62" t="s">
        <v>32</v>
      </c>
    </row>
    <row r="45" spans="1:31" x14ac:dyDescent="0.3">
      <c r="A45" s="62" t="s">
        <v>142</v>
      </c>
      <c r="B45" s="62">
        <v>29</v>
      </c>
      <c r="C45" s="62">
        <v>2</v>
      </c>
      <c r="D45" s="62" t="s">
        <v>30</v>
      </c>
      <c r="E45" s="62">
        <v>20</v>
      </c>
      <c r="F45" s="62">
        <v>0</v>
      </c>
      <c r="G45" s="62">
        <v>0</v>
      </c>
      <c r="H45" s="62"/>
      <c r="I45" s="62">
        <v>33.475000000000001</v>
      </c>
      <c r="J45" s="62">
        <v>14563</v>
      </c>
      <c r="K45" s="62">
        <v>2398</v>
      </c>
      <c r="L45" s="62">
        <v>2434</v>
      </c>
      <c r="M45" s="62" t="s">
        <v>31</v>
      </c>
      <c r="N45" s="62"/>
      <c r="O45" s="62">
        <v>0.72399999999999998</v>
      </c>
      <c r="P45" s="62">
        <v>6461</v>
      </c>
      <c r="Q45" s="62">
        <v>2325</v>
      </c>
      <c r="R45" s="62">
        <v>2371</v>
      </c>
      <c r="S45" s="62" t="s">
        <v>31</v>
      </c>
      <c r="T45" s="62"/>
      <c r="U45" s="62">
        <v>0.46899999999999997</v>
      </c>
      <c r="V45" s="62">
        <v>0</v>
      </c>
      <c r="W45" s="62">
        <v>0</v>
      </c>
      <c r="X45" s="62">
        <v>0</v>
      </c>
      <c r="Y45" s="62" t="s">
        <v>32</v>
      </c>
      <c r="Z45" s="62"/>
      <c r="AA45" s="62">
        <v>2.1999999999999999E-2</v>
      </c>
      <c r="AB45" s="62">
        <v>0</v>
      </c>
      <c r="AC45" s="62">
        <v>0</v>
      </c>
      <c r="AD45" s="62">
        <v>0</v>
      </c>
      <c r="AE45" s="62" t="s">
        <v>32</v>
      </c>
    </row>
    <row r="46" spans="1:31" x14ac:dyDescent="0.3">
      <c r="A46" s="62" t="s">
        <v>143</v>
      </c>
      <c r="B46" s="62">
        <v>30</v>
      </c>
      <c r="C46" s="62">
        <v>3</v>
      </c>
      <c r="D46" s="62" t="s">
        <v>30</v>
      </c>
      <c r="E46" s="62">
        <v>20</v>
      </c>
      <c r="F46" s="62">
        <v>0</v>
      </c>
      <c r="G46" s="62">
        <v>0</v>
      </c>
      <c r="H46" s="62"/>
      <c r="I46" s="62">
        <v>34.107999999999997</v>
      </c>
      <c r="J46" s="62">
        <v>14738</v>
      </c>
      <c r="K46" s="62">
        <v>2458</v>
      </c>
      <c r="L46" s="62">
        <v>2494</v>
      </c>
      <c r="M46" s="62" t="s">
        <v>31</v>
      </c>
      <c r="N46" s="62"/>
      <c r="O46" s="62">
        <v>0.74199999999999999</v>
      </c>
      <c r="P46" s="62">
        <v>6516</v>
      </c>
      <c r="Q46" s="62">
        <v>2385</v>
      </c>
      <c r="R46" s="62">
        <v>2431</v>
      </c>
      <c r="S46" s="62" t="s">
        <v>31</v>
      </c>
      <c r="T46" s="62"/>
      <c r="U46" s="62">
        <v>0.47799999999999998</v>
      </c>
      <c r="V46" s="62">
        <v>0</v>
      </c>
      <c r="W46" s="62">
        <v>0</v>
      </c>
      <c r="X46" s="62">
        <v>0</v>
      </c>
      <c r="Y46" s="62" t="s">
        <v>32</v>
      </c>
      <c r="Z46" s="62"/>
      <c r="AA46" s="62">
        <v>2.3E-2</v>
      </c>
      <c r="AB46" s="62">
        <v>0</v>
      </c>
      <c r="AC46" s="62">
        <v>0</v>
      </c>
      <c r="AD46" s="62">
        <v>0</v>
      </c>
      <c r="AE46" s="62" t="s">
        <v>32</v>
      </c>
    </row>
    <row r="47" spans="1:31" x14ac:dyDescent="0.3">
      <c r="A47" s="62" t="s">
        <v>144</v>
      </c>
      <c r="B47" s="62">
        <v>31</v>
      </c>
      <c r="C47" s="62">
        <v>4</v>
      </c>
      <c r="D47" s="62" t="s">
        <v>30</v>
      </c>
      <c r="E47" s="62">
        <v>20</v>
      </c>
      <c r="F47" s="62">
        <v>0</v>
      </c>
      <c r="G47" s="62">
        <v>0</v>
      </c>
      <c r="H47" s="62"/>
      <c r="I47" s="62">
        <v>36.442</v>
      </c>
      <c r="J47" s="62">
        <v>15383</v>
      </c>
      <c r="K47" s="62">
        <v>2518</v>
      </c>
      <c r="L47" s="62">
        <v>2554</v>
      </c>
      <c r="M47" s="62" t="s">
        <v>31</v>
      </c>
      <c r="N47" s="62"/>
      <c r="O47" s="62">
        <v>0.83299999999999996</v>
      </c>
      <c r="P47" s="62">
        <v>6797</v>
      </c>
      <c r="Q47" s="62">
        <v>2445</v>
      </c>
      <c r="R47" s="62">
        <v>2491</v>
      </c>
      <c r="S47" s="62" t="s">
        <v>31</v>
      </c>
      <c r="T47" s="62"/>
      <c r="U47" s="62">
        <v>0.51</v>
      </c>
      <c r="V47" s="62">
        <v>0</v>
      </c>
      <c r="W47" s="62">
        <v>0</v>
      </c>
      <c r="X47" s="62">
        <v>0</v>
      </c>
      <c r="Y47" s="62" t="s">
        <v>32</v>
      </c>
      <c r="Z47" s="62"/>
      <c r="AA47" s="62">
        <v>2.5999999999999999E-2</v>
      </c>
      <c r="AB47" s="62">
        <v>0</v>
      </c>
      <c r="AC47" s="62">
        <v>0</v>
      </c>
      <c r="AD47" s="62">
        <v>0</v>
      </c>
      <c r="AE47" s="62" t="s">
        <v>32</v>
      </c>
    </row>
    <row r="48" spans="1:31" x14ac:dyDescent="0.3">
      <c r="A48" s="62" t="s">
        <v>145</v>
      </c>
      <c r="B48" s="62">
        <v>32</v>
      </c>
      <c r="C48" s="62">
        <v>5</v>
      </c>
      <c r="D48" s="62" t="s">
        <v>30</v>
      </c>
      <c r="E48" s="62">
        <v>20</v>
      </c>
      <c r="F48" s="62">
        <v>0</v>
      </c>
      <c r="G48" s="62">
        <v>0</v>
      </c>
      <c r="H48" s="62"/>
      <c r="I48" s="62">
        <v>34.94</v>
      </c>
      <c r="J48" s="62">
        <v>14968</v>
      </c>
      <c r="K48" s="62">
        <v>2578</v>
      </c>
      <c r="L48" s="62">
        <v>2615</v>
      </c>
      <c r="M48" s="62" t="s">
        <v>31</v>
      </c>
      <c r="N48" s="62"/>
      <c r="O48" s="62">
        <v>0.79600000000000004</v>
      </c>
      <c r="P48" s="62">
        <v>6682</v>
      </c>
      <c r="Q48" s="62">
        <v>2505</v>
      </c>
      <c r="R48" s="62">
        <v>2550</v>
      </c>
      <c r="S48" s="62" t="s">
        <v>31</v>
      </c>
      <c r="T48" s="62"/>
      <c r="U48" s="62">
        <v>0.48899999999999999</v>
      </c>
      <c r="V48" s="62">
        <v>0</v>
      </c>
      <c r="W48" s="62">
        <v>0</v>
      </c>
      <c r="X48" s="62">
        <v>0</v>
      </c>
      <c r="Y48" s="62" t="s">
        <v>32</v>
      </c>
      <c r="Z48" s="62"/>
      <c r="AA48" s="62">
        <v>2.5000000000000001E-2</v>
      </c>
      <c r="AB48" s="62">
        <v>0</v>
      </c>
      <c r="AC48" s="62">
        <v>0</v>
      </c>
      <c r="AD48" s="62">
        <v>0</v>
      </c>
      <c r="AE48" s="62" t="s">
        <v>32</v>
      </c>
    </row>
    <row r="49" spans="1:31" x14ac:dyDescent="0.3">
      <c r="A49" s="62" t="s">
        <v>146</v>
      </c>
      <c r="B49" s="62">
        <v>33</v>
      </c>
      <c r="C49" s="62">
        <v>6</v>
      </c>
      <c r="D49" s="62" t="s">
        <v>30</v>
      </c>
      <c r="E49" s="62">
        <v>20</v>
      </c>
      <c r="F49" s="62">
        <v>0</v>
      </c>
      <c r="G49" s="62">
        <v>0</v>
      </c>
      <c r="H49" s="62"/>
      <c r="I49" s="62">
        <v>35.353000000000002</v>
      </c>
      <c r="J49" s="62">
        <v>15082</v>
      </c>
      <c r="K49" s="62">
        <v>2638</v>
      </c>
      <c r="L49" s="62">
        <v>2674</v>
      </c>
      <c r="M49" s="62" t="s">
        <v>31</v>
      </c>
      <c r="N49" s="62"/>
      <c r="O49" s="62">
        <v>0.81699999999999995</v>
      </c>
      <c r="P49" s="62">
        <v>6747</v>
      </c>
      <c r="Q49" s="62">
        <v>2565</v>
      </c>
      <c r="R49" s="62">
        <v>2609</v>
      </c>
      <c r="S49" s="62" t="s">
        <v>31</v>
      </c>
      <c r="T49" s="62"/>
      <c r="U49" s="62">
        <v>0.495</v>
      </c>
      <c r="V49" s="62">
        <v>0</v>
      </c>
      <c r="W49" s="62">
        <v>0</v>
      </c>
      <c r="X49" s="62">
        <v>0</v>
      </c>
      <c r="Y49" s="62" t="s">
        <v>32</v>
      </c>
      <c r="Z49" s="62"/>
      <c r="AA49" s="62">
        <v>2.5000000000000001E-2</v>
      </c>
      <c r="AB49" s="62">
        <v>0</v>
      </c>
      <c r="AC49" s="62">
        <v>0</v>
      </c>
      <c r="AD49" s="62">
        <v>0</v>
      </c>
      <c r="AE49" s="62" t="s">
        <v>32</v>
      </c>
    </row>
    <row r="50" spans="1:31" x14ac:dyDescent="0.3">
      <c r="A50" s="62" t="s">
        <v>147</v>
      </c>
      <c r="B50" s="62">
        <v>34</v>
      </c>
      <c r="C50" s="62">
        <v>7</v>
      </c>
      <c r="D50" s="62" t="s">
        <v>30</v>
      </c>
      <c r="E50" s="62">
        <v>20</v>
      </c>
      <c r="F50" s="62">
        <v>0</v>
      </c>
      <c r="G50" s="62">
        <v>0</v>
      </c>
      <c r="H50" s="62"/>
      <c r="I50" s="62">
        <v>35.225999999999999</v>
      </c>
      <c r="J50" s="62">
        <v>15047</v>
      </c>
      <c r="K50" s="62">
        <v>2698</v>
      </c>
      <c r="L50" s="62">
        <v>2734</v>
      </c>
      <c r="M50" s="62" t="s">
        <v>31</v>
      </c>
      <c r="N50" s="62"/>
      <c r="O50" s="62">
        <v>0.748</v>
      </c>
      <c r="P50" s="62">
        <v>6535</v>
      </c>
      <c r="Q50" s="62">
        <v>2625</v>
      </c>
      <c r="R50" s="62">
        <v>2670</v>
      </c>
      <c r="S50" s="62" t="s">
        <v>31</v>
      </c>
      <c r="T50" s="62"/>
      <c r="U50" s="62">
        <v>0.49299999999999999</v>
      </c>
      <c r="V50" s="62">
        <v>0</v>
      </c>
      <c r="W50" s="62">
        <v>0</v>
      </c>
      <c r="X50" s="62">
        <v>0</v>
      </c>
      <c r="Y50" s="62" t="s">
        <v>32</v>
      </c>
      <c r="Z50" s="62"/>
      <c r="AA50" s="62">
        <v>2.3E-2</v>
      </c>
      <c r="AB50" s="62">
        <v>0</v>
      </c>
      <c r="AC50" s="62">
        <v>0</v>
      </c>
      <c r="AD50" s="62">
        <v>0</v>
      </c>
      <c r="AE50" s="62" t="s">
        <v>32</v>
      </c>
    </row>
    <row r="51" spans="1:31" x14ac:dyDescent="0.3">
      <c r="A51" s="62" t="s">
        <v>148</v>
      </c>
      <c r="B51" s="62">
        <v>35</v>
      </c>
      <c r="C51" s="62">
        <v>8</v>
      </c>
      <c r="D51" s="62" t="s">
        <v>30</v>
      </c>
      <c r="E51" s="62">
        <v>20</v>
      </c>
      <c r="F51" s="62">
        <v>0</v>
      </c>
      <c r="G51" s="62">
        <v>0</v>
      </c>
      <c r="H51" s="62"/>
      <c r="I51" s="62">
        <v>34.567999999999998</v>
      </c>
      <c r="J51" s="62">
        <v>14865</v>
      </c>
      <c r="K51" s="62">
        <v>2758</v>
      </c>
      <c r="L51" s="62">
        <v>2793</v>
      </c>
      <c r="M51" s="62" t="s">
        <v>31</v>
      </c>
      <c r="N51" s="62"/>
      <c r="O51" s="62">
        <v>0.69899999999999995</v>
      </c>
      <c r="P51" s="62">
        <v>6385</v>
      </c>
      <c r="Q51" s="62">
        <v>2685</v>
      </c>
      <c r="R51" s="62">
        <v>2730</v>
      </c>
      <c r="S51" s="62" t="s">
        <v>31</v>
      </c>
      <c r="T51" s="62"/>
      <c r="U51" s="62">
        <v>0.48399999999999999</v>
      </c>
      <c r="V51" s="62">
        <v>0</v>
      </c>
      <c r="W51" s="62">
        <v>0</v>
      </c>
      <c r="X51" s="62">
        <v>0</v>
      </c>
      <c r="Y51" s="62" t="s">
        <v>32</v>
      </c>
      <c r="Z51" s="62"/>
      <c r="AA51" s="62">
        <v>2.1999999999999999E-2</v>
      </c>
      <c r="AB51" s="62">
        <v>0</v>
      </c>
      <c r="AC51" s="62">
        <v>0</v>
      </c>
      <c r="AD51" s="62">
        <v>0</v>
      </c>
      <c r="AE51" s="62" t="s">
        <v>32</v>
      </c>
    </row>
    <row r="52" spans="1:31" x14ac:dyDescent="0.3">
      <c r="A52" s="62" t="s">
        <v>149</v>
      </c>
      <c r="B52" s="62">
        <v>36</v>
      </c>
      <c r="C52" s="62">
        <v>9</v>
      </c>
      <c r="D52" s="62" t="s">
        <v>30</v>
      </c>
      <c r="E52" s="62">
        <v>20</v>
      </c>
      <c r="F52" s="62">
        <v>0</v>
      </c>
      <c r="G52" s="62">
        <v>0</v>
      </c>
      <c r="H52" s="62"/>
      <c r="I52" s="62">
        <v>35.735999999999997</v>
      </c>
      <c r="J52" s="62">
        <v>15188</v>
      </c>
      <c r="K52" s="62">
        <v>2818</v>
      </c>
      <c r="L52" s="62">
        <v>2853</v>
      </c>
      <c r="M52" s="62" t="s">
        <v>31</v>
      </c>
      <c r="N52" s="62"/>
      <c r="O52" s="62">
        <v>0.75900000000000001</v>
      </c>
      <c r="P52" s="62">
        <v>6569</v>
      </c>
      <c r="Q52" s="62">
        <v>2745</v>
      </c>
      <c r="R52" s="62">
        <v>2790</v>
      </c>
      <c r="S52" s="62" t="s">
        <v>31</v>
      </c>
      <c r="T52" s="62"/>
      <c r="U52" s="62">
        <v>0.501</v>
      </c>
      <c r="V52" s="62">
        <v>0</v>
      </c>
      <c r="W52" s="62">
        <v>0</v>
      </c>
      <c r="X52" s="62">
        <v>0</v>
      </c>
      <c r="Y52" s="62" t="s">
        <v>32</v>
      </c>
      <c r="Z52" s="62"/>
      <c r="AA52" s="62">
        <v>2.3E-2</v>
      </c>
      <c r="AB52" s="62">
        <v>0</v>
      </c>
      <c r="AC52" s="62">
        <v>0</v>
      </c>
      <c r="AD52" s="62">
        <v>0</v>
      </c>
      <c r="AE52" s="62" t="s">
        <v>32</v>
      </c>
    </row>
    <row r="53" spans="1:31" x14ac:dyDescent="0.3">
      <c r="A53" s="62" t="s">
        <v>150</v>
      </c>
      <c r="B53" s="62">
        <v>37</v>
      </c>
      <c r="C53" s="62">
        <v>10</v>
      </c>
      <c r="D53" s="62" t="s">
        <v>30</v>
      </c>
      <c r="E53" s="62">
        <v>20</v>
      </c>
      <c r="F53" s="62">
        <v>0</v>
      </c>
      <c r="G53" s="62">
        <v>0</v>
      </c>
      <c r="H53" s="62"/>
      <c r="I53" s="62">
        <v>35.536999999999999</v>
      </c>
      <c r="J53" s="62">
        <v>15133</v>
      </c>
      <c r="K53" s="62">
        <v>2878</v>
      </c>
      <c r="L53" s="62">
        <v>2913</v>
      </c>
      <c r="M53" s="62" t="s">
        <v>31</v>
      </c>
      <c r="N53" s="62"/>
      <c r="O53" s="62">
        <v>0.73599999999999999</v>
      </c>
      <c r="P53" s="62">
        <v>6498</v>
      </c>
      <c r="Q53" s="62">
        <v>2805</v>
      </c>
      <c r="R53" s="62">
        <v>2850</v>
      </c>
      <c r="S53" s="62" t="s">
        <v>31</v>
      </c>
      <c r="T53" s="62"/>
      <c r="U53" s="62">
        <v>0.498</v>
      </c>
      <c r="V53" s="62">
        <v>0</v>
      </c>
      <c r="W53" s="62">
        <v>0</v>
      </c>
      <c r="X53" s="62">
        <v>0</v>
      </c>
      <c r="Y53" s="62" t="s">
        <v>32</v>
      </c>
      <c r="Z53" s="62"/>
      <c r="AA53" s="62">
        <v>2.3E-2</v>
      </c>
      <c r="AB53" s="62">
        <v>0</v>
      </c>
      <c r="AC53" s="62">
        <v>0</v>
      </c>
      <c r="AD53" s="62">
        <v>0</v>
      </c>
      <c r="AE53" s="62" t="s">
        <v>32</v>
      </c>
    </row>
    <row r="54" spans="1:31" x14ac:dyDescent="0.3">
      <c r="A54" s="62" t="s">
        <v>39</v>
      </c>
      <c r="B54" s="62">
        <v>38</v>
      </c>
      <c r="C54" s="62">
        <v>11</v>
      </c>
      <c r="D54" s="62" t="s">
        <v>30</v>
      </c>
      <c r="E54" s="62">
        <v>20</v>
      </c>
      <c r="F54" s="62">
        <v>0</v>
      </c>
      <c r="G54" s="62">
        <v>0</v>
      </c>
      <c r="H54" s="62"/>
      <c r="I54" s="62">
        <v>-1.2130000000000001</v>
      </c>
      <c r="J54" s="62">
        <v>4975</v>
      </c>
      <c r="K54" s="62">
        <v>2938</v>
      </c>
      <c r="L54" s="62">
        <v>2980</v>
      </c>
      <c r="M54" s="62" t="s">
        <v>43</v>
      </c>
      <c r="N54" s="62"/>
      <c r="O54" s="62">
        <v>0.17599999999999999</v>
      </c>
      <c r="P54" s="62">
        <v>4777</v>
      </c>
      <c r="Q54" s="62">
        <v>2865</v>
      </c>
      <c r="R54" s="62">
        <v>2910</v>
      </c>
      <c r="S54" s="62" t="s">
        <v>31</v>
      </c>
      <c r="T54" s="62"/>
      <c r="U54" s="62">
        <v>-1.7000000000000001E-2</v>
      </c>
      <c r="V54" s="62">
        <v>0</v>
      </c>
      <c r="W54" s="62">
        <v>0</v>
      </c>
      <c r="X54" s="62">
        <v>0</v>
      </c>
      <c r="Y54" s="62" t="s">
        <v>32</v>
      </c>
      <c r="Z54" s="62"/>
      <c r="AA54" s="62">
        <v>5.0000000000000001E-3</v>
      </c>
      <c r="AB54" s="62">
        <v>0</v>
      </c>
      <c r="AC54" s="62">
        <v>0</v>
      </c>
      <c r="AD54" s="62">
        <v>0</v>
      </c>
      <c r="AE54" s="62" t="s">
        <v>32</v>
      </c>
    </row>
    <row r="55" spans="1:31" x14ac:dyDescent="0.3">
      <c r="A55" s="62" t="s">
        <v>41</v>
      </c>
      <c r="B55" s="62">
        <v>39</v>
      </c>
      <c r="C55" s="62">
        <v>12</v>
      </c>
      <c r="D55" s="62" t="s">
        <v>30</v>
      </c>
      <c r="E55" s="62">
        <v>20</v>
      </c>
      <c r="F55" s="62">
        <v>0</v>
      </c>
      <c r="G55" s="62">
        <v>0</v>
      </c>
      <c r="H55" s="62"/>
      <c r="I55" s="62">
        <v>5.9610000000000003</v>
      </c>
      <c r="J55" s="62">
        <v>6958</v>
      </c>
      <c r="K55" s="62">
        <v>2998</v>
      </c>
      <c r="L55" s="62">
        <v>3033</v>
      </c>
      <c r="M55" s="62" t="s">
        <v>31</v>
      </c>
      <c r="N55" s="62"/>
      <c r="O55" s="62">
        <v>0.92900000000000005</v>
      </c>
      <c r="P55" s="62">
        <v>7091</v>
      </c>
      <c r="Q55" s="62">
        <v>2925</v>
      </c>
      <c r="R55" s="62">
        <v>2970</v>
      </c>
      <c r="S55" s="62" t="s">
        <v>31</v>
      </c>
      <c r="T55" s="62"/>
      <c r="U55" s="62">
        <v>8.3000000000000004E-2</v>
      </c>
      <c r="V55" s="62">
        <v>0</v>
      </c>
      <c r="W55" s="62">
        <v>0</v>
      </c>
      <c r="X55" s="62">
        <v>0</v>
      </c>
      <c r="Y55" s="62" t="s">
        <v>32</v>
      </c>
      <c r="Z55" s="62"/>
      <c r="AA55" s="62">
        <v>2.9000000000000001E-2</v>
      </c>
      <c r="AB55" s="62">
        <v>0</v>
      </c>
      <c r="AC55" s="62">
        <v>0</v>
      </c>
      <c r="AD55" s="62">
        <v>0</v>
      </c>
      <c r="AE55" s="62" t="s">
        <v>32</v>
      </c>
    </row>
    <row r="56" spans="1:31" x14ac:dyDescent="0.3">
      <c r="A56" s="62" t="s">
        <v>106</v>
      </c>
      <c r="B56" s="62">
        <v>40</v>
      </c>
      <c r="C56" s="62">
        <v>130</v>
      </c>
      <c r="D56" s="62" t="s">
        <v>107</v>
      </c>
      <c r="E56" s="62">
        <v>0</v>
      </c>
      <c r="F56" s="62">
        <v>0</v>
      </c>
      <c r="G56" s="62">
        <v>0</v>
      </c>
      <c r="H56" s="62"/>
      <c r="I56" s="62">
        <v>0.216</v>
      </c>
      <c r="J56" s="62">
        <v>5370</v>
      </c>
      <c r="K56" s="62">
        <v>3058</v>
      </c>
      <c r="L56" s="62">
        <v>3093</v>
      </c>
      <c r="M56" s="62" t="s">
        <v>31</v>
      </c>
      <c r="N56" s="62"/>
      <c r="O56" s="62">
        <v>0.03</v>
      </c>
      <c r="P56" s="62">
        <v>4329</v>
      </c>
      <c r="Q56" s="62">
        <v>2985</v>
      </c>
      <c r="R56" s="62">
        <v>3032</v>
      </c>
      <c r="S56" s="62" t="s">
        <v>31</v>
      </c>
      <c r="T56" s="62"/>
      <c r="U56" s="62">
        <v>3.0000000000000001E-3</v>
      </c>
      <c r="V56" s="62">
        <v>0</v>
      </c>
      <c r="W56" s="62">
        <v>0</v>
      </c>
      <c r="X56" s="62">
        <v>0</v>
      </c>
      <c r="Y56" s="62" t="s">
        <v>32</v>
      </c>
      <c r="Z56" s="62"/>
      <c r="AA56" s="62">
        <v>1E-3</v>
      </c>
      <c r="AB56" s="62">
        <v>0</v>
      </c>
      <c r="AC56" s="62">
        <v>0</v>
      </c>
      <c r="AD56" s="62">
        <v>0</v>
      </c>
      <c r="AE56" s="62" t="s">
        <v>32</v>
      </c>
    </row>
    <row r="57" spans="1:31" x14ac:dyDescent="0.3">
      <c r="A57" s="62" t="s">
        <v>106</v>
      </c>
      <c r="B57" s="62">
        <v>41</v>
      </c>
      <c r="C57" s="62">
        <v>133</v>
      </c>
      <c r="D57" s="62" t="s">
        <v>108</v>
      </c>
      <c r="E57" s="62">
        <v>0</v>
      </c>
      <c r="F57" s="62">
        <v>0</v>
      </c>
      <c r="G57" s="62">
        <v>0</v>
      </c>
      <c r="H57" s="62"/>
      <c r="I57" s="62">
        <v>1.5980000000000001</v>
      </c>
      <c r="J57" s="62">
        <v>5752</v>
      </c>
      <c r="K57" s="62">
        <v>3118</v>
      </c>
      <c r="L57" s="62">
        <v>3153</v>
      </c>
      <c r="M57" s="62" t="s">
        <v>31</v>
      </c>
      <c r="N57" s="62"/>
      <c r="O57" s="62">
        <v>0.16900000000000001</v>
      </c>
      <c r="P57" s="62">
        <v>4756</v>
      </c>
      <c r="Q57" s="62">
        <v>3045</v>
      </c>
      <c r="R57" s="62">
        <v>3091</v>
      </c>
      <c r="S57" s="62" t="s">
        <v>31</v>
      </c>
      <c r="T57" s="62"/>
      <c r="U57" s="62">
        <v>2.1999999999999999E-2</v>
      </c>
      <c r="V57" s="62">
        <v>0</v>
      </c>
      <c r="W57" s="62">
        <v>0</v>
      </c>
      <c r="X57" s="62">
        <v>0</v>
      </c>
      <c r="Y57" s="62" t="s">
        <v>32</v>
      </c>
      <c r="Z57" s="62"/>
      <c r="AA57" s="62">
        <v>5.0000000000000001E-3</v>
      </c>
      <c r="AB57" s="62">
        <v>0</v>
      </c>
      <c r="AC57" s="62">
        <v>0</v>
      </c>
      <c r="AD57" s="62">
        <v>0</v>
      </c>
      <c r="AE57" s="62" t="s">
        <v>32</v>
      </c>
    </row>
    <row r="58" spans="1:31" x14ac:dyDescent="0.3">
      <c r="A58" s="62" t="s">
        <v>106</v>
      </c>
      <c r="B58" s="62">
        <v>42</v>
      </c>
      <c r="C58" s="62">
        <v>131</v>
      </c>
      <c r="D58" s="62" t="s">
        <v>107</v>
      </c>
      <c r="E58" s="62">
        <v>0</v>
      </c>
      <c r="F58" s="62">
        <v>0</v>
      </c>
      <c r="G58" s="62">
        <v>0</v>
      </c>
      <c r="H58" s="62"/>
      <c r="I58" s="62">
        <v>14.923</v>
      </c>
      <c r="J58" s="62">
        <v>9435</v>
      </c>
      <c r="K58" s="62">
        <v>3178</v>
      </c>
      <c r="L58" s="62">
        <v>3214</v>
      </c>
      <c r="M58" s="62" t="s">
        <v>31</v>
      </c>
      <c r="N58" s="62"/>
      <c r="O58" s="62">
        <v>1.4570000000000001</v>
      </c>
      <c r="P58" s="62">
        <v>8713</v>
      </c>
      <c r="Q58" s="62">
        <v>3105</v>
      </c>
      <c r="R58" s="62">
        <v>3148</v>
      </c>
      <c r="S58" s="62" t="s">
        <v>31</v>
      </c>
      <c r="T58" s="62"/>
      <c r="U58" s="62">
        <v>0.20899999999999999</v>
      </c>
      <c r="V58" s="62">
        <v>0</v>
      </c>
      <c r="W58" s="62">
        <v>0</v>
      </c>
      <c r="X58" s="62">
        <v>0</v>
      </c>
      <c r="Y58" s="62" t="s">
        <v>32</v>
      </c>
      <c r="Z58" s="62"/>
      <c r="AA58" s="62">
        <v>4.4999999999999998E-2</v>
      </c>
      <c r="AB58" s="62">
        <v>0</v>
      </c>
      <c r="AC58" s="62">
        <v>0</v>
      </c>
      <c r="AD58" s="62">
        <v>0</v>
      </c>
      <c r="AE58" s="62" t="s">
        <v>32</v>
      </c>
    </row>
    <row r="59" spans="1:31" x14ac:dyDescent="0.3">
      <c r="A59" s="62" t="s">
        <v>106</v>
      </c>
      <c r="B59" s="62">
        <v>43</v>
      </c>
      <c r="C59" s="62">
        <v>132</v>
      </c>
      <c r="D59" s="62" t="s">
        <v>108</v>
      </c>
      <c r="E59" s="62">
        <v>0</v>
      </c>
      <c r="F59" s="62">
        <v>0</v>
      </c>
      <c r="G59" s="62">
        <v>0</v>
      </c>
      <c r="H59" s="62"/>
      <c r="I59" s="62">
        <v>75.721000000000004</v>
      </c>
      <c r="J59" s="62">
        <v>26240</v>
      </c>
      <c r="K59" s="62">
        <v>3238</v>
      </c>
      <c r="L59" s="62">
        <v>3273</v>
      </c>
      <c r="M59" s="62" t="s">
        <v>31</v>
      </c>
      <c r="N59" s="62"/>
      <c r="O59" s="62">
        <v>7.4219999999999997</v>
      </c>
      <c r="P59" s="62">
        <v>27032</v>
      </c>
      <c r="Q59" s="62">
        <v>3165</v>
      </c>
      <c r="R59" s="62">
        <v>3208</v>
      </c>
      <c r="S59" s="62" t="s">
        <v>31</v>
      </c>
      <c r="T59" s="62"/>
      <c r="U59" s="62">
        <v>1.0609999999999999</v>
      </c>
      <c r="V59" s="62">
        <v>0</v>
      </c>
      <c r="W59" s="62">
        <v>0</v>
      </c>
      <c r="X59" s="62">
        <v>0</v>
      </c>
      <c r="Y59" s="62" t="s">
        <v>32</v>
      </c>
      <c r="Z59" s="62"/>
      <c r="AA59" s="62">
        <v>0.23</v>
      </c>
      <c r="AB59" s="62">
        <v>0</v>
      </c>
      <c r="AC59" s="62">
        <v>0</v>
      </c>
      <c r="AD59" s="62">
        <v>0</v>
      </c>
      <c r="AE59" s="62" t="s">
        <v>32</v>
      </c>
    </row>
    <row r="60" spans="1:31" x14ac:dyDescent="0.3">
      <c r="A60" s="62" t="s">
        <v>109</v>
      </c>
      <c r="B60" s="62">
        <v>44</v>
      </c>
      <c r="C60" s="62">
        <v>0</v>
      </c>
      <c r="D60" s="62" t="s">
        <v>110</v>
      </c>
      <c r="E60" s="62">
        <v>0</v>
      </c>
      <c r="F60" s="62">
        <v>0</v>
      </c>
      <c r="G60" s="62">
        <v>0</v>
      </c>
      <c r="H60" s="62"/>
      <c r="I60" s="62">
        <v>-7.1719999999999997</v>
      </c>
      <c r="J60" s="62">
        <v>3328</v>
      </c>
      <c r="K60" s="62">
        <v>3418</v>
      </c>
      <c r="L60" s="62">
        <v>3456</v>
      </c>
      <c r="M60" s="62" t="s">
        <v>31</v>
      </c>
      <c r="N60" s="62"/>
      <c r="O60" s="62">
        <v>-0.30599999999999999</v>
      </c>
      <c r="P60" s="62">
        <v>3299</v>
      </c>
      <c r="Q60" s="62">
        <v>3345</v>
      </c>
      <c r="R60" s="62">
        <v>3375</v>
      </c>
      <c r="S60" s="62" t="s">
        <v>31</v>
      </c>
      <c r="T60" s="62"/>
      <c r="U60" s="62">
        <v>-0.1</v>
      </c>
      <c r="V60" s="62">
        <v>0</v>
      </c>
      <c r="W60" s="62">
        <v>0</v>
      </c>
      <c r="X60" s="62">
        <v>0</v>
      </c>
      <c r="Y60" s="62" t="s">
        <v>32</v>
      </c>
      <c r="Z60" s="62"/>
      <c r="AA60" s="62">
        <v>-8.9999999999999993E-3</v>
      </c>
      <c r="AB60" s="62">
        <v>0</v>
      </c>
      <c r="AC60" s="62">
        <v>0</v>
      </c>
      <c r="AD60" s="62">
        <v>0</v>
      </c>
      <c r="AE60" s="62" t="s">
        <v>32</v>
      </c>
    </row>
    <row r="61" spans="1:31" x14ac:dyDescent="0.3">
      <c r="A61" s="62" t="s">
        <v>151</v>
      </c>
      <c r="B61" s="62">
        <v>45</v>
      </c>
      <c r="C61" s="62">
        <v>13</v>
      </c>
      <c r="D61" s="62" t="s">
        <v>37</v>
      </c>
      <c r="E61" s="62">
        <v>0</v>
      </c>
      <c r="F61" s="62">
        <v>2</v>
      </c>
      <c r="G61" s="62">
        <v>1</v>
      </c>
      <c r="H61" s="62"/>
      <c r="I61" s="62">
        <v>34.651000000000003</v>
      </c>
      <c r="J61" s="62">
        <v>14888</v>
      </c>
      <c r="K61" s="62">
        <v>3478</v>
      </c>
      <c r="L61" s="62">
        <v>3513</v>
      </c>
      <c r="M61" s="62" t="s">
        <v>31</v>
      </c>
      <c r="N61" s="62"/>
      <c r="O61" s="62">
        <v>0.78700000000000003</v>
      </c>
      <c r="P61" s="62">
        <v>6656</v>
      </c>
      <c r="Q61" s="62">
        <v>3405</v>
      </c>
      <c r="R61" s="62">
        <v>3451</v>
      </c>
      <c r="S61" s="62" t="s">
        <v>31</v>
      </c>
      <c r="T61" s="62"/>
      <c r="U61" s="62">
        <v>0.48499999999999999</v>
      </c>
      <c r="V61" s="62">
        <v>0</v>
      </c>
      <c r="W61" s="62">
        <v>0</v>
      </c>
      <c r="X61" s="62">
        <v>0</v>
      </c>
      <c r="Y61" s="62" t="s">
        <v>32</v>
      </c>
      <c r="Z61" s="62"/>
      <c r="AA61" s="62">
        <v>2.4E-2</v>
      </c>
      <c r="AB61" s="62">
        <v>0</v>
      </c>
      <c r="AC61" s="62">
        <v>0</v>
      </c>
      <c r="AD61" s="62">
        <v>0</v>
      </c>
      <c r="AE61" s="62" t="s">
        <v>32</v>
      </c>
    </row>
    <row r="62" spans="1:31" x14ac:dyDescent="0.3">
      <c r="A62" s="62" t="s">
        <v>151</v>
      </c>
      <c r="B62" s="62">
        <v>46</v>
      </c>
      <c r="C62" s="62">
        <v>13</v>
      </c>
      <c r="D62" s="62" t="s">
        <v>37</v>
      </c>
      <c r="E62" s="62">
        <v>0</v>
      </c>
      <c r="F62" s="62">
        <v>2</v>
      </c>
      <c r="G62" s="62">
        <v>2</v>
      </c>
      <c r="H62" s="62"/>
      <c r="I62" s="62">
        <v>35.543999999999997</v>
      </c>
      <c r="J62" s="62">
        <v>15135</v>
      </c>
      <c r="K62" s="62">
        <v>3538</v>
      </c>
      <c r="L62" s="62">
        <v>3572</v>
      </c>
      <c r="M62" s="62" t="s">
        <v>31</v>
      </c>
      <c r="N62" s="62"/>
      <c r="O62" s="62">
        <v>0.76600000000000001</v>
      </c>
      <c r="P62" s="62">
        <v>6589</v>
      </c>
      <c r="Q62" s="62">
        <v>3465</v>
      </c>
      <c r="R62" s="62">
        <v>3511</v>
      </c>
      <c r="S62" s="62" t="s">
        <v>31</v>
      </c>
      <c r="T62" s="62"/>
      <c r="U62" s="62">
        <v>0.498</v>
      </c>
      <c r="V62" s="62">
        <v>0</v>
      </c>
      <c r="W62" s="62">
        <v>0</v>
      </c>
      <c r="X62" s="62">
        <v>0</v>
      </c>
      <c r="Y62" s="62" t="s">
        <v>32</v>
      </c>
      <c r="Z62" s="62"/>
      <c r="AA62" s="62">
        <v>2.4E-2</v>
      </c>
      <c r="AB62" s="62">
        <v>0</v>
      </c>
      <c r="AC62" s="62">
        <v>0</v>
      </c>
      <c r="AD62" s="62">
        <v>0</v>
      </c>
      <c r="AE62" s="62" t="s">
        <v>32</v>
      </c>
    </row>
    <row r="63" spans="1:31" x14ac:dyDescent="0.3">
      <c r="A63" s="62" t="s">
        <v>152</v>
      </c>
      <c r="B63" s="62">
        <v>47</v>
      </c>
      <c r="C63" s="62">
        <v>14</v>
      </c>
      <c r="D63" s="62" t="s">
        <v>30</v>
      </c>
      <c r="E63" s="62">
        <v>20</v>
      </c>
      <c r="F63" s="62">
        <v>0</v>
      </c>
      <c r="G63" s="62">
        <v>0</v>
      </c>
      <c r="H63" s="62"/>
      <c r="I63" s="62">
        <v>35.619999999999997</v>
      </c>
      <c r="J63" s="62">
        <v>15156</v>
      </c>
      <c r="K63" s="62">
        <v>3598</v>
      </c>
      <c r="L63" s="62">
        <v>3632</v>
      </c>
      <c r="M63" s="62" t="s">
        <v>31</v>
      </c>
      <c r="N63" s="62"/>
      <c r="O63" s="62">
        <v>0.73399999999999999</v>
      </c>
      <c r="P63" s="62">
        <v>6492</v>
      </c>
      <c r="Q63" s="62">
        <v>3525</v>
      </c>
      <c r="R63" s="62">
        <v>3571</v>
      </c>
      <c r="S63" s="62" t="s">
        <v>31</v>
      </c>
      <c r="T63" s="62"/>
      <c r="U63" s="62">
        <v>0.499</v>
      </c>
      <c r="V63" s="62">
        <v>0</v>
      </c>
      <c r="W63" s="62">
        <v>0</v>
      </c>
      <c r="X63" s="62">
        <v>0</v>
      </c>
      <c r="Y63" s="62" t="s">
        <v>32</v>
      </c>
      <c r="Z63" s="62"/>
      <c r="AA63" s="62">
        <v>2.3E-2</v>
      </c>
      <c r="AB63" s="62">
        <v>0</v>
      </c>
      <c r="AC63" s="62">
        <v>0</v>
      </c>
      <c r="AD63" s="62">
        <v>0</v>
      </c>
      <c r="AE63" s="62" t="s">
        <v>32</v>
      </c>
    </row>
    <row r="64" spans="1:31" x14ac:dyDescent="0.3">
      <c r="A64" s="62" t="s">
        <v>153</v>
      </c>
      <c r="B64" s="62">
        <v>48</v>
      </c>
      <c r="C64" s="62">
        <v>15</v>
      </c>
      <c r="D64" s="62" t="s">
        <v>30</v>
      </c>
      <c r="E64" s="62">
        <v>20</v>
      </c>
      <c r="F64" s="62">
        <v>0</v>
      </c>
      <c r="G64" s="62">
        <v>0</v>
      </c>
      <c r="H64" s="62"/>
      <c r="I64" s="62">
        <v>35.485999999999997</v>
      </c>
      <c r="J64" s="62">
        <v>15119</v>
      </c>
      <c r="K64" s="62">
        <v>3658</v>
      </c>
      <c r="L64" s="62">
        <v>3691</v>
      </c>
      <c r="M64" s="62" t="s">
        <v>31</v>
      </c>
      <c r="N64" s="62"/>
      <c r="O64" s="62">
        <v>0.76</v>
      </c>
      <c r="P64" s="62">
        <v>6572</v>
      </c>
      <c r="Q64" s="62">
        <v>3585</v>
      </c>
      <c r="R64" s="62">
        <v>3631</v>
      </c>
      <c r="S64" s="62" t="s">
        <v>31</v>
      </c>
      <c r="T64" s="62"/>
      <c r="U64" s="62">
        <v>0.497</v>
      </c>
      <c r="V64" s="62">
        <v>0</v>
      </c>
      <c r="W64" s="62">
        <v>0</v>
      </c>
      <c r="X64" s="62">
        <v>0</v>
      </c>
      <c r="Y64" s="62" t="s">
        <v>32</v>
      </c>
      <c r="Z64" s="62"/>
      <c r="AA64" s="62">
        <v>2.4E-2</v>
      </c>
      <c r="AB64" s="62">
        <v>0</v>
      </c>
      <c r="AC64" s="62">
        <v>0</v>
      </c>
      <c r="AD64" s="62">
        <v>0</v>
      </c>
      <c r="AE64" s="62" t="s">
        <v>32</v>
      </c>
    </row>
    <row r="65" spans="1:31" x14ac:dyDescent="0.3">
      <c r="A65" s="62" t="s">
        <v>154</v>
      </c>
      <c r="B65" s="62">
        <v>49</v>
      </c>
      <c r="C65" s="62">
        <v>16</v>
      </c>
      <c r="D65" s="62" t="s">
        <v>30</v>
      </c>
      <c r="E65" s="62">
        <v>20</v>
      </c>
      <c r="F65" s="62">
        <v>0</v>
      </c>
      <c r="G65" s="62">
        <v>0</v>
      </c>
      <c r="H65" s="62"/>
      <c r="I65" s="62">
        <v>35.631</v>
      </c>
      <c r="J65" s="62">
        <v>15159</v>
      </c>
      <c r="K65" s="62">
        <v>3718</v>
      </c>
      <c r="L65" s="62">
        <v>3752</v>
      </c>
      <c r="M65" s="62" t="s">
        <v>31</v>
      </c>
      <c r="N65" s="62"/>
      <c r="O65" s="62">
        <v>0.81200000000000006</v>
      </c>
      <c r="P65" s="62">
        <v>6731</v>
      </c>
      <c r="Q65" s="62">
        <v>3645</v>
      </c>
      <c r="R65" s="62">
        <v>3691</v>
      </c>
      <c r="S65" s="62" t="s">
        <v>31</v>
      </c>
      <c r="T65" s="62"/>
      <c r="U65" s="62">
        <v>0.499</v>
      </c>
      <c r="V65" s="62">
        <v>0</v>
      </c>
      <c r="W65" s="62">
        <v>0</v>
      </c>
      <c r="X65" s="62">
        <v>0</v>
      </c>
      <c r="Y65" s="62" t="s">
        <v>32</v>
      </c>
      <c r="Z65" s="62"/>
      <c r="AA65" s="62">
        <v>2.5000000000000001E-2</v>
      </c>
      <c r="AB65" s="62">
        <v>0</v>
      </c>
      <c r="AC65" s="62">
        <v>0</v>
      </c>
      <c r="AD65" s="62">
        <v>0</v>
      </c>
      <c r="AE65" s="62" t="s">
        <v>32</v>
      </c>
    </row>
    <row r="66" spans="1:31" x14ac:dyDescent="0.3">
      <c r="A66" s="62" t="s">
        <v>155</v>
      </c>
      <c r="B66" s="62">
        <v>50</v>
      </c>
      <c r="C66" s="62">
        <v>17</v>
      </c>
      <c r="D66" s="62" t="s">
        <v>30</v>
      </c>
      <c r="E66" s="62">
        <v>20</v>
      </c>
      <c r="F66" s="62">
        <v>0</v>
      </c>
      <c r="G66" s="62">
        <v>0</v>
      </c>
      <c r="H66" s="62"/>
      <c r="I66" s="62">
        <v>35.197000000000003</v>
      </c>
      <c r="J66" s="62">
        <v>15039</v>
      </c>
      <c r="K66" s="62">
        <v>3778</v>
      </c>
      <c r="L66" s="62">
        <v>3812</v>
      </c>
      <c r="M66" s="62" t="s">
        <v>31</v>
      </c>
      <c r="N66" s="62"/>
      <c r="O66" s="62">
        <v>0.79300000000000004</v>
      </c>
      <c r="P66" s="62">
        <v>6674</v>
      </c>
      <c r="Q66" s="62">
        <v>3705</v>
      </c>
      <c r="R66" s="62">
        <v>3750</v>
      </c>
      <c r="S66" s="62" t="s">
        <v>31</v>
      </c>
      <c r="T66" s="62"/>
      <c r="U66" s="62">
        <v>0.49299999999999999</v>
      </c>
      <c r="V66" s="62">
        <v>0</v>
      </c>
      <c r="W66" s="62">
        <v>0</v>
      </c>
      <c r="X66" s="62">
        <v>0</v>
      </c>
      <c r="Y66" s="62" t="s">
        <v>32</v>
      </c>
      <c r="Z66" s="62"/>
      <c r="AA66" s="62">
        <v>2.5000000000000001E-2</v>
      </c>
      <c r="AB66" s="62">
        <v>0</v>
      </c>
      <c r="AC66" s="62">
        <v>0</v>
      </c>
      <c r="AD66" s="62">
        <v>0</v>
      </c>
      <c r="AE66" s="62" t="s">
        <v>32</v>
      </c>
    </row>
    <row r="67" spans="1:31" x14ac:dyDescent="0.3">
      <c r="A67" s="62" t="s">
        <v>156</v>
      </c>
      <c r="B67" s="62">
        <v>51</v>
      </c>
      <c r="C67" s="62">
        <v>18</v>
      </c>
      <c r="D67" s="62" t="s">
        <v>30</v>
      </c>
      <c r="E67" s="62">
        <v>20</v>
      </c>
      <c r="F67" s="62">
        <v>0</v>
      </c>
      <c r="G67" s="62">
        <v>0</v>
      </c>
      <c r="H67" s="62"/>
      <c r="I67" s="62">
        <v>34.878999999999998</v>
      </c>
      <c r="J67" s="62">
        <v>14951</v>
      </c>
      <c r="K67" s="62">
        <v>3838</v>
      </c>
      <c r="L67" s="62">
        <v>3872</v>
      </c>
      <c r="M67" s="62" t="s">
        <v>31</v>
      </c>
      <c r="N67" s="62"/>
      <c r="O67" s="62">
        <v>0.77400000000000002</v>
      </c>
      <c r="P67" s="62">
        <v>6616</v>
      </c>
      <c r="Q67" s="62">
        <v>3765</v>
      </c>
      <c r="R67" s="62">
        <v>3810</v>
      </c>
      <c r="S67" s="62" t="s">
        <v>31</v>
      </c>
      <c r="T67" s="62"/>
      <c r="U67" s="62">
        <v>0.48899999999999999</v>
      </c>
      <c r="V67" s="62">
        <v>0</v>
      </c>
      <c r="W67" s="62">
        <v>0</v>
      </c>
      <c r="X67" s="62">
        <v>0</v>
      </c>
      <c r="Y67" s="62" t="s">
        <v>32</v>
      </c>
      <c r="Z67" s="62"/>
      <c r="AA67" s="62">
        <v>2.4E-2</v>
      </c>
      <c r="AB67" s="62">
        <v>0</v>
      </c>
      <c r="AC67" s="62">
        <v>0</v>
      </c>
      <c r="AD67" s="62">
        <v>0</v>
      </c>
      <c r="AE67" s="62" t="s">
        <v>32</v>
      </c>
    </row>
    <row r="68" spans="1:31" x14ac:dyDescent="0.3">
      <c r="A68" s="62" t="s">
        <v>157</v>
      </c>
      <c r="B68" s="62">
        <v>52</v>
      </c>
      <c r="C68" s="62">
        <v>19</v>
      </c>
      <c r="D68" s="62" t="s">
        <v>30</v>
      </c>
      <c r="E68" s="62">
        <v>20</v>
      </c>
      <c r="F68" s="62">
        <v>0</v>
      </c>
      <c r="G68" s="62">
        <v>0</v>
      </c>
      <c r="H68" s="62"/>
      <c r="I68" s="62">
        <v>35.561999999999998</v>
      </c>
      <c r="J68" s="62">
        <v>15140</v>
      </c>
      <c r="K68" s="62">
        <v>3898</v>
      </c>
      <c r="L68" s="62">
        <v>3932</v>
      </c>
      <c r="M68" s="62" t="s">
        <v>31</v>
      </c>
      <c r="N68" s="62"/>
      <c r="O68" s="62">
        <v>0.79800000000000004</v>
      </c>
      <c r="P68" s="62">
        <v>6687</v>
      </c>
      <c r="Q68" s="62">
        <v>3825</v>
      </c>
      <c r="R68" s="62">
        <v>3870</v>
      </c>
      <c r="S68" s="62" t="s">
        <v>31</v>
      </c>
      <c r="T68" s="62"/>
      <c r="U68" s="62">
        <v>0.498</v>
      </c>
      <c r="V68" s="62">
        <v>0</v>
      </c>
      <c r="W68" s="62">
        <v>0</v>
      </c>
      <c r="X68" s="62">
        <v>0</v>
      </c>
      <c r="Y68" s="62" t="s">
        <v>32</v>
      </c>
      <c r="Z68" s="62"/>
      <c r="AA68" s="62">
        <v>2.5000000000000001E-2</v>
      </c>
      <c r="AB68" s="62">
        <v>0</v>
      </c>
      <c r="AC68" s="62">
        <v>0</v>
      </c>
      <c r="AD68" s="62">
        <v>0</v>
      </c>
      <c r="AE68" s="62" t="s">
        <v>32</v>
      </c>
    </row>
    <row r="69" spans="1:31" x14ac:dyDescent="0.3">
      <c r="A69" s="62" t="s">
        <v>158</v>
      </c>
      <c r="B69" s="62">
        <v>53</v>
      </c>
      <c r="C69" s="62">
        <v>20</v>
      </c>
      <c r="D69" s="62" t="s">
        <v>30</v>
      </c>
      <c r="E69" s="62">
        <v>20</v>
      </c>
      <c r="F69" s="62">
        <v>0</v>
      </c>
      <c r="G69" s="62">
        <v>0</v>
      </c>
      <c r="H69" s="62"/>
      <c r="I69" s="62">
        <v>34.929000000000002</v>
      </c>
      <c r="J69" s="62">
        <v>14965</v>
      </c>
      <c r="K69" s="62">
        <v>3958</v>
      </c>
      <c r="L69" s="62">
        <v>3992</v>
      </c>
      <c r="M69" s="62" t="s">
        <v>31</v>
      </c>
      <c r="N69" s="62"/>
      <c r="O69" s="62">
        <v>0.77200000000000002</v>
      </c>
      <c r="P69" s="62">
        <v>6610</v>
      </c>
      <c r="Q69" s="62">
        <v>3885</v>
      </c>
      <c r="R69" s="62">
        <v>3930</v>
      </c>
      <c r="S69" s="62" t="s">
        <v>31</v>
      </c>
      <c r="T69" s="62"/>
      <c r="U69" s="62">
        <v>0.48899999999999999</v>
      </c>
      <c r="V69" s="62">
        <v>0</v>
      </c>
      <c r="W69" s="62">
        <v>0</v>
      </c>
      <c r="X69" s="62">
        <v>0</v>
      </c>
      <c r="Y69" s="62" t="s">
        <v>32</v>
      </c>
      <c r="Z69" s="62"/>
      <c r="AA69" s="62">
        <v>2.4E-2</v>
      </c>
      <c r="AB69" s="62">
        <v>0</v>
      </c>
      <c r="AC69" s="62">
        <v>0</v>
      </c>
      <c r="AD69" s="62">
        <v>0</v>
      </c>
      <c r="AE69" s="62" t="s">
        <v>32</v>
      </c>
    </row>
    <row r="70" spans="1:31" x14ac:dyDescent="0.3">
      <c r="A70" s="62" t="s">
        <v>159</v>
      </c>
      <c r="B70" s="62">
        <v>54</v>
      </c>
      <c r="C70" s="62">
        <v>21</v>
      </c>
      <c r="D70" s="62" t="s">
        <v>30</v>
      </c>
      <c r="E70" s="62">
        <v>20</v>
      </c>
      <c r="F70" s="62">
        <v>0</v>
      </c>
      <c r="G70" s="62">
        <v>0</v>
      </c>
      <c r="H70" s="62"/>
      <c r="I70" s="62">
        <v>35.975000000000001</v>
      </c>
      <c r="J70" s="62">
        <v>15254</v>
      </c>
      <c r="K70" s="62">
        <v>4018</v>
      </c>
      <c r="L70" s="62">
        <v>4052</v>
      </c>
      <c r="M70" s="62" t="s">
        <v>31</v>
      </c>
      <c r="N70" s="62"/>
      <c r="O70" s="62">
        <v>0.79300000000000004</v>
      </c>
      <c r="P70" s="62">
        <v>6673</v>
      </c>
      <c r="Q70" s="62">
        <v>3945</v>
      </c>
      <c r="R70" s="62">
        <v>3990</v>
      </c>
      <c r="S70" s="62" t="s">
        <v>31</v>
      </c>
      <c r="T70" s="62"/>
      <c r="U70" s="62">
        <v>0.504</v>
      </c>
      <c r="V70" s="62">
        <v>0</v>
      </c>
      <c r="W70" s="62">
        <v>0</v>
      </c>
      <c r="X70" s="62">
        <v>0</v>
      </c>
      <c r="Y70" s="62" t="s">
        <v>32</v>
      </c>
      <c r="Z70" s="62"/>
      <c r="AA70" s="62">
        <v>2.5000000000000001E-2</v>
      </c>
      <c r="AB70" s="62">
        <v>0</v>
      </c>
      <c r="AC70" s="62">
        <v>0</v>
      </c>
      <c r="AD70" s="62">
        <v>0</v>
      </c>
      <c r="AE70" s="62" t="s">
        <v>32</v>
      </c>
    </row>
    <row r="71" spans="1:31" x14ac:dyDescent="0.3">
      <c r="A71" s="62" t="s">
        <v>160</v>
      </c>
      <c r="B71" s="62">
        <v>55</v>
      </c>
      <c r="C71" s="62">
        <v>22</v>
      </c>
      <c r="D71" s="62" t="s">
        <v>30</v>
      </c>
      <c r="E71" s="62">
        <v>20</v>
      </c>
      <c r="F71" s="62">
        <v>0</v>
      </c>
      <c r="G71" s="62">
        <v>0</v>
      </c>
      <c r="H71" s="62"/>
      <c r="I71" s="62">
        <v>35.844999999999999</v>
      </c>
      <c r="J71" s="62">
        <v>15218</v>
      </c>
      <c r="K71" s="62">
        <v>4078</v>
      </c>
      <c r="L71" s="62">
        <v>4110</v>
      </c>
      <c r="M71" s="62" t="s">
        <v>31</v>
      </c>
      <c r="N71" s="62"/>
      <c r="O71" s="62">
        <v>0.80300000000000005</v>
      </c>
      <c r="P71" s="62">
        <v>6704</v>
      </c>
      <c r="Q71" s="62">
        <v>4005</v>
      </c>
      <c r="R71" s="62">
        <v>4050</v>
      </c>
      <c r="S71" s="62" t="s">
        <v>31</v>
      </c>
      <c r="T71" s="62"/>
      <c r="U71" s="62">
        <v>0.502</v>
      </c>
      <c r="V71" s="62">
        <v>0</v>
      </c>
      <c r="W71" s="62">
        <v>0</v>
      </c>
      <c r="X71" s="62">
        <v>0</v>
      </c>
      <c r="Y71" s="62" t="s">
        <v>32</v>
      </c>
      <c r="Z71" s="62"/>
      <c r="AA71" s="62">
        <v>2.5000000000000001E-2</v>
      </c>
      <c r="AB71" s="62">
        <v>0</v>
      </c>
      <c r="AC71" s="62">
        <v>0</v>
      </c>
      <c r="AD71" s="62">
        <v>0</v>
      </c>
      <c r="AE71" s="62" t="s">
        <v>32</v>
      </c>
    </row>
    <row r="72" spans="1:31" x14ac:dyDescent="0.3">
      <c r="A72" s="62" t="s">
        <v>39</v>
      </c>
      <c r="B72" s="62">
        <v>56</v>
      </c>
      <c r="C72" s="62">
        <v>23</v>
      </c>
      <c r="D72" s="62" t="s">
        <v>30</v>
      </c>
      <c r="E72" s="62">
        <v>20</v>
      </c>
      <c r="F72" s="62">
        <v>0</v>
      </c>
      <c r="G72" s="62">
        <v>0</v>
      </c>
      <c r="H72" s="62"/>
      <c r="I72" s="62">
        <v>-1.6830000000000001</v>
      </c>
      <c r="J72" s="62">
        <v>4845</v>
      </c>
      <c r="K72" s="62">
        <v>4138</v>
      </c>
      <c r="L72" s="62">
        <v>4180</v>
      </c>
      <c r="M72" s="62" t="s">
        <v>43</v>
      </c>
      <c r="N72" s="62"/>
      <c r="O72" s="62">
        <v>0.161</v>
      </c>
      <c r="P72" s="62">
        <v>4732</v>
      </c>
      <c r="Q72" s="62">
        <v>4065</v>
      </c>
      <c r="R72" s="62">
        <v>4110</v>
      </c>
      <c r="S72" s="62" t="s">
        <v>31</v>
      </c>
      <c r="T72" s="62"/>
      <c r="U72" s="62">
        <v>-2.4E-2</v>
      </c>
      <c r="V72" s="62">
        <v>0</v>
      </c>
      <c r="W72" s="62">
        <v>0</v>
      </c>
      <c r="X72" s="62">
        <v>0</v>
      </c>
      <c r="Y72" s="62" t="s">
        <v>32</v>
      </c>
      <c r="Z72" s="62"/>
      <c r="AA72" s="62">
        <v>5.0000000000000001E-3</v>
      </c>
      <c r="AB72" s="62">
        <v>0</v>
      </c>
      <c r="AC72" s="62">
        <v>0</v>
      </c>
      <c r="AD72" s="62">
        <v>0</v>
      </c>
      <c r="AE72" s="62" t="s">
        <v>32</v>
      </c>
    </row>
    <row r="73" spans="1:31" x14ac:dyDescent="0.3">
      <c r="A73" s="62" t="s">
        <v>41</v>
      </c>
      <c r="B73" s="62">
        <v>57</v>
      </c>
      <c r="C73" s="62">
        <v>24</v>
      </c>
      <c r="D73" s="62" t="s">
        <v>30</v>
      </c>
      <c r="E73" s="62">
        <v>20</v>
      </c>
      <c r="F73" s="62">
        <v>0</v>
      </c>
      <c r="G73" s="62">
        <v>0</v>
      </c>
      <c r="H73" s="62"/>
      <c r="I73" s="62">
        <v>6.1669999999999998</v>
      </c>
      <c r="J73" s="62">
        <v>7015</v>
      </c>
      <c r="K73" s="62">
        <v>4198</v>
      </c>
      <c r="L73" s="62">
        <v>4229</v>
      </c>
      <c r="M73" s="62" t="s">
        <v>31</v>
      </c>
      <c r="N73" s="62"/>
      <c r="O73" s="62">
        <v>0.90100000000000002</v>
      </c>
      <c r="P73" s="62">
        <v>7006</v>
      </c>
      <c r="Q73" s="62">
        <v>4125</v>
      </c>
      <c r="R73" s="62">
        <v>4169</v>
      </c>
      <c r="S73" s="62" t="s">
        <v>31</v>
      </c>
      <c r="T73" s="62"/>
      <c r="U73" s="62">
        <v>8.5999999999999993E-2</v>
      </c>
      <c r="V73" s="62">
        <v>0</v>
      </c>
      <c r="W73" s="62">
        <v>0</v>
      </c>
      <c r="X73" s="62">
        <v>0</v>
      </c>
      <c r="Y73" s="62" t="s">
        <v>32</v>
      </c>
      <c r="Z73" s="62"/>
      <c r="AA73" s="62">
        <v>2.8000000000000001E-2</v>
      </c>
      <c r="AB73" s="62">
        <v>0</v>
      </c>
      <c r="AC73" s="62">
        <v>0</v>
      </c>
      <c r="AD73" s="62">
        <v>0</v>
      </c>
      <c r="AE73" s="62" t="s">
        <v>32</v>
      </c>
    </row>
    <row r="74" spans="1:31" x14ac:dyDescent="0.3">
      <c r="A74" s="62" t="s">
        <v>106</v>
      </c>
      <c r="B74" s="62">
        <v>58</v>
      </c>
      <c r="C74" s="62">
        <v>130</v>
      </c>
      <c r="D74" s="62" t="s">
        <v>107</v>
      </c>
      <c r="E74" s="62">
        <v>0</v>
      </c>
      <c r="F74" s="62">
        <v>0</v>
      </c>
      <c r="G74" s="62">
        <v>0</v>
      </c>
      <c r="H74" s="62"/>
      <c r="I74" s="62">
        <v>0.51600000000000001</v>
      </c>
      <c r="J74" s="62">
        <v>5453</v>
      </c>
      <c r="K74" s="62">
        <v>4258</v>
      </c>
      <c r="L74" s="62">
        <v>4289</v>
      </c>
      <c r="M74" s="62" t="s">
        <v>31</v>
      </c>
      <c r="N74" s="62"/>
      <c r="O74" s="62">
        <v>0.01</v>
      </c>
      <c r="P74" s="62">
        <v>4270</v>
      </c>
      <c r="Q74" s="62">
        <v>4185</v>
      </c>
      <c r="R74" s="62">
        <v>4231</v>
      </c>
      <c r="S74" s="62" t="s">
        <v>31</v>
      </c>
      <c r="T74" s="62"/>
      <c r="U74" s="62">
        <v>7.0000000000000001E-3</v>
      </c>
      <c r="V74" s="62">
        <v>0</v>
      </c>
      <c r="W74" s="62">
        <v>0</v>
      </c>
      <c r="X74" s="62">
        <v>0</v>
      </c>
      <c r="Y74" s="62" t="s">
        <v>32</v>
      </c>
      <c r="Z74" s="62"/>
      <c r="AA74" s="62">
        <v>0</v>
      </c>
      <c r="AB74" s="62">
        <v>0</v>
      </c>
      <c r="AC74" s="62">
        <v>0</v>
      </c>
      <c r="AD74" s="62">
        <v>0</v>
      </c>
      <c r="AE74" s="62" t="s">
        <v>32</v>
      </c>
    </row>
    <row r="75" spans="1:31" x14ac:dyDescent="0.3">
      <c r="A75" s="62" t="s">
        <v>106</v>
      </c>
      <c r="B75" s="62">
        <v>59</v>
      </c>
      <c r="C75" s="62">
        <v>133</v>
      </c>
      <c r="D75" s="62" t="s">
        <v>108</v>
      </c>
      <c r="E75" s="62">
        <v>0</v>
      </c>
      <c r="F75" s="62">
        <v>0</v>
      </c>
      <c r="G75" s="62">
        <v>0</v>
      </c>
      <c r="H75" s="62"/>
      <c r="I75" s="62">
        <v>1.8839999999999999</v>
      </c>
      <c r="J75" s="62">
        <v>5831</v>
      </c>
      <c r="K75" s="62">
        <v>4318</v>
      </c>
      <c r="L75" s="62">
        <v>4349</v>
      </c>
      <c r="M75" s="62" t="s">
        <v>31</v>
      </c>
      <c r="N75" s="62"/>
      <c r="O75" s="62">
        <v>0.158</v>
      </c>
      <c r="P75" s="62">
        <v>4724</v>
      </c>
      <c r="Q75" s="62">
        <v>4245</v>
      </c>
      <c r="R75" s="62">
        <v>4290</v>
      </c>
      <c r="S75" s="62" t="s">
        <v>31</v>
      </c>
      <c r="T75" s="62"/>
      <c r="U75" s="62">
        <v>2.5999999999999999E-2</v>
      </c>
      <c r="V75" s="62">
        <v>0</v>
      </c>
      <c r="W75" s="62">
        <v>0</v>
      </c>
      <c r="X75" s="62">
        <v>0</v>
      </c>
      <c r="Y75" s="62" t="s">
        <v>32</v>
      </c>
      <c r="Z75" s="62"/>
      <c r="AA75" s="62">
        <v>5.0000000000000001E-3</v>
      </c>
      <c r="AB75" s="62">
        <v>0</v>
      </c>
      <c r="AC75" s="62">
        <v>0</v>
      </c>
      <c r="AD75" s="62">
        <v>0</v>
      </c>
      <c r="AE75" s="62" t="s">
        <v>32</v>
      </c>
    </row>
    <row r="76" spans="1:31" x14ac:dyDescent="0.3">
      <c r="A76" s="62" t="s">
        <v>106</v>
      </c>
      <c r="B76" s="62">
        <v>60</v>
      </c>
      <c r="C76" s="62">
        <v>131</v>
      </c>
      <c r="D76" s="62" t="s">
        <v>107</v>
      </c>
      <c r="E76" s="62">
        <v>0</v>
      </c>
      <c r="F76" s="62">
        <v>0</v>
      </c>
      <c r="G76" s="62">
        <v>0</v>
      </c>
      <c r="H76" s="62"/>
      <c r="I76" s="62">
        <v>15.237</v>
      </c>
      <c r="J76" s="62">
        <v>9522</v>
      </c>
      <c r="K76" s="62">
        <v>4378</v>
      </c>
      <c r="L76" s="62">
        <v>4411</v>
      </c>
      <c r="M76" s="62" t="s">
        <v>31</v>
      </c>
      <c r="N76" s="62"/>
      <c r="O76" s="62">
        <v>1.4490000000000001</v>
      </c>
      <c r="P76" s="62">
        <v>8688</v>
      </c>
      <c r="Q76" s="62">
        <v>4305</v>
      </c>
      <c r="R76" s="62">
        <v>4347</v>
      </c>
      <c r="S76" s="62" t="s">
        <v>31</v>
      </c>
      <c r="T76" s="62"/>
      <c r="U76" s="62">
        <v>0.21299999999999999</v>
      </c>
      <c r="V76" s="62">
        <v>0</v>
      </c>
      <c r="W76" s="62">
        <v>0</v>
      </c>
      <c r="X76" s="62">
        <v>0</v>
      </c>
      <c r="Y76" s="62" t="s">
        <v>32</v>
      </c>
      <c r="Z76" s="62"/>
      <c r="AA76" s="62">
        <v>4.4999999999999998E-2</v>
      </c>
      <c r="AB76" s="62">
        <v>0</v>
      </c>
      <c r="AC76" s="62">
        <v>0</v>
      </c>
      <c r="AD76" s="62">
        <v>0</v>
      </c>
      <c r="AE76" s="62" t="s">
        <v>32</v>
      </c>
    </row>
    <row r="77" spans="1:31" x14ac:dyDescent="0.3">
      <c r="A77" s="62" t="s">
        <v>106</v>
      </c>
      <c r="B77" s="62">
        <v>61</v>
      </c>
      <c r="C77" s="62">
        <v>132</v>
      </c>
      <c r="D77" s="62" t="s">
        <v>108</v>
      </c>
      <c r="E77" s="62">
        <v>0</v>
      </c>
      <c r="F77" s="62">
        <v>0</v>
      </c>
      <c r="G77" s="62">
        <v>0</v>
      </c>
      <c r="H77" s="62"/>
      <c r="I77" s="62">
        <v>76.242000000000004</v>
      </c>
      <c r="J77" s="62">
        <v>26384</v>
      </c>
      <c r="K77" s="62">
        <v>4438</v>
      </c>
      <c r="L77" s="62">
        <v>4470</v>
      </c>
      <c r="M77" s="62" t="s">
        <v>43</v>
      </c>
      <c r="N77" s="62"/>
      <c r="O77" s="62">
        <v>7.4109999999999996</v>
      </c>
      <c r="P77" s="62">
        <v>26996</v>
      </c>
      <c r="Q77" s="62">
        <v>4365</v>
      </c>
      <c r="R77" s="62">
        <v>4408</v>
      </c>
      <c r="S77" s="62" t="s">
        <v>31</v>
      </c>
      <c r="T77" s="62"/>
      <c r="U77" s="62">
        <v>1.0680000000000001</v>
      </c>
      <c r="V77" s="62">
        <v>0</v>
      </c>
      <c r="W77" s="62">
        <v>0</v>
      </c>
      <c r="X77" s="62">
        <v>0</v>
      </c>
      <c r="Y77" s="62" t="s">
        <v>32</v>
      </c>
      <c r="Z77" s="62"/>
      <c r="AA77" s="62">
        <v>0.22900000000000001</v>
      </c>
      <c r="AB77" s="62">
        <v>0</v>
      </c>
      <c r="AC77" s="62">
        <v>0</v>
      </c>
      <c r="AD77" s="62">
        <v>0</v>
      </c>
      <c r="AE77" s="62" t="s">
        <v>32</v>
      </c>
    </row>
    <row r="78" spans="1:31" x14ac:dyDescent="0.3">
      <c r="A78" s="62" t="s">
        <v>109</v>
      </c>
      <c r="B78" s="62">
        <v>62</v>
      </c>
      <c r="C78" s="62">
        <v>0</v>
      </c>
      <c r="D78" s="62" t="s">
        <v>110</v>
      </c>
      <c r="E78" s="62">
        <v>0</v>
      </c>
      <c r="F78" s="62">
        <v>0</v>
      </c>
      <c r="G78" s="62">
        <v>0</v>
      </c>
      <c r="H78" s="62"/>
      <c r="I78" s="62">
        <v>-7.1719999999999997</v>
      </c>
      <c r="J78" s="62">
        <v>3328</v>
      </c>
      <c r="K78" s="62">
        <v>4618</v>
      </c>
      <c r="L78" s="62">
        <v>4655</v>
      </c>
      <c r="M78" s="62" t="s">
        <v>31</v>
      </c>
      <c r="N78" s="62"/>
      <c r="O78" s="62">
        <v>-0.30599999999999999</v>
      </c>
      <c r="P78" s="62">
        <v>3299</v>
      </c>
      <c r="Q78" s="62">
        <v>4545</v>
      </c>
      <c r="R78" s="62">
        <v>4575</v>
      </c>
      <c r="S78" s="62" t="s">
        <v>31</v>
      </c>
      <c r="T78" s="62"/>
      <c r="U78" s="62">
        <v>-0.1</v>
      </c>
      <c r="V78" s="62">
        <v>0</v>
      </c>
      <c r="W78" s="62">
        <v>0</v>
      </c>
      <c r="X78" s="62">
        <v>0</v>
      </c>
      <c r="Y78" s="62" t="s">
        <v>32</v>
      </c>
      <c r="Z78" s="62"/>
      <c r="AA78" s="62">
        <v>-8.9999999999999993E-3</v>
      </c>
      <c r="AB78" s="62">
        <v>0</v>
      </c>
      <c r="AC78" s="62">
        <v>0</v>
      </c>
      <c r="AD78" s="62">
        <v>0</v>
      </c>
      <c r="AE78" s="62" t="s">
        <v>32</v>
      </c>
    </row>
    <row r="79" spans="1:31" x14ac:dyDescent="0.3">
      <c r="A79" s="62" t="s">
        <v>161</v>
      </c>
      <c r="B79" s="62">
        <v>63</v>
      </c>
      <c r="C79" s="62">
        <v>25</v>
      </c>
      <c r="D79" s="62" t="s">
        <v>37</v>
      </c>
      <c r="E79" s="62">
        <v>0</v>
      </c>
      <c r="F79" s="62">
        <v>3</v>
      </c>
      <c r="G79" s="62">
        <v>1</v>
      </c>
      <c r="H79" s="62"/>
      <c r="I79" s="62">
        <v>35.348999999999997</v>
      </c>
      <c r="J79" s="62">
        <v>15081</v>
      </c>
      <c r="K79" s="62">
        <v>4678</v>
      </c>
      <c r="L79" s="62">
        <v>4712</v>
      </c>
      <c r="M79" s="62" t="s">
        <v>31</v>
      </c>
      <c r="N79" s="62"/>
      <c r="O79" s="62">
        <v>0.71099999999999997</v>
      </c>
      <c r="P79" s="62">
        <v>6422</v>
      </c>
      <c r="Q79" s="62">
        <v>4605</v>
      </c>
      <c r="R79" s="62">
        <v>4651</v>
      </c>
      <c r="S79" s="62" t="s">
        <v>31</v>
      </c>
      <c r="T79" s="62"/>
      <c r="U79" s="62">
        <v>0.495</v>
      </c>
      <c r="V79" s="62">
        <v>0</v>
      </c>
      <c r="W79" s="62">
        <v>0</v>
      </c>
      <c r="X79" s="62">
        <v>0</v>
      </c>
      <c r="Y79" s="62" t="s">
        <v>32</v>
      </c>
      <c r="Z79" s="62"/>
      <c r="AA79" s="62">
        <v>2.1999999999999999E-2</v>
      </c>
      <c r="AB79" s="62">
        <v>0</v>
      </c>
      <c r="AC79" s="62">
        <v>0</v>
      </c>
      <c r="AD79" s="62">
        <v>0</v>
      </c>
      <c r="AE79" s="62" t="s">
        <v>32</v>
      </c>
    </row>
    <row r="80" spans="1:31" x14ac:dyDescent="0.3">
      <c r="A80" s="62" t="s">
        <v>161</v>
      </c>
      <c r="B80" s="62">
        <v>64</v>
      </c>
      <c r="C80" s="62">
        <v>25</v>
      </c>
      <c r="D80" s="62" t="s">
        <v>37</v>
      </c>
      <c r="E80" s="62">
        <v>0</v>
      </c>
      <c r="F80" s="62">
        <v>3</v>
      </c>
      <c r="G80" s="62">
        <v>2</v>
      </c>
      <c r="H80" s="62"/>
      <c r="I80" s="62">
        <v>36.122999999999998</v>
      </c>
      <c r="J80" s="62">
        <v>15295</v>
      </c>
      <c r="K80" s="62">
        <v>4738</v>
      </c>
      <c r="L80" s="62">
        <v>4771</v>
      </c>
      <c r="M80" s="62" t="s">
        <v>31</v>
      </c>
      <c r="N80" s="62"/>
      <c r="O80" s="62">
        <v>0.71399999999999997</v>
      </c>
      <c r="P80" s="62">
        <v>6430</v>
      </c>
      <c r="Q80" s="62">
        <v>4665</v>
      </c>
      <c r="R80" s="62">
        <v>4710</v>
      </c>
      <c r="S80" s="62" t="s">
        <v>31</v>
      </c>
      <c r="T80" s="62"/>
      <c r="U80" s="62">
        <v>0.50600000000000001</v>
      </c>
      <c r="V80" s="62">
        <v>0</v>
      </c>
      <c r="W80" s="62">
        <v>0</v>
      </c>
      <c r="X80" s="62">
        <v>0</v>
      </c>
      <c r="Y80" s="62" t="s">
        <v>32</v>
      </c>
      <c r="Z80" s="62"/>
      <c r="AA80" s="62">
        <v>2.1999999999999999E-2</v>
      </c>
      <c r="AB80" s="62">
        <v>0</v>
      </c>
      <c r="AC80" s="62">
        <v>0</v>
      </c>
      <c r="AD80" s="62">
        <v>0</v>
      </c>
      <c r="AE80" s="62" t="s">
        <v>32</v>
      </c>
    </row>
    <row r="81" spans="1:31" x14ac:dyDescent="0.3">
      <c r="A81" s="62" t="s">
        <v>162</v>
      </c>
      <c r="B81" s="62">
        <v>65</v>
      </c>
      <c r="C81" s="62">
        <v>26</v>
      </c>
      <c r="D81" s="62" t="s">
        <v>30</v>
      </c>
      <c r="E81" s="62">
        <v>20</v>
      </c>
      <c r="F81" s="62">
        <v>0</v>
      </c>
      <c r="G81" s="62">
        <v>0</v>
      </c>
      <c r="H81" s="62"/>
      <c r="I81" s="62">
        <v>37.171999999999997</v>
      </c>
      <c r="J81" s="62">
        <v>15585</v>
      </c>
      <c r="K81" s="62">
        <v>4798</v>
      </c>
      <c r="L81" s="62">
        <v>4831</v>
      </c>
      <c r="M81" s="62" t="s">
        <v>31</v>
      </c>
      <c r="N81" s="62"/>
      <c r="O81" s="62">
        <v>0.753</v>
      </c>
      <c r="P81" s="62">
        <v>6549</v>
      </c>
      <c r="Q81" s="62">
        <v>4725</v>
      </c>
      <c r="R81" s="62">
        <v>4770</v>
      </c>
      <c r="S81" s="62" t="s">
        <v>31</v>
      </c>
      <c r="T81" s="62"/>
      <c r="U81" s="62">
        <v>0.52100000000000002</v>
      </c>
      <c r="V81" s="62">
        <v>0</v>
      </c>
      <c r="W81" s="62">
        <v>0</v>
      </c>
      <c r="X81" s="62">
        <v>0</v>
      </c>
      <c r="Y81" s="62" t="s">
        <v>32</v>
      </c>
      <c r="Z81" s="62"/>
      <c r="AA81" s="62">
        <v>2.3E-2</v>
      </c>
      <c r="AB81" s="62">
        <v>0</v>
      </c>
      <c r="AC81" s="62">
        <v>0</v>
      </c>
      <c r="AD81" s="62">
        <v>0</v>
      </c>
      <c r="AE81" s="62" t="s">
        <v>32</v>
      </c>
    </row>
    <row r="82" spans="1:31" x14ac:dyDescent="0.3">
      <c r="A82" s="62" t="s">
        <v>163</v>
      </c>
      <c r="B82" s="62">
        <v>66</v>
      </c>
      <c r="C82" s="62">
        <v>27</v>
      </c>
      <c r="D82" s="62" t="s">
        <v>30</v>
      </c>
      <c r="E82" s="62">
        <v>20</v>
      </c>
      <c r="F82" s="62">
        <v>0</v>
      </c>
      <c r="G82" s="62">
        <v>0</v>
      </c>
      <c r="H82" s="62"/>
      <c r="I82" s="62">
        <v>32.555999999999997</v>
      </c>
      <c r="J82" s="62">
        <v>14309</v>
      </c>
      <c r="K82" s="62">
        <v>4858</v>
      </c>
      <c r="L82" s="62">
        <v>4892</v>
      </c>
      <c r="M82" s="62" t="s">
        <v>31</v>
      </c>
      <c r="N82" s="62"/>
      <c r="O82" s="62">
        <v>0.69099999999999995</v>
      </c>
      <c r="P82" s="62">
        <v>6361</v>
      </c>
      <c r="Q82" s="62">
        <v>4785</v>
      </c>
      <c r="R82" s="62">
        <v>4831</v>
      </c>
      <c r="S82" s="62" t="s">
        <v>31</v>
      </c>
      <c r="T82" s="62"/>
      <c r="U82" s="62">
        <v>0.45600000000000002</v>
      </c>
      <c r="V82" s="62">
        <v>0</v>
      </c>
      <c r="W82" s="62">
        <v>0</v>
      </c>
      <c r="X82" s="62">
        <v>0</v>
      </c>
      <c r="Y82" s="62" t="s">
        <v>32</v>
      </c>
      <c r="Z82" s="62"/>
      <c r="AA82" s="62">
        <v>2.1000000000000001E-2</v>
      </c>
      <c r="AB82" s="62">
        <v>0</v>
      </c>
      <c r="AC82" s="62">
        <v>0</v>
      </c>
      <c r="AD82" s="62">
        <v>0</v>
      </c>
      <c r="AE82" s="62" t="s">
        <v>32</v>
      </c>
    </row>
    <row r="83" spans="1:31" x14ac:dyDescent="0.3">
      <c r="A83" s="62" t="s">
        <v>164</v>
      </c>
      <c r="B83" s="62">
        <v>67</v>
      </c>
      <c r="C83" s="62">
        <v>28</v>
      </c>
      <c r="D83" s="62" t="s">
        <v>30</v>
      </c>
      <c r="E83" s="62">
        <v>20</v>
      </c>
      <c r="F83" s="62">
        <v>0</v>
      </c>
      <c r="G83" s="62">
        <v>0</v>
      </c>
      <c r="H83" s="62"/>
      <c r="I83" s="62">
        <v>33.159999999999997</v>
      </c>
      <c r="J83" s="62">
        <v>14476</v>
      </c>
      <c r="K83" s="62">
        <v>4918</v>
      </c>
      <c r="L83" s="62">
        <v>4951</v>
      </c>
      <c r="M83" s="62" t="s">
        <v>31</v>
      </c>
      <c r="N83" s="62"/>
      <c r="O83" s="62">
        <v>0.66400000000000003</v>
      </c>
      <c r="P83" s="62">
        <v>6277</v>
      </c>
      <c r="Q83" s="62">
        <v>4845</v>
      </c>
      <c r="R83" s="62">
        <v>4890</v>
      </c>
      <c r="S83" s="62" t="s">
        <v>31</v>
      </c>
      <c r="T83" s="62"/>
      <c r="U83" s="62">
        <v>0.46400000000000002</v>
      </c>
      <c r="V83" s="62">
        <v>0</v>
      </c>
      <c r="W83" s="62">
        <v>0</v>
      </c>
      <c r="X83" s="62">
        <v>0</v>
      </c>
      <c r="Y83" s="62" t="s">
        <v>32</v>
      </c>
      <c r="Z83" s="62"/>
      <c r="AA83" s="62">
        <v>2.1000000000000001E-2</v>
      </c>
      <c r="AB83" s="62">
        <v>0</v>
      </c>
      <c r="AC83" s="62">
        <v>0</v>
      </c>
      <c r="AD83" s="62">
        <v>0</v>
      </c>
      <c r="AE83" s="62" t="s">
        <v>32</v>
      </c>
    </row>
    <row r="84" spans="1:31" x14ac:dyDescent="0.3">
      <c r="A84" s="62" t="s">
        <v>165</v>
      </c>
      <c r="B84" s="62">
        <v>68</v>
      </c>
      <c r="C84" s="62">
        <v>29</v>
      </c>
      <c r="D84" s="62" t="s">
        <v>30</v>
      </c>
      <c r="E84" s="62">
        <v>20</v>
      </c>
      <c r="F84" s="62">
        <v>0</v>
      </c>
      <c r="G84" s="62">
        <v>0</v>
      </c>
      <c r="H84" s="62"/>
      <c r="I84" s="62">
        <v>33.503999999999998</v>
      </c>
      <c r="J84" s="62">
        <v>14571</v>
      </c>
      <c r="K84" s="62">
        <v>4978</v>
      </c>
      <c r="L84" s="62">
        <v>5011</v>
      </c>
      <c r="M84" s="62" t="s">
        <v>31</v>
      </c>
      <c r="N84" s="62"/>
      <c r="O84" s="62">
        <v>0.755</v>
      </c>
      <c r="P84" s="62">
        <v>6556</v>
      </c>
      <c r="Q84" s="62">
        <v>4905</v>
      </c>
      <c r="R84" s="62">
        <v>4951</v>
      </c>
      <c r="S84" s="62" t="s">
        <v>31</v>
      </c>
      <c r="T84" s="62"/>
      <c r="U84" s="62">
        <v>0.46899999999999997</v>
      </c>
      <c r="V84" s="62">
        <v>0</v>
      </c>
      <c r="W84" s="62">
        <v>0</v>
      </c>
      <c r="X84" s="62">
        <v>0</v>
      </c>
      <c r="Y84" s="62" t="s">
        <v>32</v>
      </c>
      <c r="Z84" s="62"/>
      <c r="AA84" s="62">
        <v>2.3E-2</v>
      </c>
      <c r="AB84" s="62">
        <v>0</v>
      </c>
      <c r="AC84" s="62">
        <v>0</v>
      </c>
      <c r="AD84" s="62">
        <v>0</v>
      </c>
      <c r="AE84" s="62" t="s">
        <v>32</v>
      </c>
    </row>
    <row r="85" spans="1:31" x14ac:dyDescent="0.3">
      <c r="A85" s="62" t="s">
        <v>166</v>
      </c>
      <c r="B85" s="62">
        <v>69</v>
      </c>
      <c r="C85" s="62">
        <v>30</v>
      </c>
      <c r="D85" s="62" t="s">
        <v>30</v>
      </c>
      <c r="E85" s="62">
        <v>20</v>
      </c>
      <c r="F85" s="62">
        <v>0</v>
      </c>
      <c r="G85" s="62">
        <v>0</v>
      </c>
      <c r="H85" s="62"/>
      <c r="I85" s="62">
        <v>33.435000000000002</v>
      </c>
      <c r="J85" s="62">
        <v>14552</v>
      </c>
      <c r="K85" s="62">
        <v>5038</v>
      </c>
      <c r="L85" s="62">
        <v>5071</v>
      </c>
      <c r="M85" s="62" t="s">
        <v>31</v>
      </c>
      <c r="N85" s="62"/>
      <c r="O85" s="62">
        <v>0.67100000000000004</v>
      </c>
      <c r="P85" s="62">
        <v>6299</v>
      </c>
      <c r="Q85" s="62">
        <v>4965</v>
      </c>
      <c r="R85" s="62">
        <v>5011</v>
      </c>
      <c r="S85" s="62" t="s">
        <v>31</v>
      </c>
      <c r="T85" s="62"/>
      <c r="U85" s="62">
        <v>0.46800000000000003</v>
      </c>
      <c r="V85" s="62">
        <v>0</v>
      </c>
      <c r="W85" s="62">
        <v>0</v>
      </c>
      <c r="X85" s="62">
        <v>0</v>
      </c>
      <c r="Y85" s="62" t="s">
        <v>32</v>
      </c>
      <c r="Z85" s="62"/>
      <c r="AA85" s="62">
        <v>2.1000000000000001E-2</v>
      </c>
      <c r="AB85" s="62">
        <v>0</v>
      </c>
      <c r="AC85" s="62">
        <v>0</v>
      </c>
      <c r="AD85" s="62">
        <v>0</v>
      </c>
      <c r="AE85" s="62" t="s">
        <v>32</v>
      </c>
    </row>
    <row r="86" spans="1:31" x14ac:dyDescent="0.3">
      <c r="A86" s="62" t="s">
        <v>167</v>
      </c>
      <c r="B86" s="62">
        <v>70</v>
      </c>
      <c r="C86" s="62">
        <v>31</v>
      </c>
      <c r="D86" s="62" t="s">
        <v>30</v>
      </c>
      <c r="E86" s="62">
        <v>20</v>
      </c>
      <c r="F86" s="62">
        <v>0</v>
      </c>
      <c r="G86" s="62">
        <v>0</v>
      </c>
      <c r="H86" s="62"/>
      <c r="I86" s="62">
        <v>32.555999999999997</v>
      </c>
      <c r="J86" s="62">
        <v>14309</v>
      </c>
      <c r="K86" s="62">
        <v>5098</v>
      </c>
      <c r="L86" s="62">
        <v>5131</v>
      </c>
      <c r="M86" s="62" t="s">
        <v>31</v>
      </c>
      <c r="N86" s="62"/>
      <c r="O86" s="62">
        <v>0.7</v>
      </c>
      <c r="P86" s="62">
        <v>6387</v>
      </c>
      <c r="Q86" s="62">
        <v>5025</v>
      </c>
      <c r="R86" s="62">
        <v>5071</v>
      </c>
      <c r="S86" s="62" t="s">
        <v>31</v>
      </c>
      <c r="T86" s="62"/>
      <c r="U86" s="62">
        <v>0.45600000000000002</v>
      </c>
      <c r="V86" s="62">
        <v>0</v>
      </c>
      <c r="W86" s="62">
        <v>0</v>
      </c>
      <c r="X86" s="62">
        <v>0</v>
      </c>
      <c r="Y86" s="62" t="s">
        <v>32</v>
      </c>
      <c r="Z86" s="62"/>
      <c r="AA86" s="62">
        <v>2.1999999999999999E-2</v>
      </c>
      <c r="AB86" s="62">
        <v>0</v>
      </c>
      <c r="AC86" s="62">
        <v>0</v>
      </c>
      <c r="AD86" s="62">
        <v>0</v>
      </c>
      <c r="AE86" s="62" t="s">
        <v>32</v>
      </c>
    </row>
    <row r="87" spans="1:31" x14ac:dyDescent="0.3">
      <c r="A87" s="62" t="s">
        <v>168</v>
      </c>
      <c r="B87" s="62">
        <v>71</v>
      </c>
      <c r="C87" s="62">
        <v>32</v>
      </c>
      <c r="D87" s="62" t="s">
        <v>30</v>
      </c>
      <c r="E87" s="62">
        <v>20</v>
      </c>
      <c r="F87" s="62">
        <v>0</v>
      </c>
      <c r="G87" s="62">
        <v>0</v>
      </c>
      <c r="H87" s="62"/>
      <c r="I87" s="62">
        <v>33.066000000000003</v>
      </c>
      <c r="J87" s="62">
        <v>14450</v>
      </c>
      <c r="K87" s="62">
        <v>5158</v>
      </c>
      <c r="L87" s="62">
        <v>5192</v>
      </c>
      <c r="M87" s="62" t="s">
        <v>31</v>
      </c>
      <c r="N87" s="62"/>
      <c r="O87" s="62">
        <v>0.78900000000000003</v>
      </c>
      <c r="P87" s="62">
        <v>6660</v>
      </c>
      <c r="Q87" s="62">
        <v>5085</v>
      </c>
      <c r="R87" s="62">
        <v>5130</v>
      </c>
      <c r="S87" s="62" t="s">
        <v>31</v>
      </c>
      <c r="T87" s="62"/>
      <c r="U87" s="62">
        <v>0.46300000000000002</v>
      </c>
      <c r="V87" s="62">
        <v>0</v>
      </c>
      <c r="W87" s="62">
        <v>0</v>
      </c>
      <c r="X87" s="62">
        <v>0</v>
      </c>
      <c r="Y87" s="62" t="s">
        <v>32</v>
      </c>
      <c r="Z87" s="62"/>
      <c r="AA87" s="62">
        <v>2.4E-2</v>
      </c>
      <c r="AB87" s="62">
        <v>0</v>
      </c>
      <c r="AC87" s="62">
        <v>0</v>
      </c>
      <c r="AD87" s="62">
        <v>0</v>
      </c>
      <c r="AE87" s="62" t="s">
        <v>32</v>
      </c>
    </row>
    <row r="88" spans="1:31" x14ac:dyDescent="0.3">
      <c r="A88" s="62" t="s">
        <v>169</v>
      </c>
      <c r="B88" s="62">
        <v>72</v>
      </c>
      <c r="C88" s="62">
        <v>33</v>
      </c>
      <c r="D88" s="62" t="s">
        <v>30</v>
      </c>
      <c r="E88" s="62">
        <v>20</v>
      </c>
      <c r="F88" s="62">
        <v>0</v>
      </c>
      <c r="G88" s="62">
        <v>0</v>
      </c>
      <c r="H88" s="62"/>
      <c r="I88" s="62">
        <v>34.188000000000002</v>
      </c>
      <c r="J88" s="62">
        <v>14760</v>
      </c>
      <c r="K88" s="62">
        <v>5218</v>
      </c>
      <c r="L88" s="62">
        <v>5252</v>
      </c>
      <c r="M88" s="62" t="s">
        <v>31</v>
      </c>
      <c r="N88" s="62"/>
      <c r="O88" s="62">
        <v>0.79300000000000004</v>
      </c>
      <c r="P88" s="62">
        <v>6674</v>
      </c>
      <c r="Q88" s="62">
        <v>5145</v>
      </c>
      <c r="R88" s="62">
        <v>5190</v>
      </c>
      <c r="S88" s="62" t="s">
        <v>31</v>
      </c>
      <c r="T88" s="62"/>
      <c r="U88" s="62">
        <v>0.47899999999999998</v>
      </c>
      <c r="V88" s="62">
        <v>0</v>
      </c>
      <c r="W88" s="62">
        <v>0</v>
      </c>
      <c r="X88" s="62">
        <v>0</v>
      </c>
      <c r="Y88" s="62" t="s">
        <v>32</v>
      </c>
      <c r="Z88" s="62"/>
      <c r="AA88" s="62">
        <v>2.5000000000000001E-2</v>
      </c>
      <c r="AB88" s="62">
        <v>0</v>
      </c>
      <c r="AC88" s="62">
        <v>0</v>
      </c>
      <c r="AD88" s="62">
        <v>0</v>
      </c>
      <c r="AE88" s="62" t="s">
        <v>32</v>
      </c>
    </row>
    <row r="89" spans="1:31" x14ac:dyDescent="0.3">
      <c r="A89" s="62" t="s">
        <v>170</v>
      </c>
      <c r="B89" s="62">
        <v>73</v>
      </c>
      <c r="C89" s="62">
        <v>34</v>
      </c>
      <c r="D89" s="62" t="s">
        <v>30</v>
      </c>
      <c r="E89" s="62">
        <v>0</v>
      </c>
      <c r="F89" s="62">
        <v>0</v>
      </c>
      <c r="G89" s="62">
        <v>0</v>
      </c>
      <c r="H89" s="62"/>
      <c r="I89" s="62">
        <v>31.774999999999999</v>
      </c>
      <c r="J89" s="62">
        <v>14093</v>
      </c>
      <c r="K89" s="62">
        <v>5278</v>
      </c>
      <c r="L89" s="62">
        <v>5312</v>
      </c>
      <c r="M89" s="62" t="s">
        <v>31</v>
      </c>
      <c r="N89" s="62"/>
      <c r="O89" s="62">
        <v>0.69299999999999995</v>
      </c>
      <c r="P89" s="62">
        <v>6367</v>
      </c>
      <c r="Q89" s="62">
        <v>5205</v>
      </c>
      <c r="R89" s="62">
        <v>5250</v>
      </c>
      <c r="S89" s="62" t="s">
        <v>31</v>
      </c>
      <c r="T89" s="62"/>
      <c r="U89" s="62">
        <v>0.44500000000000001</v>
      </c>
      <c r="V89" s="62">
        <v>0</v>
      </c>
      <c r="W89" s="62">
        <v>0</v>
      </c>
      <c r="X89" s="62">
        <v>0</v>
      </c>
      <c r="Y89" s="62" t="s">
        <v>32</v>
      </c>
      <c r="Z89" s="62"/>
      <c r="AA89" s="62">
        <v>2.1000000000000001E-2</v>
      </c>
      <c r="AB89" s="62">
        <v>0</v>
      </c>
      <c r="AC89" s="62">
        <v>0</v>
      </c>
      <c r="AD89" s="62">
        <v>0</v>
      </c>
      <c r="AE89" s="62" t="s">
        <v>32</v>
      </c>
    </row>
    <row r="90" spans="1:31" x14ac:dyDescent="0.3">
      <c r="A90" s="62" t="s">
        <v>39</v>
      </c>
      <c r="B90" s="62">
        <v>74</v>
      </c>
      <c r="C90" s="62">
        <v>35</v>
      </c>
      <c r="D90" s="62" t="s">
        <v>30</v>
      </c>
      <c r="E90" s="62">
        <v>20</v>
      </c>
      <c r="F90" s="62">
        <v>0</v>
      </c>
      <c r="G90" s="62">
        <v>0</v>
      </c>
      <c r="H90" s="62"/>
      <c r="I90" s="62">
        <v>-1.427</v>
      </c>
      <c r="J90" s="62">
        <v>4916</v>
      </c>
      <c r="K90" s="62">
        <v>5338</v>
      </c>
      <c r="L90" s="62">
        <v>5380</v>
      </c>
      <c r="M90" s="62" t="s">
        <v>43</v>
      </c>
      <c r="N90" s="62"/>
      <c r="O90" s="62">
        <v>0.192</v>
      </c>
      <c r="P90" s="62">
        <v>4826</v>
      </c>
      <c r="Q90" s="62">
        <v>5265</v>
      </c>
      <c r="R90" s="62">
        <v>5312</v>
      </c>
      <c r="S90" s="62" t="s">
        <v>31</v>
      </c>
      <c r="T90" s="62"/>
      <c r="U90" s="62">
        <v>-0.02</v>
      </c>
      <c r="V90" s="62">
        <v>0</v>
      </c>
      <c r="W90" s="62">
        <v>0</v>
      </c>
      <c r="X90" s="62">
        <v>0</v>
      </c>
      <c r="Y90" s="62" t="s">
        <v>32</v>
      </c>
      <c r="Z90" s="62"/>
      <c r="AA90" s="62">
        <v>6.0000000000000001E-3</v>
      </c>
      <c r="AB90" s="62">
        <v>0</v>
      </c>
      <c r="AC90" s="62">
        <v>0</v>
      </c>
      <c r="AD90" s="62">
        <v>0</v>
      </c>
      <c r="AE90" s="62" t="s">
        <v>32</v>
      </c>
    </row>
    <row r="91" spans="1:31" x14ac:dyDescent="0.3">
      <c r="A91" s="62" t="s">
        <v>41</v>
      </c>
      <c r="B91" s="62">
        <v>75</v>
      </c>
      <c r="C91" s="62">
        <v>36</v>
      </c>
      <c r="D91" s="62" t="s">
        <v>30</v>
      </c>
      <c r="E91" s="62">
        <v>20</v>
      </c>
      <c r="F91" s="62">
        <v>0</v>
      </c>
      <c r="G91" s="62">
        <v>0</v>
      </c>
      <c r="H91" s="62"/>
      <c r="I91" s="62">
        <v>6.319</v>
      </c>
      <c r="J91" s="62">
        <v>7057</v>
      </c>
      <c r="K91" s="62">
        <v>5398</v>
      </c>
      <c r="L91" s="62">
        <v>5431</v>
      </c>
      <c r="M91" s="62" t="s">
        <v>31</v>
      </c>
      <c r="N91" s="62"/>
      <c r="O91" s="62">
        <v>0.93700000000000006</v>
      </c>
      <c r="P91" s="62">
        <v>7115</v>
      </c>
      <c r="Q91" s="62">
        <v>5325</v>
      </c>
      <c r="R91" s="62">
        <v>5369</v>
      </c>
      <c r="S91" s="62" t="s">
        <v>31</v>
      </c>
      <c r="T91" s="62"/>
      <c r="U91" s="62">
        <v>8.8999999999999996E-2</v>
      </c>
      <c r="V91" s="62">
        <v>0</v>
      </c>
      <c r="W91" s="62">
        <v>0</v>
      </c>
      <c r="X91" s="62">
        <v>0</v>
      </c>
      <c r="Y91" s="62" t="s">
        <v>32</v>
      </c>
      <c r="Z91" s="62"/>
      <c r="AA91" s="62">
        <v>2.9000000000000001E-2</v>
      </c>
      <c r="AB91" s="62">
        <v>0</v>
      </c>
      <c r="AC91" s="62">
        <v>0</v>
      </c>
      <c r="AD91" s="62">
        <v>0</v>
      </c>
      <c r="AE91" s="62" t="s">
        <v>32</v>
      </c>
    </row>
    <row r="92" spans="1:31" x14ac:dyDescent="0.3">
      <c r="A92" s="62" t="s">
        <v>106</v>
      </c>
      <c r="B92" s="62">
        <v>76</v>
      </c>
      <c r="C92" s="62">
        <v>130</v>
      </c>
      <c r="D92" s="62" t="s">
        <v>107</v>
      </c>
      <c r="E92" s="62">
        <v>0</v>
      </c>
      <c r="F92" s="62">
        <v>0</v>
      </c>
      <c r="G92" s="62">
        <v>0</v>
      </c>
      <c r="H92" s="62"/>
      <c r="I92" s="62">
        <v>0.38200000000000001</v>
      </c>
      <c r="J92" s="62">
        <v>5416</v>
      </c>
      <c r="K92" s="62">
        <v>5458</v>
      </c>
      <c r="L92" s="62">
        <v>5490</v>
      </c>
      <c r="M92" s="62" t="s">
        <v>31</v>
      </c>
      <c r="N92" s="62"/>
      <c r="O92" s="62">
        <v>3.4000000000000002E-2</v>
      </c>
      <c r="P92" s="62">
        <v>4341</v>
      </c>
      <c r="Q92" s="62">
        <v>5385</v>
      </c>
      <c r="R92" s="62">
        <v>5430</v>
      </c>
      <c r="S92" s="62" t="s">
        <v>31</v>
      </c>
      <c r="T92" s="62"/>
      <c r="U92" s="62">
        <v>5.0000000000000001E-3</v>
      </c>
      <c r="V92" s="62">
        <v>0</v>
      </c>
      <c r="W92" s="62">
        <v>0</v>
      </c>
      <c r="X92" s="62">
        <v>0</v>
      </c>
      <c r="Y92" s="62" t="s">
        <v>32</v>
      </c>
      <c r="Z92" s="62"/>
      <c r="AA92" s="62">
        <v>1E-3</v>
      </c>
      <c r="AB92" s="62">
        <v>0</v>
      </c>
      <c r="AC92" s="62">
        <v>0</v>
      </c>
      <c r="AD92" s="62">
        <v>0</v>
      </c>
      <c r="AE92" s="62" t="s">
        <v>32</v>
      </c>
    </row>
    <row r="93" spans="1:31" x14ac:dyDescent="0.3">
      <c r="A93" s="62" t="s">
        <v>106</v>
      </c>
      <c r="B93" s="62">
        <v>77</v>
      </c>
      <c r="C93" s="62">
        <v>133</v>
      </c>
      <c r="D93" s="62" t="s">
        <v>108</v>
      </c>
      <c r="E93" s="62">
        <v>0</v>
      </c>
      <c r="F93" s="62">
        <v>0</v>
      </c>
      <c r="G93" s="62">
        <v>0</v>
      </c>
      <c r="H93" s="62"/>
      <c r="I93" s="62">
        <v>1.79</v>
      </c>
      <c r="J93" s="62">
        <v>5805</v>
      </c>
      <c r="K93" s="62">
        <v>5518</v>
      </c>
      <c r="L93" s="62">
        <v>5551</v>
      </c>
      <c r="M93" s="62" t="s">
        <v>31</v>
      </c>
      <c r="N93" s="62"/>
      <c r="O93" s="62">
        <v>0.17699999999999999</v>
      </c>
      <c r="P93" s="62">
        <v>4781</v>
      </c>
      <c r="Q93" s="62">
        <v>5445</v>
      </c>
      <c r="R93" s="62">
        <v>5490</v>
      </c>
      <c r="S93" s="62" t="s">
        <v>31</v>
      </c>
      <c r="T93" s="62"/>
      <c r="U93" s="62">
        <v>2.5000000000000001E-2</v>
      </c>
      <c r="V93" s="62">
        <v>0</v>
      </c>
      <c r="W93" s="62">
        <v>0</v>
      </c>
      <c r="X93" s="62">
        <v>0</v>
      </c>
      <c r="Y93" s="62" t="s">
        <v>32</v>
      </c>
      <c r="Z93" s="62"/>
      <c r="AA93" s="62">
        <v>5.0000000000000001E-3</v>
      </c>
      <c r="AB93" s="62">
        <v>0</v>
      </c>
      <c r="AC93" s="62">
        <v>0</v>
      </c>
      <c r="AD93" s="62">
        <v>0</v>
      </c>
      <c r="AE93" s="62" t="s">
        <v>32</v>
      </c>
    </row>
    <row r="94" spans="1:31" x14ac:dyDescent="0.3">
      <c r="A94" s="62" t="s">
        <v>106</v>
      </c>
      <c r="B94" s="62">
        <v>78</v>
      </c>
      <c r="C94" s="62">
        <v>131</v>
      </c>
      <c r="D94" s="62" t="s">
        <v>107</v>
      </c>
      <c r="E94" s="62">
        <v>0</v>
      </c>
      <c r="F94" s="62">
        <v>0</v>
      </c>
      <c r="G94" s="62">
        <v>0</v>
      </c>
      <c r="H94" s="62"/>
      <c r="I94" s="62">
        <v>15.048999999999999</v>
      </c>
      <c r="J94" s="62">
        <v>9470</v>
      </c>
      <c r="K94" s="62">
        <v>5578</v>
      </c>
      <c r="L94" s="62">
        <v>5610</v>
      </c>
      <c r="M94" s="62" t="s">
        <v>31</v>
      </c>
      <c r="N94" s="62"/>
      <c r="O94" s="62">
        <v>1.472</v>
      </c>
      <c r="P94" s="62">
        <v>8757</v>
      </c>
      <c r="Q94" s="62">
        <v>5505</v>
      </c>
      <c r="R94" s="62">
        <v>5548</v>
      </c>
      <c r="S94" s="62" t="s">
        <v>31</v>
      </c>
      <c r="T94" s="62"/>
      <c r="U94" s="62">
        <v>0.21099999999999999</v>
      </c>
      <c r="V94" s="62">
        <v>0</v>
      </c>
      <c r="W94" s="62">
        <v>0</v>
      </c>
      <c r="X94" s="62">
        <v>0</v>
      </c>
      <c r="Y94" s="62" t="s">
        <v>32</v>
      </c>
      <c r="Z94" s="62"/>
      <c r="AA94" s="62">
        <v>4.5999999999999999E-2</v>
      </c>
      <c r="AB94" s="62">
        <v>0</v>
      </c>
      <c r="AC94" s="62">
        <v>0</v>
      </c>
      <c r="AD94" s="62">
        <v>0</v>
      </c>
      <c r="AE94" s="62" t="s">
        <v>32</v>
      </c>
    </row>
    <row r="95" spans="1:31" x14ac:dyDescent="0.3">
      <c r="A95" s="62" t="s">
        <v>106</v>
      </c>
      <c r="B95" s="62">
        <v>79</v>
      </c>
      <c r="C95" s="62">
        <v>132</v>
      </c>
      <c r="D95" s="62" t="s">
        <v>108</v>
      </c>
      <c r="E95" s="62">
        <v>0</v>
      </c>
      <c r="F95" s="62">
        <v>0</v>
      </c>
      <c r="G95" s="62">
        <v>0</v>
      </c>
      <c r="H95" s="62"/>
      <c r="I95" s="62">
        <v>74.718000000000004</v>
      </c>
      <c r="J95" s="62">
        <v>25963</v>
      </c>
      <c r="K95" s="62">
        <v>5638</v>
      </c>
      <c r="L95" s="62">
        <v>5671</v>
      </c>
      <c r="M95" s="62" t="s">
        <v>43</v>
      </c>
      <c r="N95" s="62"/>
      <c r="O95" s="62">
        <v>7.4139999999999997</v>
      </c>
      <c r="P95" s="62">
        <v>27007</v>
      </c>
      <c r="Q95" s="62">
        <v>5565</v>
      </c>
      <c r="R95" s="62">
        <v>5608</v>
      </c>
      <c r="S95" s="62" t="s">
        <v>31</v>
      </c>
      <c r="T95" s="62"/>
      <c r="U95" s="62">
        <v>1.0469999999999999</v>
      </c>
      <c r="V95" s="62">
        <v>0</v>
      </c>
      <c r="W95" s="62">
        <v>0</v>
      </c>
      <c r="X95" s="62">
        <v>0</v>
      </c>
      <c r="Y95" s="62" t="s">
        <v>32</v>
      </c>
      <c r="Z95" s="62"/>
      <c r="AA95" s="62">
        <v>0.22900000000000001</v>
      </c>
      <c r="AB95" s="62">
        <v>0</v>
      </c>
      <c r="AC95" s="62">
        <v>0</v>
      </c>
      <c r="AD95" s="62">
        <v>0</v>
      </c>
      <c r="AE95" s="62" t="s">
        <v>32</v>
      </c>
    </row>
    <row r="96" spans="1:31" x14ac:dyDescent="0.3">
      <c r="A96" s="62" t="s">
        <v>86</v>
      </c>
      <c r="B96" s="62">
        <v>80</v>
      </c>
      <c r="C96" s="62">
        <v>138</v>
      </c>
      <c r="D96" s="62" t="s">
        <v>87</v>
      </c>
      <c r="E96" s="62">
        <v>0</v>
      </c>
      <c r="F96" s="62">
        <v>0</v>
      </c>
      <c r="G96" s="62">
        <v>0</v>
      </c>
      <c r="H96" s="62"/>
      <c r="I96" s="62">
        <v>153.27699999999999</v>
      </c>
      <c r="J96" s="62">
        <v>47677</v>
      </c>
      <c r="K96" s="62">
        <v>5698</v>
      </c>
      <c r="L96" s="62">
        <v>5730</v>
      </c>
      <c r="M96" s="62" t="s">
        <v>42</v>
      </c>
      <c r="N96" s="62"/>
      <c r="O96" s="62">
        <v>15.044</v>
      </c>
      <c r="P96" s="62">
        <v>50437</v>
      </c>
      <c r="Q96" s="62">
        <v>5625</v>
      </c>
      <c r="R96" s="62">
        <v>5668</v>
      </c>
      <c r="S96" s="62" t="s">
        <v>43</v>
      </c>
      <c r="T96" s="62"/>
      <c r="U96" s="62">
        <v>2.1469999999999998</v>
      </c>
      <c r="V96" s="62">
        <v>0</v>
      </c>
      <c r="W96" s="62">
        <v>0</v>
      </c>
      <c r="X96" s="62">
        <v>0</v>
      </c>
      <c r="Y96" s="62" t="s">
        <v>32</v>
      </c>
      <c r="Z96" s="62"/>
      <c r="AA96" s="62">
        <v>0.46500000000000002</v>
      </c>
      <c r="AB96" s="62">
        <v>0</v>
      </c>
      <c r="AC96" s="62">
        <v>0</v>
      </c>
      <c r="AD96" s="62">
        <v>0</v>
      </c>
      <c r="AE96" s="62" t="s">
        <v>32</v>
      </c>
    </row>
    <row r="97" spans="1:31" x14ac:dyDescent="0.3">
      <c r="A97" s="62" t="s">
        <v>109</v>
      </c>
      <c r="B97" s="62">
        <v>81</v>
      </c>
      <c r="C97" s="62">
        <v>0</v>
      </c>
      <c r="D97" s="62" t="s">
        <v>110</v>
      </c>
      <c r="E97" s="62">
        <v>0</v>
      </c>
      <c r="F97" s="62">
        <v>0</v>
      </c>
      <c r="G97" s="62">
        <v>0</v>
      </c>
      <c r="H97" s="62"/>
      <c r="I97" s="62">
        <v>-7.1719999999999997</v>
      </c>
      <c r="J97" s="62">
        <v>3328</v>
      </c>
      <c r="K97" s="62">
        <v>5878</v>
      </c>
      <c r="L97" s="62">
        <v>5916</v>
      </c>
      <c r="M97" s="62" t="s">
        <v>31</v>
      </c>
      <c r="N97" s="62"/>
      <c r="O97" s="62">
        <v>-0.30599999999999999</v>
      </c>
      <c r="P97" s="62">
        <v>3299</v>
      </c>
      <c r="Q97" s="62">
        <v>5805</v>
      </c>
      <c r="R97" s="62">
        <v>5852</v>
      </c>
      <c r="S97" s="62" t="s">
        <v>31</v>
      </c>
      <c r="T97" s="62"/>
      <c r="U97" s="62">
        <v>-0.1</v>
      </c>
      <c r="V97" s="62">
        <v>0</v>
      </c>
      <c r="W97" s="62">
        <v>0</v>
      </c>
      <c r="X97" s="62">
        <v>0</v>
      </c>
      <c r="Y97" s="62" t="s">
        <v>32</v>
      </c>
      <c r="Z97" s="62"/>
      <c r="AA97" s="62">
        <v>-8.9999999999999993E-3</v>
      </c>
      <c r="AB97" s="62">
        <v>0</v>
      </c>
      <c r="AC97" s="62">
        <v>0</v>
      </c>
      <c r="AD97" s="62">
        <v>0</v>
      </c>
      <c r="AE97" s="62" t="s">
        <v>32</v>
      </c>
    </row>
    <row r="98" spans="1:31" x14ac:dyDescent="0.3">
      <c r="A98" s="62" t="s">
        <v>172</v>
      </c>
      <c r="B98" s="62">
        <v>82</v>
      </c>
      <c r="C98" s="62">
        <v>37</v>
      </c>
      <c r="D98" s="62" t="s">
        <v>37</v>
      </c>
      <c r="E98" s="62">
        <v>0</v>
      </c>
      <c r="F98" s="62">
        <v>4</v>
      </c>
      <c r="G98" s="62">
        <v>1</v>
      </c>
      <c r="H98" s="62"/>
      <c r="I98" s="62">
        <v>30.367000000000001</v>
      </c>
      <c r="J98" s="62">
        <v>13704</v>
      </c>
      <c r="K98" s="62">
        <v>5938</v>
      </c>
      <c r="L98" s="62">
        <v>5972</v>
      </c>
      <c r="M98" s="62" t="s">
        <v>31</v>
      </c>
      <c r="N98" s="62"/>
      <c r="O98" s="62">
        <v>0.67400000000000004</v>
      </c>
      <c r="P98" s="62">
        <v>6308</v>
      </c>
      <c r="Q98" s="62">
        <v>5865</v>
      </c>
      <c r="R98" s="62">
        <v>5911</v>
      </c>
      <c r="S98" s="62" t="s">
        <v>31</v>
      </c>
      <c r="T98" s="62"/>
      <c r="U98" s="62">
        <v>0.42499999999999999</v>
      </c>
      <c r="V98" s="62">
        <v>0</v>
      </c>
      <c r="W98" s="62">
        <v>0</v>
      </c>
      <c r="X98" s="62">
        <v>0</v>
      </c>
      <c r="Y98" s="62" t="s">
        <v>32</v>
      </c>
      <c r="Z98" s="62"/>
      <c r="AA98" s="62">
        <v>2.1000000000000001E-2</v>
      </c>
      <c r="AB98" s="62">
        <v>0</v>
      </c>
      <c r="AC98" s="62">
        <v>0</v>
      </c>
      <c r="AD98" s="62">
        <v>0</v>
      </c>
      <c r="AE98" s="62" t="s">
        <v>32</v>
      </c>
    </row>
    <row r="99" spans="1:31" x14ac:dyDescent="0.3">
      <c r="A99" s="62" t="s">
        <v>172</v>
      </c>
      <c r="B99" s="62">
        <v>83</v>
      </c>
      <c r="C99" s="62">
        <v>37</v>
      </c>
      <c r="D99" s="62" t="s">
        <v>37</v>
      </c>
      <c r="E99" s="62">
        <v>0</v>
      </c>
      <c r="F99" s="62">
        <v>4</v>
      </c>
      <c r="G99" s="62">
        <v>2</v>
      </c>
      <c r="H99" s="62"/>
      <c r="I99" s="62">
        <v>31.094000000000001</v>
      </c>
      <c r="J99" s="62">
        <v>13905</v>
      </c>
      <c r="K99" s="62">
        <v>5998</v>
      </c>
      <c r="L99" s="62">
        <v>6032</v>
      </c>
      <c r="M99" s="62" t="s">
        <v>31</v>
      </c>
      <c r="N99" s="62"/>
      <c r="O99" s="62">
        <v>0.67600000000000005</v>
      </c>
      <c r="P99" s="62">
        <v>6313</v>
      </c>
      <c r="Q99" s="62">
        <v>5925</v>
      </c>
      <c r="R99" s="62">
        <v>5970</v>
      </c>
      <c r="S99" s="62" t="s">
        <v>31</v>
      </c>
      <c r="T99" s="62"/>
      <c r="U99" s="62">
        <v>0.436</v>
      </c>
      <c r="V99" s="62">
        <v>0</v>
      </c>
      <c r="W99" s="62">
        <v>0</v>
      </c>
      <c r="X99" s="62">
        <v>0</v>
      </c>
      <c r="Y99" s="62" t="s">
        <v>32</v>
      </c>
      <c r="Z99" s="62"/>
      <c r="AA99" s="62">
        <v>2.1000000000000001E-2</v>
      </c>
      <c r="AB99" s="62">
        <v>0</v>
      </c>
      <c r="AC99" s="62">
        <v>0</v>
      </c>
      <c r="AD99" s="62">
        <v>0</v>
      </c>
      <c r="AE99" s="62" t="s">
        <v>32</v>
      </c>
    </row>
    <row r="100" spans="1:31" x14ac:dyDescent="0.3">
      <c r="A100" s="62" t="s">
        <v>173</v>
      </c>
      <c r="B100" s="62">
        <v>84</v>
      </c>
      <c r="C100" s="62">
        <v>38</v>
      </c>
      <c r="D100" s="62" t="s">
        <v>30</v>
      </c>
      <c r="E100" s="62">
        <v>20</v>
      </c>
      <c r="F100" s="62">
        <v>0</v>
      </c>
      <c r="G100" s="62">
        <v>0</v>
      </c>
      <c r="H100" s="62"/>
      <c r="I100" s="62">
        <v>31.632999999999999</v>
      </c>
      <c r="J100" s="62">
        <v>14054</v>
      </c>
      <c r="K100" s="62">
        <v>6058</v>
      </c>
      <c r="L100" s="62">
        <v>6091</v>
      </c>
      <c r="M100" s="62" t="s">
        <v>31</v>
      </c>
      <c r="N100" s="62"/>
      <c r="O100" s="62">
        <v>0.72199999999999998</v>
      </c>
      <c r="P100" s="62">
        <v>6454</v>
      </c>
      <c r="Q100" s="62">
        <v>5985</v>
      </c>
      <c r="R100" s="62">
        <v>6030</v>
      </c>
      <c r="S100" s="62" t="s">
        <v>31</v>
      </c>
      <c r="T100" s="62"/>
      <c r="U100" s="62">
        <v>0.443</v>
      </c>
      <c r="V100" s="62">
        <v>0</v>
      </c>
      <c r="W100" s="62">
        <v>0</v>
      </c>
      <c r="X100" s="62">
        <v>0</v>
      </c>
      <c r="Y100" s="62" t="s">
        <v>32</v>
      </c>
      <c r="Z100" s="62"/>
      <c r="AA100" s="62">
        <v>2.1999999999999999E-2</v>
      </c>
      <c r="AB100" s="62">
        <v>0</v>
      </c>
      <c r="AC100" s="62">
        <v>0</v>
      </c>
      <c r="AD100" s="62">
        <v>0</v>
      </c>
      <c r="AE100" s="62" t="s">
        <v>32</v>
      </c>
    </row>
    <row r="101" spans="1:31" x14ac:dyDescent="0.3">
      <c r="A101" s="62" t="s">
        <v>174</v>
      </c>
      <c r="B101" s="62">
        <v>85</v>
      </c>
      <c r="C101" s="62">
        <v>39</v>
      </c>
      <c r="D101" s="62" t="s">
        <v>30</v>
      </c>
      <c r="E101" s="62">
        <v>20</v>
      </c>
      <c r="F101" s="62">
        <v>0</v>
      </c>
      <c r="G101" s="62">
        <v>0</v>
      </c>
      <c r="H101" s="62"/>
      <c r="I101" s="62">
        <v>31.283000000000001</v>
      </c>
      <c r="J101" s="62">
        <v>13957</v>
      </c>
      <c r="K101" s="62">
        <v>6118</v>
      </c>
      <c r="L101" s="62">
        <v>6151</v>
      </c>
      <c r="M101" s="62" t="s">
        <v>31</v>
      </c>
      <c r="N101" s="62"/>
      <c r="O101" s="62">
        <v>0.76500000000000001</v>
      </c>
      <c r="P101" s="62">
        <v>6587</v>
      </c>
      <c r="Q101" s="62">
        <v>6045</v>
      </c>
      <c r="R101" s="62">
        <v>6090</v>
      </c>
      <c r="S101" s="62" t="s">
        <v>31</v>
      </c>
      <c r="T101" s="62"/>
      <c r="U101" s="62">
        <v>0.438</v>
      </c>
      <c r="V101" s="62">
        <v>0</v>
      </c>
      <c r="W101" s="62">
        <v>0</v>
      </c>
      <c r="X101" s="62">
        <v>0</v>
      </c>
      <c r="Y101" s="62" t="s">
        <v>32</v>
      </c>
      <c r="Z101" s="62"/>
      <c r="AA101" s="62">
        <v>2.4E-2</v>
      </c>
      <c r="AB101" s="62">
        <v>0</v>
      </c>
      <c r="AC101" s="62">
        <v>0</v>
      </c>
      <c r="AD101" s="62">
        <v>0</v>
      </c>
      <c r="AE101" s="62" t="s">
        <v>32</v>
      </c>
    </row>
    <row r="102" spans="1:31" x14ac:dyDescent="0.3">
      <c r="A102" s="62" t="s">
        <v>175</v>
      </c>
      <c r="B102" s="62">
        <v>86</v>
      </c>
      <c r="C102" s="62">
        <v>40</v>
      </c>
      <c r="D102" s="62" t="s">
        <v>30</v>
      </c>
      <c r="E102" s="62">
        <v>20</v>
      </c>
      <c r="F102" s="62">
        <v>0</v>
      </c>
      <c r="G102" s="62">
        <v>0</v>
      </c>
      <c r="H102" s="62"/>
      <c r="I102" s="62">
        <v>31.413</v>
      </c>
      <c r="J102" s="62">
        <v>13993</v>
      </c>
      <c r="K102" s="62">
        <v>6178</v>
      </c>
      <c r="L102" s="62">
        <v>6211</v>
      </c>
      <c r="M102" s="62" t="s">
        <v>31</v>
      </c>
      <c r="N102" s="62"/>
      <c r="O102" s="62">
        <v>0.73899999999999999</v>
      </c>
      <c r="P102" s="62">
        <v>6508</v>
      </c>
      <c r="Q102" s="62">
        <v>6105</v>
      </c>
      <c r="R102" s="62">
        <v>6151</v>
      </c>
      <c r="S102" s="62" t="s">
        <v>31</v>
      </c>
      <c r="T102" s="62"/>
      <c r="U102" s="62">
        <v>0.44</v>
      </c>
      <c r="V102" s="62">
        <v>0</v>
      </c>
      <c r="W102" s="62">
        <v>0</v>
      </c>
      <c r="X102" s="62">
        <v>0</v>
      </c>
      <c r="Y102" s="62" t="s">
        <v>32</v>
      </c>
      <c r="Z102" s="62"/>
      <c r="AA102" s="62">
        <v>2.3E-2</v>
      </c>
      <c r="AB102" s="62">
        <v>0</v>
      </c>
      <c r="AC102" s="62">
        <v>0</v>
      </c>
      <c r="AD102" s="62">
        <v>0</v>
      </c>
      <c r="AE102" s="62" t="s">
        <v>32</v>
      </c>
    </row>
    <row r="103" spans="1:31" x14ac:dyDescent="0.3">
      <c r="A103" s="62" t="s">
        <v>176</v>
      </c>
      <c r="B103" s="62">
        <v>87</v>
      </c>
      <c r="C103" s="62">
        <v>41</v>
      </c>
      <c r="D103" s="62" t="s">
        <v>30</v>
      </c>
      <c r="E103" s="62">
        <v>20</v>
      </c>
      <c r="F103" s="62">
        <v>0</v>
      </c>
      <c r="G103" s="62">
        <v>0</v>
      </c>
      <c r="H103" s="62"/>
      <c r="I103" s="62">
        <v>32.932000000000002</v>
      </c>
      <c r="J103" s="62">
        <v>14413</v>
      </c>
      <c r="K103" s="62">
        <v>6238</v>
      </c>
      <c r="L103" s="62">
        <v>6271</v>
      </c>
      <c r="M103" s="62" t="s">
        <v>31</v>
      </c>
      <c r="N103" s="62"/>
      <c r="O103" s="62">
        <v>0.77700000000000002</v>
      </c>
      <c r="P103" s="62">
        <v>6623</v>
      </c>
      <c r="Q103" s="62">
        <v>6165</v>
      </c>
      <c r="R103" s="62">
        <v>6211</v>
      </c>
      <c r="S103" s="62" t="s">
        <v>31</v>
      </c>
      <c r="T103" s="62"/>
      <c r="U103" s="62">
        <v>0.46100000000000002</v>
      </c>
      <c r="V103" s="62">
        <v>0</v>
      </c>
      <c r="W103" s="62">
        <v>0</v>
      </c>
      <c r="X103" s="62">
        <v>0</v>
      </c>
      <c r="Y103" s="62" t="s">
        <v>32</v>
      </c>
      <c r="Z103" s="62"/>
      <c r="AA103" s="62">
        <v>2.4E-2</v>
      </c>
      <c r="AB103" s="62">
        <v>0</v>
      </c>
      <c r="AC103" s="62">
        <v>0</v>
      </c>
      <c r="AD103" s="62">
        <v>0</v>
      </c>
      <c r="AE103" s="62" t="s">
        <v>32</v>
      </c>
    </row>
    <row r="104" spans="1:31" x14ac:dyDescent="0.3">
      <c r="A104" s="62" t="s">
        <v>177</v>
      </c>
      <c r="B104" s="62">
        <v>88</v>
      </c>
      <c r="C104" s="62">
        <v>42</v>
      </c>
      <c r="D104" s="62" t="s">
        <v>30</v>
      </c>
      <c r="E104" s="62">
        <v>20</v>
      </c>
      <c r="F104" s="62">
        <v>0</v>
      </c>
      <c r="G104" s="62">
        <v>0</v>
      </c>
      <c r="H104" s="62"/>
      <c r="I104" s="62">
        <v>32.523000000000003</v>
      </c>
      <c r="J104" s="62">
        <v>14300</v>
      </c>
      <c r="K104" s="62">
        <v>6298</v>
      </c>
      <c r="L104" s="62">
        <v>6331</v>
      </c>
      <c r="M104" s="62" t="s">
        <v>31</v>
      </c>
      <c r="N104" s="62"/>
      <c r="O104" s="62">
        <v>0.68500000000000005</v>
      </c>
      <c r="P104" s="62">
        <v>6343</v>
      </c>
      <c r="Q104" s="62">
        <v>6225</v>
      </c>
      <c r="R104" s="62">
        <v>6271</v>
      </c>
      <c r="S104" s="62" t="s">
        <v>31</v>
      </c>
      <c r="T104" s="62"/>
      <c r="U104" s="62">
        <v>0.45600000000000002</v>
      </c>
      <c r="V104" s="62">
        <v>0</v>
      </c>
      <c r="W104" s="62">
        <v>0</v>
      </c>
      <c r="X104" s="62">
        <v>0</v>
      </c>
      <c r="Y104" s="62" t="s">
        <v>32</v>
      </c>
      <c r="Z104" s="62"/>
      <c r="AA104" s="62">
        <v>2.1000000000000001E-2</v>
      </c>
      <c r="AB104" s="62">
        <v>0</v>
      </c>
      <c r="AC104" s="62">
        <v>0</v>
      </c>
      <c r="AD104" s="62">
        <v>0</v>
      </c>
      <c r="AE104" s="62" t="s">
        <v>32</v>
      </c>
    </row>
    <row r="105" spans="1:31" x14ac:dyDescent="0.3">
      <c r="A105" s="62" t="s">
        <v>178</v>
      </c>
      <c r="B105" s="62">
        <v>89</v>
      </c>
      <c r="C105" s="62">
        <v>43</v>
      </c>
      <c r="D105" s="62" t="s">
        <v>30</v>
      </c>
      <c r="E105" s="62">
        <v>20</v>
      </c>
      <c r="F105" s="62">
        <v>0</v>
      </c>
      <c r="G105" s="62">
        <v>0</v>
      </c>
      <c r="H105" s="62"/>
      <c r="I105" s="62">
        <v>34.26</v>
      </c>
      <c r="J105" s="62">
        <v>14780</v>
      </c>
      <c r="K105" s="62">
        <v>6358</v>
      </c>
      <c r="L105" s="62">
        <v>6392</v>
      </c>
      <c r="M105" s="62" t="s">
        <v>31</v>
      </c>
      <c r="N105" s="62"/>
      <c r="O105" s="62">
        <v>0.85399999999999998</v>
      </c>
      <c r="P105" s="62">
        <v>6861</v>
      </c>
      <c r="Q105" s="62">
        <v>6285</v>
      </c>
      <c r="R105" s="62">
        <v>6331</v>
      </c>
      <c r="S105" s="62" t="s">
        <v>31</v>
      </c>
      <c r="T105" s="62"/>
      <c r="U105" s="62">
        <v>0.48</v>
      </c>
      <c r="V105" s="62">
        <v>0</v>
      </c>
      <c r="W105" s="62">
        <v>0</v>
      </c>
      <c r="X105" s="62">
        <v>0</v>
      </c>
      <c r="Y105" s="62" t="s">
        <v>32</v>
      </c>
      <c r="Z105" s="62"/>
      <c r="AA105" s="62">
        <v>2.5999999999999999E-2</v>
      </c>
      <c r="AB105" s="62">
        <v>0</v>
      </c>
      <c r="AC105" s="62">
        <v>0</v>
      </c>
      <c r="AD105" s="62">
        <v>0</v>
      </c>
      <c r="AE105" s="62" t="s">
        <v>32</v>
      </c>
    </row>
    <row r="106" spans="1:31" x14ac:dyDescent="0.3">
      <c r="A106" s="62" t="s">
        <v>179</v>
      </c>
      <c r="B106" s="62">
        <v>90</v>
      </c>
      <c r="C106" s="62">
        <v>44</v>
      </c>
      <c r="D106" s="62" t="s">
        <v>30</v>
      </c>
      <c r="E106" s="62">
        <v>20</v>
      </c>
      <c r="F106" s="62">
        <v>0</v>
      </c>
      <c r="G106" s="62">
        <v>0</v>
      </c>
      <c r="H106" s="62"/>
      <c r="I106" s="62">
        <v>33.301000000000002</v>
      </c>
      <c r="J106" s="62">
        <v>14515</v>
      </c>
      <c r="K106" s="62">
        <v>6418</v>
      </c>
      <c r="L106" s="62">
        <v>6452</v>
      </c>
      <c r="M106" s="62" t="s">
        <v>31</v>
      </c>
      <c r="N106" s="62"/>
      <c r="O106" s="62">
        <v>0.78200000000000003</v>
      </c>
      <c r="P106" s="62">
        <v>6638</v>
      </c>
      <c r="Q106" s="62">
        <v>6345</v>
      </c>
      <c r="R106" s="62">
        <v>6391</v>
      </c>
      <c r="S106" s="62" t="s">
        <v>31</v>
      </c>
      <c r="T106" s="62"/>
      <c r="U106" s="62">
        <v>0.46600000000000003</v>
      </c>
      <c r="V106" s="62">
        <v>0</v>
      </c>
      <c r="W106" s="62">
        <v>0</v>
      </c>
      <c r="X106" s="62">
        <v>0</v>
      </c>
      <c r="Y106" s="62" t="s">
        <v>32</v>
      </c>
      <c r="Z106" s="62"/>
      <c r="AA106" s="62">
        <v>2.4E-2</v>
      </c>
      <c r="AB106" s="62">
        <v>0</v>
      </c>
      <c r="AC106" s="62">
        <v>0</v>
      </c>
      <c r="AD106" s="62">
        <v>0</v>
      </c>
      <c r="AE106" s="62" t="s">
        <v>32</v>
      </c>
    </row>
    <row r="107" spans="1:31" x14ac:dyDescent="0.3">
      <c r="A107" s="62" t="s">
        <v>180</v>
      </c>
      <c r="B107" s="62">
        <v>91</v>
      </c>
      <c r="C107" s="62">
        <v>45</v>
      </c>
      <c r="D107" s="62" t="s">
        <v>30</v>
      </c>
      <c r="E107" s="62">
        <v>20</v>
      </c>
      <c r="F107" s="62">
        <v>0</v>
      </c>
      <c r="G107" s="62">
        <v>0</v>
      </c>
      <c r="H107" s="62"/>
      <c r="I107" s="62">
        <v>34.246000000000002</v>
      </c>
      <c r="J107" s="62">
        <v>14776</v>
      </c>
      <c r="K107" s="62">
        <v>6478</v>
      </c>
      <c r="L107" s="62">
        <v>6512</v>
      </c>
      <c r="M107" s="62" t="s">
        <v>31</v>
      </c>
      <c r="N107" s="62"/>
      <c r="O107" s="62">
        <v>0.82799999999999996</v>
      </c>
      <c r="P107" s="62">
        <v>6782</v>
      </c>
      <c r="Q107" s="62">
        <v>6405</v>
      </c>
      <c r="R107" s="62">
        <v>6450</v>
      </c>
      <c r="S107" s="62" t="s">
        <v>31</v>
      </c>
      <c r="T107" s="62"/>
      <c r="U107" s="62">
        <v>0.48</v>
      </c>
      <c r="V107" s="62">
        <v>0</v>
      </c>
      <c r="W107" s="62">
        <v>0</v>
      </c>
      <c r="X107" s="62">
        <v>0</v>
      </c>
      <c r="Y107" s="62" t="s">
        <v>32</v>
      </c>
      <c r="Z107" s="62"/>
      <c r="AA107" s="62">
        <v>2.5999999999999999E-2</v>
      </c>
      <c r="AB107" s="62">
        <v>0</v>
      </c>
      <c r="AC107" s="62">
        <v>0</v>
      </c>
      <c r="AD107" s="62">
        <v>0</v>
      </c>
      <c r="AE107" s="62" t="s">
        <v>32</v>
      </c>
    </row>
    <row r="108" spans="1:31" x14ac:dyDescent="0.3">
      <c r="A108" s="62" t="s">
        <v>181</v>
      </c>
      <c r="B108" s="62">
        <v>92</v>
      </c>
      <c r="C108" s="62">
        <v>46</v>
      </c>
      <c r="D108" s="62" t="s">
        <v>30</v>
      </c>
      <c r="E108" s="62">
        <v>20</v>
      </c>
      <c r="F108" s="62">
        <v>0</v>
      </c>
      <c r="G108" s="62">
        <v>0</v>
      </c>
      <c r="H108" s="62"/>
      <c r="I108" s="62">
        <v>32.750999999999998</v>
      </c>
      <c r="J108" s="62">
        <v>14363</v>
      </c>
      <c r="K108" s="62">
        <v>6538</v>
      </c>
      <c r="L108" s="62">
        <v>6572</v>
      </c>
      <c r="M108" s="62" t="s">
        <v>31</v>
      </c>
      <c r="N108" s="62"/>
      <c r="O108" s="62">
        <v>0.78700000000000003</v>
      </c>
      <c r="P108" s="62">
        <v>6656</v>
      </c>
      <c r="Q108" s="62">
        <v>6465</v>
      </c>
      <c r="R108" s="62">
        <v>6510</v>
      </c>
      <c r="S108" s="62" t="s">
        <v>31</v>
      </c>
      <c r="T108" s="62"/>
      <c r="U108" s="62">
        <v>0.45900000000000002</v>
      </c>
      <c r="V108" s="62">
        <v>0</v>
      </c>
      <c r="W108" s="62">
        <v>0</v>
      </c>
      <c r="X108" s="62">
        <v>0</v>
      </c>
      <c r="Y108" s="62" t="s">
        <v>32</v>
      </c>
      <c r="Z108" s="62"/>
      <c r="AA108" s="62">
        <v>2.4E-2</v>
      </c>
      <c r="AB108" s="62">
        <v>0</v>
      </c>
      <c r="AC108" s="62">
        <v>0</v>
      </c>
      <c r="AD108" s="62">
        <v>0</v>
      </c>
      <c r="AE108" s="62" t="s">
        <v>32</v>
      </c>
    </row>
    <row r="109" spans="1:31" x14ac:dyDescent="0.3">
      <c r="A109" s="62" t="s">
        <v>39</v>
      </c>
      <c r="B109" s="62">
        <v>93</v>
      </c>
      <c r="C109" s="62">
        <v>47</v>
      </c>
      <c r="D109" s="62" t="s">
        <v>30</v>
      </c>
      <c r="E109" s="62">
        <v>20</v>
      </c>
      <c r="F109" s="62">
        <v>0</v>
      </c>
      <c r="G109" s="62">
        <v>0</v>
      </c>
      <c r="H109" s="62"/>
      <c r="I109" s="62">
        <v>-1.524</v>
      </c>
      <c r="J109" s="62">
        <v>4889</v>
      </c>
      <c r="K109" s="62">
        <v>6598</v>
      </c>
      <c r="L109" s="62">
        <v>6640</v>
      </c>
      <c r="M109" s="62" t="s">
        <v>43</v>
      </c>
      <c r="N109" s="62"/>
      <c r="O109" s="62">
        <v>0.214</v>
      </c>
      <c r="P109" s="62">
        <v>4895</v>
      </c>
      <c r="Q109" s="62">
        <v>6525</v>
      </c>
      <c r="R109" s="62">
        <v>6570</v>
      </c>
      <c r="S109" s="62" t="s">
        <v>31</v>
      </c>
      <c r="T109" s="62"/>
      <c r="U109" s="62">
        <v>-2.1000000000000001E-2</v>
      </c>
      <c r="V109" s="62">
        <v>0</v>
      </c>
      <c r="W109" s="62">
        <v>0</v>
      </c>
      <c r="X109" s="62">
        <v>0</v>
      </c>
      <c r="Y109" s="62" t="s">
        <v>32</v>
      </c>
      <c r="Z109" s="62"/>
      <c r="AA109" s="62">
        <v>7.0000000000000001E-3</v>
      </c>
      <c r="AB109" s="62">
        <v>0</v>
      </c>
      <c r="AC109" s="62">
        <v>0</v>
      </c>
      <c r="AD109" s="62">
        <v>0</v>
      </c>
      <c r="AE109" s="62" t="s">
        <v>32</v>
      </c>
    </row>
    <row r="110" spans="1:31" x14ac:dyDescent="0.3">
      <c r="A110" s="62" t="s">
        <v>41</v>
      </c>
      <c r="B110" s="62">
        <v>94</v>
      </c>
      <c r="C110" s="62">
        <v>48</v>
      </c>
      <c r="D110" s="62" t="s">
        <v>30</v>
      </c>
      <c r="E110" s="62">
        <v>20</v>
      </c>
      <c r="F110" s="62">
        <v>0</v>
      </c>
      <c r="G110" s="62">
        <v>0</v>
      </c>
      <c r="H110" s="62"/>
      <c r="I110" s="62">
        <v>6.1310000000000002</v>
      </c>
      <c r="J110" s="62">
        <v>7005</v>
      </c>
      <c r="K110" s="62">
        <v>6658</v>
      </c>
      <c r="L110" s="62">
        <v>6690</v>
      </c>
      <c r="M110" s="62" t="s">
        <v>31</v>
      </c>
      <c r="N110" s="62"/>
      <c r="O110" s="62">
        <v>0.94799999999999995</v>
      </c>
      <c r="P110" s="62">
        <v>7150</v>
      </c>
      <c r="Q110" s="62">
        <v>6585</v>
      </c>
      <c r="R110" s="62">
        <v>6629</v>
      </c>
      <c r="S110" s="62" t="s">
        <v>31</v>
      </c>
      <c r="T110" s="62"/>
      <c r="U110" s="62">
        <v>8.5999999999999993E-2</v>
      </c>
      <c r="V110" s="62">
        <v>0</v>
      </c>
      <c r="W110" s="62">
        <v>0</v>
      </c>
      <c r="X110" s="62">
        <v>0</v>
      </c>
      <c r="Y110" s="62" t="s">
        <v>32</v>
      </c>
      <c r="Z110" s="62"/>
      <c r="AA110" s="62">
        <v>2.9000000000000001E-2</v>
      </c>
      <c r="AB110" s="62">
        <v>0</v>
      </c>
      <c r="AC110" s="62">
        <v>0</v>
      </c>
      <c r="AD110" s="62">
        <v>0</v>
      </c>
      <c r="AE110" s="62" t="s">
        <v>32</v>
      </c>
    </row>
    <row r="111" spans="1:31" x14ac:dyDescent="0.3">
      <c r="A111" s="62" t="s">
        <v>106</v>
      </c>
      <c r="B111" s="62">
        <v>95</v>
      </c>
      <c r="C111" s="62">
        <v>130</v>
      </c>
      <c r="D111" s="62" t="s">
        <v>107</v>
      </c>
      <c r="E111" s="62">
        <v>0</v>
      </c>
      <c r="F111" s="62">
        <v>0</v>
      </c>
      <c r="G111" s="62">
        <v>0</v>
      </c>
      <c r="H111" s="62"/>
      <c r="I111" s="62">
        <v>0.39</v>
      </c>
      <c r="J111" s="62">
        <v>5418</v>
      </c>
      <c r="K111" s="62">
        <v>6718</v>
      </c>
      <c r="L111" s="62">
        <v>6750</v>
      </c>
      <c r="M111" s="62" t="s">
        <v>31</v>
      </c>
      <c r="N111" s="62"/>
      <c r="O111" s="62">
        <v>4.9000000000000002E-2</v>
      </c>
      <c r="P111" s="62">
        <v>4389</v>
      </c>
      <c r="Q111" s="62">
        <v>6645</v>
      </c>
      <c r="R111" s="62">
        <v>6690</v>
      </c>
      <c r="S111" s="62" t="s">
        <v>31</v>
      </c>
      <c r="T111" s="62"/>
      <c r="U111" s="62">
        <v>5.0000000000000001E-3</v>
      </c>
      <c r="V111" s="62">
        <v>0</v>
      </c>
      <c r="W111" s="62">
        <v>0</v>
      </c>
      <c r="X111" s="62">
        <v>0</v>
      </c>
      <c r="Y111" s="62" t="s">
        <v>32</v>
      </c>
      <c r="Z111" s="62"/>
      <c r="AA111" s="62">
        <v>2E-3</v>
      </c>
      <c r="AB111" s="62">
        <v>0</v>
      </c>
      <c r="AC111" s="62">
        <v>0</v>
      </c>
      <c r="AD111" s="62">
        <v>0</v>
      </c>
      <c r="AE111" s="62" t="s">
        <v>32</v>
      </c>
    </row>
    <row r="112" spans="1:31" x14ac:dyDescent="0.3">
      <c r="A112" s="62" t="s">
        <v>106</v>
      </c>
      <c r="B112" s="62">
        <v>96</v>
      </c>
      <c r="C112" s="62">
        <v>133</v>
      </c>
      <c r="D112" s="62" t="s">
        <v>108</v>
      </c>
      <c r="E112" s="62">
        <v>0</v>
      </c>
      <c r="F112" s="62">
        <v>0</v>
      </c>
      <c r="G112" s="62">
        <v>0</v>
      </c>
      <c r="H112" s="62"/>
      <c r="I112" s="62">
        <v>1.833</v>
      </c>
      <c r="J112" s="62">
        <v>5817</v>
      </c>
      <c r="K112" s="62">
        <v>6778</v>
      </c>
      <c r="L112" s="62">
        <v>6811</v>
      </c>
      <c r="M112" s="62" t="s">
        <v>31</v>
      </c>
      <c r="N112" s="62"/>
      <c r="O112" s="62">
        <v>0.189</v>
      </c>
      <c r="P112" s="62">
        <v>4818</v>
      </c>
      <c r="Q112" s="62">
        <v>6705</v>
      </c>
      <c r="R112" s="62">
        <v>6748</v>
      </c>
      <c r="S112" s="62" t="s">
        <v>31</v>
      </c>
      <c r="T112" s="62"/>
      <c r="U112" s="62">
        <v>2.5999999999999999E-2</v>
      </c>
      <c r="V112" s="62">
        <v>0</v>
      </c>
      <c r="W112" s="62">
        <v>0</v>
      </c>
      <c r="X112" s="62">
        <v>0</v>
      </c>
      <c r="Y112" s="62" t="s">
        <v>32</v>
      </c>
      <c r="Z112" s="62"/>
      <c r="AA112" s="62">
        <v>6.0000000000000001E-3</v>
      </c>
      <c r="AB112" s="62">
        <v>0</v>
      </c>
      <c r="AC112" s="62">
        <v>0</v>
      </c>
      <c r="AD112" s="62">
        <v>0</v>
      </c>
      <c r="AE112" s="62" t="s">
        <v>32</v>
      </c>
    </row>
    <row r="113" spans="1:31" x14ac:dyDescent="0.3">
      <c r="A113" s="62" t="s">
        <v>106</v>
      </c>
      <c r="B113" s="62">
        <v>97</v>
      </c>
      <c r="C113" s="62">
        <v>131</v>
      </c>
      <c r="D113" s="62" t="s">
        <v>107</v>
      </c>
      <c r="E113" s="62">
        <v>0</v>
      </c>
      <c r="F113" s="62">
        <v>0</v>
      </c>
      <c r="G113" s="62">
        <v>0</v>
      </c>
      <c r="H113" s="62"/>
      <c r="I113" s="62">
        <v>15.132</v>
      </c>
      <c r="J113" s="62">
        <v>9493</v>
      </c>
      <c r="K113" s="62">
        <v>6838</v>
      </c>
      <c r="L113" s="62">
        <v>6873</v>
      </c>
      <c r="M113" s="62" t="s">
        <v>31</v>
      </c>
      <c r="N113" s="62"/>
      <c r="O113" s="62">
        <v>1.484</v>
      </c>
      <c r="P113" s="62">
        <v>8796</v>
      </c>
      <c r="Q113" s="62">
        <v>6765</v>
      </c>
      <c r="R113" s="62">
        <v>6806</v>
      </c>
      <c r="S113" s="62" t="s">
        <v>31</v>
      </c>
      <c r="T113" s="62"/>
      <c r="U113" s="62">
        <v>0.21199999999999999</v>
      </c>
      <c r="V113" s="62">
        <v>0</v>
      </c>
      <c r="W113" s="62">
        <v>0</v>
      </c>
      <c r="X113" s="62">
        <v>0</v>
      </c>
      <c r="Y113" s="62" t="s">
        <v>32</v>
      </c>
      <c r="Z113" s="62"/>
      <c r="AA113" s="62">
        <v>4.5999999999999999E-2</v>
      </c>
      <c r="AB113" s="62">
        <v>0</v>
      </c>
      <c r="AC113" s="62">
        <v>0</v>
      </c>
      <c r="AD113" s="62">
        <v>0</v>
      </c>
      <c r="AE113" s="62" t="s">
        <v>32</v>
      </c>
    </row>
    <row r="114" spans="1:31" x14ac:dyDescent="0.3">
      <c r="A114" s="62" t="s">
        <v>106</v>
      </c>
      <c r="B114" s="62">
        <v>98</v>
      </c>
      <c r="C114" s="62">
        <v>132</v>
      </c>
      <c r="D114" s="62" t="s">
        <v>108</v>
      </c>
      <c r="E114" s="62">
        <v>0</v>
      </c>
      <c r="F114" s="62">
        <v>0</v>
      </c>
      <c r="G114" s="62">
        <v>0</v>
      </c>
      <c r="H114" s="62"/>
      <c r="I114" s="62">
        <v>76.155000000000001</v>
      </c>
      <c r="J114" s="62">
        <v>26360</v>
      </c>
      <c r="K114" s="62">
        <v>6898</v>
      </c>
      <c r="L114" s="62">
        <v>6932</v>
      </c>
      <c r="M114" s="62" t="s">
        <v>43</v>
      </c>
      <c r="N114" s="62"/>
      <c r="O114" s="62">
        <v>7.4429999999999996</v>
      </c>
      <c r="P114" s="62">
        <v>27094</v>
      </c>
      <c r="Q114" s="62">
        <v>6825</v>
      </c>
      <c r="R114" s="62">
        <v>6865</v>
      </c>
      <c r="S114" s="62" t="s">
        <v>31</v>
      </c>
      <c r="T114" s="62"/>
      <c r="U114" s="62">
        <v>1.0669999999999999</v>
      </c>
      <c r="V114" s="62">
        <v>0</v>
      </c>
      <c r="W114" s="62">
        <v>0</v>
      </c>
      <c r="X114" s="62">
        <v>0</v>
      </c>
      <c r="Y114" s="62" t="s">
        <v>32</v>
      </c>
      <c r="Z114" s="62"/>
      <c r="AA114" s="62">
        <v>0.23</v>
      </c>
      <c r="AB114" s="62">
        <v>0</v>
      </c>
      <c r="AC114" s="62">
        <v>0</v>
      </c>
      <c r="AD114" s="62">
        <v>0</v>
      </c>
      <c r="AE114" s="62" t="s">
        <v>32</v>
      </c>
    </row>
    <row r="115" spans="1:31" x14ac:dyDescent="0.3">
      <c r="A115" s="62" t="s">
        <v>109</v>
      </c>
      <c r="B115" s="62">
        <v>99</v>
      </c>
      <c r="C115" s="62">
        <v>0</v>
      </c>
      <c r="D115" s="62" t="s">
        <v>110</v>
      </c>
      <c r="E115" s="62">
        <v>0</v>
      </c>
      <c r="F115" s="62">
        <v>0</v>
      </c>
      <c r="G115" s="62">
        <v>0</v>
      </c>
      <c r="H115" s="62"/>
      <c r="I115" s="62">
        <v>-7.1719999999999997</v>
      </c>
      <c r="J115" s="62">
        <v>3328</v>
      </c>
      <c r="K115" s="62">
        <v>7078</v>
      </c>
      <c r="L115" s="62">
        <v>7113</v>
      </c>
      <c r="M115" s="62" t="s">
        <v>31</v>
      </c>
      <c r="N115" s="62"/>
      <c r="O115" s="62">
        <v>-0.30599999999999999</v>
      </c>
      <c r="P115" s="62">
        <v>3299</v>
      </c>
      <c r="Q115" s="62">
        <v>7005</v>
      </c>
      <c r="R115" s="62">
        <v>7028</v>
      </c>
      <c r="S115" s="62" t="s">
        <v>31</v>
      </c>
      <c r="T115" s="62"/>
      <c r="U115" s="62">
        <v>-0.1</v>
      </c>
      <c r="V115" s="62">
        <v>0</v>
      </c>
      <c r="W115" s="62">
        <v>0</v>
      </c>
      <c r="X115" s="62">
        <v>0</v>
      </c>
      <c r="Y115" s="62" t="s">
        <v>32</v>
      </c>
      <c r="Z115" s="62"/>
      <c r="AA115" s="62">
        <v>-8.9999999999999993E-3</v>
      </c>
      <c r="AB115" s="62">
        <v>0</v>
      </c>
      <c r="AC115" s="62">
        <v>0</v>
      </c>
      <c r="AD115" s="62">
        <v>0</v>
      </c>
      <c r="AE115" s="62" t="s">
        <v>32</v>
      </c>
    </row>
    <row r="116" spans="1:31" x14ac:dyDescent="0.3">
      <c r="A116" s="62" t="s">
        <v>114</v>
      </c>
      <c r="B116" s="62">
        <v>100</v>
      </c>
      <c r="C116" s="62">
        <v>135</v>
      </c>
      <c r="D116" s="62" t="s">
        <v>104</v>
      </c>
      <c r="E116" s="62">
        <v>0</v>
      </c>
      <c r="F116" s="62">
        <v>8</v>
      </c>
      <c r="G116" s="62">
        <v>1</v>
      </c>
      <c r="H116" s="62"/>
      <c r="I116" s="62">
        <v>177.31700000000001</v>
      </c>
      <c r="J116" s="62">
        <v>54322</v>
      </c>
      <c r="K116" s="62">
        <v>7138</v>
      </c>
      <c r="L116" s="62">
        <v>7172</v>
      </c>
      <c r="M116" s="62" t="s">
        <v>42</v>
      </c>
      <c r="N116" s="62"/>
      <c r="O116" s="62">
        <v>-0.29399999999999998</v>
      </c>
      <c r="P116" s="62">
        <v>3334</v>
      </c>
      <c r="Q116" s="62">
        <v>7065</v>
      </c>
      <c r="R116" s="62">
        <v>7108</v>
      </c>
      <c r="S116" s="62" t="s">
        <v>31</v>
      </c>
      <c r="T116" s="62"/>
      <c r="U116" s="62">
        <v>2.484</v>
      </c>
      <c r="V116" s="62">
        <v>0</v>
      </c>
      <c r="W116" s="62">
        <v>0</v>
      </c>
      <c r="X116" s="62">
        <v>0</v>
      </c>
      <c r="Y116" s="62" t="s">
        <v>32</v>
      </c>
      <c r="Z116" s="62"/>
      <c r="AA116" s="62">
        <v>-8.9999999999999993E-3</v>
      </c>
      <c r="AB116" s="62">
        <v>0</v>
      </c>
      <c r="AC116" s="62">
        <v>0</v>
      </c>
      <c r="AD116" s="62">
        <v>0</v>
      </c>
      <c r="AE116" s="62" t="s">
        <v>32</v>
      </c>
    </row>
    <row r="117" spans="1:31" x14ac:dyDescent="0.3">
      <c r="A117" s="62" t="s">
        <v>105</v>
      </c>
      <c r="B117" s="62">
        <v>101</v>
      </c>
      <c r="C117" s="62">
        <v>136</v>
      </c>
      <c r="D117" s="62" t="s">
        <v>104</v>
      </c>
      <c r="E117" s="62">
        <v>0</v>
      </c>
      <c r="F117" s="62">
        <v>8</v>
      </c>
      <c r="G117" s="62">
        <v>2</v>
      </c>
      <c r="H117" s="62"/>
      <c r="I117" s="62">
        <v>175.95699999999999</v>
      </c>
      <c r="J117" s="62">
        <v>53946</v>
      </c>
      <c r="K117" s="62">
        <v>7198</v>
      </c>
      <c r="L117" s="62">
        <v>7231</v>
      </c>
      <c r="M117" s="62" t="s">
        <v>42</v>
      </c>
      <c r="N117" s="62"/>
      <c r="O117" s="62">
        <v>17.765000000000001</v>
      </c>
      <c r="P117" s="62">
        <v>58794</v>
      </c>
      <c r="Q117" s="62">
        <v>7125</v>
      </c>
      <c r="R117" s="62">
        <v>7170</v>
      </c>
      <c r="S117" s="62" t="s">
        <v>43</v>
      </c>
      <c r="T117" s="62"/>
      <c r="U117" s="62">
        <v>2.4649999999999999</v>
      </c>
      <c r="V117" s="62">
        <v>0</v>
      </c>
      <c r="W117" s="62">
        <v>0</v>
      </c>
      <c r="X117" s="62">
        <v>0</v>
      </c>
      <c r="Y117" s="62" t="s">
        <v>32</v>
      </c>
      <c r="Z117" s="62"/>
      <c r="AA117" s="62">
        <v>0.55000000000000004</v>
      </c>
      <c r="AB117" s="62">
        <v>0</v>
      </c>
      <c r="AC117" s="62">
        <v>0</v>
      </c>
      <c r="AD117" s="62">
        <v>0</v>
      </c>
      <c r="AE117" s="62" t="s">
        <v>32</v>
      </c>
    </row>
    <row r="118" spans="1:31" x14ac:dyDescent="0.3">
      <c r="A118" s="62" t="s">
        <v>182</v>
      </c>
      <c r="B118" s="62">
        <v>102</v>
      </c>
      <c r="C118" s="62">
        <v>49</v>
      </c>
      <c r="D118" s="62" t="s">
        <v>37</v>
      </c>
      <c r="E118" s="62">
        <v>0</v>
      </c>
      <c r="F118" s="62">
        <v>5</v>
      </c>
      <c r="G118" s="62">
        <v>1</v>
      </c>
      <c r="H118" s="62"/>
      <c r="I118" s="62">
        <v>31.481000000000002</v>
      </c>
      <c r="J118" s="62">
        <v>14012</v>
      </c>
      <c r="K118" s="62">
        <v>7258</v>
      </c>
      <c r="L118" s="62">
        <v>7300</v>
      </c>
      <c r="M118" s="62" t="s">
        <v>171</v>
      </c>
      <c r="N118" s="62"/>
      <c r="O118" s="62">
        <v>0.76600000000000001</v>
      </c>
      <c r="P118" s="62">
        <v>6589</v>
      </c>
      <c r="Q118" s="62">
        <v>7185</v>
      </c>
      <c r="R118" s="62">
        <v>7228</v>
      </c>
      <c r="S118" s="62" t="s">
        <v>31</v>
      </c>
      <c r="T118" s="62"/>
      <c r="U118" s="62">
        <v>0.441</v>
      </c>
      <c r="V118" s="62">
        <v>0</v>
      </c>
      <c r="W118" s="62">
        <v>0</v>
      </c>
      <c r="X118" s="62">
        <v>0</v>
      </c>
      <c r="Y118" s="62" t="s">
        <v>32</v>
      </c>
      <c r="Z118" s="62"/>
      <c r="AA118" s="62">
        <v>2.4E-2</v>
      </c>
      <c r="AB118" s="62">
        <v>0</v>
      </c>
      <c r="AC118" s="62">
        <v>0</v>
      </c>
      <c r="AD118" s="62">
        <v>0</v>
      </c>
      <c r="AE118" s="62" t="s">
        <v>32</v>
      </c>
    </row>
    <row r="119" spans="1:31" x14ac:dyDescent="0.3">
      <c r="A119" s="62" t="s">
        <v>182</v>
      </c>
      <c r="B119" s="62">
        <v>103</v>
      </c>
      <c r="C119" s="62">
        <v>49</v>
      </c>
      <c r="D119" s="62" t="s">
        <v>37</v>
      </c>
      <c r="E119" s="62">
        <v>0</v>
      </c>
      <c r="F119" s="62">
        <v>5</v>
      </c>
      <c r="G119" s="62">
        <v>2</v>
      </c>
      <c r="H119" s="62"/>
      <c r="I119" s="62">
        <v>33.493000000000002</v>
      </c>
      <c r="J119" s="62">
        <v>14568</v>
      </c>
      <c r="K119" s="62">
        <v>7318</v>
      </c>
      <c r="L119" s="62">
        <v>7351</v>
      </c>
      <c r="M119" s="62" t="s">
        <v>31</v>
      </c>
      <c r="N119" s="62"/>
      <c r="O119" s="62">
        <v>0.76700000000000002</v>
      </c>
      <c r="P119" s="62">
        <v>6593</v>
      </c>
      <c r="Q119" s="62">
        <v>7245</v>
      </c>
      <c r="R119" s="62">
        <v>7290</v>
      </c>
      <c r="S119" s="62" t="s">
        <v>31</v>
      </c>
      <c r="T119" s="62"/>
      <c r="U119" s="62">
        <v>0.46899999999999997</v>
      </c>
      <c r="V119" s="62">
        <v>0</v>
      </c>
      <c r="W119" s="62">
        <v>0</v>
      </c>
      <c r="X119" s="62">
        <v>0</v>
      </c>
      <c r="Y119" s="62" t="s">
        <v>32</v>
      </c>
      <c r="Z119" s="62"/>
      <c r="AA119" s="62">
        <v>2.4E-2</v>
      </c>
      <c r="AB119" s="62">
        <v>0</v>
      </c>
      <c r="AC119" s="62">
        <v>0</v>
      </c>
      <c r="AD119" s="62">
        <v>0</v>
      </c>
      <c r="AE119" s="62" t="s">
        <v>32</v>
      </c>
    </row>
    <row r="120" spans="1:31" x14ac:dyDescent="0.3">
      <c r="A120" s="62" t="s">
        <v>183</v>
      </c>
      <c r="B120" s="62">
        <v>104</v>
      </c>
      <c r="C120" s="62">
        <v>50</v>
      </c>
      <c r="D120" s="62" t="s">
        <v>30</v>
      </c>
      <c r="E120" s="62">
        <v>20</v>
      </c>
      <c r="F120" s="62">
        <v>0</v>
      </c>
      <c r="G120" s="62">
        <v>0</v>
      </c>
      <c r="H120" s="62"/>
      <c r="I120" s="62">
        <v>33.54</v>
      </c>
      <c r="J120" s="62">
        <v>14581</v>
      </c>
      <c r="K120" s="62">
        <v>7378</v>
      </c>
      <c r="L120" s="62">
        <v>7411</v>
      </c>
      <c r="M120" s="62" t="s">
        <v>31</v>
      </c>
      <c r="N120" s="62"/>
      <c r="O120" s="62">
        <v>0.78800000000000003</v>
      </c>
      <c r="P120" s="62">
        <v>6658</v>
      </c>
      <c r="Q120" s="62">
        <v>7305</v>
      </c>
      <c r="R120" s="62">
        <v>7350</v>
      </c>
      <c r="S120" s="62" t="s">
        <v>31</v>
      </c>
      <c r="T120" s="62"/>
      <c r="U120" s="62">
        <v>0.47</v>
      </c>
      <c r="V120" s="62">
        <v>0</v>
      </c>
      <c r="W120" s="62">
        <v>0</v>
      </c>
      <c r="X120" s="62">
        <v>0</v>
      </c>
      <c r="Y120" s="62" t="s">
        <v>32</v>
      </c>
      <c r="Z120" s="62"/>
      <c r="AA120" s="62">
        <v>2.4E-2</v>
      </c>
      <c r="AB120" s="62">
        <v>0</v>
      </c>
      <c r="AC120" s="62">
        <v>0</v>
      </c>
      <c r="AD120" s="62">
        <v>0</v>
      </c>
      <c r="AE120" s="62" t="s">
        <v>32</v>
      </c>
    </row>
    <row r="121" spans="1:31" x14ac:dyDescent="0.3">
      <c r="A121" s="62" t="s">
        <v>184</v>
      </c>
      <c r="B121" s="62">
        <v>105</v>
      </c>
      <c r="C121" s="62">
        <v>51</v>
      </c>
      <c r="D121" s="62" t="s">
        <v>30</v>
      </c>
      <c r="E121" s="62">
        <v>20</v>
      </c>
      <c r="F121" s="62">
        <v>0</v>
      </c>
      <c r="G121" s="62">
        <v>0</v>
      </c>
      <c r="H121" s="62"/>
      <c r="I121" s="62">
        <v>33.658999999999999</v>
      </c>
      <c r="J121" s="62">
        <v>14614</v>
      </c>
      <c r="K121" s="62">
        <v>7438</v>
      </c>
      <c r="L121" s="62">
        <v>7472</v>
      </c>
      <c r="M121" s="62" t="s">
        <v>31</v>
      </c>
      <c r="N121" s="62"/>
      <c r="O121" s="62">
        <v>0.81200000000000006</v>
      </c>
      <c r="P121" s="62">
        <v>6732</v>
      </c>
      <c r="Q121" s="62">
        <v>7365</v>
      </c>
      <c r="R121" s="62">
        <v>7410</v>
      </c>
      <c r="S121" s="62" t="s">
        <v>31</v>
      </c>
      <c r="T121" s="62"/>
      <c r="U121" s="62">
        <v>0.47099999999999997</v>
      </c>
      <c r="V121" s="62">
        <v>0</v>
      </c>
      <c r="W121" s="62">
        <v>0</v>
      </c>
      <c r="X121" s="62">
        <v>0</v>
      </c>
      <c r="Y121" s="62" t="s">
        <v>32</v>
      </c>
      <c r="Z121" s="62"/>
      <c r="AA121" s="62">
        <v>2.5000000000000001E-2</v>
      </c>
      <c r="AB121" s="62">
        <v>0</v>
      </c>
      <c r="AC121" s="62">
        <v>0</v>
      </c>
      <c r="AD121" s="62">
        <v>0</v>
      </c>
      <c r="AE121" s="62" t="s">
        <v>32</v>
      </c>
    </row>
    <row r="122" spans="1:31" x14ac:dyDescent="0.3">
      <c r="A122" s="62" t="s">
        <v>185</v>
      </c>
      <c r="B122" s="62">
        <v>106</v>
      </c>
      <c r="C122" s="62">
        <v>52</v>
      </c>
      <c r="D122" s="62" t="s">
        <v>30</v>
      </c>
      <c r="E122" s="62">
        <v>20</v>
      </c>
      <c r="F122" s="62">
        <v>0</v>
      </c>
      <c r="G122" s="62">
        <v>0</v>
      </c>
      <c r="H122" s="62"/>
      <c r="I122" s="62">
        <v>36.542999999999999</v>
      </c>
      <c r="J122" s="62">
        <v>15411</v>
      </c>
      <c r="K122" s="62">
        <v>7498</v>
      </c>
      <c r="L122" s="62">
        <v>7531</v>
      </c>
      <c r="M122" s="62" t="s">
        <v>31</v>
      </c>
      <c r="N122" s="62"/>
      <c r="O122" s="62">
        <v>0.85799999999999998</v>
      </c>
      <c r="P122" s="62">
        <v>6874</v>
      </c>
      <c r="Q122" s="62">
        <v>7425</v>
      </c>
      <c r="R122" s="62">
        <v>7470</v>
      </c>
      <c r="S122" s="62" t="s">
        <v>31</v>
      </c>
      <c r="T122" s="62"/>
      <c r="U122" s="62">
        <v>0.51200000000000001</v>
      </c>
      <c r="V122" s="62">
        <v>0</v>
      </c>
      <c r="W122" s="62">
        <v>0</v>
      </c>
      <c r="X122" s="62">
        <v>0</v>
      </c>
      <c r="Y122" s="62" t="s">
        <v>32</v>
      </c>
      <c r="Z122" s="62"/>
      <c r="AA122" s="62">
        <v>2.7E-2</v>
      </c>
      <c r="AB122" s="62">
        <v>0</v>
      </c>
      <c r="AC122" s="62">
        <v>0</v>
      </c>
      <c r="AD122" s="62">
        <v>0</v>
      </c>
      <c r="AE122" s="62" t="s">
        <v>32</v>
      </c>
    </row>
    <row r="123" spans="1:31" x14ac:dyDescent="0.3">
      <c r="A123" s="62" t="s">
        <v>186</v>
      </c>
      <c r="B123" s="62">
        <v>107</v>
      </c>
      <c r="C123" s="62">
        <v>53</v>
      </c>
      <c r="D123" s="62" t="s">
        <v>30</v>
      </c>
      <c r="E123" s="62">
        <v>20</v>
      </c>
      <c r="F123" s="62">
        <v>0</v>
      </c>
      <c r="G123" s="62">
        <v>0</v>
      </c>
      <c r="H123" s="62"/>
      <c r="I123" s="62">
        <v>34.231000000000002</v>
      </c>
      <c r="J123" s="62">
        <v>14772</v>
      </c>
      <c r="K123" s="62">
        <v>7558</v>
      </c>
      <c r="L123" s="62">
        <v>7591</v>
      </c>
      <c r="M123" s="62" t="s">
        <v>31</v>
      </c>
      <c r="N123" s="62"/>
      <c r="O123" s="62">
        <v>0.77100000000000002</v>
      </c>
      <c r="P123" s="62">
        <v>6605</v>
      </c>
      <c r="Q123" s="62">
        <v>7485</v>
      </c>
      <c r="R123" s="62">
        <v>7530</v>
      </c>
      <c r="S123" s="62" t="s">
        <v>31</v>
      </c>
      <c r="T123" s="62"/>
      <c r="U123" s="62">
        <v>0.47899999999999998</v>
      </c>
      <c r="V123" s="62">
        <v>0</v>
      </c>
      <c r="W123" s="62">
        <v>0</v>
      </c>
      <c r="X123" s="62">
        <v>0</v>
      </c>
      <c r="Y123" s="62" t="s">
        <v>32</v>
      </c>
      <c r="Z123" s="62"/>
      <c r="AA123" s="62">
        <v>2.4E-2</v>
      </c>
      <c r="AB123" s="62">
        <v>0</v>
      </c>
      <c r="AC123" s="62">
        <v>0</v>
      </c>
      <c r="AD123" s="62">
        <v>0</v>
      </c>
      <c r="AE123" s="62" t="s">
        <v>32</v>
      </c>
    </row>
    <row r="124" spans="1:31" x14ac:dyDescent="0.3">
      <c r="A124" s="62" t="s">
        <v>187</v>
      </c>
      <c r="B124" s="62">
        <v>108</v>
      </c>
      <c r="C124" s="62">
        <v>54</v>
      </c>
      <c r="D124" s="62" t="s">
        <v>30</v>
      </c>
      <c r="E124" s="62">
        <v>20</v>
      </c>
      <c r="F124" s="62">
        <v>0</v>
      </c>
      <c r="G124" s="62">
        <v>0</v>
      </c>
      <c r="H124" s="62"/>
      <c r="I124" s="62">
        <v>32.737000000000002</v>
      </c>
      <c r="J124" s="62">
        <v>14359</v>
      </c>
      <c r="K124" s="62">
        <v>7618</v>
      </c>
      <c r="L124" s="62">
        <v>7652</v>
      </c>
      <c r="M124" s="62" t="s">
        <v>31</v>
      </c>
      <c r="N124" s="62"/>
      <c r="O124" s="62">
        <v>0.67700000000000005</v>
      </c>
      <c r="P124" s="62">
        <v>6318</v>
      </c>
      <c r="Q124" s="62">
        <v>7545</v>
      </c>
      <c r="R124" s="62">
        <v>7590</v>
      </c>
      <c r="S124" s="62" t="s">
        <v>31</v>
      </c>
      <c r="T124" s="62"/>
      <c r="U124" s="62">
        <v>0.45900000000000002</v>
      </c>
      <c r="V124" s="62">
        <v>0</v>
      </c>
      <c r="W124" s="62">
        <v>0</v>
      </c>
      <c r="X124" s="62">
        <v>0</v>
      </c>
      <c r="Y124" s="62" t="s">
        <v>32</v>
      </c>
      <c r="Z124" s="62"/>
      <c r="AA124" s="62">
        <v>2.1000000000000001E-2</v>
      </c>
      <c r="AB124" s="62">
        <v>0</v>
      </c>
      <c r="AC124" s="62">
        <v>0</v>
      </c>
      <c r="AD124" s="62">
        <v>0</v>
      </c>
      <c r="AE124" s="62" t="s">
        <v>32</v>
      </c>
    </row>
    <row r="125" spans="1:31" x14ac:dyDescent="0.3">
      <c r="A125" s="62" t="s">
        <v>188</v>
      </c>
      <c r="B125" s="62">
        <v>109</v>
      </c>
      <c r="C125" s="62">
        <v>55</v>
      </c>
      <c r="D125" s="62" t="s">
        <v>30</v>
      </c>
      <c r="E125" s="62">
        <v>20</v>
      </c>
      <c r="F125" s="62">
        <v>0</v>
      </c>
      <c r="G125" s="62">
        <v>0</v>
      </c>
      <c r="H125" s="62"/>
      <c r="I125" s="62">
        <v>33.695999999999998</v>
      </c>
      <c r="J125" s="62">
        <v>14624</v>
      </c>
      <c r="K125" s="62">
        <v>7678</v>
      </c>
      <c r="L125" s="62">
        <v>7712</v>
      </c>
      <c r="M125" s="62" t="s">
        <v>31</v>
      </c>
      <c r="N125" s="62"/>
      <c r="O125" s="62">
        <v>0.76800000000000002</v>
      </c>
      <c r="P125" s="62">
        <v>6597</v>
      </c>
      <c r="Q125" s="62">
        <v>7605</v>
      </c>
      <c r="R125" s="62">
        <v>7650</v>
      </c>
      <c r="S125" s="62" t="s">
        <v>31</v>
      </c>
      <c r="T125" s="62"/>
      <c r="U125" s="62">
        <v>0.47199999999999998</v>
      </c>
      <c r="V125" s="62">
        <v>0</v>
      </c>
      <c r="W125" s="62">
        <v>0</v>
      </c>
      <c r="X125" s="62">
        <v>0</v>
      </c>
      <c r="Y125" s="62" t="s">
        <v>32</v>
      </c>
      <c r="Z125" s="62"/>
      <c r="AA125" s="62">
        <v>2.4E-2</v>
      </c>
      <c r="AB125" s="62">
        <v>0</v>
      </c>
      <c r="AC125" s="62">
        <v>0</v>
      </c>
      <c r="AD125" s="62">
        <v>0</v>
      </c>
      <c r="AE125" s="62" t="s">
        <v>32</v>
      </c>
    </row>
    <row r="126" spans="1:31" x14ac:dyDescent="0.3">
      <c r="A126" s="62" t="s">
        <v>189</v>
      </c>
      <c r="B126" s="62">
        <v>110</v>
      </c>
      <c r="C126" s="62">
        <v>56</v>
      </c>
      <c r="D126" s="62" t="s">
        <v>30</v>
      </c>
      <c r="E126" s="62">
        <v>20</v>
      </c>
      <c r="F126" s="62">
        <v>0</v>
      </c>
      <c r="G126" s="62">
        <v>0</v>
      </c>
      <c r="H126" s="62"/>
      <c r="I126" s="62">
        <v>33.450000000000003</v>
      </c>
      <c r="J126" s="62">
        <v>14556</v>
      </c>
      <c r="K126" s="62">
        <v>7738</v>
      </c>
      <c r="L126" s="62">
        <v>7772</v>
      </c>
      <c r="M126" s="62" t="s">
        <v>31</v>
      </c>
      <c r="N126" s="62"/>
      <c r="O126" s="62">
        <v>0.6</v>
      </c>
      <c r="P126" s="62">
        <v>6080</v>
      </c>
      <c r="Q126" s="62">
        <v>7665</v>
      </c>
      <c r="R126" s="62">
        <v>7711</v>
      </c>
      <c r="S126" s="62" t="s">
        <v>31</v>
      </c>
      <c r="T126" s="62"/>
      <c r="U126" s="62">
        <v>0.46899999999999997</v>
      </c>
      <c r="V126" s="62">
        <v>0</v>
      </c>
      <c r="W126" s="62">
        <v>0</v>
      </c>
      <c r="X126" s="62">
        <v>0</v>
      </c>
      <c r="Y126" s="62" t="s">
        <v>32</v>
      </c>
      <c r="Z126" s="62"/>
      <c r="AA126" s="62">
        <v>1.9E-2</v>
      </c>
      <c r="AB126" s="62">
        <v>0</v>
      </c>
      <c r="AC126" s="62">
        <v>0</v>
      </c>
      <c r="AD126" s="62">
        <v>0</v>
      </c>
      <c r="AE126" s="62" t="s">
        <v>32</v>
      </c>
    </row>
    <row r="127" spans="1:31" x14ac:dyDescent="0.3">
      <c r="A127" s="62" t="s">
        <v>190</v>
      </c>
      <c r="B127" s="62">
        <v>111</v>
      </c>
      <c r="C127" s="62">
        <v>57</v>
      </c>
      <c r="D127" s="62" t="s">
        <v>30</v>
      </c>
      <c r="E127" s="62">
        <v>20</v>
      </c>
      <c r="F127" s="62">
        <v>0</v>
      </c>
      <c r="G127" s="62">
        <v>0</v>
      </c>
      <c r="H127" s="62"/>
      <c r="I127" s="62">
        <v>35.758000000000003</v>
      </c>
      <c r="J127" s="62">
        <v>15194</v>
      </c>
      <c r="K127" s="62">
        <v>7798</v>
      </c>
      <c r="L127" s="62">
        <v>7832</v>
      </c>
      <c r="M127" s="62" t="s">
        <v>31</v>
      </c>
      <c r="N127" s="62"/>
      <c r="O127" s="62">
        <v>0.93400000000000005</v>
      </c>
      <c r="P127" s="62">
        <v>7106</v>
      </c>
      <c r="Q127" s="62">
        <v>7725</v>
      </c>
      <c r="R127" s="62">
        <v>7770</v>
      </c>
      <c r="S127" s="62" t="s">
        <v>31</v>
      </c>
      <c r="T127" s="62"/>
      <c r="U127" s="62">
        <v>0.501</v>
      </c>
      <c r="V127" s="62">
        <v>0</v>
      </c>
      <c r="W127" s="62">
        <v>0</v>
      </c>
      <c r="X127" s="62">
        <v>0</v>
      </c>
      <c r="Y127" s="62" t="s">
        <v>32</v>
      </c>
      <c r="Z127" s="62"/>
      <c r="AA127" s="62">
        <v>2.9000000000000001E-2</v>
      </c>
      <c r="AB127" s="62">
        <v>0</v>
      </c>
      <c r="AC127" s="62">
        <v>0</v>
      </c>
      <c r="AD127" s="62">
        <v>0</v>
      </c>
      <c r="AE127" s="62" t="s">
        <v>32</v>
      </c>
    </row>
    <row r="128" spans="1:31" x14ac:dyDescent="0.3">
      <c r="A128" s="62" t="s">
        <v>191</v>
      </c>
      <c r="B128" s="62">
        <v>112</v>
      </c>
      <c r="C128" s="62">
        <v>58</v>
      </c>
      <c r="D128" s="62" t="s">
        <v>30</v>
      </c>
      <c r="E128" s="62">
        <v>20</v>
      </c>
      <c r="F128" s="62">
        <v>0</v>
      </c>
      <c r="G128" s="62">
        <v>0</v>
      </c>
      <c r="H128" s="62"/>
      <c r="I128" s="62">
        <v>37.447000000000003</v>
      </c>
      <c r="J128" s="62">
        <v>15661</v>
      </c>
      <c r="K128" s="62">
        <v>7858</v>
      </c>
      <c r="L128" s="62">
        <v>7892</v>
      </c>
      <c r="M128" s="62" t="s">
        <v>31</v>
      </c>
      <c r="N128" s="62"/>
      <c r="O128" s="62">
        <v>0.97699999999999998</v>
      </c>
      <c r="P128" s="62">
        <v>7237</v>
      </c>
      <c r="Q128" s="62">
        <v>7785</v>
      </c>
      <c r="R128" s="62">
        <v>7829</v>
      </c>
      <c r="S128" s="62" t="s">
        <v>31</v>
      </c>
      <c r="T128" s="62"/>
      <c r="U128" s="62">
        <v>0.52500000000000002</v>
      </c>
      <c r="V128" s="62">
        <v>0</v>
      </c>
      <c r="W128" s="62">
        <v>0</v>
      </c>
      <c r="X128" s="62">
        <v>0</v>
      </c>
      <c r="Y128" s="62" t="s">
        <v>32</v>
      </c>
      <c r="Z128" s="62"/>
      <c r="AA128" s="62">
        <v>0.03</v>
      </c>
      <c r="AB128" s="62">
        <v>0</v>
      </c>
      <c r="AC128" s="62">
        <v>0</v>
      </c>
      <c r="AD128" s="62">
        <v>0</v>
      </c>
      <c r="AE128" s="62" t="s">
        <v>32</v>
      </c>
    </row>
    <row r="129" spans="1:31" x14ac:dyDescent="0.3">
      <c r="A129" s="62" t="s">
        <v>39</v>
      </c>
      <c r="B129" s="62">
        <v>113</v>
      </c>
      <c r="C129" s="62">
        <v>59</v>
      </c>
      <c r="D129" s="62" t="s">
        <v>30</v>
      </c>
      <c r="E129" s="62">
        <v>20</v>
      </c>
      <c r="F129" s="62">
        <v>0</v>
      </c>
      <c r="G129" s="62">
        <v>0</v>
      </c>
      <c r="H129" s="62"/>
      <c r="I129" s="62">
        <v>-1.43</v>
      </c>
      <c r="J129" s="62">
        <v>4915</v>
      </c>
      <c r="K129" s="62">
        <v>7918</v>
      </c>
      <c r="L129" s="62">
        <v>7960</v>
      </c>
      <c r="M129" s="62" t="s">
        <v>43</v>
      </c>
      <c r="N129" s="62"/>
      <c r="O129" s="62">
        <v>0.16800000000000001</v>
      </c>
      <c r="P129" s="62">
        <v>4754</v>
      </c>
      <c r="Q129" s="62">
        <v>7845</v>
      </c>
      <c r="R129" s="62">
        <v>7890</v>
      </c>
      <c r="S129" s="62" t="s">
        <v>31</v>
      </c>
      <c r="T129" s="62"/>
      <c r="U129" s="62">
        <v>-0.02</v>
      </c>
      <c r="V129" s="62">
        <v>0</v>
      </c>
      <c r="W129" s="62">
        <v>0</v>
      </c>
      <c r="X129" s="62">
        <v>0</v>
      </c>
      <c r="Y129" s="62" t="s">
        <v>32</v>
      </c>
      <c r="Z129" s="62"/>
      <c r="AA129" s="62">
        <v>5.0000000000000001E-3</v>
      </c>
      <c r="AB129" s="62">
        <v>0</v>
      </c>
      <c r="AC129" s="62">
        <v>0</v>
      </c>
      <c r="AD129" s="62">
        <v>0</v>
      </c>
      <c r="AE129" s="62" t="s">
        <v>32</v>
      </c>
    </row>
    <row r="130" spans="1:31" x14ac:dyDescent="0.3">
      <c r="A130" s="62" t="s">
        <v>41</v>
      </c>
      <c r="B130" s="62">
        <v>114</v>
      </c>
      <c r="C130" s="62">
        <v>60</v>
      </c>
      <c r="D130" s="62" t="s">
        <v>30</v>
      </c>
      <c r="E130" s="62">
        <v>20</v>
      </c>
      <c r="F130" s="62">
        <v>0</v>
      </c>
      <c r="G130" s="62">
        <v>0</v>
      </c>
      <c r="H130" s="62"/>
      <c r="I130" s="62">
        <v>6.0810000000000004</v>
      </c>
      <c r="J130" s="62">
        <v>6991</v>
      </c>
      <c r="K130" s="62">
        <v>7978</v>
      </c>
      <c r="L130" s="62">
        <v>8012</v>
      </c>
      <c r="M130" s="62" t="s">
        <v>31</v>
      </c>
      <c r="N130" s="62"/>
      <c r="O130" s="62">
        <v>0.89400000000000002</v>
      </c>
      <c r="P130" s="62">
        <v>6984</v>
      </c>
      <c r="Q130" s="62">
        <v>7905</v>
      </c>
      <c r="R130" s="62">
        <v>7950</v>
      </c>
      <c r="S130" s="62" t="s">
        <v>31</v>
      </c>
      <c r="T130" s="62"/>
      <c r="U130" s="62">
        <v>8.5000000000000006E-2</v>
      </c>
      <c r="V130" s="62">
        <v>0</v>
      </c>
      <c r="W130" s="62">
        <v>0</v>
      </c>
      <c r="X130" s="62">
        <v>0</v>
      </c>
      <c r="Y130" s="62" t="s">
        <v>32</v>
      </c>
      <c r="Z130" s="62"/>
      <c r="AA130" s="62">
        <v>2.8000000000000001E-2</v>
      </c>
      <c r="AB130" s="62">
        <v>0</v>
      </c>
      <c r="AC130" s="62">
        <v>0</v>
      </c>
      <c r="AD130" s="62">
        <v>0</v>
      </c>
      <c r="AE130" s="62" t="s">
        <v>32</v>
      </c>
    </row>
    <row r="131" spans="1:31" x14ac:dyDescent="0.3">
      <c r="A131" s="62" t="s">
        <v>106</v>
      </c>
      <c r="B131" s="62">
        <v>115</v>
      </c>
      <c r="C131" s="62">
        <v>130</v>
      </c>
      <c r="D131" s="62" t="s">
        <v>107</v>
      </c>
      <c r="E131" s="62">
        <v>0</v>
      </c>
      <c r="F131" s="62">
        <v>0</v>
      </c>
      <c r="G131" s="62">
        <v>0</v>
      </c>
      <c r="H131" s="62"/>
      <c r="I131" s="62">
        <v>0.35699999999999998</v>
      </c>
      <c r="J131" s="62">
        <v>5409</v>
      </c>
      <c r="K131" s="62">
        <v>8038</v>
      </c>
      <c r="L131" s="62">
        <v>8070</v>
      </c>
      <c r="M131" s="62" t="s">
        <v>31</v>
      </c>
      <c r="N131" s="62"/>
      <c r="O131" s="62">
        <v>2.1000000000000001E-2</v>
      </c>
      <c r="P131" s="62">
        <v>4301</v>
      </c>
      <c r="Q131" s="62">
        <v>7965</v>
      </c>
      <c r="R131" s="62">
        <v>8009</v>
      </c>
      <c r="S131" s="62" t="s">
        <v>31</v>
      </c>
      <c r="T131" s="62"/>
      <c r="U131" s="62">
        <v>5.0000000000000001E-3</v>
      </c>
      <c r="V131" s="62">
        <v>0</v>
      </c>
      <c r="W131" s="62">
        <v>0</v>
      </c>
      <c r="X131" s="62">
        <v>0</v>
      </c>
      <c r="Y131" s="62" t="s">
        <v>32</v>
      </c>
      <c r="Z131" s="62"/>
      <c r="AA131" s="62">
        <v>1E-3</v>
      </c>
      <c r="AB131" s="62">
        <v>0</v>
      </c>
      <c r="AC131" s="62">
        <v>0</v>
      </c>
      <c r="AD131" s="62">
        <v>0</v>
      </c>
      <c r="AE131" s="62" t="s">
        <v>32</v>
      </c>
    </row>
    <row r="132" spans="1:31" x14ac:dyDescent="0.3">
      <c r="A132" s="62" t="s">
        <v>106</v>
      </c>
      <c r="B132" s="62">
        <v>116</v>
      </c>
      <c r="C132" s="62">
        <v>133</v>
      </c>
      <c r="D132" s="62" t="s">
        <v>108</v>
      </c>
      <c r="E132" s="62">
        <v>0</v>
      </c>
      <c r="F132" s="62">
        <v>0</v>
      </c>
      <c r="G132" s="62">
        <v>0</v>
      </c>
      <c r="H132" s="62"/>
      <c r="I132" s="62">
        <v>1.7390000000000001</v>
      </c>
      <c r="J132" s="62">
        <v>5791</v>
      </c>
      <c r="K132" s="62">
        <v>8098</v>
      </c>
      <c r="L132" s="62">
        <v>8132</v>
      </c>
      <c r="M132" s="62" t="s">
        <v>31</v>
      </c>
      <c r="N132" s="62"/>
      <c r="O132" s="62">
        <v>0.16500000000000001</v>
      </c>
      <c r="P132" s="62">
        <v>4744</v>
      </c>
      <c r="Q132" s="62">
        <v>8025</v>
      </c>
      <c r="R132" s="62">
        <v>8068</v>
      </c>
      <c r="S132" s="62" t="s">
        <v>31</v>
      </c>
      <c r="T132" s="62"/>
      <c r="U132" s="62">
        <v>2.4E-2</v>
      </c>
      <c r="V132" s="62">
        <v>0</v>
      </c>
      <c r="W132" s="62">
        <v>0</v>
      </c>
      <c r="X132" s="62">
        <v>0</v>
      </c>
      <c r="Y132" s="62" t="s">
        <v>32</v>
      </c>
      <c r="Z132" s="62"/>
      <c r="AA132" s="62">
        <v>5.0000000000000001E-3</v>
      </c>
      <c r="AB132" s="62">
        <v>0</v>
      </c>
      <c r="AC132" s="62">
        <v>0</v>
      </c>
      <c r="AD132" s="62">
        <v>0</v>
      </c>
      <c r="AE132" s="62" t="s">
        <v>32</v>
      </c>
    </row>
    <row r="133" spans="1:31" x14ac:dyDescent="0.3">
      <c r="A133" s="62" t="s">
        <v>106</v>
      </c>
      <c r="B133" s="62">
        <v>117</v>
      </c>
      <c r="C133" s="62">
        <v>131</v>
      </c>
      <c r="D133" s="62" t="s">
        <v>107</v>
      </c>
      <c r="E133" s="62">
        <v>0</v>
      </c>
      <c r="F133" s="62">
        <v>0</v>
      </c>
      <c r="G133" s="62">
        <v>0</v>
      </c>
      <c r="H133" s="62"/>
      <c r="I133" s="62">
        <v>15.016999999999999</v>
      </c>
      <c r="J133" s="62">
        <v>9461</v>
      </c>
      <c r="K133" s="62">
        <v>8158</v>
      </c>
      <c r="L133" s="62">
        <v>8193</v>
      </c>
      <c r="M133" s="62" t="s">
        <v>31</v>
      </c>
      <c r="N133" s="62"/>
      <c r="O133" s="62">
        <v>1.464</v>
      </c>
      <c r="P133" s="62">
        <v>8733</v>
      </c>
      <c r="Q133" s="62">
        <v>8085</v>
      </c>
      <c r="R133" s="62">
        <v>8127</v>
      </c>
      <c r="S133" s="62" t="s">
        <v>31</v>
      </c>
      <c r="T133" s="62"/>
      <c r="U133" s="62">
        <v>0.21</v>
      </c>
      <c r="V133" s="62">
        <v>0</v>
      </c>
      <c r="W133" s="62">
        <v>0</v>
      </c>
      <c r="X133" s="62">
        <v>0</v>
      </c>
      <c r="Y133" s="62" t="s">
        <v>32</v>
      </c>
      <c r="Z133" s="62"/>
      <c r="AA133" s="62">
        <v>4.4999999999999998E-2</v>
      </c>
      <c r="AB133" s="62">
        <v>0</v>
      </c>
      <c r="AC133" s="62">
        <v>0</v>
      </c>
      <c r="AD133" s="62">
        <v>0</v>
      </c>
      <c r="AE133" s="62" t="s">
        <v>32</v>
      </c>
    </row>
    <row r="134" spans="1:31" x14ac:dyDescent="0.3">
      <c r="A134" s="62" t="s">
        <v>106</v>
      </c>
      <c r="B134" s="62">
        <v>118</v>
      </c>
      <c r="C134" s="62">
        <v>132</v>
      </c>
      <c r="D134" s="62" t="s">
        <v>108</v>
      </c>
      <c r="E134" s="62">
        <v>0</v>
      </c>
      <c r="F134" s="62">
        <v>0</v>
      </c>
      <c r="G134" s="62">
        <v>0</v>
      </c>
      <c r="H134" s="62"/>
      <c r="I134" s="62">
        <v>75.691999999999993</v>
      </c>
      <c r="J134" s="62">
        <v>26232</v>
      </c>
      <c r="K134" s="62">
        <v>8218</v>
      </c>
      <c r="L134" s="62">
        <v>8252</v>
      </c>
      <c r="M134" s="62" t="s">
        <v>31</v>
      </c>
      <c r="N134" s="62"/>
      <c r="O134" s="62">
        <v>7.4020000000000001</v>
      </c>
      <c r="P134" s="62">
        <v>26969</v>
      </c>
      <c r="Q134" s="62">
        <v>8145</v>
      </c>
      <c r="R134" s="62">
        <v>8187</v>
      </c>
      <c r="S134" s="62" t="s">
        <v>31</v>
      </c>
      <c r="T134" s="62"/>
      <c r="U134" s="62">
        <v>1.06</v>
      </c>
      <c r="V134" s="62">
        <v>0</v>
      </c>
      <c r="W134" s="62">
        <v>0</v>
      </c>
      <c r="X134" s="62">
        <v>0</v>
      </c>
      <c r="Y134" s="62" t="s">
        <v>32</v>
      </c>
      <c r="Z134" s="62"/>
      <c r="AA134" s="62">
        <v>0.22900000000000001</v>
      </c>
      <c r="AB134" s="62">
        <v>0</v>
      </c>
      <c r="AC134" s="62">
        <v>0</v>
      </c>
      <c r="AD134" s="62">
        <v>0</v>
      </c>
      <c r="AE134" s="62" t="s">
        <v>32</v>
      </c>
    </row>
    <row r="135" spans="1:31" x14ac:dyDescent="0.3">
      <c r="A135" s="62" t="s">
        <v>109</v>
      </c>
      <c r="B135" s="62">
        <v>119</v>
      </c>
      <c r="C135" s="62">
        <v>0</v>
      </c>
      <c r="D135" s="62" t="s">
        <v>110</v>
      </c>
      <c r="E135" s="62">
        <v>0</v>
      </c>
      <c r="F135" s="62">
        <v>0</v>
      </c>
      <c r="G135" s="62">
        <v>0</v>
      </c>
      <c r="H135" s="62"/>
      <c r="I135" s="62">
        <v>-7.1719999999999997</v>
      </c>
      <c r="J135" s="62">
        <v>3328</v>
      </c>
      <c r="K135" s="62">
        <v>8398</v>
      </c>
      <c r="L135" s="62">
        <v>8427</v>
      </c>
      <c r="M135" s="62" t="s">
        <v>31</v>
      </c>
      <c r="N135" s="62"/>
      <c r="O135" s="62">
        <v>-0.30599999999999999</v>
      </c>
      <c r="P135" s="62">
        <v>3299</v>
      </c>
      <c r="Q135" s="62">
        <v>8325</v>
      </c>
      <c r="R135" s="62">
        <v>8372</v>
      </c>
      <c r="S135" s="62" t="s">
        <v>31</v>
      </c>
      <c r="T135" s="62"/>
      <c r="U135" s="62">
        <v>-0.1</v>
      </c>
      <c r="V135" s="62">
        <v>0</v>
      </c>
      <c r="W135" s="62">
        <v>0</v>
      </c>
      <c r="X135" s="62">
        <v>0</v>
      </c>
      <c r="Y135" s="62" t="s">
        <v>32</v>
      </c>
      <c r="Z135" s="62"/>
      <c r="AA135" s="62">
        <v>-8.9999999999999993E-3</v>
      </c>
      <c r="AB135" s="62">
        <v>0</v>
      </c>
      <c r="AC135" s="62">
        <v>0</v>
      </c>
      <c r="AD135" s="62">
        <v>0</v>
      </c>
      <c r="AE135" s="62" t="s">
        <v>32</v>
      </c>
    </row>
    <row r="136" spans="1:31" x14ac:dyDescent="0.3">
      <c r="A136" s="62" t="s">
        <v>192</v>
      </c>
      <c r="B136" s="62">
        <v>120</v>
      </c>
      <c r="C136" s="62">
        <v>61</v>
      </c>
      <c r="D136" s="62" t="s">
        <v>37</v>
      </c>
      <c r="E136" s="62">
        <v>0</v>
      </c>
      <c r="F136" s="62">
        <v>6</v>
      </c>
      <c r="G136" s="62">
        <v>1</v>
      </c>
      <c r="H136" s="62"/>
      <c r="I136" s="62">
        <v>34.557000000000002</v>
      </c>
      <c r="J136" s="62">
        <v>14862</v>
      </c>
      <c r="K136" s="62">
        <v>8458</v>
      </c>
      <c r="L136" s="62">
        <v>8494</v>
      </c>
      <c r="M136" s="62" t="s">
        <v>31</v>
      </c>
      <c r="N136" s="62"/>
      <c r="O136" s="62">
        <v>0.89500000000000002</v>
      </c>
      <c r="P136" s="62">
        <v>6987</v>
      </c>
      <c r="Q136" s="62">
        <v>8385</v>
      </c>
      <c r="R136" s="62">
        <v>8430</v>
      </c>
      <c r="S136" s="62" t="s">
        <v>31</v>
      </c>
      <c r="T136" s="62"/>
      <c r="U136" s="62">
        <v>0.48399999999999999</v>
      </c>
      <c r="V136" s="62">
        <v>0</v>
      </c>
      <c r="W136" s="62">
        <v>0</v>
      </c>
      <c r="X136" s="62">
        <v>0</v>
      </c>
      <c r="Y136" s="62" t="s">
        <v>32</v>
      </c>
      <c r="Z136" s="62"/>
      <c r="AA136" s="62">
        <v>2.8000000000000001E-2</v>
      </c>
      <c r="AB136" s="62">
        <v>0</v>
      </c>
      <c r="AC136" s="62">
        <v>0</v>
      </c>
      <c r="AD136" s="62">
        <v>0</v>
      </c>
      <c r="AE136" s="62" t="s">
        <v>32</v>
      </c>
    </row>
    <row r="137" spans="1:31" x14ac:dyDescent="0.3">
      <c r="A137" s="62" t="s">
        <v>192</v>
      </c>
      <c r="B137" s="62">
        <v>121</v>
      </c>
      <c r="C137" s="62">
        <v>61</v>
      </c>
      <c r="D137" s="62" t="s">
        <v>37</v>
      </c>
      <c r="E137" s="62">
        <v>0</v>
      </c>
      <c r="F137" s="62">
        <v>6</v>
      </c>
      <c r="G137" s="62">
        <v>2</v>
      </c>
      <c r="H137" s="62"/>
      <c r="I137" s="62">
        <v>35.497</v>
      </c>
      <c r="J137" s="62">
        <v>15122</v>
      </c>
      <c r="K137" s="62">
        <v>8518</v>
      </c>
      <c r="L137" s="62">
        <v>8553</v>
      </c>
      <c r="M137" s="62" t="s">
        <v>31</v>
      </c>
      <c r="N137" s="62"/>
      <c r="O137" s="62">
        <v>0.88300000000000001</v>
      </c>
      <c r="P137" s="62">
        <v>6949</v>
      </c>
      <c r="Q137" s="62">
        <v>8445</v>
      </c>
      <c r="R137" s="62">
        <v>8491</v>
      </c>
      <c r="S137" s="62" t="s">
        <v>31</v>
      </c>
      <c r="T137" s="62"/>
      <c r="U137" s="62">
        <v>0.497</v>
      </c>
      <c r="V137" s="62">
        <v>0</v>
      </c>
      <c r="W137" s="62">
        <v>0</v>
      </c>
      <c r="X137" s="62">
        <v>0</v>
      </c>
      <c r="Y137" s="62" t="s">
        <v>32</v>
      </c>
      <c r="Z137" s="62"/>
      <c r="AA137" s="62">
        <v>2.7E-2</v>
      </c>
      <c r="AB137" s="62">
        <v>0</v>
      </c>
      <c r="AC137" s="62">
        <v>0</v>
      </c>
      <c r="AD137" s="62">
        <v>0</v>
      </c>
      <c r="AE137" s="62" t="s">
        <v>32</v>
      </c>
    </row>
    <row r="138" spans="1:31" x14ac:dyDescent="0.3">
      <c r="A138" s="62" t="s">
        <v>193</v>
      </c>
      <c r="B138" s="62">
        <v>122</v>
      </c>
      <c r="C138" s="62">
        <v>62</v>
      </c>
      <c r="D138" s="62" t="s">
        <v>30</v>
      </c>
      <c r="E138" s="62">
        <v>20</v>
      </c>
      <c r="F138" s="62">
        <v>0</v>
      </c>
      <c r="G138" s="62">
        <v>0</v>
      </c>
      <c r="H138" s="62"/>
      <c r="I138" s="62">
        <v>34.85</v>
      </c>
      <c r="J138" s="62">
        <v>14943</v>
      </c>
      <c r="K138" s="62">
        <v>8578</v>
      </c>
      <c r="L138" s="62">
        <v>8613</v>
      </c>
      <c r="M138" s="62" t="s">
        <v>31</v>
      </c>
      <c r="N138" s="62"/>
      <c r="O138" s="62">
        <v>0.95099999999999996</v>
      </c>
      <c r="P138" s="62">
        <v>7157</v>
      </c>
      <c r="Q138" s="62">
        <v>8505</v>
      </c>
      <c r="R138" s="62">
        <v>8550</v>
      </c>
      <c r="S138" s="62" t="s">
        <v>31</v>
      </c>
      <c r="T138" s="62"/>
      <c r="U138" s="62">
        <v>0.48799999999999999</v>
      </c>
      <c r="V138" s="62">
        <v>0</v>
      </c>
      <c r="W138" s="62">
        <v>0</v>
      </c>
      <c r="X138" s="62">
        <v>0</v>
      </c>
      <c r="Y138" s="62" t="s">
        <v>32</v>
      </c>
      <c r="Z138" s="62"/>
      <c r="AA138" s="62">
        <v>2.9000000000000001E-2</v>
      </c>
      <c r="AB138" s="62">
        <v>0</v>
      </c>
      <c r="AC138" s="62">
        <v>0</v>
      </c>
      <c r="AD138" s="62">
        <v>0</v>
      </c>
      <c r="AE138" s="62" t="s">
        <v>32</v>
      </c>
    </row>
    <row r="139" spans="1:31" x14ac:dyDescent="0.3">
      <c r="A139" s="62" t="s">
        <v>194</v>
      </c>
      <c r="B139" s="62">
        <v>123</v>
      </c>
      <c r="C139" s="62">
        <v>63</v>
      </c>
      <c r="D139" s="62" t="s">
        <v>30</v>
      </c>
      <c r="E139" s="62">
        <v>20</v>
      </c>
      <c r="F139" s="62">
        <v>0</v>
      </c>
      <c r="G139" s="62">
        <v>0</v>
      </c>
      <c r="H139" s="62"/>
      <c r="I139" s="62">
        <v>34.281999999999996</v>
      </c>
      <c r="J139" s="62">
        <v>14786</v>
      </c>
      <c r="K139" s="62">
        <v>8638</v>
      </c>
      <c r="L139" s="62">
        <v>8673</v>
      </c>
      <c r="M139" s="62" t="s">
        <v>31</v>
      </c>
      <c r="N139" s="62"/>
      <c r="O139" s="62">
        <v>0.94</v>
      </c>
      <c r="P139" s="62">
        <v>7124</v>
      </c>
      <c r="Q139" s="62">
        <v>8565</v>
      </c>
      <c r="R139" s="62">
        <v>8611</v>
      </c>
      <c r="S139" s="62" t="s">
        <v>31</v>
      </c>
      <c r="T139" s="62"/>
      <c r="U139" s="62">
        <v>0.48</v>
      </c>
      <c r="V139" s="62">
        <v>0</v>
      </c>
      <c r="W139" s="62">
        <v>0</v>
      </c>
      <c r="X139" s="62">
        <v>0</v>
      </c>
      <c r="Y139" s="62" t="s">
        <v>32</v>
      </c>
      <c r="Z139" s="62"/>
      <c r="AA139" s="62">
        <v>2.9000000000000001E-2</v>
      </c>
      <c r="AB139" s="62">
        <v>0</v>
      </c>
      <c r="AC139" s="62">
        <v>0</v>
      </c>
      <c r="AD139" s="62">
        <v>0</v>
      </c>
      <c r="AE139" s="62" t="s">
        <v>32</v>
      </c>
    </row>
    <row r="140" spans="1:31" x14ac:dyDescent="0.3">
      <c r="A140" s="62" t="s">
        <v>195</v>
      </c>
      <c r="B140" s="62">
        <v>124</v>
      </c>
      <c r="C140" s="62">
        <v>64</v>
      </c>
      <c r="D140" s="62" t="s">
        <v>30</v>
      </c>
      <c r="E140" s="62">
        <v>20</v>
      </c>
      <c r="F140" s="62">
        <v>0</v>
      </c>
      <c r="G140" s="62">
        <v>0</v>
      </c>
      <c r="H140" s="62"/>
      <c r="I140" s="62">
        <v>38.655999999999999</v>
      </c>
      <c r="J140" s="62">
        <v>15995</v>
      </c>
      <c r="K140" s="62">
        <v>8698</v>
      </c>
      <c r="L140" s="62">
        <v>8733</v>
      </c>
      <c r="M140" s="62" t="s">
        <v>31</v>
      </c>
      <c r="N140" s="62"/>
      <c r="O140" s="62">
        <v>1.0720000000000001</v>
      </c>
      <c r="P140" s="62">
        <v>7530</v>
      </c>
      <c r="Q140" s="62">
        <v>8625</v>
      </c>
      <c r="R140" s="62">
        <v>8670</v>
      </c>
      <c r="S140" s="62" t="s">
        <v>31</v>
      </c>
      <c r="T140" s="62"/>
      <c r="U140" s="62">
        <v>0.54100000000000004</v>
      </c>
      <c r="V140" s="62">
        <v>0</v>
      </c>
      <c r="W140" s="62">
        <v>0</v>
      </c>
      <c r="X140" s="62">
        <v>0</v>
      </c>
      <c r="Y140" s="62" t="s">
        <v>32</v>
      </c>
      <c r="Z140" s="62"/>
      <c r="AA140" s="62">
        <v>3.3000000000000002E-2</v>
      </c>
      <c r="AB140" s="62">
        <v>0</v>
      </c>
      <c r="AC140" s="62">
        <v>0</v>
      </c>
      <c r="AD140" s="62">
        <v>0</v>
      </c>
      <c r="AE140" s="62" t="s">
        <v>32</v>
      </c>
    </row>
    <row r="141" spans="1:31" x14ac:dyDescent="0.3">
      <c r="A141" s="62" t="s">
        <v>196</v>
      </c>
      <c r="B141" s="62">
        <v>125</v>
      </c>
      <c r="C141" s="62">
        <v>65</v>
      </c>
      <c r="D141" s="62" t="s">
        <v>30</v>
      </c>
      <c r="E141" s="62">
        <v>20</v>
      </c>
      <c r="F141" s="62">
        <v>0</v>
      </c>
      <c r="G141" s="62">
        <v>0</v>
      </c>
      <c r="H141" s="62"/>
      <c r="I141" s="62">
        <v>35.121000000000002</v>
      </c>
      <c r="J141" s="62">
        <v>15018</v>
      </c>
      <c r="K141" s="62">
        <v>8758</v>
      </c>
      <c r="L141" s="62">
        <v>8794</v>
      </c>
      <c r="M141" s="62" t="s">
        <v>31</v>
      </c>
      <c r="N141" s="62"/>
      <c r="O141" s="62">
        <v>0.89500000000000002</v>
      </c>
      <c r="P141" s="62">
        <v>6986</v>
      </c>
      <c r="Q141" s="62">
        <v>8685</v>
      </c>
      <c r="R141" s="62">
        <v>8730</v>
      </c>
      <c r="S141" s="62" t="s">
        <v>31</v>
      </c>
      <c r="T141" s="62"/>
      <c r="U141" s="62">
        <v>0.49199999999999999</v>
      </c>
      <c r="V141" s="62">
        <v>0</v>
      </c>
      <c r="W141" s="62">
        <v>0</v>
      </c>
      <c r="X141" s="62">
        <v>0</v>
      </c>
      <c r="Y141" s="62" t="s">
        <v>32</v>
      </c>
      <c r="Z141" s="62"/>
      <c r="AA141" s="62">
        <v>2.8000000000000001E-2</v>
      </c>
      <c r="AB141" s="62">
        <v>0</v>
      </c>
      <c r="AC141" s="62">
        <v>0</v>
      </c>
      <c r="AD141" s="62">
        <v>0</v>
      </c>
      <c r="AE141" s="62" t="s">
        <v>32</v>
      </c>
    </row>
    <row r="142" spans="1:31" x14ac:dyDescent="0.3">
      <c r="A142" s="62" t="s">
        <v>197</v>
      </c>
      <c r="B142" s="62">
        <v>126</v>
      </c>
      <c r="C142" s="62">
        <v>66</v>
      </c>
      <c r="D142" s="62" t="s">
        <v>30</v>
      </c>
      <c r="E142" s="62">
        <v>20</v>
      </c>
      <c r="F142" s="62">
        <v>0</v>
      </c>
      <c r="G142" s="62">
        <v>0</v>
      </c>
      <c r="H142" s="62"/>
      <c r="I142" s="62">
        <v>35.881</v>
      </c>
      <c r="J142" s="62">
        <v>15228</v>
      </c>
      <c r="K142" s="62">
        <v>8818</v>
      </c>
      <c r="L142" s="62">
        <v>8853</v>
      </c>
      <c r="M142" s="62" t="s">
        <v>31</v>
      </c>
      <c r="N142" s="62"/>
      <c r="O142" s="62">
        <v>0.89900000000000002</v>
      </c>
      <c r="P142" s="62">
        <v>6999</v>
      </c>
      <c r="Q142" s="62">
        <v>8745</v>
      </c>
      <c r="R142" s="62">
        <v>8790</v>
      </c>
      <c r="S142" s="62" t="s">
        <v>31</v>
      </c>
      <c r="T142" s="62"/>
      <c r="U142" s="62">
        <v>0.503</v>
      </c>
      <c r="V142" s="62">
        <v>0</v>
      </c>
      <c r="W142" s="62">
        <v>0</v>
      </c>
      <c r="X142" s="62">
        <v>0</v>
      </c>
      <c r="Y142" s="62" t="s">
        <v>32</v>
      </c>
      <c r="Z142" s="62"/>
      <c r="AA142" s="62">
        <v>2.8000000000000001E-2</v>
      </c>
      <c r="AB142" s="62">
        <v>0</v>
      </c>
      <c r="AC142" s="62">
        <v>0</v>
      </c>
      <c r="AD142" s="62">
        <v>0</v>
      </c>
      <c r="AE142" s="62" t="s">
        <v>32</v>
      </c>
    </row>
    <row r="143" spans="1:31" x14ac:dyDescent="0.3">
      <c r="A143" s="62" t="s">
        <v>198</v>
      </c>
      <c r="B143" s="62">
        <v>127</v>
      </c>
      <c r="C143" s="62">
        <v>67</v>
      </c>
      <c r="D143" s="62" t="s">
        <v>30</v>
      </c>
      <c r="E143" s="62">
        <v>20</v>
      </c>
      <c r="F143" s="62">
        <v>0</v>
      </c>
      <c r="G143" s="62">
        <v>0</v>
      </c>
      <c r="H143" s="62"/>
      <c r="I143" s="62">
        <v>35.32</v>
      </c>
      <c r="J143" s="62">
        <v>15073</v>
      </c>
      <c r="K143" s="62">
        <v>8878</v>
      </c>
      <c r="L143" s="62">
        <v>8913</v>
      </c>
      <c r="M143" s="62" t="s">
        <v>31</v>
      </c>
      <c r="N143" s="62"/>
      <c r="O143" s="62">
        <v>0.95</v>
      </c>
      <c r="P143" s="62">
        <v>7155</v>
      </c>
      <c r="Q143" s="62">
        <v>8805</v>
      </c>
      <c r="R143" s="62">
        <v>8851</v>
      </c>
      <c r="S143" s="62" t="s">
        <v>31</v>
      </c>
      <c r="T143" s="62"/>
      <c r="U143" s="62">
        <v>0.495</v>
      </c>
      <c r="V143" s="62">
        <v>0</v>
      </c>
      <c r="W143" s="62">
        <v>0</v>
      </c>
      <c r="X143" s="62">
        <v>0</v>
      </c>
      <c r="Y143" s="62" t="s">
        <v>32</v>
      </c>
      <c r="Z143" s="62"/>
      <c r="AA143" s="62">
        <v>2.9000000000000001E-2</v>
      </c>
      <c r="AB143" s="62">
        <v>0</v>
      </c>
      <c r="AC143" s="62">
        <v>0</v>
      </c>
      <c r="AD143" s="62">
        <v>0</v>
      </c>
      <c r="AE143" s="62" t="s">
        <v>32</v>
      </c>
    </row>
    <row r="144" spans="1:31" x14ac:dyDescent="0.3">
      <c r="A144" s="62" t="s">
        <v>199</v>
      </c>
      <c r="B144" s="62">
        <v>128</v>
      </c>
      <c r="C144" s="62">
        <v>68</v>
      </c>
      <c r="D144" s="62" t="s">
        <v>30</v>
      </c>
      <c r="E144" s="62">
        <v>20</v>
      </c>
      <c r="F144" s="62">
        <v>0</v>
      </c>
      <c r="G144" s="62">
        <v>0</v>
      </c>
      <c r="H144" s="62"/>
      <c r="I144" s="62">
        <v>36.206000000000003</v>
      </c>
      <c r="J144" s="62">
        <v>15318</v>
      </c>
      <c r="K144" s="62">
        <v>8938</v>
      </c>
      <c r="L144" s="62">
        <v>8973</v>
      </c>
      <c r="M144" s="62" t="s">
        <v>31</v>
      </c>
      <c r="N144" s="62"/>
      <c r="O144" s="62">
        <v>1.05</v>
      </c>
      <c r="P144" s="62">
        <v>7461</v>
      </c>
      <c r="Q144" s="62">
        <v>8865</v>
      </c>
      <c r="R144" s="62">
        <v>8910</v>
      </c>
      <c r="S144" s="62" t="s">
        <v>31</v>
      </c>
      <c r="T144" s="62"/>
      <c r="U144" s="62">
        <v>0.50700000000000001</v>
      </c>
      <c r="V144" s="62">
        <v>0</v>
      </c>
      <c r="W144" s="62">
        <v>0</v>
      </c>
      <c r="X144" s="62">
        <v>0</v>
      </c>
      <c r="Y144" s="62" t="s">
        <v>32</v>
      </c>
      <c r="Z144" s="62"/>
      <c r="AA144" s="62">
        <v>3.2000000000000001E-2</v>
      </c>
      <c r="AB144" s="62">
        <v>0</v>
      </c>
      <c r="AC144" s="62">
        <v>0</v>
      </c>
      <c r="AD144" s="62">
        <v>0</v>
      </c>
      <c r="AE144" s="62" t="s">
        <v>32</v>
      </c>
    </row>
    <row r="145" spans="1:31" x14ac:dyDescent="0.3">
      <c r="A145" s="62" t="s">
        <v>200</v>
      </c>
      <c r="B145" s="62">
        <v>129</v>
      </c>
      <c r="C145" s="62">
        <v>69</v>
      </c>
      <c r="D145" s="62" t="s">
        <v>30</v>
      </c>
      <c r="E145" s="62">
        <v>20</v>
      </c>
      <c r="F145" s="62">
        <v>0</v>
      </c>
      <c r="G145" s="62">
        <v>0</v>
      </c>
      <c r="H145" s="62"/>
      <c r="I145" s="62">
        <v>36.015000000000001</v>
      </c>
      <c r="J145" s="62">
        <v>15265</v>
      </c>
      <c r="K145" s="62">
        <v>8998</v>
      </c>
      <c r="L145" s="62">
        <v>9033</v>
      </c>
      <c r="M145" s="62" t="s">
        <v>31</v>
      </c>
      <c r="N145" s="62"/>
      <c r="O145" s="62">
        <v>0.97099999999999997</v>
      </c>
      <c r="P145" s="62">
        <v>7220</v>
      </c>
      <c r="Q145" s="62">
        <v>8925</v>
      </c>
      <c r="R145" s="62">
        <v>8970</v>
      </c>
      <c r="S145" s="62" t="s">
        <v>31</v>
      </c>
      <c r="T145" s="62"/>
      <c r="U145" s="62">
        <v>0.504</v>
      </c>
      <c r="V145" s="62">
        <v>0</v>
      </c>
      <c r="W145" s="62">
        <v>0</v>
      </c>
      <c r="X145" s="62">
        <v>0</v>
      </c>
      <c r="Y145" s="62" t="s">
        <v>32</v>
      </c>
      <c r="Z145" s="62"/>
      <c r="AA145" s="62">
        <v>0.03</v>
      </c>
      <c r="AB145" s="62">
        <v>0</v>
      </c>
      <c r="AC145" s="62">
        <v>0</v>
      </c>
      <c r="AD145" s="62">
        <v>0</v>
      </c>
      <c r="AE145" s="62" t="s">
        <v>32</v>
      </c>
    </row>
    <row r="146" spans="1:31" x14ac:dyDescent="0.3">
      <c r="A146" s="62" t="s">
        <v>201</v>
      </c>
      <c r="B146" s="62">
        <v>130</v>
      </c>
      <c r="C146" s="62">
        <v>70</v>
      </c>
      <c r="D146" s="62" t="s">
        <v>30</v>
      </c>
      <c r="E146" s="62">
        <v>20</v>
      </c>
      <c r="F146" s="62">
        <v>0</v>
      </c>
      <c r="G146" s="62">
        <v>0</v>
      </c>
      <c r="H146" s="62"/>
      <c r="I146" s="62">
        <v>37.497999999999998</v>
      </c>
      <c r="J146" s="62">
        <v>15675</v>
      </c>
      <c r="K146" s="62">
        <v>9058</v>
      </c>
      <c r="L146" s="62">
        <v>9093</v>
      </c>
      <c r="M146" s="62" t="s">
        <v>31</v>
      </c>
      <c r="N146" s="62"/>
      <c r="O146" s="62">
        <v>0.98199999999999998</v>
      </c>
      <c r="P146" s="62">
        <v>7253</v>
      </c>
      <c r="Q146" s="62">
        <v>8985</v>
      </c>
      <c r="R146" s="62">
        <v>9030</v>
      </c>
      <c r="S146" s="62" t="s">
        <v>31</v>
      </c>
      <c r="T146" s="62"/>
      <c r="U146" s="62">
        <v>0.52500000000000002</v>
      </c>
      <c r="V146" s="62">
        <v>0</v>
      </c>
      <c r="W146" s="62">
        <v>0</v>
      </c>
      <c r="X146" s="62">
        <v>0</v>
      </c>
      <c r="Y146" s="62" t="s">
        <v>32</v>
      </c>
      <c r="Z146" s="62"/>
      <c r="AA146" s="62">
        <v>0.03</v>
      </c>
      <c r="AB146" s="62">
        <v>0</v>
      </c>
      <c r="AC146" s="62">
        <v>0</v>
      </c>
      <c r="AD146" s="62">
        <v>0</v>
      </c>
      <c r="AE146" s="62" t="s">
        <v>32</v>
      </c>
    </row>
    <row r="147" spans="1:31" x14ac:dyDescent="0.3">
      <c r="A147" s="62" t="s">
        <v>39</v>
      </c>
      <c r="B147" s="62">
        <v>131</v>
      </c>
      <c r="C147" s="62">
        <v>71</v>
      </c>
      <c r="D147" s="62" t="s">
        <v>30</v>
      </c>
      <c r="E147" s="62">
        <v>20</v>
      </c>
      <c r="F147" s="62">
        <v>0</v>
      </c>
      <c r="G147" s="62">
        <v>0</v>
      </c>
      <c r="H147" s="62"/>
      <c r="I147" s="62">
        <v>-1.238</v>
      </c>
      <c r="J147" s="62">
        <v>4968</v>
      </c>
      <c r="K147" s="62">
        <v>9118</v>
      </c>
      <c r="L147" s="62">
        <v>9161</v>
      </c>
      <c r="M147" s="62" t="s">
        <v>43</v>
      </c>
      <c r="N147" s="62"/>
      <c r="O147" s="62">
        <v>0.20399999999999999</v>
      </c>
      <c r="P147" s="62">
        <v>4863</v>
      </c>
      <c r="Q147" s="62">
        <v>9045</v>
      </c>
      <c r="R147" s="62">
        <v>9091</v>
      </c>
      <c r="S147" s="62" t="s">
        <v>31</v>
      </c>
      <c r="T147" s="62"/>
      <c r="U147" s="62">
        <v>-1.7000000000000001E-2</v>
      </c>
      <c r="V147" s="62">
        <v>0</v>
      </c>
      <c r="W147" s="62">
        <v>0</v>
      </c>
      <c r="X147" s="62">
        <v>0</v>
      </c>
      <c r="Y147" s="62" t="s">
        <v>32</v>
      </c>
      <c r="Z147" s="62"/>
      <c r="AA147" s="62">
        <v>6.0000000000000001E-3</v>
      </c>
      <c r="AB147" s="62">
        <v>0</v>
      </c>
      <c r="AC147" s="62">
        <v>0</v>
      </c>
      <c r="AD147" s="62">
        <v>0</v>
      </c>
      <c r="AE147" s="62" t="s">
        <v>32</v>
      </c>
    </row>
    <row r="148" spans="1:31" x14ac:dyDescent="0.3">
      <c r="A148" s="62" t="s">
        <v>41</v>
      </c>
      <c r="B148" s="62">
        <v>132</v>
      </c>
      <c r="C148" s="62">
        <v>72</v>
      </c>
      <c r="D148" s="62" t="s">
        <v>30</v>
      </c>
      <c r="E148" s="62">
        <v>20</v>
      </c>
      <c r="F148" s="62">
        <v>0</v>
      </c>
      <c r="G148" s="62">
        <v>0</v>
      </c>
      <c r="H148" s="62"/>
      <c r="I148" s="62">
        <v>6.24</v>
      </c>
      <c r="J148" s="62">
        <v>7035</v>
      </c>
      <c r="K148" s="62">
        <v>9178</v>
      </c>
      <c r="L148" s="62">
        <v>9214</v>
      </c>
      <c r="M148" s="62" t="s">
        <v>31</v>
      </c>
      <c r="N148" s="62"/>
      <c r="O148" s="62">
        <v>0.93200000000000005</v>
      </c>
      <c r="P148" s="62">
        <v>7100</v>
      </c>
      <c r="Q148" s="62">
        <v>9105</v>
      </c>
      <c r="R148" s="62">
        <v>9149</v>
      </c>
      <c r="S148" s="62" t="s">
        <v>31</v>
      </c>
      <c r="T148" s="62"/>
      <c r="U148" s="62">
        <v>8.6999999999999994E-2</v>
      </c>
      <c r="V148" s="62">
        <v>0</v>
      </c>
      <c r="W148" s="62">
        <v>0</v>
      </c>
      <c r="X148" s="62">
        <v>0</v>
      </c>
      <c r="Y148" s="62" t="s">
        <v>32</v>
      </c>
      <c r="Z148" s="62"/>
      <c r="AA148" s="62">
        <v>2.9000000000000001E-2</v>
      </c>
      <c r="AB148" s="62">
        <v>0</v>
      </c>
      <c r="AC148" s="62">
        <v>0</v>
      </c>
      <c r="AD148" s="62">
        <v>0</v>
      </c>
      <c r="AE148" s="62" t="s">
        <v>32</v>
      </c>
    </row>
    <row r="149" spans="1:31" x14ac:dyDescent="0.3">
      <c r="A149" s="62" t="s">
        <v>106</v>
      </c>
      <c r="B149" s="62">
        <v>133</v>
      </c>
      <c r="C149" s="62">
        <v>130</v>
      </c>
      <c r="D149" s="62" t="s">
        <v>107</v>
      </c>
      <c r="E149" s="62">
        <v>0</v>
      </c>
      <c r="F149" s="62">
        <v>0</v>
      </c>
      <c r="G149" s="62">
        <v>0</v>
      </c>
      <c r="H149" s="62"/>
      <c r="I149" s="62">
        <v>0.41499999999999998</v>
      </c>
      <c r="J149" s="62">
        <v>5425</v>
      </c>
      <c r="K149" s="62">
        <v>9238</v>
      </c>
      <c r="L149" s="62">
        <v>9272</v>
      </c>
      <c r="M149" s="62" t="s">
        <v>31</v>
      </c>
      <c r="N149" s="62"/>
      <c r="O149" s="62">
        <v>4.1000000000000002E-2</v>
      </c>
      <c r="P149" s="62">
        <v>4365</v>
      </c>
      <c r="Q149" s="62">
        <v>9165</v>
      </c>
      <c r="R149" s="62">
        <v>9204</v>
      </c>
      <c r="S149" s="62" t="s">
        <v>31</v>
      </c>
      <c r="T149" s="62"/>
      <c r="U149" s="62">
        <v>6.0000000000000001E-3</v>
      </c>
      <c r="V149" s="62">
        <v>0</v>
      </c>
      <c r="W149" s="62">
        <v>0</v>
      </c>
      <c r="X149" s="62">
        <v>0</v>
      </c>
      <c r="Y149" s="62" t="s">
        <v>32</v>
      </c>
      <c r="Z149" s="62"/>
      <c r="AA149" s="62">
        <v>1E-3</v>
      </c>
      <c r="AB149" s="62">
        <v>0</v>
      </c>
      <c r="AC149" s="62">
        <v>0</v>
      </c>
      <c r="AD149" s="62">
        <v>0</v>
      </c>
      <c r="AE149" s="62" t="s">
        <v>32</v>
      </c>
    </row>
    <row r="150" spans="1:31" x14ac:dyDescent="0.3">
      <c r="A150" s="62" t="s">
        <v>106</v>
      </c>
      <c r="B150" s="62">
        <v>134</v>
      </c>
      <c r="C150" s="62">
        <v>133</v>
      </c>
      <c r="D150" s="62" t="s">
        <v>108</v>
      </c>
      <c r="E150" s="62">
        <v>0</v>
      </c>
      <c r="F150" s="62">
        <v>0</v>
      </c>
      <c r="G150" s="62">
        <v>0</v>
      </c>
      <c r="H150" s="62"/>
      <c r="I150" s="62">
        <v>1.7430000000000001</v>
      </c>
      <c r="J150" s="62">
        <v>5792</v>
      </c>
      <c r="K150" s="62">
        <v>9298</v>
      </c>
      <c r="L150" s="62">
        <v>9334</v>
      </c>
      <c r="M150" s="62" t="s">
        <v>31</v>
      </c>
      <c r="N150" s="62"/>
      <c r="O150" s="62">
        <v>0.17199999999999999</v>
      </c>
      <c r="P150" s="62">
        <v>4766</v>
      </c>
      <c r="Q150" s="62">
        <v>9225</v>
      </c>
      <c r="R150" s="62">
        <v>9270</v>
      </c>
      <c r="S150" s="62" t="s">
        <v>31</v>
      </c>
      <c r="T150" s="62"/>
      <c r="U150" s="62">
        <v>2.4E-2</v>
      </c>
      <c r="V150" s="62">
        <v>0</v>
      </c>
      <c r="W150" s="62">
        <v>0</v>
      </c>
      <c r="X150" s="62">
        <v>0</v>
      </c>
      <c r="Y150" s="62" t="s">
        <v>32</v>
      </c>
      <c r="Z150" s="62"/>
      <c r="AA150" s="62">
        <v>5.0000000000000001E-3</v>
      </c>
      <c r="AB150" s="62">
        <v>0</v>
      </c>
      <c r="AC150" s="62">
        <v>0</v>
      </c>
      <c r="AD150" s="62">
        <v>0</v>
      </c>
      <c r="AE150" s="62" t="s">
        <v>32</v>
      </c>
    </row>
    <row r="151" spans="1:31" x14ac:dyDescent="0.3">
      <c r="A151" s="62" t="s">
        <v>106</v>
      </c>
      <c r="B151" s="62">
        <v>135</v>
      </c>
      <c r="C151" s="62">
        <v>131</v>
      </c>
      <c r="D151" s="62" t="s">
        <v>107</v>
      </c>
      <c r="E151" s="62">
        <v>0</v>
      </c>
      <c r="F151" s="62">
        <v>0</v>
      </c>
      <c r="G151" s="62">
        <v>0</v>
      </c>
      <c r="H151" s="62"/>
      <c r="I151" s="62">
        <v>15.071</v>
      </c>
      <c r="J151" s="62">
        <v>9476</v>
      </c>
      <c r="K151" s="62">
        <v>9358</v>
      </c>
      <c r="L151" s="62">
        <v>9394</v>
      </c>
      <c r="M151" s="62" t="s">
        <v>31</v>
      </c>
      <c r="N151" s="62"/>
      <c r="O151" s="62">
        <v>1.466</v>
      </c>
      <c r="P151" s="62">
        <v>8739</v>
      </c>
      <c r="Q151" s="62">
        <v>9285</v>
      </c>
      <c r="R151" s="62">
        <v>9329</v>
      </c>
      <c r="S151" s="62" t="s">
        <v>31</v>
      </c>
      <c r="T151" s="62"/>
      <c r="U151" s="62">
        <v>0.21099999999999999</v>
      </c>
      <c r="V151" s="62">
        <v>0</v>
      </c>
      <c r="W151" s="62">
        <v>0</v>
      </c>
      <c r="X151" s="62">
        <v>0</v>
      </c>
      <c r="Y151" s="62" t="s">
        <v>32</v>
      </c>
      <c r="Z151" s="62"/>
      <c r="AA151" s="62">
        <v>4.4999999999999998E-2</v>
      </c>
      <c r="AB151" s="62">
        <v>0</v>
      </c>
      <c r="AC151" s="62">
        <v>0</v>
      </c>
      <c r="AD151" s="62">
        <v>0</v>
      </c>
      <c r="AE151" s="62" t="s">
        <v>32</v>
      </c>
    </row>
    <row r="152" spans="1:31" x14ac:dyDescent="0.3">
      <c r="A152" s="62" t="s">
        <v>106</v>
      </c>
      <c r="B152" s="62">
        <v>136</v>
      </c>
      <c r="C152" s="62">
        <v>132</v>
      </c>
      <c r="D152" s="62" t="s">
        <v>108</v>
      </c>
      <c r="E152" s="62">
        <v>0</v>
      </c>
      <c r="F152" s="62">
        <v>0</v>
      </c>
      <c r="G152" s="62">
        <v>0</v>
      </c>
      <c r="H152" s="62"/>
      <c r="I152" s="62">
        <v>74.728999999999999</v>
      </c>
      <c r="J152" s="62">
        <v>25966</v>
      </c>
      <c r="K152" s="62">
        <v>9418</v>
      </c>
      <c r="L152" s="62">
        <v>9453</v>
      </c>
      <c r="M152" s="62" t="s">
        <v>31</v>
      </c>
      <c r="N152" s="62"/>
      <c r="O152" s="62">
        <v>7.4009999999999998</v>
      </c>
      <c r="P152" s="62">
        <v>26966</v>
      </c>
      <c r="Q152" s="62">
        <v>9345</v>
      </c>
      <c r="R152" s="62">
        <v>9388</v>
      </c>
      <c r="S152" s="62" t="s">
        <v>31</v>
      </c>
      <c r="T152" s="62"/>
      <c r="U152" s="62">
        <v>1.0469999999999999</v>
      </c>
      <c r="V152" s="62">
        <v>0</v>
      </c>
      <c r="W152" s="62">
        <v>0</v>
      </c>
      <c r="X152" s="62">
        <v>0</v>
      </c>
      <c r="Y152" s="62" t="s">
        <v>32</v>
      </c>
      <c r="Z152" s="62"/>
      <c r="AA152" s="62">
        <v>0.22900000000000001</v>
      </c>
      <c r="AB152" s="62">
        <v>0</v>
      </c>
      <c r="AC152" s="62">
        <v>0</v>
      </c>
      <c r="AD152" s="62">
        <v>0</v>
      </c>
      <c r="AE152" s="62" t="s">
        <v>32</v>
      </c>
    </row>
    <row r="153" spans="1:31" x14ac:dyDescent="0.3">
      <c r="A153" s="62" t="s">
        <v>86</v>
      </c>
      <c r="B153" s="62">
        <v>137</v>
      </c>
      <c r="C153" s="62">
        <v>138</v>
      </c>
      <c r="D153" s="62" t="s">
        <v>87</v>
      </c>
      <c r="E153" s="62">
        <v>0</v>
      </c>
      <c r="F153" s="62">
        <v>0</v>
      </c>
      <c r="G153" s="62">
        <v>0</v>
      </c>
      <c r="H153" s="62"/>
      <c r="I153" s="62">
        <v>153.27699999999999</v>
      </c>
      <c r="J153" s="62">
        <v>47677</v>
      </c>
      <c r="K153" s="62">
        <v>9478</v>
      </c>
      <c r="L153" s="62">
        <v>9512</v>
      </c>
      <c r="M153" s="62" t="s">
        <v>42</v>
      </c>
      <c r="N153" s="62"/>
      <c r="O153" s="62">
        <v>15.044</v>
      </c>
      <c r="P153" s="62">
        <v>50437</v>
      </c>
      <c r="Q153" s="62">
        <v>9405</v>
      </c>
      <c r="R153" s="62">
        <v>9448</v>
      </c>
      <c r="S153" s="62" t="s">
        <v>43</v>
      </c>
      <c r="T153" s="62"/>
      <c r="U153" s="62">
        <v>2.1469999999999998</v>
      </c>
      <c r="V153" s="62">
        <v>0</v>
      </c>
      <c r="W153" s="62">
        <v>0</v>
      </c>
      <c r="X153" s="62">
        <v>0</v>
      </c>
      <c r="Y153" s="62" t="s">
        <v>32</v>
      </c>
      <c r="Z153" s="62"/>
      <c r="AA153" s="62">
        <v>0.46500000000000002</v>
      </c>
      <c r="AB153" s="62">
        <v>0</v>
      </c>
      <c r="AC153" s="62">
        <v>0</v>
      </c>
      <c r="AD153" s="62">
        <v>0</v>
      </c>
      <c r="AE153" s="62" t="s">
        <v>32</v>
      </c>
    </row>
    <row r="154" spans="1:31" x14ac:dyDescent="0.3">
      <c r="A154" s="62" t="s">
        <v>109</v>
      </c>
      <c r="B154" s="62">
        <v>138</v>
      </c>
      <c r="C154" s="62">
        <v>0</v>
      </c>
      <c r="D154" s="62" t="s">
        <v>110</v>
      </c>
      <c r="E154" s="62">
        <v>0</v>
      </c>
      <c r="F154" s="62">
        <v>0</v>
      </c>
      <c r="G154" s="62">
        <v>0</v>
      </c>
      <c r="H154" s="62"/>
      <c r="I154" s="62">
        <v>-7.1719999999999997</v>
      </c>
      <c r="J154" s="62">
        <v>3328</v>
      </c>
      <c r="K154" s="62">
        <v>9658</v>
      </c>
      <c r="L154" s="62">
        <v>9699</v>
      </c>
      <c r="M154" s="62" t="s">
        <v>31</v>
      </c>
      <c r="N154" s="62"/>
      <c r="O154" s="62">
        <v>-0.30599999999999999</v>
      </c>
      <c r="P154" s="62">
        <v>3299</v>
      </c>
      <c r="Q154" s="62">
        <v>9585</v>
      </c>
      <c r="R154" s="62">
        <v>9632</v>
      </c>
      <c r="S154" s="62" t="s">
        <v>31</v>
      </c>
      <c r="T154" s="62"/>
      <c r="U154" s="62">
        <v>-0.1</v>
      </c>
      <c r="V154" s="62">
        <v>0</v>
      </c>
      <c r="W154" s="62">
        <v>0</v>
      </c>
      <c r="X154" s="62">
        <v>0</v>
      </c>
      <c r="Y154" s="62" t="s">
        <v>32</v>
      </c>
      <c r="Z154" s="62"/>
      <c r="AA154" s="62">
        <v>-8.9999999999999993E-3</v>
      </c>
      <c r="AB154" s="62">
        <v>0</v>
      </c>
      <c r="AC154" s="62">
        <v>0</v>
      </c>
      <c r="AD154" s="62">
        <v>0</v>
      </c>
      <c r="AE154" s="62" t="s">
        <v>32</v>
      </c>
    </row>
    <row r="155" spans="1:31" x14ac:dyDescent="0.3">
      <c r="A155" s="62" t="s">
        <v>202</v>
      </c>
      <c r="B155" s="62">
        <v>139</v>
      </c>
      <c r="C155" s="62">
        <v>73</v>
      </c>
      <c r="D155" s="62" t="s">
        <v>37</v>
      </c>
      <c r="E155" s="62">
        <v>0</v>
      </c>
      <c r="F155" s="62">
        <v>7</v>
      </c>
      <c r="G155" s="62">
        <v>1</v>
      </c>
      <c r="H155" s="62"/>
      <c r="I155" s="62">
        <v>33.680999999999997</v>
      </c>
      <c r="J155" s="62">
        <v>14620</v>
      </c>
      <c r="K155" s="62">
        <v>9718</v>
      </c>
      <c r="L155" s="62">
        <v>9753</v>
      </c>
      <c r="M155" s="62" t="s">
        <v>31</v>
      </c>
      <c r="N155" s="62"/>
      <c r="O155" s="62">
        <v>0.90600000000000003</v>
      </c>
      <c r="P155" s="62">
        <v>7019</v>
      </c>
      <c r="Q155" s="62">
        <v>9645</v>
      </c>
      <c r="R155" s="62">
        <v>9692</v>
      </c>
      <c r="S155" s="62" t="s">
        <v>31</v>
      </c>
      <c r="T155" s="62"/>
      <c r="U155" s="62">
        <v>0.47199999999999998</v>
      </c>
      <c r="V155" s="62">
        <v>0</v>
      </c>
      <c r="W155" s="62">
        <v>0</v>
      </c>
      <c r="X155" s="62">
        <v>0</v>
      </c>
      <c r="Y155" s="62" t="s">
        <v>32</v>
      </c>
      <c r="Z155" s="62"/>
      <c r="AA155" s="62">
        <v>2.8000000000000001E-2</v>
      </c>
      <c r="AB155" s="62">
        <v>0</v>
      </c>
      <c r="AC155" s="62">
        <v>0</v>
      </c>
      <c r="AD155" s="62">
        <v>0</v>
      </c>
      <c r="AE155" s="62" t="s">
        <v>32</v>
      </c>
    </row>
    <row r="156" spans="1:31" x14ac:dyDescent="0.3">
      <c r="A156" s="62" t="s">
        <v>202</v>
      </c>
      <c r="B156" s="62">
        <v>140</v>
      </c>
      <c r="C156" s="62">
        <v>73</v>
      </c>
      <c r="D156" s="62" t="s">
        <v>37</v>
      </c>
      <c r="E156" s="62">
        <v>0</v>
      </c>
      <c r="F156" s="62">
        <v>7</v>
      </c>
      <c r="G156" s="62">
        <v>2</v>
      </c>
      <c r="H156" s="62"/>
      <c r="I156" s="62">
        <v>34.527999999999999</v>
      </c>
      <c r="J156" s="62">
        <v>14854</v>
      </c>
      <c r="K156" s="62">
        <v>9778</v>
      </c>
      <c r="L156" s="62">
        <v>9813</v>
      </c>
      <c r="M156" s="62" t="s">
        <v>31</v>
      </c>
      <c r="N156" s="62"/>
      <c r="O156" s="62">
        <v>0.89700000000000002</v>
      </c>
      <c r="P156" s="62">
        <v>6992</v>
      </c>
      <c r="Q156" s="62">
        <v>9705</v>
      </c>
      <c r="R156" s="62">
        <v>9751</v>
      </c>
      <c r="S156" s="62" t="s">
        <v>31</v>
      </c>
      <c r="T156" s="62"/>
      <c r="U156" s="62">
        <v>0.48399999999999999</v>
      </c>
      <c r="V156" s="62">
        <v>0</v>
      </c>
      <c r="W156" s="62">
        <v>0</v>
      </c>
      <c r="X156" s="62">
        <v>0</v>
      </c>
      <c r="Y156" s="62" t="s">
        <v>32</v>
      </c>
      <c r="Z156" s="62"/>
      <c r="AA156" s="62">
        <v>2.8000000000000001E-2</v>
      </c>
      <c r="AB156" s="62">
        <v>0</v>
      </c>
      <c r="AC156" s="62">
        <v>0</v>
      </c>
      <c r="AD156" s="62">
        <v>0</v>
      </c>
      <c r="AE156" s="62" t="s">
        <v>32</v>
      </c>
    </row>
    <row r="157" spans="1:31" x14ac:dyDescent="0.3">
      <c r="A157" s="62" t="s">
        <v>203</v>
      </c>
      <c r="B157" s="62">
        <v>141</v>
      </c>
      <c r="C157" s="62">
        <v>74</v>
      </c>
      <c r="D157" s="62" t="s">
        <v>30</v>
      </c>
      <c r="E157" s="62">
        <v>20</v>
      </c>
      <c r="F157" s="62">
        <v>0</v>
      </c>
      <c r="G157" s="62">
        <v>0</v>
      </c>
      <c r="H157" s="62"/>
      <c r="I157" s="62">
        <v>35.143000000000001</v>
      </c>
      <c r="J157" s="62">
        <v>15024</v>
      </c>
      <c r="K157" s="62">
        <v>9838</v>
      </c>
      <c r="L157" s="62">
        <v>9873</v>
      </c>
      <c r="M157" s="62" t="s">
        <v>31</v>
      </c>
      <c r="N157" s="62"/>
      <c r="O157" s="62">
        <v>0.93600000000000005</v>
      </c>
      <c r="P157" s="62">
        <v>7112</v>
      </c>
      <c r="Q157" s="62">
        <v>9765</v>
      </c>
      <c r="R157" s="62">
        <v>9811</v>
      </c>
      <c r="S157" s="62" t="s">
        <v>31</v>
      </c>
      <c r="T157" s="62"/>
      <c r="U157" s="62">
        <v>0.49199999999999999</v>
      </c>
      <c r="V157" s="62">
        <v>0</v>
      </c>
      <c r="W157" s="62">
        <v>0</v>
      </c>
      <c r="X157" s="62">
        <v>0</v>
      </c>
      <c r="Y157" s="62" t="s">
        <v>32</v>
      </c>
      <c r="Z157" s="62"/>
      <c r="AA157" s="62">
        <v>2.9000000000000001E-2</v>
      </c>
      <c r="AB157" s="62">
        <v>0</v>
      </c>
      <c r="AC157" s="62">
        <v>0</v>
      </c>
      <c r="AD157" s="62">
        <v>0</v>
      </c>
      <c r="AE157" s="62" t="s">
        <v>32</v>
      </c>
    </row>
    <row r="158" spans="1:31" x14ac:dyDescent="0.3">
      <c r="A158" s="62" t="s">
        <v>204</v>
      </c>
      <c r="B158" s="62">
        <v>142</v>
      </c>
      <c r="C158" s="62">
        <v>75</v>
      </c>
      <c r="D158" s="62" t="s">
        <v>30</v>
      </c>
      <c r="E158" s="62">
        <v>20</v>
      </c>
      <c r="F158" s="62">
        <v>0</v>
      </c>
      <c r="G158" s="62">
        <v>0</v>
      </c>
      <c r="H158" s="62"/>
      <c r="I158" s="62">
        <v>37.146999999999998</v>
      </c>
      <c r="J158" s="62">
        <v>15578</v>
      </c>
      <c r="K158" s="62">
        <v>9898</v>
      </c>
      <c r="L158" s="62">
        <v>9933</v>
      </c>
      <c r="M158" s="62" t="s">
        <v>31</v>
      </c>
      <c r="N158" s="62"/>
      <c r="O158" s="62">
        <v>1.0089999999999999</v>
      </c>
      <c r="P158" s="62">
        <v>7337</v>
      </c>
      <c r="Q158" s="62">
        <v>9825</v>
      </c>
      <c r="R158" s="62">
        <v>9871</v>
      </c>
      <c r="S158" s="62" t="s">
        <v>31</v>
      </c>
      <c r="T158" s="62"/>
      <c r="U158" s="62">
        <v>0.52</v>
      </c>
      <c r="V158" s="62">
        <v>0</v>
      </c>
      <c r="W158" s="62">
        <v>0</v>
      </c>
      <c r="X158" s="62">
        <v>0</v>
      </c>
      <c r="Y158" s="62" t="s">
        <v>32</v>
      </c>
      <c r="Z158" s="62"/>
      <c r="AA158" s="62">
        <v>3.1E-2</v>
      </c>
      <c r="AB158" s="62">
        <v>0</v>
      </c>
      <c r="AC158" s="62">
        <v>0</v>
      </c>
      <c r="AD158" s="62">
        <v>0</v>
      </c>
      <c r="AE158" s="62" t="s">
        <v>32</v>
      </c>
    </row>
    <row r="159" spans="1:31" x14ac:dyDescent="0.3">
      <c r="A159" s="62" t="s">
        <v>205</v>
      </c>
      <c r="B159" s="62">
        <v>143</v>
      </c>
      <c r="C159" s="62">
        <v>76</v>
      </c>
      <c r="D159" s="62" t="s">
        <v>30</v>
      </c>
      <c r="E159" s="62">
        <v>20</v>
      </c>
      <c r="F159" s="62">
        <v>0</v>
      </c>
      <c r="G159" s="62">
        <v>0</v>
      </c>
      <c r="H159" s="62"/>
      <c r="I159" s="62">
        <v>35.295000000000002</v>
      </c>
      <c r="J159" s="62">
        <v>15066</v>
      </c>
      <c r="K159" s="62">
        <v>9958</v>
      </c>
      <c r="L159" s="62">
        <v>9993</v>
      </c>
      <c r="M159" s="62" t="s">
        <v>31</v>
      </c>
      <c r="N159" s="62"/>
      <c r="O159" s="62">
        <v>0.96899999999999997</v>
      </c>
      <c r="P159" s="62">
        <v>7214</v>
      </c>
      <c r="Q159" s="62">
        <v>9885</v>
      </c>
      <c r="R159" s="62">
        <v>9931</v>
      </c>
      <c r="S159" s="62" t="s">
        <v>31</v>
      </c>
      <c r="T159" s="62"/>
      <c r="U159" s="62">
        <v>0.49399999999999999</v>
      </c>
      <c r="V159" s="62">
        <v>0</v>
      </c>
      <c r="W159" s="62">
        <v>0</v>
      </c>
      <c r="X159" s="62">
        <v>0</v>
      </c>
      <c r="Y159" s="62" t="s">
        <v>32</v>
      </c>
      <c r="Z159" s="62"/>
      <c r="AA159" s="62">
        <v>0.03</v>
      </c>
      <c r="AB159" s="62">
        <v>0</v>
      </c>
      <c r="AC159" s="62">
        <v>0</v>
      </c>
      <c r="AD159" s="62">
        <v>0</v>
      </c>
      <c r="AE159" s="62" t="s">
        <v>32</v>
      </c>
    </row>
    <row r="160" spans="1:31" x14ac:dyDescent="0.3">
      <c r="A160" s="62" t="s">
        <v>206</v>
      </c>
      <c r="B160" s="62">
        <v>144</v>
      </c>
      <c r="C160" s="62">
        <v>77</v>
      </c>
      <c r="D160" s="62" t="s">
        <v>30</v>
      </c>
      <c r="E160" s="62">
        <v>20</v>
      </c>
      <c r="F160" s="62">
        <v>0</v>
      </c>
      <c r="G160" s="62">
        <v>0</v>
      </c>
      <c r="H160" s="62"/>
      <c r="I160" s="62">
        <v>34.51</v>
      </c>
      <c r="J160" s="62">
        <v>14849</v>
      </c>
      <c r="K160" s="62">
        <v>10018</v>
      </c>
      <c r="L160" s="62">
        <v>10054</v>
      </c>
      <c r="M160" s="62" t="s">
        <v>31</v>
      </c>
      <c r="N160" s="62"/>
      <c r="O160" s="62">
        <v>0.94099999999999995</v>
      </c>
      <c r="P160" s="62">
        <v>7128</v>
      </c>
      <c r="Q160" s="62">
        <v>9945</v>
      </c>
      <c r="R160" s="62">
        <v>9990</v>
      </c>
      <c r="S160" s="62" t="s">
        <v>31</v>
      </c>
      <c r="T160" s="62"/>
      <c r="U160" s="62">
        <v>0.48299999999999998</v>
      </c>
      <c r="V160" s="62">
        <v>0</v>
      </c>
      <c r="W160" s="62">
        <v>0</v>
      </c>
      <c r="X160" s="62">
        <v>0</v>
      </c>
      <c r="Y160" s="62" t="s">
        <v>32</v>
      </c>
      <c r="Z160" s="62"/>
      <c r="AA160" s="62">
        <v>2.9000000000000001E-2</v>
      </c>
      <c r="AB160" s="62">
        <v>0</v>
      </c>
      <c r="AC160" s="62">
        <v>0</v>
      </c>
      <c r="AD160" s="62">
        <v>0</v>
      </c>
      <c r="AE160" s="62" t="s">
        <v>32</v>
      </c>
    </row>
    <row r="161" spans="1:31" x14ac:dyDescent="0.3">
      <c r="A161" s="62" t="s">
        <v>207</v>
      </c>
      <c r="B161" s="62">
        <v>145</v>
      </c>
      <c r="C161" s="62">
        <v>78</v>
      </c>
      <c r="D161" s="62" t="s">
        <v>30</v>
      </c>
      <c r="E161" s="62">
        <v>20</v>
      </c>
      <c r="F161" s="62">
        <v>0</v>
      </c>
      <c r="G161" s="62">
        <v>0</v>
      </c>
      <c r="H161" s="62"/>
      <c r="I161" s="62">
        <v>35.731999999999999</v>
      </c>
      <c r="J161" s="62">
        <v>15187</v>
      </c>
      <c r="K161" s="62">
        <v>10078</v>
      </c>
      <c r="L161" s="62">
        <v>10113</v>
      </c>
      <c r="M161" s="62" t="s">
        <v>31</v>
      </c>
      <c r="N161" s="62"/>
      <c r="O161" s="62">
        <v>0.90100000000000002</v>
      </c>
      <c r="P161" s="62">
        <v>7005</v>
      </c>
      <c r="Q161" s="62">
        <v>10005</v>
      </c>
      <c r="R161" s="62">
        <v>10050</v>
      </c>
      <c r="S161" s="62" t="s">
        <v>31</v>
      </c>
      <c r="T161" s="62"/>
      <c r="U161" s="62">
        <v>0.5</v>
      </c>
      <c r="V161" s="62">
        <v>0</v>
      </c>
      <c r="W161" s="62">
        <v>0</v>
      </c>
      <c r="X161" s="62">
        <v>0</v>
      </c>
      <c r="Y161" s="62" t="s">
        <v>32</v>
      </c>
      <c r="Z161" s="62"/>
      <c r="AA161" s="62">
        <v>2.8000000000000001E-2</v>
      </c>
      <c r="AB161" s="62">
        <v>0</v>
      </c>
      <c r="AC161" s="62">
        <v>0</v>
      </c>
      <c r="AD161" s="62">
        <v>0</v>
      </c>
      <c r="AE161" s="62" t="s">
        <v>32</v>
      </c>
    </row>
    <row r="162" spans="1:31" x14ac:dyDescent="0.3">
      <c r="A162" s="62" t="s">
        <v>208</v>
      </c>
      <c r="B162" s="62">
        <v>146</v>
      </c>
      <c r="C162" s="62">
        <v>79</v>
      </c>
      <c r="D162" s="62" t="s">
        <v>30</v>
      </c>
      <c r="E162" s="62">
        <v>20</v>
      </c>
      <c r="F162" s="62">
        <v>0</v>
      </c>
      <c r="G162" s="62">
        <v>0</v>
      </c>
      <c r="H162" s="62"/>
      <c r="I162" s="62">
        <v>35.747</v>
      </c>
      <c r="J162" s="62">
        <v>15191</v>
      </c>
      <c r="K162" s="62">
        <v>10138</v>
      </c>
      <c r="L162" s="62">
        <v>10173</v>
      </c>
      <c r="M162" s="62" t="s">
        <v>31</v>
      </c>
      <c r="N162" s="62"/>
      <c r="O162" s="62">
        <v>0.94299999999999995</v>
      </c>
      <c r="P162" s="62">
        <v>7133</v>
      </c>
      <c r="Q162" s="62">
        <v>10065</v>
      </c>
      <c r="R162" s="62">
        <v>10111</v>
      </c>
      <c r="S162" s="62" t="s">
        <v>31</v>
      </c>
      <c r="T162" s="62"/>
      <c r="U162" s="62">
        <v>0.501</v>
      </c>
      <c r="V162" s="62">
        <v>0</v>
      </c>
      <c r="W162" s="62">
        <v>0</v>
      </c>
      <c r="X162" s="62">
        <v>0</v>
      </c>
      <c r="Y162" s="62" t="s">
        <v>32</v>
      </c>
      <c r="Z162" s="62"/>
      <c r="AA162" s="62">
        <v>2.9000000000000001E-2</v>
      </c>
      <c r="AB162" s="62">
        <v>0</v>
      </c>
      <c r="AC162" s="62">
        <v>0</v>
      </c>
      <c r="AD162" s="62">
        <v>0</v>
      </c>
      <c r="AE162" s="62" t="s">
        <v>32</v>
      </c>
    </row>
    <row r="163" spans="1:31" x14ac:dyDescent="0.3">
      <c r="A163" s="62" t="s">
        <v>209</v>
      </c>
      <c r="B163" s="62">
        <v>147</v>
      </c>
      <c r="C163" s="62">
        <v>80</v>
      </c>
      <c r="D163" s="62" t="s">
        <v>30</v>
      </c>
      <c r="E163" s="62">
        <v>20</v>
      </c>
      <c r="F163" s="62">
        <v>0</v>
      </c>
      <c r="G163" s="62">
        <v>0</v>
      </c>
      <c r="H163" s="62"/>
      <c r="I163" s="62">
        <v>36.375999999999998</v>
      </c>
      <c r="J163" s="62">
        <v>15365</v>
      </c>
      <c r="K163" s="62">
        <v>10198</v>
      </c>
      <c r="L163" s="62">
        <v>10233</v>
      </c>
      <c r="M163" s="62" t="s">
        <v>31</v>
      </c>
      <c r="N163" s="62"/>
      <c r="O163" s="62">
        <v>0.97399999999999998</v>
      </c>
      <c r="P163" s="62">
        <v>7228</v>
      </c>
      <c r="Q163" s="62">
        <v>10125</v>
      </c>
      <c r="R163" s="62">
        <v>10171</v>
      </c>
      <c r="S163" s="62" t="s">
        <v>31</v>
      </c>
      <c r="T163" s="62"/>
      <c r="U163" s="62">
        <v>0.51</v>
      </c>
      <c r="V163" s="62">
        <v>0</v>
      </c>
      <c r="W163" s="62">
        <v>0</v>
      </c>
      <c r="X163" s="62">
        <v>0</v>
      </c>
      <c r="Y163" s="62" t="s">
        <v>32</v>
      </c>
      <c r="Z163" s="62"/>
      <c r="AA163" s="62">
        <v>0.03</v>
      </c>
      <c r="AB163" s="62">
        <v>0</v>
      </c>
      <c r="AC163" s="62">
        <v>0</v>
      </c>
      <c r="AD163" s="62">
        <v>0</v>
      </c>
      <c r="AE163" s="62" t="s">
        <v>32</v>
      </c>
    </row>
    <row r="164" spans="1:31" x14ac:dyDescent="0.3">
      <c r="A164" s="62" t="s">
        <v>210</v>
      </c>
      <c r="B164" s="62">
        <v>148</v>
      </c>
      <c r="C164" s="62">
        <v>81</v>
      </c>
      <c r="D164" s="62" t="s">
        <v>30</v>
      </c>
      <c r="E164" s="62">
        <v>20</v>
      </c>
      <c r="F164" s="62">
        <v>0</v>
      </c>
      <c r="G164" s="62">
        <v>0</v>
      </c>
      <c r="H164" s="62"/>
      <c r="I164" s="62">
        <v>36.357999999999997</v>
      </c>
      <c r="J164" s="62">
        <v>15360</v>
      </c>
      <c r="K164" s="62">
        <v>10258</v>
      </c>
      <c r="L164" s="62">
        <v>10294</v>
      </c>
      <c r="M164" s="62" t="s">
        <v>31</v>
      </c>
      <c r="N164" s="62"/>
      <c r="O164" s="62">
        <v>0.93400000000000005</v>
      </c>
      <c r="P164" s="62">
        <v>7106</v>
      </c>
      <c r="Q164" s="62">
        <v>10185</v>
      </c>
      <c r="R164" s="62">
        <v>10231</v>
      </c>
      <c r="S164" s="62" t="s">
        <v>31</v>
      </c>
      <c r="T164" s="62"/>
      <c r="U164" s="62">
        <v>0.50900000000000001</v>
      </c>
      <c r="V164" s="62">
        <v>0</v>
      </c>
      <c r="W164" s="62">
        <v>0</v>
      </c>
      <c r="X164" s="62">
        <v>0</v>
      </c>
      <c r="Y164" s="62" t="s">
        <v>32</v>
      </c>
      <c r="Z164" s="62"/>
      <c r="AA164" s="62">
        <v>2.9000000000000001E-2</v>
      </c>
      <c r="AB164" s="62">
        <v>0</v>
      </c>
      <c r="AC164" s="62">
        <v>0</v>
      </c>
      <c r="AD164" s="62">
        <v>0</v>
      </c>
      <c r="AE164" s="62" t="s">
        <v>32</v>
      </c>
    </row>
    <row r="165" spans="1:31" x14ac:dyDescent="0.3">
      <c r="A165" s="62" t="s">
        <v>211</v>
      </c>
      <c r="B165" s="62">
        <v>149</v>
      </c>
      <c r="C165" s="62">
        <v>82</v>
      </c>
      <c r="D165" s="62" t="s">
        <v>30</v>
      </c>
      <c r="E165" s="62">
        <v>20</v>
      </c>
      <c r="F165" s="62">
        <v>0</v>
      </c>
      <c r="G165" s="62">
        <v>0</v>
      </c>
      <c r="H165" s="62"/>
      <c r="I165" s="62">
        <v>36.104999999999997</v>
      </c>
      <c r="J165" s="62">
        <v>15290</v>
      </c>
      <c r="K165" s="62">
        <v>10318</v>
      </c>
      <c r="L165" s="62">
        <v>10353</v>
      </c>
      <c r="M165" s="62" t="s">
        <v>31</v>
      </c>
      <c r="N165" s="62"/>
      <c r="O165" s="62">
        <v>0.96299999999999997</v>
      </c>
      <c r="P165" s="62">
        <v>7194</v>
      </c>
      <c r="Q165" s="62">
        <v>10245</v>
      </c>
      <c r="R165" s="62">
        <v>10290</v>
      </c>
      <c r="S165" s="62" t="s">
        <v>31</v>
      </c>
      <c r="T165" s="62"/>
      <c r="U165" s="62">
        <v>0.50600000000000001</v>
      </c>
      <c r="V165" s="62">
        <v>0</v>
      </c>
      <c r="W165" s="62">
        <v>0</v>
      </c>
      <c r="X165" s="62">
        <v>0</v>
      </c>
      <c r="Y165" s="62" t="s">
        <v>32</v>
      </c>
      <c r="Z165" s="62"/>
      <c r="AA165" s="62">
        <v>0.03</v>
      </c>
      <c r="AB165" s="62">
        <v>0</v>
      </c>
      <c r="AC165" s="62">
        <v>0</v>
      </c>
      <c r="AD165" s="62">
        <v>0</v>
      </c>
      <c r="AE165" s="62" t="s">
        <v>32</v>
      </c>
    </row>
    <row r="166" spans="1:31" x14ac:dyDescent="0.3">
      <c r="A166" s="62" t="s">
        <v>39</v>
      </c>
      <c r="B166" s="62">
        <v>150</v>
      </c>
      <c r="C166" s="62">
        <v>83</v>
      </c>
      <c r="D166" s="62" t="s">
        <v>30</v>
      </c>
      <c r="E166" s="62">
        <v>20</v>
      </c>
      <c r="F166" s="62">
        <v>0</v>
      </c>
      <c r="G166" s="62">
        <v>0</v>
      </c>
      <c r="H166" s="62"/>
      <c r="I166" s="62">
        <v>-0.93400000000000005</v>
      </c>
      <c r="J166" s="62">
        <v>5052</v>
      </c>
      <c r="K166" s="62">
        <v>10378</v>
      </c>
      <c r="L166" s="62">
        <v>10420</v>
      </c>
      <c r="M166" s="62" t="s">
        <v>43</v>
      </c>
      <c r="N166" s="62"/>
      <c r="O166" s="62">
        <v>0.19400000000000001</v>
      </c>
      <c r="P166" s="62">
        <v>4835</v>
      </c>
      <c r="Q166" s="62">
        <v>10305</v>
      </c>
      <c r="R166" s="62">
        <v>10351</v>
      </c>
      <c r="S166" s="62" t="s">
        <v>31</v>
      </c>
      <c r="T166" s="62"/>
      <c r="U166" s="62">
        <v>-1.2999999999999999E-2</v>
      </c>
      <c r="V166" s="62">
        <v>0</v>
      </c>
      <c r="W166" s="62">
        <v>0</v>
      </c>
      <c r="X166" s="62">
        <v>0</v>
      </c>
      <c r="Y166" s="62" t="s">
        <v>32</v>
      </c>
      <c r="Z166" s="62"/>
      <c r="AA166" s="62">
        <v>6.0000000000000001E-3</v>
      </c>
      <c r="AB166" s="62">
        <v>0</v>
      </c>
      <c r="AC166" s="62">
        <v>0</v>
      </c>
      <c r="AD166" s="62">
        <v>0</v>
      </c>
      <c r="AE166" s="62" t="s">
        <v>32</v>
      </c>
    </row>
    <row r="167" spans="1:31" x14ac:dyDescent="0.3">
      <c r="A167" s="62" t="s">
        <v>41</v>
      </c>
      <c r="B167" s="62">
        <v>151</v>
      </c>
      <c r="C167" s="62">
        <v>84</v>
      </c>
      <c r="D167" s="62" t="s">
        <v>30</v>
      </c>
      <c r="E167" s="62">
        <v>20</v>
      </c>
      <c r="F167" s="62">
        <v>0</v>
      </c>
      <c r="G167" s="62">
        <v>0</v>
      </c>
      <c r="H167" s="62"/>
      <c r="I167" s="62">
        <v>6.1420000000000003</v>
      </c>
      <c r="J167" s="62">
        <v>7008</v>
      </c>
      <c r="K167" s="62">
        <v>10438</v>
      </c>
      <c r="L167" s="62">
        <v>10472</v>
      </c>
      <c r="M167" s="62" t="s">
        <v>31</v>
      </c>
      <c r="N167" s="62"/>
      <c r="O167" s="62">
        <v>0.90500000000000003</v>
      </c>
      <c r="P167" s="62">
        <v>7018</v>
      </c>
      <c r="Q167" s="62">
        <v>10365</v>
      </c>
      <c r="R167" s="62">
        <v>10409</v>
      </c>
      <c r="S167" s="62" t="s">
        <v>31</v>
      </c>
      <c r="T167" s="62"/>
      <c r="U167" s="62">
        <v>8.5999999999999993E-2</v>
      </c>
      <c r="V167" s="62">
        <v>0</v>
      </c>
      <c r="W167" s="62">
        <v>0</v>
      </c>
      <c r="X167" s="62">
        <v>0</v>
      </c>
      <c r="Y167" s="62" t="s">
        <v>32</v>
      </c>
      <c r="Z167" s="62"/>
      <c r="AA167" s="62">
        <v>2.8000000000000001E-2</v>
      </c>
      <c r="AB167" s="62">
        <v>0</v>
      </c>
      <c r="AC167" s="62">
        <v>0</v>
      </c>
      <c r="AD167" s="62">
        <v>0</v>
      </c>
      <c r="AE167" s="62" t="s">
        <v>32</v>
      </c>
    </row>
    <row r="168" spans="1:31" x14ac:dyDescent="0.3">
      <c r="A168" s="62" t="s">
        <v>106</v>
      </c>
      <c r="B168" s="62">
        <v>152</v>
      </c>
      <c r="C168" s="62">
        <v>130</v>
      </c>
      <c r="D168" s="62" t="s">
        <v>107</v>
      </c>
      <c r="E168" s="62">
        <v>0</v>
      </c>
      <c r="F168" s="62">
        <v>0</v>
      </c>
      <c r="G168" s="62">
        <v>0</v>
      </c>
      <c r="H168" s="62"/>
      <c r="I168" s="62">
        <v>0.40799999999999997</v>
      </c>
      <c r="J168" s="62">
        <v>5423</v>
      </c>
      <c r="K168" s="62">
        <v>10498</v>
      </c>
      <c r="L168" s="62">
        <v>10531</v>
      </c>
      <c r="M168" s="62" t="s">
        <v>31</v>
      </c>
      <c r="N168" s="62"/>
      <c r="O168" s="62">
        <v>2.5000000000000001E-2</v>
      </c>
      <c r="P168" s="62">
        <v>4314</v>
      </c>
      <c r="Q168" s="62">
        <v>10425</v>
      </c>
      <c r="R168" s="62">
        <v>10471</v>
      </c>
      <c r="S168" s="62" t="s">
        <v>31</v>
      </c>
      <c r="T168" s="62"/>
      <c r="U168" s="62">
        <v>6.0000000000000001E-3</v>
      </c>
      <c r="V168" s="62">
        <v>0</v>
      </c>
      <c r="W168" s="62">
        <v>0</v>
      </c>
      <c r="X168" s="62">
        <v>0</v>
      </c>
      <c r="Y168" s="62" t="s">
        <v>32</v>
      </c>
      <c r="Z168" s="62"/>
      <c r="AA168" s="62">
        <v>1E-3</v>
      </c>
      <c r="AB168" s="62">
        <v>0</v>
      </c>
      <c r="AC168" s="62">
        <v>0</v>
      </c>
      <c r="AD168" s="62">
        <v>0</v>
      </c>
      <c r="AE168" s="62" t="s">
        <v>32</v>
      </c>
    </row>
    <row r="169" spans="1:31" x14ac:dyDescent="0.3">
      <c r="A169" s="62" t="s">
        <v>106</v>
      </c>
      <c r="B169" s="62">
        <v>153</v>
      </c>
      <c r="C169" s="62">
        <v>133</v>
      </c>
      <c r="D169" s="62" t="s">
        <v>108</v>
      </c>
      <c r="E169" s="62">
        <v>0</v>
      </c>
      <c r="F169" s="62">
        <v>0</v>
      </c>
      <c r="G169" s="62">
        <v>0</v>
      </c>
      <c r="H169" s="62"/>
      <c r="I169" s="62">
        <v>1.714</v>
      </c>
      <c r="J169" s="62">
        <v>5784</v>
      </c>
      <c r="K169" s="62">
        <v>10558</v>
      </c>
      <c r="L169" s="62">
        <v>10592</v>
      </c>
      <c r="M169" s="62" t="s">
        <v>31</v>
      </c>
      <c r="N169" s="62"/>
      <c r="O169" s="62">
        <v>0.17599999999999999</v>
      </c>
      <c r="P169" s="62">
        <v>4777</v>
      </c>
      <c r="Q169" s="62">
        <v>10485</v>
      </c>
      <c r="R169" s="62">
        <v>10529</v>
      </c>
      <c r="S169" s="62" t="s">
        <v>31</v>
      </c>
      <c r="T169" s="62"/>
      <c r="U169" s="62">
        <v>2.4E-2</v>
      </c>
      <c r="V169" s="62">
        <v>0</v>
      </c>
      <c r="W169" s="62">
        <v>0</v>
      </c>
      <c r="X169" s="62">
        <v>0</v>
      </c>
      <c r="Y169" s="62" t="s">
        <v>32</v>
      </c>
      <c r="Z169" s="62"/>
      <c r="AA169" s="62">
        <v>5.0000000000000001E-3</v>
      </c>
      <c r="AB169" s="62">
        <v>0</v>
      </c>
      <c r="AC169" s="62">
        <v>0</v>
      </c>
      <c r="AD169" s="62">
        <v>0</v>
      </c>
      <c r="AE169" s="62" t="s">
        <v>32</v>
      </c>
    </row>
    <row r="170" spans="1:31" x14ac:dyDescent="0.3">
      <c r="A170" s="62" t="s">
        <v>106</v>
      </c>
      <c r="B170" s="62">
        <v>154</v>
      </c>
      <c r="C170" s="62">
        <v>131</v>
      </c>
      <c r="D170" s="62" t="s">
        <v>107</v>
      </c>
      <c r="E170" s="62">
        <v>0</v>
      </c>
      <c r="F170" s="62">
        <v>0</v>
      </c>
      <c r="G170" s="62">
        <v>0</v>
      </c>
      <c r="H170" s="62"/>
      <c r="I170" s="62">
        <v>14.771000000000001</v>
      </c>
      <c r="J170" s="62">
        <v>9393</v>
      </c>
      <c r="K170" s="62">
        <v>10618</v>
      </c>
      <c r="L170" s="62">
        <v>10653</v>
      </c>
      <c r="M170" s="62" t="s">
        <v>31</v>
      </c>
      <c r="N170" s="62"/>
      <c r="O170" s="62">
        <v>1.472</v>
      </c>
      <c r="P170" s="62">
        <v>8757</v>
      </c>
      <c r="Q170" s="62">
        <v>10545</v>
      </c>
      <c r="R170" s="62">
        <v>10588</v>
      </c>
      <c r="S170" s="62" t="s">
        <v>31</v>
      </c>
      <c r="T170" s="62"/>
      <c r="U170" s="62">
        <v>0.20699999999999999</v>
      </c>
      <c r="V170" s="62">
        <v>0</v>
      </c>
      <c r="W170" s="62">
        <v>0</v>
      </c>
      <c r="X170" s="62">
        <v>0</v>
      </c>
      <c r="Y170" s="62" t="s">
        <v>32</v>
      </c>
      <c r="Z170" s="62"/>
      <c r="AA170" s="62">
        <v>4.5999999999999999E-2</v>
      </c>
      <c r="AB170" s="62">
        <v>0</v>
      </c>
      <c r="AC170" s="62">
        <v>0</v>
      </c>
      <c r="AD170" s="62">
        <v>0</v>
      </c>
      <c r="AE170" s="62" t="s">
        <v>32</v>
      </c>
    </row>
    <row r="171" spans="1:31" x14ac:dyDescent="0.3">
      <c r="A171" s="62" t="s">
        <v>106</v>
      </c>
      <c r="B171" s="62">
        <v>155</v>
      </c>
      <c r="C171" s="62">
        <v>132</v>
      </c>
      <c r="D171" s="62" t="s">
        <v>108</v>
      </c>
      <c r="E171" s="62">
        <v>0</v>
      </c>
      <c r="F171" s="62">
        <v>0</v>
      </c>
      <c r="G171" s="62">
        <v>0</v>
      </c>
      <c r="H171" s="62"/>
      <c r="I171" s="62">
        <v>75.290000000000006</v>
      </c>
      <c r="J171" s="62">
        <v>26121</v>
      </c>
      <c r="K171" s="62">
        <v>10678</v>
      </c>
      <c r="L171" s="62">
        <v>10712</v>
      </c>
      <c r="M171" s="62" t="s">
        <v>31</v>
      </c>
      <c r="N171" s="62"/>
      <c r="O171" s="62">
        <v>7.4269999999999996</v>
      </c>
      <c r="P171" s="62">
        <v>27047</v>
      </c>
      <c r="Q171" s="62">
        <v>10605</v>
      </c>
      <c r="R171" s="62">
        <v>10649</v>
      </c>
      <c r="S171" s="62" t="s">
        <v>31</v>
      </c>
      <c r="T171" s="62"/>
      <c r="U171" s="62">
        <v>1.0549999999999999</v>
      </c>
      <c r="V171" s="62">
        <v>0</v>
      </c>
      <c r="W171" s="62">
        <v>0</v>
      </c>
      <c r="X171" s="62">
        <v>0</v>
      </c>
      <c r="Y171" s="62" t="s">
        <v>32</v>
      </c>
      <c r="Z171" s="62"/>
      <c r="AA171" s="62">
        <v>0.23</v>
      </c>
      <c r="AB171" s="62">
        <v>0</v>
      </c>
      <c r="AC171" s="62">
        <v>0</v>
      </c>
      <c r="AD171" s="62">
        <v>0</v>
      </c>
      <c r="AE171" s="62" t="s">
        <v>32</v>
      </c>
    </row>
    <row r="172" spans="1:31" x14ac:dyDescent="0.3">
      <c r="A172" s="62" t="s">
        <v>109</v>
      </c>
      <c r="B172" s="62">
        <v>156</v>
      </c>
      <c r="C172" s="62">
        <v>0</v>
      </c>
      <c r="D172" s="62" t="s">
        <v>110</v>
      </c>
      <c r="E172" s="62">
        <v>0</v>
      </c>
      <c r="F172" s="62">
        <v>0</v>
      </c>
      <c r="G172" s="62">
        <v>0</v>
      </c>
      <c r="H172" s="62"/>
      <c r="I172" s="62">
        <v>-7.1719999999999997</v>
      </c>
      <c r="J172" s="62">
        <v>3328</v>
      </c>
      <c r="K172" s="62">
        <v>10858</v>
      </c>
      <c r="L172" s="62">
        <v>10896</v>
      </c>
      <c r="M172" s="62" t="s">
        <v>31</v>
      </c>
      <c r="N172" s="62"/>
      <c r="O172" s="62">
        <v>-0.30599999999999999</v>
      </c>
      <c r="P172" s="62">
        <v>3299</v>
      </c>
      <c r="Q172" s="62">
        <v>10785</v>
      </c>
      <c r="R172" s="62">
        <v>10832</v>
      </c>
      <c r="S172" s="62" t="s">
        <v>31</v>
      </c>
      <c r="T172" s="62"/>
      <c r="U172" s="62">
        <v>-0.1</v>
      </c>
      <c r="V172" s="62">
        <v>0</v>
      </c>
      <c r="W172" s="62">
        <v>0</v>
      </c>
      <c r="X172" s="62">
        <v>0</v>
      </c>
      <c r="Y172" s="62" t="s">
        <v>32</v>
      </c>
      <c r="Z172" s="62"/>
      <c r="AA172" s="62">
        <v>-8.9999999999999993E-3</v>
      </c>
      <c r="AB172" s="62">
        <v>0</v>
      </c>
      <c r="AC172" s="62">
        <v>0</v>
      </c>
      <c r="AD172" s="62">
        <v>0</v>
      </c>
      <c r="AE172" s="62" t="s">
        <v>32</v>
      </c>
    </row>
    <row r="173" spans="1:31" x14ac:dyDescent="0.3">
      <c r="A173" s="62" t="s">
        <v>212</v>
      </c>
      <c r="B173" s="62">
        <v>157</v>
      </c>
      <c r="C173" s="62">
        <v>85</v>
      </c>
      <c r="D173" s="62" t="s">
        <v>37</v>
      </c>
      <c r="E173" s="62">
        <v>0</v>
      </c>
      <c r="F173" s="62">
        <v>8</v>
      </c>
      <c r="G173" s="62">
        <v>1</v>
      </c>
      <c r="H173" s="62"/>
      <c r="I173" s="62">
        <v>35.244</v>
      </c>
      <c r="J173" s="62">
        <v>15052</v>
      </c>
      <c r="K173" s="62">
        <v>10918</v>
      </c>
      <c r="L173" s="62">
        <v>10953</v>
      </c>
      <c r="M173" s="62" t="s">
        <v>31</v>
      </c>
      <c r="N173" s="62"/>
      <c r="O173" s="62">
        <v>0.96399999999999997</v>
      </c>
      <c r="P173" s="62">
        <v>7199</v>
      </c>
      <c r="Q173" s="62">
        <v>10845</v>
      </c>
      <c r="R173" s="62">
        <v>10892</v>
      </c>
      <c r="S173" s="62" t="s">
        <v>31</v>
      </c>
      <c r="T173" s="62"/>
      <c r="U173" s="62">
        <v>0.49399999999999999</v>
      </c>
      <c r="V173" s="62">
        <v>0</v>
      </c>
      <c r="W173" s="62">
        <v>0</v>
      </c>
      <c r="X173" s="62">
        <v>0</v>
      </c>
      <c r="Y173" s="62" t="s">
        <v>32</v>
      </c>
      <c r="Z173" s="62"/>
      <c r="AA173" s="62">
        <v>0.03</v>
      </c>
      <c r="AB173" s="62">
        <v>0</v>
      </c>
      <c r="AC173" s="62">
        <v>0</v>
      </c>
      <c r="AD173" s="62">
        <v>0</v>
      </c>
      <c r="AE173" s="62" t="s">
        <v>32</v>
      </c>
    </row>
    <row r="174" spans="1:31" x14ac:dyDescent="0.3">
      <c r="A174" s="62" t="s">
        <v>212</v>
      </c>
      <c r="B174" s="62">
        <v>158</v>
      </c>
      <c r="C174" s="62">
        <v>85</v>
      </c>
      <c r="D174" s="62" t="s">
        <v>37</v>
      </c>
      <c r="E174" s="62">
        <v>0</v>
      </c>
      <c r="F174" s="62">
        <v>8</v>
      </c>
      <c r="G174" s="62">
        <v>2</v>
      </c>
      <c r="H174" s="62"/>
      <c r="I174" s="62">
        <v>36.286000000000001</v>
      </c>
      <c r="J174" s="62">
        <v>15340</v>
      </c>
      <c r="K174" s="62">
        <v>10978</v>
      </c>
      <c r="L174" s="62">
        <v>11012</v>
      </c>
      <c r="M174" s="62" t="s">
        <v>31</v>
      </c>
      <c r="N174" s="62"/>
      <c r="O174" s="62">
        <v>0.95499999999999996</v>
      </c>
      <c r="P174" s="62">
        <v>7171</v>
      </c>
      <c r="Q174" s="62">
        <v>10905</v>
      </c>
      <c r="R174" s="62">
        <v>10952</v>
      </c>
      <c r="S174" s="62" t="s">
        <v>31</v>
      </c>
      <c r="T174" s="62"/>
      <c r="U174" s="62">
        <v>0.50800000000000001</v>
      </c>
      <c r="V174" s="62">
        <v>0</v>
      </c>
      <c r="W174" s="62">
        <v>0</v>
      </c>
      <c r="X174" s="62">
        <v>0</v>
      </c>
      <c r="Y174" s="62" t="s">
        <v>32</v>
      </c>
      <c r="Z174" s="62"/>
      <c r="AA174" s="62">
        <v>0.03</v>
      </c>
      <c r="AB174" s="62">
        <v>0</v>
      </c>
      <c r="AC174" s="62">
        <v>0</v>
      </c>
      <c r="AD174" s="62">
        <v>0</v>
      </c>
      <c r="AE174" s="62" t="s">
        <v>32</v>
      </c>
    </row>
    <row r="175" spans="1:31" x14ac:dyDescent="0.3">
      <c r="A175" s="62" t="s">
        <v>213</v>
      </c>
      <c r="B175" s="62">
        <v>159</v>
      </c>
      <c r="C175" s="62">
        <v>86</v>
      </c>
      <c r="D175" s="62" t="s">
        <v>30</v>
      </c>
      <c r="E175" s="62">
        <v>20</v>
      </c>
      <c r="F175" s="62">
        <v>0</v>
      </c>
      <c r="G175" s="62">
        <v>0</v>
      </c>
      <c r="H175" s="62"/>
      <c r="I175" s="62">
        <v>37.154000000000003</v>
      </c>
      <c r="J175" s="62">
        <v>15580</v>
      </c>
      <c r="K175" s="62">
        <v>11038</v>
      </c>
      <c r="L175" s="62">
        <v>11072</v>
      </c>
      <c r="M175" s="62" t="s">
        <v>31</v>
      </c>
      <c r="N175" s="62"/>
      <c r="O175" s="62">
        <v>1.0469999999999999</v>
      </c>
      <c r="P175" s="62">
        <v>7454</v>
      </c>
      <c r="Q175" s="62">
        <v>10965</v>
      </c>
      <c r="R175" s="62">
        <v>11012</v>
      </c>
      <c r="S175" s="62" t="s">
        <v>31</v>
      </c>
      <c r="T175" s="62"/>
      <c r="U175" s="62">
        <v>0.52</v>
      </c>
      <c r="V175" s="62">
        <v>0</v>
      </c>
      <c r="W175" s="62">
        <v>0</v>
      </c>
      <c r="X175" s="62">
        <v>0</v>
      </c>
      <c r="Y175" s="62" t="s">
        <v>32</v>
      </c>
      <c r="Z175" s="62"/>
      <c r="AA175" s="62">
        <v>3.2000000000000001E-2</v>
      </c>
      <c r="AB175" s="62">
        <v>0</v>
      </c>
      <c r="AC175" s="62">
        <v>0</v>
      </c>
      <c r="AD175" s="62">
        <v>0</v>
      </c>
      <c r="AE175" s="62" t="s">
        <v>32</v>
      </c>
    </row>
    <row r="176" spans="1:31" x14ac:dyDescent="0.3">
      <c r="A176" s="62" t="s">
        <v>214</v>
      </c>
      <c r="B176" s="62">
        <v>160</v>
      </c>
      <c r="C176" s="62">
        <v>87</v>
      </c>
      <c r="D176" s="62" t="s">
        <v>30</v>
      </c>
      <c r="E176" s="62">
        <v>20</v>
      </c>
      <c r="F176" s="62">
        <v>0</v>
      </c>
      <c r="G176" s="62">
        <v>0</v>
      </c>
      <c r="H176" s="62"/>
      <c r="I176" s="62">
        <v>35.953000000000003</v>
      </c>
      <c r="J176" s="62">
        <v>15248</v>
      </c>
      <c r="K176" s="62">
        <v>11098</v>
      </c>
      <c r="L176" s="62">
        <v>11132</v>
      </c>
      <c r="M176" s="62" t="s">
        <v>31</v>
      </c>
      <c r="N176" s="62"/>
      <c r="O176" s="62">
        <v>1.006</v>
      </c>
      <c r="P176" s="62">
        <v>7328</v>
      </c>
      <c r="Q176" s="62">
        <v>11025</v>
      </c>
      <c r="R176" s="62">
        <v>11072</v>
      </c>
      <c r="S176" s="62" t="s">
        <v>31</v>
      </c>
      <c r="T176" s="62"/>
      <c r="U176" s="62">
        <v>0.504</v>
      </c>
      <c r="V176" s="62">
        <v>0</v>
      </c>
      <c r="W176" s="62">
        <v>0</v>
      </c>
      <c r="X176" s="62">
        <v>0</v>
      </c>
      <c r="Y176" s="62" t="s">
        <v>32</v>
      </c>
      <c r="Z176" s="62"/>
      <c r="AA176" s="62">
        <v>3.1E-2</v>
      </c>
      <c r="AB176" s="62">
        <v>0</v>
      </c>
      <c r="AC176" s="62">
        <v>0</v>
      </c>
      <c r="AD176" s="62">
        <v>0</v>
      </c>
      <c r="AE176" s="62" t="s">
        <v>32</v>
      </c>
    </row>
    <row r="177" spans="1:31" x14ac:dyDescent="0.3">
      <c r="A177" s="62" t="s">
        <v>215</v>
      </c>
      <c r="B177" s="62">
        <v>161</v>
      </c>
      <c r="C177" s="62">
        <v>88</v>
      </c>
      <c r="D177" s="62" t="s">
        <v>30</v>
      </c>
      <c r="E177" s="62">
        <v>20</v>
      </c>
      <c r="F177" s="62">
        <v>0</v>
      </c>
      <c r="G177" s="62">
        <v>0</v>
      </c>
      <c r="H177" s="62"/>
      <c r="I177" s="62">
        <v>36.789000000000001</v>
      </c>
      <c r="J177" s="62">
        <v>15479</v>
      </c>
      <c r="K177" s="62">
        <v>11158</v>
      </c>
      <c r="L177" s="62">
        <v>11192</v>
      </c>
      <c r="M177" s="62" t="s">
        <v>31</v>
      </c>
      <c r="N177" s="62"/>
      <c r="O177" s="62">
        <v>1.046</v>
      </c>
      <c r="P177" s="62">
        <v>7451</v>
      </c>
      <c r="Q177" s="62">
        <v>11085</v>
      </c>
      <c r="R177" s="62">
        <v>11132</v>
      </c>
      <c r="S177" s="62" t="s">
        <v>31</v>
      </c>
      <c r="T177" s="62"/>
      <c r="U177" s="62">
        <v>0.51500000000000001</v>
      </c>
      <c r="V177" s="62">
        <v>0</v>
      </c>
      <c r="W177" s="62">
        <v>0</v>
      </c>
      <c r="X177" s="62">
        <v>0</v>
      </c>
      <c r="Y177" s="62" t="s">
        <v>32</v>
      </c>
      <c r="Z177" s="62"/>
      <c r="AA177" s="62">
        <v>3.2000000000000001E-2</v>
      </c>
      <c r="AB177" s="62">
        <v>0</v>
      </c>
      <c r="AC177" s="62">
        <v>0</v>
      </c>
      <c r="AD177" s="62">
        <v>0</v>
      </c>
      <c r="AE177" s="62" t="s">
        <v>32</v>
      </c>
    </row>
    <row r="178" spans="1:31" x14ac:dyDescent="0.3">
      <c r="A178" s="62" t="s">
        <v>216</v>
      </c>
      <c r="B178" s="62">
        <v>162</v>
      </c>
      <c r="C178" s="62">
        <v>89</v>
      </c>
      <c r="D178" s="62" t="s">
        <v>30</v>
      </c>
      <c r="E178" s="62">
        <v>20</v>
      </c>
      <c r="F178" s="62">
        <v>0</v>
      </c>
      <c r="G178" s="62">
        <v>0</v>
      </c>
      <c r="H178" s="62"/>
      <c r="I178" s="62">
        <v>35.154000000000003</v>
      </c>
      <c r="J178" s="62">
        <v>15027</v>
      </c>
      <c r="K178" s="62">
        <v>11218</v>
      </c>
      <c r="L178" s="62">
        <v>11253</v>
      </c>
      <c r="M178" s="62" t="s">
        <v>31</v>
      </c>
      <c r="N178" s="62"/>
      <c r="O178" s="62">
        <v>0.98099999999999998</v>
      </c>
      <c r="P178" s="62">
        <v>7251</v>
      </c>
      <c r="Q178" s="62">
        <v>11145</v>
      </c>
      <c r="R178" s="62">
        <v>11192</v>
      </c>
      <c r="S178" s="62" t="s">
        <v>31</v>
      </c>
      <c r="T178" s="62"/>
      <c r="U178" s="62">
        <v>0.49199999999999999</v>
      </c>
      <c r="V178" s="62">
        <v>0</v>
      </c>
      <c r="W178" s="62">
        <v>0</v>
      </c>
      <c r="X178" s="62">
        <v>0</v>
      </c>
      <c r="Y178" s="62" t="s">
        <v>32</v>
      </c>
      <c r="Z178" s="62"/>
      <c r="AA178" s="62">
        <v>0.03</v>
      </c>
      <c r="AB178" s="62">
        <v>0</v>
      </c>
      <c r="AC178" s="62">
        <v>0</v>
      </c>
      <c r="AD178" s="62">
        <v>0</v>
      </c>
      <c r="AE178" s="62" t="s">
        <v>32</v>
      </c>
    </row>
    <row r="179" spans="1:31" x14ac:dyDescent="0.3">
      <c r="A179" s="62" t="s">
        <v>217</v>
      </c>
      <c r="B179" s="62">
        <v>163</v>
      </c>
      <c r="C179" s="62">
        <v>90</v>
      </c>
      <c r="D179" s="62" t="s">
        <v>30</v>
      </c>
      <c r="E179" s="62">
        <v>20</v>
      </c>
      <c r="F179" s="62">
        <v>0</v>
      </c>
      <c r="G179" s="62">
        <v>0</v>
      </c>
      <c r="H179" s="62"/>
      <c r="I179" s="62">
        <v>36.542999999999999</v>
      </c>
      <c r="J179" s="62">
        <v>15411</v>
      </c>
      <c r="K179" s="62">
        <v>11278</v>
      </c>
      <c r="L179" s="62">
        <v>11313</v>
      </c>
      <c r="M179" s="62" t="s">
        <v>31</v>
      </c>
      <c r="N179" s="62"/>
      <c r="O179" s="62">
        <v>1.0920000000000001</v>
      </c>
      <c r="P179" s="62">
        <v>7590</v>
      </c>
      <c r="Q179" s="62">
        <v>11205</v>
      </c>
      <c r="R179" s="62">
        <v>11251</v>
      </c>
      <c r="S179" s="62" t="s">
        <v>31</v>
      </c>
      <c r="T179" s="62"/>
      <c r="U179" s="62">
        <v>0.51200000000000001</v>
      </c>
      <c r="V179" s="62">
        <v>0</v>
      </c>
      <c r="W179" s="62">
        <v>0</v>
      </c>
      <c r="X179" s="62">
        <v>0</v>
      </c>
      <c r="Y179" s="62" t="s">
        <v>32</v>
      </c>
      <c r="Z179" s="62"/>
      <c r="AA179" s="62">
        <v>3.4000000000000002E-2</v>
      </c>
      <c r="AB179" s="62">
        <v>0</v>
      </c>
      <c r="AC179" s="62">
        <v>0</v>
      </c>
      <c r="AD179" s="62">
        <v>0</v>
      </c>
      <c r="AE179" s="62" t="s">
        <v>32</v>
      </c>
    </row>
    <row r="180" spans="1:31" x14ac:dyDescent="0.3">
      <c r="A180" s="62" t="s">
        <v>218</v>
      </c>
      <c r="B180" s="62">
        <v>164</v>
      </c>
      <c r="C180" s="62">
        <v>91</v>
      </c>
      <c r="D180" s="62" t="s">
        <v>30</v>
      </c>
      <c r="E180" s="62">
        <v>0</v>
      </c>
      <c r="F180" s="62">
        <v>0</v>
      </c>
      <c r="G180" s="62">
        <v>0</v>
      </c>
      <c r="H180" s="62"/>
      <c r="I180" s="62">
        <v>34.582000000000001</v>
      </c>
      <c r="J180" s="62">
        <v>14869</v>
      </c>
      <c r="K180" s="62">
        <v>11338</v>
      </c>
      <c r="L180" s="62">
        <v>11373</v>
      </c>
      <c r="M180" s="62" t="s">
        <v>31</v>
      </c>
      <c r="N180" s="62"/>
      <c r="O180" s="62">
        <v>0.93400000000000005</v>
      </c>
      <c r="P180" s="62">
        <v>7105</v>
      </c>
      <c r="Q180" s="62">
        <v>11265</v>
      </c>
      <c r="R180" s="62">
        <v>11311</v>
      </c>
      <c r="S180" s="62" t="s">
        <v>31</v>
      </c>
      <c r="T180" s="62"/>
      <c r="U180" s="62">
        <v>0.48399999999999999</v>
      </c>
      <c r="V180" s="62">
        <v>0</v>
      </c>
      <c r="W180" s="62">
        <v>0</v>
      </c>
      <c r="X180" s="62">
        <v>0</v>
      </c>
      <c r="Y180" s="62" t="s">
        <v>32</v>
      </c>
      <c r="Z180" s="62"/>
      <c r="AA180" s="62">
        <v>2.9000000000000001E-2</v>
      </c>
      <c r="AB180" s="62">
        <v>0</v>
      </c>
      <c r="AC180" s="62">
        <v>0</v>
      </c>
      <c r="AD180" s="62">
        <v>0</v>
      </c>
      <c r="AE180" s="62" t="s">
        <v>32</v>
      </c>
    </row>
    <row r="181" spans="1:31" x14ac:dyDescent="0.3">
      <c r="A181" s="62" t="s">
        <v>219</v>
      </c>
      <c r="B181" s="62">
        <v>165</v>
      </c>
      <c r="C181" s="62">
        <v>92</v>
      </c>
      <c r="D181" s="62" t="s">
        <v>30</v>
      </c>
      <c r="E181" s="62">
        <v>0</v>
      </c>
      <c r="F181" s="62">
        <v>0</v>
      </c>
      <c r="G181" s="62">
        <v>0</v>
      </c>
      <c r="H181" s="62"/>
      <c r="I181" s="62">
        <v>35.164000000000001</v>
      </c>
      <c r="J181" s="62">
        <v>15030</v>
      </c>
      <c r="K181" s="62">
        <v>11398</v>
      </c>
      <c r="L181" s="62">
        <v>11434</v>
      </c>
      <c r="M181" s="62" t="s">
        <v>31</v>
      </c>
      <c r="N181" s="62"/>
      <c r="O181" s="62">
        <v>0.95499999999999996</v>
      </c>
      <c r="P181" s="62">
        <v>7171</v>
      </c>
      <c r="Q181" s="62">
        <v>11325</v>
      </c>
      <c r="R181" s="62">
        <v>11371</v>
      </c>
      <c r="S181" s="62" t="s">
        <v>31</v>
      </c>
      <c r="T181" s="62"/>
      <c r="U181" s="62">
        <v>0.49299999999999999</v>
      </c>
      <c r="V181" s="62">
        <v>0</v>
      </c>
      <c r="W181" s="62">
        <v>0</v>
      </c>
      <c r="X181" s="62">
        <v>0</v>
      </c>
      <c r="Y181" s="62" t="s">
        <v>32</v>
      </c>
      <c r="Z181" s="62"/>
      <c r="AA181" s="62">
        <v>0.03</v>
      </c>
      <c r="AB181" s="62">
        <v>0</v>
      </c>
      <c r="AC181" s="62">
        <v>0</v>
      </c>
      <c r="AD181" s="62">
        <v>0</v>
      </c>
      <c r="AE181" s="62" t="s">
        <v>32</v>
      </c>
    </row>
    <row r="182" spans="1:31" x14ac:dyDescent="0.3">
      <c r="A182" s="62" t="s">
        <v>220</v>
      </c>
      <c r="B182" s="62">
        <v>166</v>
      </c>
      <c r="C182" s="62">
        <v>93</v>
      </c>
      <c r="D182" s="62" t="s">
        <v>30</v>
      </c>
      <c r="E182" s="62">
        <v>0</v>
      </c>
      <c r="F182" s="62">
        <v>0</v>
      </c>
      <c r="G182" s="62">
        <v>0</v>
      </c>
      <c r="H182" s="62"/>
      <c r="I182" s="62">
        <v>35.015999999999998</v>
      </c>
      <c r="J182" s="62">
        <v>14989</v>
      </c>
      <c r="K182" s="62">
        <v>11458</v>
      </c>
      <c r="L182" s="62">
        <v>11494</v>
      </c>
      <c r="M182" s="62" t="s">
        <v>31</v>
      </c>
      <c r="N182" s="62"/>
      <c r="O182" s="62">
        <v>0.94499999999999995</v>
      </c>
      <c r="P182" s="62">
        <v>7140</v>
      </c>
      <c r="Q182" s="62">
        <v>11385</v>
      </c>
      <c r="R182" s="62">
        <v>11430</v>
      </c>
      <c r="S182" s="62" t="s">
        <v>31</v>
      </c>
      <c r="T182" s="62"/>
      <c r="U182" s="62">
        <v>0.49</v>
      </c>
      <c r="V182" s="62">
        <v>0</v>
      </c>
      <c r="W182" s="62">
        <v>0</v>
      </c>
      <c r="X182" s="62">
        <v>0</v>
      </c>
      <c r="Y182" s="62" t="s">
        <v>32</v>
      </c>
      <c r="Z182" s="62"/>
      <c r="AA182" s="62">
        <v>2.9000000000000001E-2</v>
      </c>
      <c r="AB182" s="62">
        <v>0</v>
      </c>
      <c r="AC182" s="62">
        <v>0</v>
      </c>
      <c r="AD182" s="62">
        <v>0</v>
      </c>
      <c r="AE182" s="62" t="s">
        <v>32</v>
      </c>
    </row>
    <row r="183" spans="1:31" x14ac:dyDescent="0.3">
      <c r="A183" s="62" t="s">
        <v>221</v>
      </c>
      <c r="B183" s="62">
        <v>167</v>
      </c>
      <c r="C183" s="62">
        <v>94</v>
      </c>
      <c r="D183" s="62" t="s">
        <v>30</v>
      </c>
      <c r="E183" s="62">
        <v>0</v>
      </c>
      <c r="F183" s="62">
        <v>0</v>
      </c>
      <c r="G183" s="62">
        <v>0</v>
      </c>
      <c r="H183" s="62"/>
      <c r="I183" s="62">
        <v>35.543999999999997</v>
      </c>
      <c r="J183" s="62">
        <v>15135</v>
      </c>
      <c r="K183" s="62">
        <v>11518</v>
      </c>
      <c r="L183" s="62">
        <v>11553</v>
      </c>
      <c r="M183" s="62" t="s">
        <v>31</v>
      </c>
      <c r="N183" s="62"/>
      <c r="O183" s="62">
        <v>0.92500000000000004</v>
      </c>
      <c r="P183" s="62">
        <v>7078</v>
      </c>
      <c r="Q183" s="62">
        <v>11445</v>
      </c>
      <c r="R183" s="62">
        <v>11490</v>
      </c>
      <c r="S183" s="62" t="s">
        <v>31</v>
      </c>
      <c r="T183" s="62"/>
      <c r="U183" s="62">
        <v>0.498</v>
      </c>
      <c r="V183" s="62">
        <v>0</v>
      </c>
      <c r="W183" s="62">
        <v>0</v>
      </c>
      <c r="X183" s="62">
        <v>0</v>
      </c>
      <c r="Y183" s="62" t="s">
        <v>32</v>
      </c>
      <c r="Z183" s="62"/>
      <c r="AA183" s="62">
        <v>2.9000000000000001E-2</v>
      </c>
      <c r="AB183" s="62">
        <v>0</v>
      </c>
      <c r="AC183" s="62">
        <v>0</v>
      </c>
      <c r="AD183" s="62">
        <v>0</v>
      </c>
      <c r="AE183" s="62" t="s">
        <v>32</v>
      </c>
    </row>
    <row r="184" spans="1:31" x14ac:dyDescent="0.3">
      <c r="A184" s="62" t="s">
        <v>39</v>
      </c>
      <c r="B184" s="62">
        <v>168</v>
      </c>
      <c r="C184" s="62">
        <v>95</v>
      </c>
      <c r="D184" s="62" t="s">
        <v>30</v>
      </c>
      <c r="E184" s="62">
        <v>0</v>
      </c>
      <c r="F184" s="62">
        <v>0</v>
      </c>
      <c r="G184" s="62">
        <v>0</v>
      </c>
      <c r="H184" s="62"/>
      <c r="I184" s="62">
        <v>-1.3109999999999999</v>
      </c>
      <c r="J184" s="62">
        <v>4948</v>
      </c>
      <c r="K184" s="62">
        <v>11578</v>
      </c>
      <c r="L184" s="62">
        <v>11620</v>
      </c>
      <c r="M184" s="62" t="s">
        <v>43</v>
      </c>
      <c r="N184" s="62"/>
      <c r="O184" s="62">
        <v>0.192</v>
      </c>
      <c r="P184" s="62">
        <v>4828</v>
      </c>
      <c r="Q184" s="62">
        <v>11505</v>
      </c>
      <c r="R184" s="62">
        <v>11550</v>
      </c>
      <c r="S184" s="62" t="s">
        <v>31</v>
      </c>
      <c r="T184" s="62"/>
      <c r="U184" s="62">
        <v>-1.7999999999999999E-2</v>
      </c>
      <c r="V184" s="62">
        <v>0</v>
      </c>
      <c r="W184" s="62">
        <v>0</v>
      </c>
      <c r="X184" s="62">
        <v>0</v>
      </c>
      <c r="Y184" s="62" t="s">
        <v>32</v>
      </c>
      <c r="Z184" s="62"/>
      <c r="AA184" s="62">
        <v>6.0000000000000001E-3</v>
      </c>
      <c r="AB184" s="62">
        <v>0</v>
      </c>
      <c r="AC184" s="62">
        <v>0</v>
      </c>
      <c r="AD184" s="62">
        <v>0</v>
      </c>
      <c r="AE184" s="62" t="s">
        <v>32</v>
      </c>
    </row>
    <row r="185" spans="1:31" x14ac:dyDescent="0.3">
      <c r="A185" s="62" t="s">
        <v>41</v>
      </c>
      <c r="B185" s="62">
        <v>169</v>
      </c>
      <c r="C185" s="62">
        <v>96</v>
      </c>
      <c r="D185" s="62" t="s">
        <v>30</v>
      </c>
      <c r="E185" s="62">
        <v>0</v>
      </c>
      <c r="F185" s="62">
        <v>0</v>
      </c>
      <c r="G185" s="62">
        <v>0</v>
      </c>
      <c r="H185" s="62"/>
      <c r="I185" s="62">
        <v>5.827</v>
      </c>
      <c r="J185" s="62">
        <v>6921</v>
      </c>
      <c r="K185" s="62">
        <v>11638</v>
      </c>
      <c r="L185" s="62">
        <v>11673</v>
      </c>
      <c r="M185" s="62" t="s">
        <v>31</v>
      </c>
      <c r="N185" s="62"/>
      <c r="O185" s="62">
        <v>0.91200000000000003</v>
      </c>
      <c r="P185" s="62">
        <v>7040</v>
      </c>
      <c r="Q185" s="62">
        <v>11565</v>
      </c>
      <c r="R185" s="62">
        <v>11610</v>
      </c>
      <c r="S185" s="62" t="s">
        <v>31</v>
      </c>
      <c r="T185" s="62"/>
      <c r="U185" s="62">
        <v>8.2000000000000003E-2</v>
      </c>
      <c r="V185" s="62">
        <v>0</v>
      </c>
      <c r="W185" s="62">
        <v>0</v>
      </c>
      <c r="X185" s="62">
        <v>0</v>
      </c>
      <c r="Y185" s="62" t="s">
        <v>32</v>
      </c>
      <c r="Z185" s="62"/>
      <c r="AA185" s="62">
        <v>2.8000000000000001E-2</v>
      </c>
      <c r="AB185" s="62">
        <v>0</v>
      </c>
      <c r="AC185" s="62">
        <v>0</v>
      </c>
      <c r="AD185" s="62">
        <v>0</v>
      </c>
      <c r="AE185" s="62" t="s">
        <v>32</v>
      </c>
    </row>
    <row r="186" spans="1:31" x14ac:dyDescent="0.3">
      <c r="A186" s="62" t="s">
        <v>106</v>
      </c>
      <c r="B186" s="62">
        <v>170</v>
      </c>
      <c r="C186" s="62">
        <v>130</v>
      </c>
      <c r="D186" s="62" t="s">
        <v>107</v>
      </c>
      <c r="E186" s="62">
        <v>0</v>
      </c>
      <c r="F186" s="62">
        <v>0</v>
      </c>
      <c r="G186" s="62">
        <v>0</v>
      </c>
      <c r="H186" s="62"/>
      <c r="I186" s="62">
        <v>0.317</v>
      </c>
      <c r="J186" s="62">
        <v>5398</v>
      </c>
      <c r="K186" s="62">
        <v>11698</v>
      </c>
      <c r="L186" s="62">
        <v>11732</v>
      </c>
      <c r="M186" s="62" t="s">
        <v>31</v>
      </c>
      <c r="N186" s="62"/>
      <c r="O186" s="62">
        <v>2.1000000000000001E-2</v>
      </c>
      <c r="P186" s="62">
        <v>4301</v>
      </c>
      <c r="Q186" s="62">
        <v>11625</v>
      </c>
      <c r="R186" s="62">
        <v>11670</v>
      </c>
      <c r="S186" s="62" t="s">
        <v>31</v>
      </c>
      <c r="T186" s="62"/>
      <c r="U186" s="62">
        <v>4.0000000000000001E-3</v>
      </c>
      <c r="V186" s="62">
        <v>0</v>
      </c>
      <c r="W186" s="62">
        <v>0</v>
      </c>
      <c r="X186" s="62">
        <v>0</v>
      </c>
      <c r="Y186" s="62" t="s">
        <v>32</v>
      </c>
      <c r="Z186" s="62"/>
      <c r="AA186" s="62">
        <v>1E-3</v>
      </c>
      <c r="AB186" s="62">
        <v>0</v>
      </c>
      <c r="AC186" s="62">
        <v>0</v>
      </c>
      <c r="AD186" s="62">
        <v>0</v>
      </c>
      <c r="AE186" s="62" t="s">
        <v>32</v>
      </c>
    </row>
    <row r="187" spans="1:31" x14ac:dyDescent="0.3">
      <c r="A187" s="62" t="s">
        <v>106</v>
      </c>
      <c r="B187" s="62">
        <v>171</v>
      </c>
      <c r="C187" s="62">
        <v>133</v>
      </c>
      <c r="D187" s="62" t="s">
        <v>108</v>
      </c>
      <c r="E187" s="62">
        <v>0</v>
      </c>
      <c r="F187" s="62">
        <v>0</v>
      </c>
      <c r="G187" s="62">
        <v>0</v>
      </c>
      <c r="H187" s="62"/>
      <c r="I187" s="62">
        <v>1.67</v>
      </c>
      <c r="J187" s="62">
        <v>5772</v>
      </c>
      <c r="K187" s="62">
        <v>11758</v>
      </c>
      <c r="L187" s="62">
        <v>11793</v>
      </c>
      <c r="M187" s="62" t="s">
        <v>31</v>
      </c>
      <c r="N187" s="62"/>
      <c r="O187" s="62">
        <v>0.17299999999999999</v>
      </c>
      <c r="P187" s="62">
        <v>4770</v>
      </c>
      <c r="Q187" s="62">
        <v>11685</v>
      </c>
      <c r="R187" s="62">
        <v>11728</v>
      </c>
      <c r="S187" s="62" t="s">
        <v>31</v>
      </c>
      <c r="T187" s="62"/>
      <c r="U187" s="62">
        <v>2.3E-2</v>
      </c>
      <c r="V187" s="62">
        <v>0</v>
      </c>
      <c r="W187" s="62">
        <v>0</v>
      </c>
      <c r="X187" s="62">
        <v>0</v>
      </c>
      <c r="Y187" s="62" t="s">
        <v>32</v>
      </c>
      <c r="Z187" s="62"/>
      <c r="AA187" s="62">
        <v>5.0000000000000001E-3</v>
      </c>
      <c r="AB187" s="62">
        <v>0</v>
      </c>
      <c r="AC187" s="62">
        <v>0</v>
      </c>
      <c r="AD187" s="62">
        <v>0</v>
      </c>
      <c r="AE187" s="62" t="s">
        <v>32</v>
      </c>
    </row>
    <row r="188" spans="1:31" x14ac:dyDescent="0.3">
      <c r="A188" s="62" t="s">
        <v>106</v>
      </c>
      <c r="B188" s="62">
        <v>172</v>
      </c>
      <c r="C188" s="62">
        <v>131</v>
      </c>
      <c r="D188" s="62" t="s">
        <v>107</v>
      </c>
      <c r="E188" s="62">
        <v>0</v>
      </c>
      <c r="F188" s="62">
        <v>0</v>
      </c>
      <c r="G188" s="62">
        <v>0</v>
      </c>
      <c r="H188" s="62"/>
      <c r="I188" s="62">
        <v>14.89</v>
      </c>
      <c r="J188" s="62">
        <v>9426</v>
      </c>
      <c r="K188" s="62">
        <v>11818</v>
      </c>
      <c r="L188" s="62">
        <v>11853</v>
      </c>
      <c r="M188" s="62" t="s">
        <v>31</v>
      </c>
      <c r="N188" s="62"/>
      <c r="O188" s="62">
        <v>1.472</v>
      </c>
      <c r="P188" s="62">
        <v>8759</v>
      </c>
      <c r="Q188" s="62">
        <v>11745</v>
      </c>
      <c r="R188" s="62">
        <v>11788</v>
      </c>
      <c r="S188" s="62" t="s">
        <v>31</v>
      </c>
      <c r="T188" s="62"/>
      <c r="U188" s="62">
        <v>0.20899999999999999</v>
      </c>
      <c r="V188" s="62">
        <v>0</v>
      </c>
      <c r="W188" s="62">
        <v>0</v>
      </c>
      <c r="X188" s="62">
        <v>0</v>
      </c>
      <c r="Y188" s="62" t="s">
        <v>32</v>
      </c>
      <c r="Z188" s="62"/>
      <c r="AA188" s="62">
        <v>4.5999999999999999E-2</v>
      </c>
      <c r="AB188" s="62">
        <v>0</v>
      </c>
      <c r="AC188" s="62">
        <v>0</v>
      </c>
      <c r="AD188" s="62">
        <v>0</v>
      </c>
      <c r="AE188" s="62" t="s">
        <v>32</v>
      </c>
    </row>
    <row r="189" spans="1:31" x14ac:dyDescent="0.3">
      <c r="A189" s="62" t="s">
        <v>106</v>
      </c>
      <c r="B189" s="62">
        <v>173</v>
      </c>
      <c r="C189" s="62">
        <v>132</v>
      </c>
      <c r="D189" s="62" t="s">
        <v>108</v>
      </c>
      <c r="E189" s="62">
        <v>0</v>
      </c>
      <c r="F189" s="62">
        <v>0</v>
      </c>
      <c r="G189" s="62">
        <v>0</v>
      </c>
      <c r="H189" s="62"/>
      <c r="I189" s="62">
        <v>75.619</v>
      </c>
      <c r="J189" s="62">
        <v>26212</v>
      </c>
      <c r="K189" s="62">
        <v>11878</v>
      </c>
      <c r="L189" s="62">
        <v>11913</v>
      </c>
      <c r="M189" s="62" t="s">
        <v>43</v>
      </c>
      <c r="N189" s="62"/>
      <c r="O189" s="62">
        <v>7.423</v>
      </c>
      <c r="P189" s="62">
        <v>27033</v>
      </c>
      <c r="Q189" s="62">
        <v>11805</v>
      </c>
      <c r="R189" s="62">
        <v>11849</v>
      </c>
      <c r="S189" s="62" t="s">
        <v>31</v>
      </c>
      <c r="T189" s="62"/>
      <c r="U189" s="62">
        <v>1.0589999999999999</v>
      </c>
      <c r="V189" s="62">
        <v>0</v>
      </c>
      <c r="W189" s="62">
        <v>0</v>
      </c>
      <c r="X189" s="62">
        <v>0</v>
      </c>
      <c r="Y189" s="62" t="s">
        <v>32</v>
      </c>
      <c r="Z189" s="62"/>
      <c r="AA189" s="62">
        <v>0.23</v>
      </c>
      <c r="AB189" s="62">
        <v>0</v>
      </c>
      <c r="AC189" s="62">
        <v>0</v>
      </c>
      <c r="AD189" s="62">
        <v>0</v>
      </c>
      <c r="AE189" s="62" t="s">
        <v>32</v>
      </c>
    </row>
    <row r="190" spans="1:31" x14ac:dyDescent="0.3">
      <c r="A190" s="62" t="s">
        <v>109</v>
      </c>
      <c r="B190" s="62">
        <v>174</v>
      </c>
      <c r="C190" s="62">
        <v>0</v>
      </c>
      <c r="D190" s="62" t="s">
        <v>110</v>
      </c>
      <c r="E190" s="62">
        <v>0</v>
      </c>
      <c r="F190" s="62">
        <v>0</v>
      </c>
      <c r="G190" s="62">
        <v>0</v>
      </c>
      <c r="H190" s="62"/>
      <c r="I190" s="62">
        <v>-7.1719999999999997</v>
      </c>
      <c r="J190" s="62">
        <v>3328</v>
      </c>
      <c r="K190" s="62">
        <v>12058</v>
      </c>
      <c r="L190" s="62">
        <v>12096</v>
      </c>
      <c r="M190" s="62" t="s">
        <v>31</v>
      </c>
      <c r="N190" s="62"/>
      <c r="O190" s="62">
        <v>-0.30599999999999999</v>
      </c>
      <c r="P190" s="62">
        <v>3299</v>
      </c>
      <c r="Q190" s="62">
        <v>11985</v>
      </c>
      <c r="R190" s="62">
        <v>12032</v>
      </c>
      <c r="S190" s="62" t="s">
        <v>31</v>
      </c>
      <c r="T190" s="62"/>
      <c r="U190" s="62">
        <v>-0.1</v>
      </c>
      <c r="V190" s="62">
        <v>0</v>
      </c>
      <c r="W190" s="62">
        <v>0</v>
      </c>
      <c r="X190" s="62">
        <v>0</v>
      </c>
      <c r="Y190" s="62" t="s">
        <v>32</v>
      </c>
      <c r="Z190" s="62"/>
      <c r="AA190" s="62">
        <v>-8.9999999999999993E-3</v>
      </c>
      <c r="AB190" s="62">
        <v>0</v>
      </c>
      <c r="AC190" s="62">
        <v>0</v>
      </c>
      <c r="AD190" s="62">
        <v>0</v>
      </c>
      <c r="AE190" s="62" t="s">
        <v>32</v>
      </c>
    </row>
    <row r="191" spans="1:31" x14ac:dyDescent="0.3">
      <c r="A191" s="62" t="s">
        <v>222</v>
      </c>
      <c r="B191" s="62">
        <v>175</v>
      </c>
      <c r="C191" s="62">
        <v>97</v>
      </c>
      <c r="D191" s="62" t="s">
        <v>37</v>
      </c>
      <c r="E191" s="62">
        <v>0</v>
      </c>
      <c r="F191" s="62">
        <v>9</v>
      </c>
      <c r="G191" s="62">
        <v>1</v>
      </c>
      <c r="H191" s="62"/>
      <c r="I191" s="62">
        <v>33.840000000000003</v>
      </c>
      <c r="J191" s="62">
        <v>14664</v>
      </c>
      <c r="K191" s="62">
        <v>12118</v>
      </c>
      <c r="L191" s="62">
        <v>12153</v>
      </c>
      <c r="M191" s="62" t="s">
        <v>31</v>
      </c>
      <c r="N191" s="62"/>
      <c r="O191" s="62">
        <v>0.90800000000000003</v>
      </c>
      <c r="P191" s="62">
        <v>7025</v>
      </c>
      <c r="Q191" s="62">
        <v>12045</v>
      </c>
      <c r="R191" s="62">
        <v>12092</v>
      </c>
      <c r="S191" s="62" t="s">
        <v>31</v>
      </c>
      <c r="T191" s="62"/>
      <c r="U191" s="62">
        <v>0.47399999999999998</v>
      </c>
      <c r="V191" s="62">
        <v>0</v>
      </c>
      <c r="W191" s="62">
        <v>0</v>
      </c>
      <c r="X191" s="62">
        <v>0</v>
      </c>
      <c r="Y191" s="62" t="s">
        <v>32</v>
      </c>
      <c r="Z191" s="62"/>
      <c r="AA191" s="62">
        <v>2.8000000000000001E-2</v>
      </c>
      <c r="AB191" s="62">
        <v>0</v>
      </c>
      <c r="AC191" s="62">
        <v>0</v>
      </c>
      <c r="AD191" s="62">
        <v>0</v>
      </c>
      <c r="AE191" s="62" t="s">
        <v>32</v>
      </c>
    </row>
    <row r="192" spans="1:31" x14ac:dyDescent="0.3">
      <c r="A192" s="62" t="s">
        <v>222</v>
      </c>
      <c r="B192" s="62">
        <v>176</v>
      </c>
      <c r="C192" s="62">
        <v>97</v>
      </c>
      <c r="D192" s="62" t="s">
        <v>37</v>
      </c>
      <c r="E192" s="62">
        <v>0</v>
      </c>
      <c r="F192" s="62">
        <v>9</v>
      </c>
      <c r="G192" s="62">
        <v>2</v>
      </c>
      <c r="H192" s="62"/>
      <c r="I192" s="62">
        <v>34.441000000000003</v>
      </c>
      <c r="J192" s="62">
        <v>14830</v>
      </c>
      <c r="K192" s="62">
        <v>12178</v>
      </c>
      <c r="L192" s="62">
        <v>12213</v>
      </c>
      <c r="M192" s="62" t="s">
        <v>31</v>
      </c>
      <c r="N192" s="62"/>
      <c r="O192" s="62">
        <v>0.90700000000000003</v>
      </c>
      <c r="P192" s="62">
        <v>7023</v>
      </c>
      <c r="Q192" s="62">
        <v>12105</v>
      </c>
      <c r="R192" s="62">
        <v>12152</v>
      </c>
      <c r="S192" s="62" t="s">
        <v>31</v>
      </c>
      <c r="T192" s="62"/>
      <c r="U192" s="62">
        <v>0.48199999999999998</v>
      </c>
      <c r="V192" s="62">
        <v>0</v>
      </c>
      <c r="W192" s="62">
        <v>0</v>
      </c>
      <c r="X192" s="62">
        <v>0</v>
      </c>
      <c r="Y192" s="62" t="s">
        <v>32</v>
      </c>
      <c r="Z192" s="62"/>
      <c r="AA192" s="62">
        <v>2.8000000000000001E-2</v>
      </c>
      <c r="AB192" s="62">
        <v>0</v>
      </c>
      <c r="AC192" s="62">
        <v>0</v>
      </c>
      <c r="AD192" s="62">
        <v>0</v>
      </c>
      <c r="AE192" s="62" t="s">
        <v>32</v>
      </c>
    </row>
    <row r="193" spans="1:31" x14ac:dyDescent="0.3">
      <c r="A193" s="62" t="s">
        <v>223</v>
      </c>
      <c r="B193" s="62">
        <v>177</v>
      </c>
      <c r="C193" s="62">
        <v>98</v>
      </c>
      <c r="D193" s="62" t="s">
        <v>30</v>
      </c>
      <c r="E193" s="62">
        <v>0</v>
      </c>
      <c r="F193" s="62">
        <v>0</v>
      </c>
      <c r="G193" s="62">
        <v>0</v>
      </c>
      <c r="H193" s="62"/>
      <c r="I193" s="62">
        <v>36.789000000000001</v>
      </c>
      <c r="J193" s="62">
        <v>15479</v>
      </c>
      <c r="K193" s="62">
        <v>12238</v>
      </c>
      <c r="L193" s="62">
        <v>12273</v>
      </c>
      <c r="M193" s="62" t="s">
        <v>31</v>
      </c>
      <c r="N193" s="62"/>
      <c r="O193" s="62">
        <v>0.92</v>
      </c>
      <c r="P193" s="62">
        <v>7063</v>
      </c>
      <c r="Q193" s="62">
        <v>12165</v>
      </c>
      <c r="R193" s="62">
        <v>12212</v>
      </c>
      <c r="S193" s="62" t="s">
        <v>31</v>
      </c>
      <c r="T193" s="62"/>
      <c r="U193" s="62">
        <v>0.51500000000000001</v>
      </c>
      <c r="V193" s="62">
        <v>0</v>
      </c>
      <c r="W193" s="62">
        <v>0</v>
      </c>
      <c r="X193" s="62">
        <v>0</v>
      </c>
      <c r="Y193" s="62" t="s">
        <v>32</v>
      </c>
      <c r="Z193" s="62"/>
      <c r="AA193" s="62">
        <v>2.8000000000000001E-2</v>
      </c>
      <c r="AB193" s="62">
        <v>0</v>
      </c>
      <c r="AC193" s="62">
        <v>0</v>
      </c>
      <c r="AD193" s="62">
        <v>0</v>
      </c>
      <c r="AE193" s="62" t="s">
        <v>32</v>
      </c>
    </row>
    <row r="194" spans="1:31" x14ac:dyDescent="0.3">
      <c r="A194" s="62" t="s">
        <v>224</v>
      </c>
      <c r="B194" s="62">
        <v>178</v>
      </c>
      <c r="C194" s="62">
        <v>99</v>
      </c>
      <c r="D194" s="62" t="s">
        <v>30</v>
      </c>
      <c r="E194" s="62">
        <v>0</v>
      </c>
      <c r="F194" s="62">
        <v>0</v>
      </c>
      <c r="G194" s="62">
        <v>0</v>
      </c>
      <c r="H194" s="62"/>
      <c r="I194" s="62">
        <v>35.009</v>
      </c>
      <c r="J194" s="62">
        <v>14987</v>
      </c>
      <c r="K194" s="62">
        <v>12298</v>
      </c>
      <c r="L194" s="62">
        <v>12332</v>
      </c>
      <c r="M194" s="62" t="s">
        <v>31</v>
      </c>
      <c r="N194" s="62"/>
      <c r="O194" s="62">
        <v>0.92800000000000005</v>
      </c>
      <c r="P194" s="62">
        <v>7088</v>
      </c>
      <c r="Q194" s="62">
        <v>12225</v>
      </c>
      <c r="R194" s="62">
        <v>12272</v>
      </c>
      <c r="S194" s="62" t="s">
        <v>31</v>
      </c>
      <c r="T194" s="62"/>
      <c r="U194" s="62">
        <v>0.49</v>
      </c>
      <c r="V194" s="62">
        <v>0</v>
      </c>
      <c r="W194" s="62">
        <v>0</v>
      </c>
      <c r="X194" s="62">
        <v>0</v>
      </c>
      <c r="Y194" s="62" t="s">
        <v>32</v>
      </c>
      <c r="Z194" s="62"/>
      <c r="AA194" s="62">
        <v>2.9000000000000001E-2</v>
      </c>
      <c r="AB194" s="62">
        <v>0</v>
      </c>
      <c r="AC194" s="62">
        <v>0</v>
      </c>
      <c r="AD194" s="62">
        <v>0</v>
      </c>
      <c r="AE194" s="62" t="s">
        <v>32</v>
      </c>
    </row>
    <row r="195" spans="1:31" x14ac:dyDescent="0.3">
      <c r="A195" s="62" t="s">
        <v>225</v>
      </c>
      <c r="B195" s="62">
        <v>179</v>
      </c>
      <c r="C195" s="62">
        <v>100</v>
      </c>
      <c r="D195" s="62" t="s">
        <v>30</v>
      </c>
      <c r="E195" s="62">
        <v>0</v>
      </c>
      <c r="F195" s="62">
        <v>0</v>
      </c>
      <c r="G195" s="62">
        <v>0</v>
      </c>
      <c r="H195" s="62"/>
      <c r="I195" s="62">
        <v>35.642000000000003</v>
      </c>
      <c r="J195" s="62">
        <v>15162</v>
      </c>
      <c r="K195" s="62">
        <v>12358</v>
      </c>
      <c r="L195" s="62">
        <v>12393</v>
      </c>
      <c r="M195" s="62" t="s">
        <v>31</v>
      </c>
      <c r="N195" s="62"/>
      <c r="O195" s="62">
        <v>0.98899999999999999</v>
      </c>
      <c r="P195" s="62">
        <v>7275</v>
      </c>
      <c r="Q195" s="62">
        <v>12285</v>
      </c>
      <c r="R195" s="62">
        <v>12332</v>
      </c>
      <c r="S195" s="62" t="s">
        <v>31</v>
      </c>
      <c r="T195" s="62"/>
      <c r="U195" s="62">
        <v>0.499</v>
      </c>
      <c r="V195" s="62">
        <v>0</v>
      </c>
      <c r="W195" s="62">
        <v>0</v>
      </c>
      <c r="X195" s="62">
        <v>0</v>
      </c>
      <c r="Y195" s="62" t="s">
        <v>32</v>
      </c>
      <c r="Z195" s="62"/>
      <c r="AA195" s="62">
        <v>3.1E-2</v>
      </c>
      <c r="AB195" s="62">
        <v>0</v>
      </c>
      <c r="AC195" s="62">
        <v>0</v>
      </c>
      <c r="AD195" s="62">
        <v>0</v>
      </c>
      <c r="AE195" s="62" t="s">
        <v>32</v>
      </c>
    </row>
    <row r="196" spans="1:31" x14ac:dyDescent="0.3">
      <c r="A196" s="62" t="s">
        <v>226</v>
      </c>
      <c r="B196" s="62">
        <v>180</v>
      </c>
      <c r="C196" s="62">
        <v>101</v>
      </c>
      <c r="D196" s="62" t="s">
        <v>30</v>
      </c>
      <c r="E196" s="62">
        <v>0</v>
      </c>
      <c r="F196" s="62">
        <v>0</v>
      </c>
      <c r="G196" s="62">
        <v>0</v>
      </c>
      <c r="H196" s="62"/>
      <c r="I196" s="62">
        <v>34.841999999999999</v>
      </c>
      <c r="J196" s="62">
        <v>14941</v>
      </c>
      <c r="K196" s="62">
        <v>12418</v>
      </c>
      <c r="L196" s="62">
        <v>12453</v>
      </c>
      <c r="M196" s="62" t="s">
        <v>31</v>
      </c>
      <c r="N196" s="62"/>
      <c r="O196" s="62">
        <v>0.94599999999999995</v>
      </c>
      <c r="P196" s="62">
        <v>7142</v>
      </c>
      <c r="Q196" s="62">
        <v>12345</v>
      </c>
      <c r="R196" s="62">
        <v>12391</v>
      </c>
      <c r="S196" s="62" t="s">
        <v>31</v>
      </c>
      <c r="T196" s="62"/>
      <c r="U196" s="62">
        <v>0.48799999999999999</v>
      </c>
      <c r="V196" s="62">
        <v>0</v>
      </c>
      <c r="W196" s="62">
        <v>0</v>
      </c>
      <c r="X196" s="62">
        <v>0</v>
      </c>
      <c r="Y196" s="62" t="s">
        <v>32</v>
      </c>
      <c r="Z196" s="62"/>
      <c r="AA196" s="62">
        <v>2.9000000000000001E-2</v>
      </c>
      <c r="AB196" s="62">
        <v>0</v>
      </c>
      <c r="AC196" s="62">
        <v>0</v>
      </c>
      <c r="AD196" s="62">
        <v>0</v>
      </c>
      <c r="AE196" s="62" t="s">
        <v>32</v>
      </c>
    </row>
    <row r="197" spans="1:31" x14ac:dyDescent="0.3">
      <c r="A197" s="62" t="s">
        <v>227</v>
      </c>
      <c r="B197" s="62">
        <v>181</v>
      </c>
      <c r="C197" s="62">
        <v>102</v>
      </c>
      <c r="D197" s="62" t="s">
        <v>30</v>
      </c>
      <c r="E197" s="62">
        <v>0</v>
      </c>
      <c r="F197" s="62">
        <v>0</v>
      </c>
      <c r="G197" s="62">
        <v>0</v>
      </c>
      <c r="H197" s="62"/>
      <c r="I197" s="62">
        <v>35.326999999999998</v>
      </c>
      <c r="J197" s="62">
        <v>15075</v>
      </c>
      <c r="K197" s="62">
        <v>12478</v>
      </c>
      <c r="L197" s="62">
        <v>12512</v>
      </c>
      <c r="M197" s="62" t="s">
        <v>31</v>
      </c>
      <c r="N197" s="62"/>
      <c r="O197" s="62">
        <v>0.95599999999999996</v>
      </c>
      <c r="P197" s="62">
        <v>7175</v>
      </c>
      <c r="Q197" s="62">
        <v>12405</v>
      </c>
      <c r="R197" s="62">
        <v>12451</v>
      </c>
      <c r="S197" s="62" t="s">
        <v>31</v>
      </c>
      <c r="T197" s="62"/>
      <c r="U197" s="62">
        <v>0.495</v>
      </c>
      <c r="V197" s="62">
        <v>0</v>
      </c>
      <c r="W197" s="62">
        <v>0</v>
      </c>
      <c r="X197" s="62">
        <v>0</v>
      </c>
      <c r="Y197" s="62" t="s">
        <v>32</v>
      </c>
      <c r="Z197" s="62"/>
      <c r="AA197" s="62">
        <v>0.03</v>
      </c>
      <c r="AB197" s="62">
        <v>0</v>
      </c>
      <c r="AC197" s="62">
        <v>0</v>
      </c>
      <c r="AD197" s="62">
        <v>0</v>
      </c>
      <c r="AE197" s="62" t="s">
        <v>32</v>
      </c>
    </row>
    <row r="198" spans="1:31" x14ac:dyDescent="0.3">
      <c r="A198" s="62" t="s">
        <v>228</v>
      </c>
      <c r="B198" s="62">
        <v>182</v>
      </c>
      <c r="C198" s="62">
        <v>103</v>
      </c>
      <c r="D198" s="62" t="s">
        <v>30</v>
      </c>
      <c r="E198" s="62">
        <v>0</v>
      </c>
      <c r="F198" s="62">
        <v>0</v>
      </c>
      <c r="G198" s="62">
        <v>0</v>
      </c>
      <c r="H198" s="62"/>
      <c r="I198" s="62">
        <v>36.695</v>
      </c>
      <c r="J198" s="62">
        <v>15453</v>
      </c>
      <c r="K198" s="62">
        <v>12538</v>
      </c>
      <c r="L198" s="62">
        <v>12573</v>
      </c>
      <c r="M198" s="62" t="s">
        <v>31</v>
      </c>
      <c r="N198" s="62"/>
      <c r="O198" s="62">
        <v>1.107</v>
      </c>
      <c r="P198" s="62">
        <v>7637</v>
      </c>
      <c r="Q198" s="62">
        <v>12465</v>
      </c>
      <c r="R198" s="62">
        <v>12511</v>
      </c>
      <c r="S198" s="62" t="s">
        <v>31</v>
      </c>
      <c r="T198" s="62"/>
      <c r="U198" s="62">
        <v>0.51400000000000001</v>
      </c>
      <c r="V198" s="62">
        <v>0</v>
      </c>
      <c r="W198" s="62">
        <v>0</v>
      </c>
      <c r="X198" s="62">
        <v>0</v>
      </c>
      <c r="Y198" s="62" t="s">
        <v>32</v>
      </c>
      <c r="Z198" s="62"/>
      <c r="AA198" s="62">
        <v>3.4000000000000002E-2</v>
      </c>
      <c r="AB198" s="62">
        <v>0</v>
      </c>
      <c r="AC198" s="62">
        <v>0</v>
      </c>
      <c r="AD198" s="62">
        <v>0</v>
      </c>
      <c r="AE198" s="62" t="s">
        <v>32</v>
      </c>
    </row>
    <row r="199" spans="1:31" x14ac:dyDescent="0.3">
      <c r="A199" s="62" t="s">
        <v>229</v>
      </c>
      <c r="B199" s="62">
        <v>183</v>
      </c>
      <c r="C199" s="62">
        <v>104</v>
      </c>
      <c r="D199" s="62" t="s">
        <v>30</v>
      </c>
      <c r="E199" s="62">
        <v>0</v>
      </c>
      <c r="F199" s="62">
        <v>0</v>
      </c>
      <c r="G199" s="62">
        <v>0</v>
      </c>
      <c r="H199" s="62"/>
      <c r="I199" s="62">
        <v>35.685000000000002</v>
      </c>
      <c r="J199" s="62">
        <v>15174</v>
      </c>
      <c r="K199" s="62">
        <v>12598</v>
      </c>
      <c r="L199" s="62">
        <v>12635</v>
      </c>
      <c r="M199" s="62" t="s">
        <v>31</v>
      </c>
      <c r="N199" s="62"/>
      <c r="O199" s="62">
        <v>0.96699999999999997</v>
      </c>
      <c r="P199" s="62">
        <v>7206</v>
      </c>
      <c r="Q199" s="62">
        <v>12525</v>
      </c>
      <c r="R199" s="62">
        <v>12571</v>
      </c>
      <c r="S199" s="62" t="s">
        <v>31</v>
      </c>
      <c r="T199" s="62"/>
      <c r="U199" s="62">
        <v>0.5</v>
      </c>
      <c r="V199" s="62">
        <v>0</v>
      </c>
      <c r="W199" s="62">
        <v>0</v>
      </c>
      <c r="X199" s="62">
        <v>0</v>
      </c>
      <c r="Y199" s="62" t="s">
        <v>32</v>
      </c>
      <c r="Z199" s="62"/>
      <c r="AA199" s="62">
        <v>0.03</v>
      </c>
      <c r="AB199" s="62">
        <v>0</v>
      </c>
      <c r="AC199" s="62">
        <v>0</v>
      </c>
      <c r="AD199" s="62">
        <v>0</v>
      </c>
      <c r="AE199" s="62" t="s">
        <v>32</v>
      </c>
    </row>
    <row r="200" spans="1:31" x14ac:dyDescent="0.3">
      <c r="A200" s="62" t="s">
        <v>230</v>
      </c>
      <c r="B200" s="62">
        <v>184</v>
      </c>
      <c r="C200" s="62">
        <v>105</v>
      </c>
      <c r="D200" s="62" t="s">
        <v>30</v>
      </c>
      <c r="E200" s="62">
        <v>0</v>
      </c>
      <c r="F200" s="62">
        <v>0</v>
      </c>
      <c r="G200" s="62">
        <v>0</v>
      </c>
      <c r="H200" s="62"/>
      <c r="I200" s="62">
        <v>36.104999999999997</v>
      </c>
      <c r="J200" s="62">
        <v>15290</v>
      </c>
      <c r="K200" s="62">
        <v>12658</v>
      </c>
      <c r="L200" s="62">
        <v>12695</v>
      </c>
      <c r="M200" s="62" t="s">
        <v>31</v>
      </c>
      <c r="N200" s="62"/>
      <c r="O200" s="62">
        <v>1.004</v>
      </c>
      <c r="P200" s="62">
        <v>7321</v>
      </c>
      <c r="Q200" s="62">
        <v>12585</v>
      </c>
      <c r="R200" s="62">
        <v>12631</v>
      </c>
      <c r="S200" s="62" t="s">
        <v>31</v>
      </c>
      <c r="T200" s="62"/>
      <c r="U200" s="62">
        <v>0.50600000000000001</v>
      </c>
      <c r="V200" s="62">
        <v>0</v>
      </c>
      <c r="W200" s="62">
        <v>0</v>
      </c>
      <c r="X200" s="62">
        <v>0</v>
      </c>
      <c r="Y200" s="62" t="s">
        <v>32</v>
      </c>
      <c r="Z200" s="62"/>
      <c r="AA200" s="62">
        <v>3.1E-2</v>
      </c>
      <c r="AB200" s="62">
        <v>0</v>
      </c>
      <c r="AC200" s="62">
        <v>0</v>
      </c>
      <c r="AD200" s="62">
        <v>0</v>
      </c>
      <c r="AE200" s="62" t="s">
        <v>32</v>
      </c>
    </row>
    <row r="201" spans="1:31" x14ac:dyDescent="0.3">
      <c r="A201" s="62" t="s">
        <v>231</v>
      </c>
      <c r="B201" s="62">
        <v>185</v>
      </c>
      <c r="C201" s="62">
        <v>106</v>
      </c>
      <c r="D201" s="62" t="s">
        <v>30</v>
      </c>
      <c r="E201" s="62">
        <v>0</v>
      </c>
      <c r="F201" s="62">
        <v>0</v>
      </c>
      <c r="G201" s="62">
        <v>0</v>
      </c>
      <c r="H201" s="62"/>
      <c r="I201" s="62">
        <v>35.598999999999997</v>
      </c>
      <c r="J201" s="62">
        <v>15150</v>
      </c>
      <c r="K201" s="62">
        <v>12718</v>
      </c>
      <c r="L201" s="62">
        <v>12754</v>
      </c>
      <c r="M201" s="62" t="s">
        <v>31</v>
      </c>
      <c r="N201" s="62"/>
      <c r="O201" s="62">
        <v>1.0009999999999999</v>
      </c>
      <c r="P201" s="62">
        <v>7311</v>
      </c>
      <c r="Q201" s="62">
        <v>12645</v>
      </c>
      <c r="R201" s="62">
        <v>12691</v>
      </c>
      <c r="S201" s="62" t="s">
        <v>31</v>
      </c>
      <c r="T201" s="62"/>
      <c r="U201" s="62">
        <v>0.499</v>
      </c>
      <c r="V201" s="62">
        <v>0</v>
      </c>
      <c r="W201" s="62">
        <v>0</v>
      </c>
      <c r="X201" s="62">
        <v>0</v>
      </c>
      <c r="Y201" s="62" t="s">
        <v>32</v>
      </c>
      <c r="Z201" s="62"/>
      <c r="AA201" s="62">
        <v>3.1E-2</v>
      </c>
      <c r="AB201" s="62">
        <v>0</v>
      </c>
      <c r="AC201" s="62">
        <v>0</v>
      </c>
      <c r="AD201" s="62">
        <v>0</v>
      </c>
      <c r="AE201" s="62" t="s">
        <v>32</v>
      </c>
    </row>
    <row r="202" spans="1:31" x14ac:dyDescent="0.3">
      <c r="A202" s="62" t="s">
        <v>39</v>
      </c>
      <c r="B202" s="62">
        <v>186</v>
      </c>
      <c r="C202" s="62">
        <v>107</v>
      </c>
      <c r="D202" s="62" t="s">
        <v>30</v>
      </c>
      <c r="E202" s="62">
        <v>0</v>
      </c>
      <c r="F202" s="62">
        <v>0</v>
      </c>
      <c r="G202" s="62">
        <v>0</v>
      </c>
      <c r="H202" s="62"/>
      <c r="I202" s="62">
        <v>-1.329</v>
      </c>
      <c r="J202" s="62">
        <v>4943</v>
      </c>
      <c r="K202" s="62">
        <v>12778</v>
      </c>
      <c r="L202" s="62">
        <v>12820</v>
      </c>
      <c r="M202" s="62" t="s">
        <v>43</v>
      </c>
      <c r="N202" s="62"/>
      <c r="O202" s="62">
        <v>0.17899999999999999</v>
      </c>
      <c r="P202" s="62">
        <v>4788</v>
      </c>
      <c r="Q202" s="62">
        <v>12705</v>
      </c>
      <c r="R202" s="62">
        <v>12751</v>
      </c>
      <c r="S202" s="62" t="s">
        <v>31</v>
      </c>
      <c r="T202" s="62"/>
      <c r="U202" s="62">
        <v>-1.9E-2</v>
      </c>
      <c r="V202" s="62">
        <v>0</v>
      </c>
      <c r="W202" s="62">
        <v>0</v>
      </c>
      <c r="X202" s="62">
        <v>0</v>
      </c>
      <c r="Y202" s="62" t="s">
        <v>32</v>
      </c>
      <c r="Z202" s="62"/>
      <c r="AA202" s="62">
        <v>6.0000000000000001E-3</v>
      </c>
      <c r="AB202" s="62">
        <v>0</v>
      </c>
      <c r="AC202" s="62">
        <v>0</v>
      </c>
      <c r="AD202" s="62">
        <v>0</v>
      </c>
      <c r="AE202" s="62" t="s">
        <v>32</v>
      </c>
    </row>
    <row r="203" spans="1:31" x14ac:dyDescent="0.3">
      <c r="A203" s="62" t="s">
        <v>41</v>
      </c>
      <c r="B203" s="62">
        <v>187</v>
      </c>
      <c r="C203" s="62">
        <v>108</v>
      </c>
      <c r="D203" s="62" t="s">
        <v>30</v>
      </c>
      <c r="E203" s="62">
        <v>0</v>
      </c>
      <c r="F203" s="62">
        <v>0</v>
      </c>
      <c r="G203" s="62">
        <v>0</v>
      </c>
      <c r="H203" s="62"/>
      <c r="I203" s="62">
        <v>5.617</v>
      </c>
      <c r="J203" s="62">
        <v>6863</v>
      </c>
      <c r="K203" s="62">
        <v>12838</v>
      </c>
      <c r="L203" s="62">
        <v>12874</v>
      </c>
      <c r="M203" s="62" t="s">
        <v>31</v>
      </c>
      <c r="N203" s="62"/>
      <c r="O203" s="62">
        <v>0.91100000000000003</v>
      </c>
      <c r="P203" s="62">
        <v>7035</v>
      </c>
      <c r="Q203" s="62">
        <v>12765</v>
      </c>
      <c r="R203" s="62">
        <v>12811</v>
      </c>
      <c r="S203" s="62" t="s">
        <v>31</v>
      </c>
      <c r="T203" s="62"/>
      <c r="U203" s="62">
        <v>7.9000000000000001E-2</v>
      </c>
      <c r="V203" s="62">
        <v>0</v>
      </c>
      <c r="W203" s="62">
        <v>0</v>
      </c>
      <c r="X203" s="62">
        <v>0</v>
      </c>
      <c r="Y203" s="62" t="s">
        <v>32</v>
      </c>
      <c r="Z203" s="62"/>
      <c r="AA203" s="62">
        <v>2.8000000000000001E-2</v>
      </c>
      <c r="AB203" s="62">
        <v>0</v>
      </c>
      <c r="AC203" s="62">
        <v>0</v>
      </c>
      <c r="AD203" s="62">
        <v>0</v>
      </c>
      <c r="AE203" s="62" t="s">
        <v>32</v>
      </c>
    </row>
    <row r="204" spans="1:31" x14ac:dyDescent="0.3">
      <c r="A204" s="62" t="s">
        <v>106</v>
      </c>
      <c r="B204" s="62">
        <v>188</v>
      </c>
      <c r="C204" s="62">
        <v>130</v>
      </c>
      <c r="D204" s="62" t="s">
        <v>107</v>
      </c>
      <c r="E204" s="62">
        <v>0</v>
      </c>
      <c r="F204" s="62">
        <v>0</v>
      </c>
      <c r="G204" s="62">
        <v>0</v>
      </c>
      <c r="H204" s="62"/>
      <c r="I204" s="62">
        <v>0.29599999999999999</v>
      </c>
      <c r="J204" s="62">
        <v>5392</v>
      </c>
      <c r="K204" s="62">
        <v>12898</v>
      </c>
      <c r="L204" s="62">
        <v>12933</v>
      </c>
      <c r="M204" s="62" t="s">
        <v>31</v>
      </c>
      <c r="N204" s="62"/>
      <c r="O204" s="62">
        <v>0.02</v>
      </c>
      <c r="P204" s="62">
        <v>4298</v>
      </c>
      <c r="Q204" s="62">
        <v>12825</v>
      </c>
      <c r="R204" s="62">
        <v>12872</v>
      </c>
      <c r="S204" s="62" t="s">
        <v>31</v>
      </c>
      <c r="T204" s="62"/>
      <c r="U204" s="62">
        <v>4.0000000000000001E-3</v>
      </c>
      <c r="V204" s="62">
        <v>0</v>
      </c>
      <c r="W204" s="62">
        <v>0</v>
      </c>
      <c r="X204" s="62">
        <v>0</v>
      </c>
      <c r="Y204" s="62" t="s">
        <v>32</v>
      </c>
      <c r="Z204" s="62"/>
      <c r="AA204" s="62">
        <v>1E-3</v>
      </c>
      <c r="AB204" s="62">
        <v>0</v>
      </c>
      <c r="AC204" s="62">
        <v>0</v>
      </c>
      <c r="AD204" s="62">
        <v>0</v>
      </c>
      <c r="AE204" s="62" t="s">
        <v>32</v>
      </c>
    </row>
    <row r="205" spans="1:31" x14ac:dyDescent="0.3">
      <c r="A205" s="62" t="s">
        <v>106</v>
      </c>
      <c r="B205" s="62">
        <v>189</v>
      </c>
      <c r="C205" s="62">
        <v>133</v>
      </c>
      <c r="D205" s="62" t="s">
        <v>108</v>
      </c>
      <c r="E205" s="62">
        <v>0</v>
      </c>
      <c r="F205" s="62">
        <v>0</v>
      </c>
      <c r="G205" s="62">
        <v>0</v>
      </c>
      <c r="H205" s="62"/>
      <c r="I205" s="62">
        <v>1.5580000000000001</v>
      </c>
      <c r="J205" s="62">
        <v>5741</v>
      </c>
      <c r="K205" s="62">
        <v>12958</v>
      </c>
      <c r="L205" s="62">
        <v>12994</v>
      </c>
      <c r="M205" s="62" t="s">
        <v>31</v>
      </c>
      <c r="N205" s="62"/>
      <c r="O205" s="62">
        <v>0.16500000000000001</v>
      </c>
      <c r="P205" s="62">
        <v>4746</v>
      </c>
      <c r="Q205" s="62">
        <v>12885</v>
      </c>
      <c r="R205" s="62">
        <v>12930</v>
      </c>
      <c r="S205" s="62" t="s">
        <v>31</v>
      </c>
      <c r="T205" s="62"/>
      <c r="U205" s="62">
        <v>2.1999999999999999E-2</v>
      </c>
      <c r="V205" s="62">
        <v>0</v>
      </c>
      <c r="W205" s="62">
        <v>0</v>
      </c>
      <c r="X205" s="62">
        <v>0</v>
      </c>
      <c r="Y205" s="62" t="s">
        <v>32</v>
      </c>
      <c r="Z205" s="62"/>
      <c r="AA205" s="62">
        <v>5.0000000000000001E-3</v>
      </c>
      <c r="AB205" s="62">
        <v>0</v>
      </c>
      <c r="AC205" s="62">
        <v>0</v>
      </c>
      <c r="AD205" s="62">
        <v>0</v>
      </c>
      <c r="AE205" s="62" t="s">
        <v>32</v>
      </c>
    </row>
    <row r="206" spans="1:31" x14ac:dyDescent="0.3">
      <c r="A206" s="62" t="s">
        <v>106</v>
      </c>
      <c r="B206" s="62">
        <v>190</v>
      </c>
      <c r="C206" s="62">
        <v>131</v>
      </c>
      <c r="D206" s="62" t="s">
        <v>107</v>
      </c>
      <c r="E206" s="62">
        <v>0</v>
      </c>
      <c r="F206" s="62">
        <v>0</v>
      </c>
      <c r="G206" s="62">
        <v>0</v>
      </c>
      <c r="H206" s="62"/>
      <c r="I206" s="62">
        <v>14.462999999999999</v>
      </c>
      <c r="J206" s="62">
        <v>9308</v>
      </c>
      <c r="K206" s="62">
        <v>13018</v>
      </c>
      <c r="L206" s="62">
        <v>13055</v>
      </c>
      <c r="M206" s="62" t="s">
        <v>31</v>
      </c>
      <c r="N206" s="62"/>
      <c r="O206" s="62">
        <v>1.462</v>
      </c>
      <c r="P206" s="62">
        <v>8729</v>
      </c>
      <c r="Q206" s="62">
        <v>12945</v>
      </c>
      <c r="R206" s="62">
        <v>12989</v>
      </c>
      <c r="S206" s="62" t="s">
        <v>31</v>
      </c>
      <c r="T206" s="62"/>
      <c r="U206" s="62">
        <v>0.20300000000000001</v>
      </c>
      <c r="V206" s="62">
        <v>0</v>
      </c>
      <c r="W206" s="62">
        <v>0</v>
      </c>
      <c r="X206" s="62">
        <v>0</v>
      </c>
      <c r="Y206" s="62" t="s">
        <v>32</v>
      </c>
      <c r="Z206" s="62"/>
      <c r="AA206" s="62">
        <v>4.4999999999999998E-2</v>
      </c>
      <c r="AB206" s="62">
        <v>0</v>
      </c>
      <c r="AC206" s="62">
        <v>0</v>
      </c>
      <c r="AD206" s="62">
        <v>0</v>
      </c>
      <c r="AE206" s="62" t="s">
        <v>32</v>
      </c>
    </row>
    <row r="207" spans="1:31" x14ac:dyDescent="0.3">
      <c r="A207" s="62" t="s">
        <v>106</v>
      </c>
      <c r="B207" s="62">
        <v>191</v>
      </c>
      <c r="C207" s="62">
        <v>132</v>
      </c>
      <c r="D207" s="62" t="s">
        <v>108</v>
      </c>
      <c r="E207" s="62">
        <v>0</v>
      </c>
      <c r="F207" s="62">
        <v>0</v>
      </c>
      <c r="G207" s="62">
        <v>0</v>
      </c>
      <c r="H207" s="62"/>
      <c r="I207" s="62">
        <v>73.105000000000004</v>
      </c>
      <c r="J207" s="62">
        <v>25517</v>
      </c>
      <c r="K207" s="62">
        <v>13078</v>
      </c>
      <c r="L207" s="62">
        <v>13114</v>
      </c>
      <c r="M207" s="62" t="s">
        <v>43</v>
      </c>
      <c r="N207" s="62"/>
      <c r="O207" s="62">
        <v>7.3920000000000003</v>
      </c>
      <c r="P207" s="62">
        <v>26940</v>
      </c>
      <c r="Q207" s="62">
        <v>13005</v>
      </c>
      <c r="R207" s="62">
        <v>13047</v>
      </c>
      <c r="S207" s="62" t="s">
        <v>31</v>
      </c>
      <c r="T207" s="62"/>
      <c r="U207" s="62">
        <v>1.024</v>
      </c>
      <c r="V207" s="62">
        <v>0</v>
      </c>
      <c r="W207" s="62">
        <v>0</v>
      </c>
      <c r="X207" s="62">
        <v>0</v>
      </c>
      <c r="Y207" s="62" t="s">
        <v>32</v>
      </c>
      <c r="Z207" s="62"/>
      <c r="AA207" s="62">
        <v>0.22900000000000001</v>
      </c>
      <c r="AB207" s="62">
        <v>0</v>
      </c>
      <c r="AC207" s="62">
        <v>0</v>
      </c>
      <c r="AD207" s="62">
        <v>0</v>
      </c>
      <c r="AE207" s="62" t="s">
        <v>32</v>
      </c>
    </row>
    <row r="208" spans="1:31" x14ac:dyDescent="0.3">
      <c r="A208" s="62" t="s">
        <v>86</v>
      </c>
      <c r="B208" s="62">
        <v>192</v>
      </c>
      <c r="C208" s="62">
        <v>138</v>
      </c>
      <c r="D208" s="62" t="s">
        <v>87</v>
      </c>
      <c r="E208" s="62">
        <v>0</v>
      </c>
      <c r="F208" s="62">
        <v>0</v>
      </c>
      <c r="G208" s="62">
        <v>0</v>
      </c>
      <c r="H208" s="62"/>
      <c r="I208" s="62">
        <v>153.27699999999999</v>
      </c>
      <c r="J208" s="62">
        <v>47677</v>
      </c>
      <c r="K208" s="62">
        <v>13138</v>
      </c>
      <c r="L208" s="62">
        <v>13173</v>
      </c>
      <c r="M208" s="62" t="s">
        <v>42</v>
      </c>
      <c r="N208" s="62"/>
      <c r="O208" s="62">
        <v>15.044</v>
      </c>
      <c r="P208" s="62">
        <v>50437</v>
      </c>
      <c r="Q208" s="62">
        <v>13065</v>
      </c>
      <c r="R208" s="62">
        <v>13108</v>
      </c>
      <c r="S208" s="62" t="s">
        <v>43</v>
      </c>
      <c r="T208" s="62"/>
      <c r="U208" s="62">
        <v>2.1469999999999998</v>
      </c>
      <c r="V208" s="62">
        <v>0</v>
      </c>
      <c r="W208" s="62">
        <v>0</v>
      </c>
      <c r="X208" s="62">
        <v>0</v>
      </c>
      <c r="Y208" s="62" t="s">
        <v>32</v>
      </c>
      <c r="Z208" s="62"/>
      <c r="AA208" s="62">
        <v>0.46500000000000002</v>
      </c>
      <c r="AB208" s="62">
        <v>0</v>
      </c>
      <c r="AC208" s="62">
        <v>0</v>
      </c>
      <c r="AD208" s="62">
        <v>0</v>
      </c>
      <c r="AE208" s="62" t="s">
        <v>32</v>
      </c>
    </row>
    <row r="209" spans="1:31" x14ac:dyDescent="0.3">
      <c r="A209" s="62" t="s">
        <v>109</v>
      </c>
      <c r="B209" s="62">
        <v>193</v>
      </c>
      <c r="C209" s="62">
        <v>0</v>
      </c>
      <c r="D209" s="62" t="s">
        <v>110</v>
      </c>
      <c r="E209" s="62">
        <v>0</v>
      </c>
      <c r="F209" s="62">
        <v>0</v>
      </c>
      <c r="G209" s="62">
        <v>0</v>
      </c>
      <c r="H209" s="62"/>
      <c r="I209" s="62">
        <v>-7.1719999999999997</v>
      </c>
      <c r="J209" s="62">
        <v>3328</v>
      </c>
      <c r="K209" s="62">
        <v>13318</v>
      </c>
      <c r="L209" s="62">
        <v>13355</v>
      </c>
      <c r="M209" s="62" t="s">
        <v>31</v>
      </c>
      <c r="N209" s="62"/>
      <c r="O209" s="62">
        <v>-0.30599999999999999</v>
      </c>
      <c r="P209" s="62">
        <v>3299</v>
      </c>
      <c r="Q209" s="62">
        <v>13245</v>
      </c>
      <c r="R209" s="62">
        <v>13292</v>
      </c>
      <c r="S209" s="62" t="s">
        <v>31</v>
      </c>
      <c r="T209" s="62"/>
      <c r="U209" s="62">
        <v>-0.1</v>
      </c>
      <c r="V209" s="62">
        <v>0</v>
      </c>
      <c r="W209" s="62">
        <v>0</v>
      </c>
      <c r="X209" s="62">
        <v>0</v>
      </c>
      <c r="Y209" s="62" t="s">
        <v>32</v>
      </c>
      <c r="Z209" s="62"/>
      <c r="AA209" s="62">
        <v>-8.9999999999999993E-3</v>
      </c>
      <c r="AB209" s="62">
        <v>0</v>
      </c>
      <c r="AC209" s="62">
        <v>0</v>
      </c>
      <c r="AD209" s="62">
        <v>0</v>
      </c>
      <c r="AE209" s="62" t="s">
        <v>32</v>
      </c>
    </row>
    <row r="210" spans="1:31" x14ac:dyDescent="0.3">
      <c r="A210" s="62" t="s">
        <v>232</v>
      </c>
      <c r="B210" s="62">
        <v>194</v>
      </c>
      <c r="C210" s="62">
        <v>109</v>
      </c>
      <c r="D210" s="62" t="s">
        <v>37</v>
      </c>
      <c r="E210" s="62">
        <v>0</v>
      </c>
      <c r="F210" s="62">
        <v>10</v>
      </c>
      <c r="G210" s="62">
        <v>1</v>
      </c>
      <c r="H210" s="62"/>
      <c r="I210" s="62">
        <v>34.267000000000003</v>
      </c>
      <c r="J210" s="62">
        <v>14782</v>
      </c>
      <c r="K210" s="62">
        <v>13378</v>
      </c>
      <c r="L210" s="62">
        <v>13414</v>
      </c>
      <c r="M210" s="62" t="s">
        <v>31</v>
      </c>
      <c r="N210" s="62"/>
      <c r="O210" s="62">
        <v>0.98</v>
      </c>
      <c r="P210" s="62">
        <v>7246</v>
      </c>
      <c r="Q210" s="62">
        <v>13305</v>
      </c>
      <c r="R210" s="62">
        <v>13351</v>
      </c>
      <c r="S210" s="62" t="s">
        <v>31</v>
      </c>
      <c r="T210" s="62"/>
      <c r="U210" s="62">
        <v>0.48</v>
      </c>
      <c r="V210" s="62">
        <v>0</v>
      </c>
      <c r="W210" s="62">
        <v>0</v>
      </c>
      <c r="X210" s="62">
        <v>0</v>
      </c>
      <c r="Y210" s="62" t="s">
        <v>32</v>
      </c>
      <c r="Z210" s="62"/>
      <c r="AA210" s="62">
        <v>0.03</v>
      </c>
      <c r="AB210" s="62">
        <v>0</v>
      </c>
      <c r="AC210" s="62">
        <v>0</v>
      </c>
      <c r="AD210" s="62">
        <v>0</v>
      </c>
      <c r="AE210" s="62" t="s">
        <v>32</v>
      </c>
    </row>
    <row r="211" spans="1:31" x14ac:dyDescent="0.3">
      <c r="A211" s="62" t="s">
        <v>232</v>
      </c>
      <c r="B211" s="62">
        <v>195</v>
      </c>
      <c r="C211" s="62">
        <v>109</v>
      </c>
      <c r="D211" s="62" t="s">
        <v>37</v>
      </c>
      <c r="E211" s="62">
        <v>0</v>
      </c>
      <c r="F211" s="62">
        <v>10</v>
      </c>
      <c r="G211" s="62">
        <v>2</v>
      </c>
      <c r="H211" s="62"/>
      <c r="I211" s="62">
        <v>35.171999999999997</v>
      </c>
      <c r="J211" s="62">
        <v>15032</v>
      </c>
      <c r="K211" s="62">
        <v>13438</v>
      </c>
      <c r="L211" s="62">
        <v>13473</v>
      </c>
      <c r="M211" s="62" t="s">
        <v>31</v>
      </c>
      <c r="N211" s="62"/>
      <c r="O211" s="62">
        <v>0.98</v>
      </c>
      <c r="P211" s="62">
        <v>7247</v>
      </c>
      <c r="Q211" s="62">
        <v>13365</v>
      </c>
      <c r="R211" s="62">
        <v>13411</v>
      </c>
      <c r="S211" s="62" t="s">
        <v>31</v>
      </c>
      <c r="T211" s="62"/>
      <c r="U211" s="62">
        <v>0.49299999999999999</v>
      </c>
      <c r="V211" s="62">
        <v>0</v>
      </c>
      <c r="W211" s="62">
        <v>0</v>
      </c>
      <c r="X211" s="62">
        <v>0</v>
      </c>
      <c r="Y211" s="62" t="s">
        <v>32</v>
      </c>
      <c r="Z211" s="62"/>
      <c r="AA211" s="62">
        <v>0.03</v>
      </c>
      <c r="AB211" s="62">
        <v>0</v>
      </c>
      <c r="AC211" s="62">
        <v>0</v>
      </c>
      <c r="AD211" s="62">
        <v>0</v>
      </c>
      <c r="AE211" s="62" t="s">
        <v>32</v>
      </c>
    </row>
    <row r="212" spans="1:31" x14ac:dyDescent="0.3">
      <c r="A212" s="62" t="s">
        <v>233</v>
      </c>
      <c r="B212" s="62">
        <v>196</v>
      </c>
      <c r="C212" s="62">
        <v>110</v>
      </c>
      <c r="D212" s="62" t="s">
        <v>30</v>
      </c>
      <c r="E212" s="62">
        <v>0</v>
      </c>
      <c r="F212" s="62">
        <v>0</v>
      </c>
      <c r="G212" s="62">
        <v>0</v>
      </c>
      <c r="H212" s="62"/>
      <c r="I212" s="62">
        <v>34.726999999999997</v>
      </c>
      <c r="J212" s="62">
        <v>14909</v>
      </c>
      <c r="K212" s="62">
        <v>13498</v>
      </c>
      <c r="L212" s="62">
        <v>13533</v>
      </c>
      <c r="M212" s="62" t="s">
        <v>31</v>
      </c>
      <c r="N212" s="62"/>
      <c r="O212" s="62">
        <v>0.997</v>
      </c>
      <c r="P212" s="62">
        <v>7301</v>
      </c>
      <c r="Q212" s="62">
        <v>13425</v>
      </c>
      <c r="R212" s="62">
        <v>13471</v>
      </c>
      <c r="S212" s="62" t="s">
        <v>31</v>
      </c>
      <c r="T212" s="62"/>
      <c r="U212" s="62">
        <v>0.48599999999999999</v>
      </c>
      <c r="V212" s="62">
        <v>0</v>
      </c>
      <c r="W212" s="62">
        <v>0</v>
      </c>
      <c r="X212" s="62">
        <v>0</v>
      </c>
      <c r="Y212" s="62" t="s">
        <v>32</v>
      </c>
      <c r="Z212" s="62"/>
      <c r="AA212" s="62">
        <v>3.1E-2</v>
      </c>
      <c r="AB212" s="62">
        <v>0</v>
      </c>
      <c r="AC212" s="62">
        <v>0</v>
      </c>
      <c r="AD212" s="62">
        <v>0</v>
      </c>
      <c r="AE212" s="62" t="s">
        <v>32</v>
      </c>
    </row>
    <row r="213" spans="1:31" x14ac:dyDescent="0.3">
      <c r="A213" s="62" t="s">
        <v>234</v>
      </c>
      <c r="B213" s="62">
        <v>197</v>
      </c>
      <c r="C213" s="62">
        <v>111</v>
      </c>
      <c r="D213" s="62" t="s">
        <v>30</v>
      </c>
      <c r="E213" s="62">
        <v>0</v>
      </c>
      <c r="F213" s="62">
        <v>0</v>
      </c>
      <c r="G213" s="62">
        <v>0</v>
      </c>
      <c r="H213" s="62"/>
      <c r="I213" s="62">
        <v>36.503</v>
      </c>
      <c r="J213" s="62">
        <v>15400</v>
      </c>
      <c r="K213" s="62">
        <v>13558</v>
      </c>
      <c r="L213" s="62">
        <v>13594</v>
      </c>
      <c r="M213" s="62" t="s">
        <v>31</v>
      </c>
      <c r="N213" s="62"/>
      <c r="O213" s="62">
        <v>1.04</v>
      </c>
      <c r="P213" s="62">
        <v>7432</v>
      </c>
      <c r="Q213" s="62">
        <v>13485</v>
      </c>
      <c r="R213" s="62">
        <v>13530</v>
      </c>
      <c r="S213" s="62" t="s">
        <v>31</v>
      </c>
      <c r="T213" s="62"/>
      <c r="U213" s="62">
        <v>0.51100000000000001</v>
      </c>
      <c r="V213" s="62">
        <v>0</v>
      </c>
      <c r="W213" s="62">
        <v>0</v>
      </c>
      <c r="X213" s="62">
        <v>0</v>
      </c>
      <c r="Y213" s="62" t="s">
        <v>32</v>
      </c>
      <c r="Z213" s="62"/>
      <c r="AA213" s="62">
        <v>3.2000000000000001E-2</v>
      </c>
      <c r="AB213" s="62">
        <v>0</v>
      </c>
      <c r="AC213" s="62">
        <v>0</v>
      </c>
      <c r="AD213" s="62">
        <v>0</v>
      </c>
      <c r="AE213" s="62" t="s">
        <v>32</v>
      </c>
    </row>
    <row r="214" spans="1:31" x14ac:dyDescent="0.3">
      <c r="A214" s="62" t="s">
        <v>235</v>
      </c>
      <c r="B214" s="62">
        <v>198</v>
      </c>
      <c r="C214" s="62">
        <v>112</v>
      </c>
      <c r="D214" s="62" t="s">
        <v>30</v>
      </c>
      <c r="E214" s="62">
        <v>0</v>
      </c>
      <c r="F214" s="62">
        <v>0</v>
      </c>
      <c r="G214" s="62">
        <v>0</v>
      </c>
      <c r="H214" s="62"/>
      <c r="I214" s="62">
        <v>34.17</v>
      </c>
      <c r="J214" s="62">
        <v>14755</v>
      </c>
      <c r="K214" s="62">
        <v>13618</v>
      </c>
      <c r="L214" s="62">
        <v>13653</v>
      </c>
      <c r="M214" s="62" t="s">
        <v>31</v>
      </c>
      <c r="N214" s="62"/>
      <c r="O214" s="62">
        <v>0.91500000000000004</v>
      </c>
      <c r="P214" s="62">
        <v>7049</v>
      </c>
      <c r="Q214" s="62">
        <v>13545</v>
      </c>
      <c r="R214" s="62">
        <v>13590</v>
      </c>
      <c r="S214" s="62" t="s">
        <v>31</v>
      </c>
      <c r="T214" s="62"/>
      <c r="U214" s="62">
        <v>0.47899999999999998</v>
      </c>
      <c r="V214" s="62">
        <v>0</v>
      </c>
      <c r="W214" s="62">
        <v>0</v>
      </c>
      <c r="X214" s="62">
        <v>0</v>
      </c>
      <c r="Y214" s="62" t="s">
        <v>32</v>
      </c>
      <c r="Z214" s="62"/>
      <c r="AA214" s="62">
        <v>2.8000000000000001E-2</v>
      </c>
      <c r="AB214" s="62">
        <v>0</v>
      </c>
      <c r="AC214" s="62">
        <v>0</v>
      </c>
      <c r="AD214" s="62">
        <v>0</v>
      </c>
      <c r="AE214" s="62" t="s">
        <v>32</v>
      </c>
    </row>
    <row r="215" spans="1:31" x14ac:dyDescent="0.3">
      <c r="A215" s="62" t="s">
        <v>39</v>
      </c>
      <c r="B215" s="62">
        <v>199</v>
      </c>
      <c r="C215" s="62">
        <v>119</v>
      </c>
      <c r="D215" s="62" t="s">
        <v>30</v>
      </c>
      <c r="E215" s="62">
        <v>0</v>
      </c>
      <c r="F215" s="62">
        <v>0</v>
      </c>
      <c r="G215" s="62">
        <v>0</v>
      </c>
      <c r="H215" s="62"/>
      <c r="I215" s="62">
        <v>-1.2889999999999999</v>
      </c>
      <c r="J215" s="62">
        <v>4954</v>
      </c>
      <c r="K215" s="62">
        <v>13678</v>
      </c>
      <c r="L215" s="62">
        <v>13720</v>
      </c>
      <c r="M215" s="62" t="s">
        <v>43</v>
      </c>
      <c r="N215" s="62"/>
      <c r="O215" s="62">
        <v>0.21199999999999999</v>
      </c>
      <c r="P215" s="62">
        <v>4889</v>
      </c>
      <c r="Q215" s="62">
        <v>13605</v>
      </c>
      <c r="R215" s="62">
        <v>13651</v>
      </c>
      <c r="S215" s="62" t="s">
        <v>31</v>
      </c>
      <c r="T215" s="62"/>
      <c r="U215" s="62">
        <v>-1.7999999999999999E-2</v>
      </c>
      <c r="V215" s="62">
        <v>0</v>
      </c>
      <c r="W215" s="62">
        <v>0</v>
      </c>
      <c r="X215" s="62">
        <v>0</v>
      </c>
      <c r="Y215" s="62" t="s">
        <v>32</v>
      </c>
      <c r="Z215" s="62"/>
      <c r="AA215" s="62">
        <v>7.0000000000000001E-3</v>
      </c>
      <c r="AB215" s="62">
        <v>0</v>
      </c>
      <c r="AC215" s="62">
        <v>0</v>
      </c>
      <c r="AD215" s="62">
        <v>0</v>
      </c>
      <c r="AE215" s="62" t="s">
        <v>32</v>
      </c>
    </row>
    <row r="216" spans="1:31" x14ac:dyDescent="0.3">
      <c r="A216" s="62" t="s">
        <v>41</v>
      </c>
      <c r="B216" s="62">
        <v>200</v>
      </c>
      <c r="C216" s="62">
        <v>120</v>
      </c>
      <c r="D216" s="62" t="s">
        <v>30</v>
      </c>
      <c r="E216" s="62">
        <v>0</v>
      </c>
      <c r="F216" s="62">
        <v>0</v>
      </c>
      <c r="G216" s="62">
        <v>0</v>
      </c>
      <c r="H216" s="62"/>
      <c r="I216" s="62">
        <v>6.0730000000000004</v>
      </c>
      <c r="J216" s="62">
        <v>6989</v>
      </c>
      <c r="K216" s="62">
        <v>13738</v>
      </c>
      <c r="L216" s="62">
        <v>13773</v>
      </c>
      <c r="M216" s="62" t="s">
        <v>31</v>
      </c>
      <c r="N216" s="62"/>
      <c r="O216" s="62">
        <v>0.96199999999999997</v>
      </c>
      <c r="P216" s="62">
        <v>7192</v>
      </c>
      <c r="Q216" s="62">
        <v>13665</v>
      </c>
      <c r="R216" s="62">
        <v>13710</v>
      </c>
      <c r="S216" s="62" t="s">
        <v>31</v>
      </c>
      <c r="T216" s="62"/>
      <c r="U216" s="62">
        <v>8.5000000000000006E-2</v>
      </c>
      <c r="V216" s="62">
        <v>0</v>
      </c>
      <c r="W216" s="62">
        <v>0</v>
      </c>
      <c r="X216" s="62">
        <v>0</v>
      </c>
      <c r="Y216" s="62" t="s">
        <v>32</v>
      </c>
      <c r="Z216" s="62"/>
      <c r="AA216" s="62">
        <v>0.03</v>
      </c>
      <c r="AB216" s="62">
        <v>0</v>
      </c>
      <c r="AC216" s="62">
        <v>0</v>
      </c>
      <c r="AD216" s="62">
        <v>0</v>
      </c>
      <c r="AE216" s="62" t="s">
        <v>32</v>
      </c>
    </row>
    <row r="217" spans="1:31" x14ac:dyDescent="0.3">
      <c r="A217" s="62" t="s">
        <v>106</v>
      </c>
      <c r="B217" s="62">
        <v>201</v>
      </c>
      <c r="C217" s="62">
        <v>130</v>
      </c>
      <c r="D217" s="62" t="s">
        <v>107</v>
      </c>
      <c r="E217" s="62">
        <v>0</v>
      </c>
      <c r="F217" s="62">
        <v>0</v>
      </c>
      <c r="G217" s="62">
        <v>0</v>
      </c>
      <c r="H217" s="62"/>
      <c r="I217" s="62">
        <v>0.33900000000000002</v>
      </c>
      <c r="J217" s="62">
        <v>5404</v>
      </c>
      <c r="K217" s="62">
        <v>13798</v>
      </c>
      <c r="L217" s="62">
        <v>13832</v>
      </c>
      <c r="M217" s="62" t="s">
        <v>31</v>
      </c>
      <c r="N217" s="62"/>
      <c r="O217" s="62">
        <v>4.4999999999999998E-2</v>
      </c>
      <c r="P217" s="62">
        <v>4376</v>
      </c>
      <c r="Q217" s="62">
        <v>13725</v>
      </c>
      <c r="R217" s="62">
        <v>13770</v>
      </c>
      <c r="S217" s="62" t="s">
        <v>31</v>
      </c>
      <c r="T217" s="62"/>
      <c r="U217" s="62">
        <v>5.0000000000000001E-3</v>
      </c>
      <c r="V217" s="62">
        <v>0</v>
      </c>
      <c r="W217" s="62">
        <v>0</v>
      </c>
      <c r="X217" s="62">
        <v>0</v>
      </c>
      <c r="Y217" s="62" t="s">
        <v>32</v>
      </c>
      <c r="Z217" s="62"/>
      <c r="AA217" s="62">
        <v>1E-3</v>
      </c>
      <c r="AB217" s="62">
        <v>0</v>
      </c>
      <c r="AC217" s="62">
        <v>0</v>
      </c>
      <c r="AD217" s="62">
        <v>0</v>
      </c>
      <c r="AE217" s="62" t="s">
        <v>32</v>
      </c>
    </row>
    <row r="218" spans="1:31" x14ac:dyDescent="0.3">
      <c r="A218" s="62" t="s">
        <v>106</v>
      </c>
      <c r="B218" s="62">
        <v>202</v>
      </c>
      <c r="C218" s="62">
        <v>133</v>
      </c>
      <c r="D218" s="62" t="s">
        <v>108</v>
      </c>
      <c r="E218" s="62">
        <v>0</v>
      </c>
      <c r="F218" s="62">
        <v>0</v>
      </c>
      <c r="G218" s="62">
        <v>0</v>
      </c>
      <c r="H218" s="62"/>
      <c r="I218" s="62">
        <v>1.6559999999999999</v>
      </c>
      <c r="J218" s="62">
        <v>5768</v>
      </c>
      <c r="K218" s="62">
        <v>13858</v>
      </c>
      <c r="L218" s="62">
        <v>13892</v>
      </c>
      <c r="M218" s="62" t="s">
        <v>31</v>
      </c>
      <c r="N218" s="62"/>
      <c r="O218" s="62">
        <v>0.192</v>
      </c>
      <c r="P218" s="62">
        <v>4828</v>
      </c>
      <c r="Q218" s="62">
        <v>13785</v>
      </c>
      <c r="R218" s="62">
        <v>13828</v>
      </c>
      <c r="S218" s="62" t="s">
        <v>31</v>
      </c>
      <c r="T218" s="62"/>
      <c r="U218" s="62">
        <v>2.3E-2</v>
      </c>
      <c r="V218" s="62">
        <v>0</v>
      </c>
      <c r="W218" s="62">
        <v>0</v>
      </c>
      <c r="X218" s="62">
        <v>0</v>
      </c>
      <c r="Y218" s="62" t="s">
        <v>32</v>
      </c>
      <c r="Z218" s="62"/>
      <c r="AA218" s="62">
        <v>6.0000000000000001E-3</v>
      </c>
      <c r="AB218" s="62">
        <v>0</v>
      </c>
      <c r="AC218" s="62">
        <v>0</v>
      </c>
      <c r="AD218" s="62">
        <v>0</v>
      </c>
      <c r="AE218" s="62" t="s">
        <v>32</v>
      </c>
    </row>
    <row r="219" spans="1:31" x14ac:dyDescent="0.3">
      <c r="A219" s="62" t="s">
        <v>106</v>
      </c>
      <c r="B219" s="62">
        <v>203</v>
      </c>
      <c r="C219" s="62">
        <v>131</v>
      </c>
      <c r="D219" s="62" t="s">
        <v>107</v>
      </c>
      <c r="E219" s="62">
        <v>0</v>
      </c>
      <c r="F219" s="62">
        <v>0</v>
      </c>
      <c r="G219" s="62">
        <v>0</v>
      </c>
      <c r="H219" s="62"/>
      <c r="I219" s="62">
        <v>14.513999999999999</v>
      </c>
      <c r="J219" s="62">
        <v>9322</v>
      </c>
      <c r="K219" s="62">
        <v>13918</v>
      </c>
      <c r="L219" s="62">
        <v>13954</v>
      </c>
      <c r="M219" s="62" t="s">
        <v>31</v>
      </c>
      <c r="N219" s="62"/>
      <c r="O219" s="62">
        <v>1.486</v>
      </c>
      <c r="P219" s="62">
        <v>8800</v>
      </c>
      <c r="Q219" s="62">
        <v>13845</v>
      </c>
      <c r="R219" s="62">
        <v>13887</v>
      </c>
      <c r="S219" s="62" t="s">
        <v>31</v>
      </c>
      <c r="T219" s="62"/>
      <c r="U219" s="62">
        <v>0.20300000000000001</v>
      </c>
      <c r="V219" s="62">
        <v>0</v>
      </c>
      <c r="W219" s="62">
        <v>0</v>
      </c>
      <c r="X219" s="62">
        <v>0</v>
      </c>
      <c r="Y219" s="62" t="s">
        <v>32</v>
      </c>
      <c r="Z219" s="62"/>
      <c r="AA219" s="62">
        <v>4.5999999999999999E-2</v>
      </c>
      <c r="AB219" s="62">
        <v>0</v>
      </c>
      <c r="AC219" s="62">
        <v>0</v>
      </c>
      <c r="AD219" s="62">
        <v>0</v>
      </c>
      <c r="AE219" s="62" t="s">
        <v>32</v>
      </c>
    </row>
    <row r="220" spans="1:31" x14ac:dyDescent="0.3">
      <c r="A220" s="62" t="s">
        <v>106</v>
      </c>
      <c r="B220" s="62">
        <v>204</v>
      </c>
      <c r="C220" s="62">
        <v>132</v>
      </c>
      <c r="D220" s="62" t="s">
        <v>108</v>
      </c>
      <c r="E220" s="62">
        <v>0</v>
      </c>
      <c r="F220" s="62">
        <v>0</v>
      </c>
      <c r="G220" s="62">
        <v>0</v>
      </c>
      <c r="H220" s="62"/>
      <c r="I220" s="62">
        <v>74.225999999999999</v>
      </c>
      <c r="J220" s="62">
        <v>25827</v>
      </c>
      <c r="K220" s="62">
        <v>13978</v>
      </c>
      <c r="L220" s="62">
        <v>14013</v>
      </c>
      <c r="M220" s="62" t="s">
        <v>31</v>
      </c>
      <c r="N220" s="62"/>
      <c r="O220" s="62">
        <v>7.4359999999999999</v>
      </c>
      <c r="P220" s="62">
        <v>27073</v>
      </c>
      <c r="Q220" s="62">
        <v>13905</v>
      </c>
      <c r="R220" s="62">
        <v>13947</v>
      </c>
      <c r="S220" s="62" t="s">
        <v>31</v>
      </c>
      <c r="T220" s="62"/>
      <c r="U220" s="62">
        <v>1.04</v>
      </c>
      <c r="V220" s="62">
        <v>0</v>
      </c>
      <c r="W220" s="62">
        <v>0</v>
      </c>
      <c r="X220" s="62">
        <v>0</v>
      </c>
      <c r="Y220" s="62" t="s">
        <v>32</v>
      </c>
      <c r="Z220" s="62"/>
      <c r="AA220" s="62">
        <v>0.23</v>
      </c>
      <c r="AB220" s="62">
        <v>0</v>
      </c>
      <c r="AC220" s="62">
        <v>0</v>
      </c>
      <c r="AD220" s="62">
        <v>0</v>
      </c>
      <c r="AE220" s="62" t="s">
        <v>32</v>
      </c>
    </row>
    <row r="221" spans="1:31" x14ac:dyDescent="0.3">
      <c r="A221" s="62" t="s">
        <v>109</v>
      </c>
      <c r="B221" s="62">
        <v>205</v>
      </c>
      <c r="C221" s="62">
        <v>0</v>
      </c>
      <c r="D221" s="62" t="s">
        <v>110</v>
      </c>
      <c r="E221" s="62">
        <v>0</v>
      </c>
      <c r="F221" s="62">
        <v>0</v>
      </c>
      <c r="G221" s="62">
        <v>0</v>
      </c>
      <c r="H221" s="62"/>
      <c r="I221" s="62">
        <v>-7.1719999999999997</v>
      </c>
      <c r="J221" s="62">
        <v>3328</v>
      </c>
      <c r="K221" s="62">
        <v>14158</v>
      </c>
      <c r="L221" s="62">
        <v>14201</v>
      </c>
      <c r="M221" s="62" t="s">
        <v>31</v>
      </c>
      <c r="N221" s="62"/>
      <c r="O221" s="62">
        <v>-0.30599999999999999</v>
      </c>
      <c r="P221" s="62">
        <v>3299</v>
      </c>
      <c r="Q221" s="62">
        <v>14085</v>
      </c>
      <c r="R221" s="62">
        <v>14107</v>
      </c>
      <c r="S221" s="62" t="s">
        <v>31</v>
      </c>
      <c r="T221" s="62"/>
      <c r="U221" s="62">
        <v>-0.1</v>
      </c>
      <c r="V221" s="62">
        <v>0</v>
      </c>
      <c r="W221" s="62">
        <v>0</v>
      </c>
      <c r="X221" s="62">
        <v>0</v>
      </c>
      <c r="Y221" s="62" t="s">
        <v>32</v>
      </c>
      <c r="Z221" s="62"/>
      <c r="AA221" s="62">
        <v>-8.9999999999999993E-3</v>
      </c>
      <c r="AB221" s="62">
        <v>0</v>
      </c>
      <c r="AC221" s="62">
        <v>0</v>
      </c>
      <c r="AD221" s="62">
        <v>0</v>
      </c>
      <c r="AE221" s="62" t="s">
        <v>32</v>
      </c>
    </row>
    <row r="222" spans="1:31" x14ac:dyDescent="0.3">
      <c r="A222" s="62" t="s">
        <v>111</v>
      </c>
      <c r="B222" s="62">
        <v>206</v>
      </c>
      <c r="C222" s="62">
        <v>121</v>
      </c>
      <c r="D222" s="62" t="s">
        <v>30</v>
      </c>
      <c r="E222" s="62">
        <v>2</v>
      </c>
      <c r="F222" s="62">
        <v>0</v>
      </c>
      <c r="G222" s="62">
        <v>0</v>
      </c>
      <c r="H222" s="62"/>
      <c r="I222" s="62">
        <v>0.61</v>
      </c>
      <c r="J222" s="62">
        <v>5479</v>
      </c>
      <c r="K222" s="62">
        <v>14218</v>
      </c>
      <c r="L222" s="62">
        <v>14254</v>
      </c>
      <c r="M222" s="62" t="s">
        <v>31</v>
      </c>
      <c r="N222" s="62"/>
      <c r="O222" s="62">
        <v>0.123</v>
      </c>
      <c r="P222" s="62">
        <v>4615</v>
      </c>
      <c r="Q222" s="62">
        <v>14145</v>
      </c>
      <c r="R222" s="62">
        <v>14191</v>
      </c>
      <c r="S222" s="62" t="s">
        <v>31</v>
      </c>
      <c r="T222" s="62"/>
      <c r="U222" s="62">
        <v>8.9999999999999993E-3</v>
      </c>
      <c r="V222" s="62">
        <v>0</v>
      </c>
      <c r="W222" s="62">
        <v>0</v>
      </c>
      <c r="X222" s="62">
        <v>0</v>
      </c>
      <c r="Y222" s="62" t="s">
        <v>32</v>
      </c>
      <c r="Z222" s="62"/>
      <c r="AA222" s="62">
        <v>4.0000000000000001E-3</v>
      </c>
      <c r="AB222" s="62">
        <v>0</v>
      </c>
      <c r="AC222" s="62">
        <v>0</v>
      </c>
      <c r="AD222" s="62">
        <v>0</v>
      </c>
      <c r="AE222" s="62" t="s">
        <v>32</v>
      </c>
    </row>
    <row r="223" spans="1:31" x14ac:dyDescent="0.3">
      <c r="A223" s="62" t="s">
        <v>111</v>
      </c>
      <c r="B223" s="62">
        <v>207</v>
      </c>
      <c r="C223" s="62">
        <v>121</v>
      </c>
      <c r="D223" s="62" t="s">
        <v>30</v>
      </c>
      <c r="E223" s="62">
        <v>2</v>
      </c>
      <c r="F223" s="62">
        <v>0</v>
      </c>
      <c r="G223" s="62">
        <v>0</v>
      </c>
      <c r="H223" s="62"/>
      <c r="I223" s="62">
        <v>0.73699999999999999</v>
      </c>
      <c r="J223" s="62">
        <v>5514</v>
      </c>
      <c r="K223" s="62">
        <v>14278</v>
      </c>
      <c r="L223" s="62">
        <v>14314</v>
      </c>
      <c r="M223" s="62" t="s">
        <v>31</v>
      </c>
      <c r="N223" s="62"/>
      <c r="O223" s="62">
        <v>0.111</v>
      </c>
      <c r="P223" s="62">
        <v>4580</v>
      </c>
      <c r="Q223" s="62">
        <v>14205</v>
      </c>
      <c r="R223" s="62">
        <v>14250</v>
      </c>
      <c r="S223" s="62" t="s">
        <v>31</v>
      </c>
      <c r="T223" s="62"/>
      <c r="U223" s="62">
        <v>0.01</v>
      </c>
      <c r="V223" s="62">
        <v>0</v>
      </c>
      <c r="W223" s="62">
        <v>0</v>
      </c>
      <c r="X223" s="62">
        <v>0</v>
      </c>
      <c r="Y223" s="62" t="s">
        <v>32</v>
      </c>
      <c r="Z223" s="62"/>
      <c r="AA223" s="62">
        <v>3.0000000000000001E-3</v>
      </c>
      <c r="AB223" s="62">
        <v>0</v>
      </c>
      <c r="AC223" s="62">
        <v>0</v>
      </c>
      <c r="AD223" s="62">
        <v>0</v>
      </c>
      <c r="AE223" s="62" t="s">
        <v>32</v>
      </c>
    </row>
    <row r="224" spans="1:31" x14ac:dyDescent="0.3">
      <c r="A224" s="62" t="s">
        <v>111</v>
      </c>
      <c r="B224" s="62">
        <v>208</v>
      </c>
      <c r="C224" s="62">
        <v>121</v>
      </c>
      <c r="D224" s="62" t="s">
        <v>30</v>
      </c>
      <c r="E224" s="62">
        <v>2</v>
      </c>
      <c r="F224" s="62">
        <v>0</v>
      </c>
      <c r="G224" s="62">
        <v>0</v>
      </c>
      <c r="H224" s="62"/>
      <c r="I224" s="62">
        <v>0.73699999999999999</v>
      </c>
      <c r="J224" s="62">
        <v>5514</v>
      </c>
      <c r="K224" s="62">
        <v>14338</v>
      </c>
      <c r="L224" s="62">
        <v>14374</v>
      </c>
      <c r="M224" s="62" t="s">
        <v>31</v>
      </c>
      <c r="N224" s="62"/>
      <c r="O224" s="62">
        <v>0.122</v>
      </c>
      <c r="P224" s="62">
        <v>4612</v>
      </c>
      <c r="Q224" s="62">
        <v>14265</v>
      </c>
      <c r="R224" s="62">
        <v>14311</v>
      </c>
      <c r="S224" s="62" t="s">
        <v>31</v>
      </c>
      <c r="T224" s="62"/>
      <c r="U224" s="62">
        <v>0.01</v>
      </c>
      <c r="V224" s="62">
        <v>0</v>
      </c>
      <c r="W224" s="62">
        <v>0</v>
      </c>
      <c r="X224" s="62">
        <v>0</v>
      </c>
      <c r="Y224" s="62" t="s">
        <v>32</v>
      </c>
      <c r="Z224" s="62"/>
      <c r="AA224" s="62">
        <v>4.0000000000000001E-3</v>
      </c>
      <c r="AB224" s="62">
        <v>0</v>
      </c>
      <c r="AC224" s="62">
        <v>0</v>
      </c>
      <c r="AD224" s="62">
        <v>0</v>
      </c>
      <c r="AE224" s="62" t="s">
        <v>32</v>
      </c>
    </row>
    <row r="225" spans="1:31" x14ac:dyDescent="0.3">
      <c r="A225" s="62" t="s">
        <v>111</v>
      </c>
      <c r="B225" s="62">
        <v>209</v>
      </c>
      <c r="C225" s="62">
        <v>121</v>
      </c>
      <c r="D225" s="62" t="s">
        <v>30</v>
      </c>
      <c r="E225" s="62">
        <v>2</v>
      </c>
      <c r="F225" s="62">
        <v>0</v>
      </c>
      <c r="G225" s="62">
        <v>0</v>
      </c>
      <c r="H225" s="62"/>
      <c r="I225" s="62">
        <v>0.82</v>
      </c>
      <c r="J225" s="62">
        <v>5537</v>
      </c>
      <c r="K225" s="62">
        <v>14398</v>
      </c>
      <c r="L225" s="62">
        <v>14434</v>
      </c>
      <c r="M225" s="62" t="s">
        <v>31</v>
      </c>
      <c r="N225" s="62"/>
      <c r="O225" s="62">
        <v>0.121</v>
      </c>
      <c r="P225" s="62">
        <v>4610</v>
      </c>
      <c r="Q225" s="62">
        <v>14325</v>
      </c>
      <c r="R225" s="62">
        <v>14370</v>
      </c>
      <c r="S225" s="62" t="s">
        <v>31</v>
      </c>
      <c r="T225" s="62"/>
      <c r="U225" s="62">
        <v>1.0999999999999999E-2</v>
      </c>
      <c r="V225" s="62">
        <v>0</v>
      </c>
      <c r="W225" s="62">
        <v>0</v>
      </c>
      <c r="X225" s="62">
        <v>0</v>
      </c>
      <c r="Y225" s="62" t="s">
        <v>32</v>
      </c>
      <c r="Z225" s="62"/>
      <c r="AA225" s="62">
        <v>4.0000000000000001E-3</v>
      </c>
      <c r="AB225" s="62">
        <v>0</v>
      </c>
      <c r="AC225" s="62">
        <v>0</v>
      </c>
      <c r="AD225" s="62">
        <v>0</v>
      </c>
      <c r="AE225" s="62" t="s">
        <v>32</v>
      </c>
    </row>
    <row r="226" spans="1:31" x14ac:dyDescent="0.3">
      <c r="A226" s="62" t="s">
        <v>111</v>
      </c>
      <c r="B226" s="62">
        <v>210</v>
      </c>
      <c r="C226" s="62">
        <v>121</v>
      </c>
      <c r="D226" s="62" t="s">
        <v>30</v>
      </c>
      <c r="E226" s="62">
        <v>2</v>
      </c>
      <c r="F226" s="62">
        <v>0</v>
      </c>
      <c r="G226" s="62">
        <v>0</v>
      </c>
      <c r="H226" s="62"/>
      <c r="I226" s="62">
        <v>0.751</v>
      </c>
      <c r="J226" s="62">
        <v>5518</v>
      </c>
      <c r="K226" s="62">
        <v>14458</v>
      </c>
      <c r="L226" s="62">
        <v>14494</v>
      </c>
      <c r="M226" s="62" t="s">
        <v>31</v>
      </c>
      <c r="N226" s="62"/>
      <c r="O226" s="62">
        <v>0.115</v>
      </c>
      <c r="P226" s="62">
        <v>4591</v>
      </c>
      <c r="Q226" s="62">
        <v>14385</v>
      </c>
      <c r="R226" s="62">
        <v>14431</v>
      </c>
      <c r="S226" s="62" t="s">
        <v>31</v>
      </c>
      <c r="T226" s="62"/>
      <c r="U226" s="62">
        <v>1.0999999999999999E-2</v>
      </c>
      <c r="V226" s="62">
        <v>0</v>
      </c>
      <c r="W226" s="62">
        <v>0</v>
      </c>
      <c r="X226" s="62">
        <v>0</v>
      </c>
      <c r="Y226" s="62" t="s">
        <v>32</v>
      </c>
      <c r="Z226" s="62"/>
      <c r="AA226" s="62">
        <v>4.0000000000000001E-3</v>
      </c>
      <c r="AB226" s="62">
        <v>0</v>
      </c>
      <c r="AC226" s="62">
        <v>0</v>
      </c>
      <c r="AD226" s="62">
        <v>0</v>
      </c>
      <c r="AE226" s="62" t="s">
        <v>32</v>
      </c>
    </row>
    <row r="227" spans="1:31" x14ac:dyDescent="0.3">
      <c r="A227" s="62" t="s">
        <v>111</v>
      </c>
      <c r="B227" s="62">
        <v>211</v>
      </c>
      <c r="C227" s="62">
        <v>121</v>
      </c>
      <c r="D227" s="62" t="s">
        <v>30</v>
      </c>
      <c r="E227" s="62">
        <v>2</v>
      </c>
      <c r="F227" s="62">
        <v>0</v>
      </c>
      <c r="G227" s="62">
        <v>0</v>
      </c>
      <c r="H227" s="62"/>
      <c r="I227" s="62">
        <v>0.74099999999999999</v>
      </c>
      <c r="J227" s="62">
        <v>5515</v>
      </c>
      <c r="K227" s="62">
        <v>14518</v>
      </c>
      <c r="L227" s="62">
        <v>14554</v>
      </c>
      <c r="M227" s="62" t="s">
        <v>31</v>
      </c>
      <c r="N227" s="62"/>
      <c r="O227" s="62">
        <v>0.122</v>
      </c>
      <c r="P227" s="62">
        <v>4611</v>
      </c>
      <c r="Q227" s="62">
        <v>14445</v>
      </c>
      <c r="R227" s="62">
        <v>14491</v>
      </c>
      <c r="S227" s="62" t="s">
        <v>31</v>
      </c>
      <c r="T227" s="62"/>
      <c r="U227" s="62">
        <v>0.01</v>
      </c>
      <c r="V227" s="62">
        <v>0</v>
      </c>
      <c r="W227" s="62">
        <v>0</v>
      </c>
      <c r="X227" s="62">
        <v>0</v>
      </c>
      <c r="Y227" s="62" t="s">
        <v>32</v>
      </c>
      <c r="Z227" s="62"/>
      <c r="AA227" s="62">
        <v>4.0000000000000001E-3</v>
      </c>
      <c r="AB227" s="62">
        <v>0</v>
      </c>
      <c r="AC227" s="62">
        <v>0</v>
      </c>
      <c r="AD227" s="62">
        <v>0</v>
      </c>
      <c r="AE227" s="62" t="s">
        <v>32</v>
      </c>
    </row>
    <row r="228" spans="1:31" x14ac:dyDescent="0.3">
      <c r="A228" s="62" t="s">
        <v>111</v>
      </c>
      <c r="B228" s="62">
        <v>212</v>
      </c>
      <c r="C228" s="62">
        <v>121</v>
      </c>
      <c r="D228" s="62" t="s">
        <v>30</v>
      </c>
      <c r="E228" s="62">
        <v>2</v>
      </c>
      <c r="F228" s="62">
        <v>0</v>
      </c>
      <c r="G228" s="62">
        <v>0</v>
      </c>
      <c r="H228" s="62"/>
      <c r="I228" s="62">
        <v>0.75900000000000001</v>
      </c>
      <c r="J228" s="62">
        <v>5520</v>
      </c>
      <c r="K228" s="62">
        <v>14578</v>
      </c>
      <c r="L228" s="62">
        <v>14614</v>
      </c>
      <c r="M228" s="62" t="s">
        <v>31</v>
      </c>
      <c r="N228" s="62"/>
      <c r="O228" s="62">
        <v>0.114</v>
      </c>
      <c r="P228" s="62">
        <v>4587</v>
      </c>
      <c r="Q228" s="62">
        <v>14505</v>
      </c>
      <c r="R228" s="62">
        <v>14551</v>
      </c>
      <c r="S228" s="62" t="s">
        <v>31</v>
      </c>
      <c r="T228" s="62"/>
      <c r="U228" s="62">
        <v>1.0999999999999999E-2</v>
      </c>
      <c r="V228" s="62">
        <v>0</v>
      </c>
      <c r="W228" s="62">
        <v>0</v>
      </c>
      <c r="X228" s="62">
        <v>0</v>
      </c>
      <c r="Y228" s="62" t="s">
        <v>32</v>
      </c>
      <c r="Z228" s="62"/>
      <c r="AA228" s="62">
        <v>4.0000000000000001E-3</v>
      </c>
      <c r="AB228" s="62">
        <v>0</v>
      </c>
      <c r="AC228" s="62">
        <v>0</v>
      </c>
      <c r="AD228" s="62">
        <v>0</v>
      </c>
      <c r="AE228" s="62" t="s">
        <v>32</v>
      </c>
    </row>
    <row r="229" spans="1:31" x14ac:dyDescent="0.3">
      <c r="A229" s="62" t="s">
        <v>112</v>
      </c>
      <c r="B229" s="62">
        <v>213</v>
      </c>
      <c r="C229" s="62">
        <v>122</v>
      </c>
      <c r="D229" s="62" t="s">
        <v>30</v>
      </c>
      <c r="E229" s="62">
        <v>4</v>
      </c>
      <c r="F229" s="62">
        <v>0</v>
      </c>
      <c r="G229" s="62">
        <v>0</v>
      </c>
      <c r="H229" s="62"/>
      <c r="I229" s="62">
        <v>1.385</v>
      </c>
      <c r="J229" s="62">
        <v>5693</v>
      </c>
      <c r="K229" s="62">
        <v>14638</v>
      </c>
      <c r="L229" s="62">
        <v>14674</v>
      </c>
      <c r="M229" s="62" t="s">
        <v>31</v>
      </c>
      <c r="N229" s="62"/>
      <c r="O229" s="62">
        <v>0.2</v>
      </c>
      <c r="P229" s="62">
        <v>4852</v>
      </c>
      <c r="Q229" s="62">
        <v>14565</v>
      </c>
      <c r="R229" s="62">
        <v>14611</v>
      </c>
      <c r="S229" s="62" t="s">
        <v>31</v>
      </c>
      <c r="T229" s="62"/>
      <c r="U229" s="62">
        <v>1.9E-2</v>
      </c>
      <c r="V229" s="62">
        <v>0</v>
      </c>
      <c r="W229" s="62">
        <v>0</v>
      </c>
      <c r="X229" s="62">
        <v>0</v>
      </c>
      <c r="Y229" s="62" t="s">
        <v>32</v>
      </c>
      <c r="Z229" s="62"/>
      <c r="AA229" s="62">
        <v>6.0000000000000001E-3</v>
      </c>
      <c r="AB229" s="62">
        <v>0</v>
      </c>
      <c r="AC229" s="62">
        <v>0</v>
      </c>
      <c r="AD229" s="62">
        <v>0</v>
      </c>
      <c r="AE229" s="62" t="s">
        <v>32</v>
      </c>
    </row>
    <row r="230" spans="1:31" x14ac:dyDescent="0.3">
      <c r="A230" s="62" t="s">
        <v>112</v>
      </c>
      <c r="B230" s="62">
        <v>214</v>
      </c>
      <c r="C230" s="62">
        <v>122</v>
      </c>
      <c r="D230" s="62" t="s">
        <v>30</v>
      </c>
      <c r="E230" s="62">
        <v>4</v>
      </c>
      <c r="F230" s="62">
        <v>0</v>
      </c>
      <c r="G230" s="62">
        <v>0</v>
      </c>
      <c r="H230" s="62"/>
      <c r="I230" s="62">
        <v>1.381</v>
      </c>
      <c r="J230" s="62">
        <v>5692</v>
      </c>
      <c r="K230" s="62">
        <v>14698</v>
      </c>
      <c r="L230" s="62">
        <v>14734</v>
      </c>
      <c r="M230" s="62" t="s">
        <v>31</v>
      </c>
      <c r="N230" s="62"/>
      <c r="O230" s="62">
        <v>0.193</v>
      </c>
      <c r="P230" s="62">
        <v>4831</v>
      </c>
      <c r="Q230" s="62">
        <v>14625</v>
      </c>
      <c r="R230" s="62">
        <v>14671</v>
      </c>
      <c r="S230" s="62" t="s">
        <v>31</v>
      </c>
      <c r="T230" s="62"/>
      <c r="U230" s="62">
        <v>1.9E-2</v>
      </c>
      <c r="V230" s="62">
        <v>0</v>
      </c>
      <c r="W230" s="62">
        <v>0</v>
      </c>
      <c r="X230" s="62">
        <v>0</v>
      </c>
      <c r="Y230" s="62" t="s">
        <v>32</v>
      </c>
      <c r="Z230" s="62"/>
      <c r="AA230" s="62">
        <v>6.0000000000000001E-3</v>
      </c>
      <c r="AB230" s="62">
        <v>0</v>
      </c>
      <c r="AC230" s="62">
        <v>0</v>
      </c>
      <c r="AD230" s="62">
        <v>0</v>
      </c>
      <c r="AE230" s="62" t="s">
        <v>32</v>
      </c>
    </row>
    <row r="231" spans="1:31" x14ac:dyDescent="0.3">
      <c r="A231" s="62" t="s">
        <v>112</v>
      </c>
      <c r="B231" s="62">
        <v>215</v>
      </c>
      <c r="C231" s="62">
        <v>122</v>
      </c>
      <c r="D231" s="62" t="s">
        <v>30</v>
      </c>
      <c r="E231" s="62">
        <v>4</v>
      </c>
      <c r="F231" s="62">
        <v>0</v>
      </c>
      <c r="G231" s="62">
        <v>0</v>
      </c>
      <c r="H231" s="62"/>
      <c r="I231" s="62">
        <v>1.3660000000000001</v>
      </c>
      <c r="J231" s="62">
        <v>5688</v>
      </c>
      <c r="K231" s="62">
        <v>14758</v>
      </c>
      <c r="L231" s="62">
        <v>14794</v>
      </c>
      <c r="M231" s="62" t="s">
        <v>31</v>
      </c>
      <c r="N231" s="62"/>
      <c r="O231" s="62">
        <v>0.192</v>
      </c>
      <c r="P231" s="62">
        <v>4828</v>
      </c>
      <c r="Q231" s="62">
        <v>14685</v>
      </c>
      <c r="R231" s="62">
        <v>14732</v>
      </c>
      <c r="S231" s="62" t="s">
        <v>31</v>
      </c>
      <c r="T231" s="62"/>
      <c r="U231" s="62">
        <v>1.9E-2</v>
      </c>
      <c r="V231" s="62">
        <v>0</v>
      </c>
      <c r="W231" s="62">
        <v>0</v>
      </c>
      <c r="X231" s="62">
        <v>0</v>
      </c>
      <c r="Y231" s="62" t="s">
        <v>32</v>
      </c>
      <c r="Z231" s="62"/>
      <c r="AA231" s="62">
        <v>6.0000000000000001E-3</v>
      </c>
      <c r="AB231" s="62">
        <v>0</v>
      </c>
      <c r="AC231" s="62">
        <v>0</v>
      </c>
      <c r="AD231" s="62">
        <v>0</v>
      </c>
      <c r="AE231" s="62" t="s">
        <v>32</v>
      </c>
    </row>
    <row r="232" spans="1:31" x14ac:dyDescent="0.3">
      <c r="A232" s="62" t="s">
        <v>112</v>
      </c>
      <c r="B232" s="62">
        <v>216</v>
      </c>
      <c r="C232" s="62">
        <v>122</v>
      </c>
      <c r="D232" s="62" t="s">
        <v>30</v>
      </c>
      <c r="E232" s="62">
        <v>4</v>
      </c>
      <c r="F232" s="62">
        <v>0</v>
      </c>
      <c r="G232" s="62">
        <v>0</v>
      </c>
      <c r="H232" s="62"/>
      <c r="I232" s="62">
        <v>1.4139999999999999</v>
      </c>
      <c r="J232" s="62">
        <v>5701</v>
      </c>
      <c r="K232" s="62">
        <v>14818</v>
      </c>
      <c r="L232" s="62">
        <v>14853</v>
      </c>
      <c r="M232" s="62" t="s">
        <v>31</v>
      </c>
      <c r="N232" s="62"/>
      <c r="O232" s="62">
        <v>0.19500000000000001</v>
      </c>
      <c r="P232" s="62">
        <v>4838</v>
      </c>
      <c r="Q232" s="62">
        <v>14745</v>
      </c>
      <c r="R232" s="62">
        <v>14792</v>
      </c>
      <c r="S232" s="62" t="s">
        <v>31</v>
      </c>
      <c r="T232" s="62"/>
      <c r="U232" s="62">
        <v>0.02</v>
      </c>
      <c r="V232" s="62">
        <v>0</v>
      </c>
      <c r="W232" s="62">
        <v>0</v>
      </c>
      <c r="X232" s="62">
        <v>0</v>
      </c>
      <c r="Y232" s="62" t="s">
        <v>32</v>
      </c>
      <c r="Z232" s="62"/>
      <c r="AA232" s="62">
        <v>6.0000000000000001E-3</v>
      </c>
      <c r="AB232" s="62">
        <v>0</v>
      </c>
      <c r="AC232" s="62">
        <v>0</v>
      </c>
      <c r="AD232" s="62">
        <v>0</v>
      </c>
      <c r="AE232" s="62" t="s">
        <v>32</v>
      </c>
    </row>
    <row r="233" spans="1:31" x14ac:dyDescent="0.3">
      <c r="A233" s="62" t="s">
        <v>112</v>
      </c>
      <c r="B233" s="62">
        <v>217</v>
      </c>
      <c r="C233" s="62">
        <v>122</v>
      </c>
      <c r="D233" s="62" t="s">
        <v>30</v>
      </c>
      <c r="E233" s="62">
        <v>4</v>
      </c>
      <c r="F233" s="62">
        <v>0</v>
      </c>
      <c r="G233" s="62">
        <v>0</v>
      </c>
      <c r="H233" s="62"/>
      <c r="I233" s="62">
        <v>1.45</v>
      </c>
      <c r="J233" s="62">
        <v>5711</v>
      </c>
      <c r="K233" s="62">
        <v>14878</v>
      </c>
      <c r="L233" s="62">
        <v>14914</v>
      </c>
      <c r="M233" s="62" t="s">
        <v>31</v>
      </c>
      <c r="N233" s="62"/>
      <c r="O233" s="62">
        <v>0.193</v>
      </c>
      <c r="P233" s="62">
        <v>4831</v>
      </c>
      <c r="Q233" s="62">
        <v>14805</v>
      </c>
      <c r="R233" s="62">
        <v>14851</v>
      </c>
      <c r="S233" s="62" t="s">
        <v>31</v>
      </c>
      <c r="T233" s="62"/>
      <c r="U233" s="62">
        <v>0.02</v>
      </c>
      <c r="V233" s="62">
        <v>0</v>
      </c>
      <c r="W233" s="62">
        <v>0</v>
      </c>
      <c r="X233" s="62">
        <v>0</v>
      </c>
      <c r="Y233" s="62" t="s">
        <v>32</v>
      </c>
      <c r="Z233" s="62"/>
      <c r="AA233" s="62">
        <v>6.0000000000000001E-3</v>
      </c>
      <c r="AB233" s="62">
        <v>0</v>
      </c>
      <c r="AC233" s="62">
        <v>0</v>
      </c>
      <c r="AD233" s="62">
        <v>0</v>
      </c>
      <c r="AE233" s="62" t="s">
        <v>32</v>
      </c>
    </row>
    <row r="234" spans="1:31" x14ac:dyDescent="0.3">
      <c r="A234" s="62" t="s">
        <v>112</v>
      </c>
      <c r="B234" s="62">
        <v>218</v>
      </c>
      <c r="C234" s="62">
        <v>122</v>
      </c>
      <c r="D234" s="62" t="s">
        <v>30</v>
      </c>
      <c r="E234" s="62">
        <v>4</v>
      </c>
      <c r="F234" s="62">
        <v>0</v>
      </c>
      <c r="G234" s="62">
        <v>0</v>
      </c>
      <c r="H234" s="62"/>
      <c r="I234" s="62">
        <v>1.403</v>
      </c>
      <c r="J234" s="62">
        <v>5698</v>
      </c>
      <c r="K234" s="62">
        <v>14938</v>
      </c>
      <c r="L234" s="62">
        <v>14974</v>
      </c>
      <c r="M234" s="62" t="s">
        <v>31</v>
      </c>
      <c r="N234" s="62"/>
      <c r="O234" s="62">
        <v>0.19600000000000001</v>
      </c>
      <c r="P234" s="62">
        <v>4841</v>
      </c>
      <c r="Q234" s="62">
        <v>14865</v>
      </c>
      <c r="R234" s="62">
        <v>14911</v>
      </c>
      <c r="S234" s="62" t="s">
        <v>31</v>
      </c>
      <c r="T234" s="62"/>
      <c r="U234" s="62">
        <v>0.02</v>
      </c>
      <c r="V234" s="62">
        <v>0</v>
      </c>
      <c r="W234" s="62">
        <v>0</v>
      </c>
      <c r="X234" s="62">
        <v>0</v>
      </c>
      <c r="Y234" s="62" t="s">
        <v>32</v>
      </c>
      <c r="Z234" s="62"/>
      <c r="AA234" s="62">
        <v>6.0000000000000001E-3</v>
      </c>
      <c r="AB234" s="62">
        <v>0</v>
      </c>
      <c r="AC234" s="62">
        <v>0</v>
      </c>
      <c r="AD234" s="62">
        <v>0</v>
      </c>
      <c r="AE234" s="62" t="s">
        <v>32</v>
      </c>
    </row>
    <row r="235" spans="1:31" x14ac:dyDescent="0.3">
      <c r="A235" s="62" t="s">
        <v>112</v>
      </c>
      <c r="B235" s="62">
        <v>219</v>
      </c>
      <c r="C235" s="62">
        <v>122</v>
      </c>
      <c r="D235" s="62" t="s">
        <v>30</v>
      </c>
      <c r="E235" s="62">
        <v>4</v>
      </c>
      <c r="F235" s="62">
        <v>0</v>
      </c>
      <c r="G235" s="62">
        <v>0</v>
      </c>
      <c r="H235" s="62"/>
      <c r="I235" s="62">
        <v>1.421</v>
      </c>
      <c r="J235" s="62">
        <v>5703</v>
      </c>
      <c r="K235" s="62">
        <v>14998</v>
      </c>
      <c r="L235" s="62">
        <v>15034</v>
      </c>
      <c r="M235" s="62" t="s">
        <v>31</v>
      </c>
      <c r="N235" s="62"/>
      <c r="O235" s="62">
        <v>0.19500000000000001</v>
      </c>
      <c r="P235" s="62">
        <v>4838</v>
      </c>
      <c r="Q235" s="62">
        <v>14925</v>
      </c>
      <c r="R235" s="62">
        <v>14970</v>
      </c>
      <c r="S235" s="62" t="s">
        <v>31</v>
      </c>
      <c r="T235" s="62"/>
      <c r="U235" s="62">
        <v>0.02</v>
      </c>
      <c r="V235" s="62">
        <v>0</v>
      </c>
      <c r="W235" s="62">
        <v>0</v>
      </c>
      <c r="X235" s="62">
        <v>0</v>
      </c>
      <c r="Y235" s="62" t="s">
        <v>32</v>
      </c>
      <c r="Z235" s="62"/>
      <c r="AA235" s="62">
        <v>6.0000000000000001E-3</v>
      </c>
      <c r="AB235" s="62">
        <v>0</v>
      </c>
      <c r="AC235" s="62">
        <v>0</v>
      </c>
      <c r="AD235" s="62">
        <v>0</v>
      </c>
      <c r="AE235" s="62" t="s">
        <v>32</v>
      </c>
    </row>
    <row r="236" spans="1:31" x14ac:dyDescent="0.3">
      <c r="A236" s="62" t="s">
        <v>113</v>
      </c>
      <c r="B236" s="62">
        <v>220</v>
      </c>
      <c r="C236" s="62">
        <v>123</v>
      </c>
      <c r="D236" s="62" t="s">
        <v>30</v>
      </c>
      <c r="E236" s="62">
        <v>6</v>
      </c>
      <c r="F236" s="62">
        <v>0</v>
      </c>
      <c r="G236" s="62">
        <v>0</v>
      </c>
      <c r="H236" s="62"/>
      <c r="I236" s="62">
        <v>7.1040000000000001</v>
      </c>
      <c r="J236" s="62">
        <v>7274</v>
      </c>
      <c r="K236" s="62">
        <v>15058</v>
      </c>
      <c r="L236" s="62">
        <v>15094</v>
      </c>
      <c r="M236" s="62" t="s">
        <v>31</v>
      </c>
      <c r="N236" s="62"/>
      <c r="O236" s="62">
        <v>0.92200000000000004</v>
      </c>
      <c r="P236" s="62">
        <v>7069</v>
      </c>
      <c r="Q236" s="62">
        <v>14985</v>
      </c>
      <c r="R236" s="62">
        <v>15030</v>
      </c>
      <c r="S236" s="62" t="s">
        <v>31</v>
      </c>
      <c r="T236" s="62"/>
      <c r="U236" s="62">
        <v>0.1</v>
      </c>
      <c r="V236" s="62">
        <v>0</v>
      </c>
      <c r="W236" s="62">
        <v>0</v>
      </c>
      <c r="X236" s="62">
        <v>0</v>
      </c>
      <c r="Y236" s="62" t="s">
        <v>32</v>
      </c>
      <c r="Z236" s="62"/>
      <c r="AA236" s="62">
        <v>2.9000000000000001E-2</v>
      </c>
      <c r="AB236" s="62">
        <v>0</v>
      </c>
      <c r="AC236" s="62">
        <v>0</v>
      </c>
      <c r="AD236" s="62">
        <v>0</v>
      </c>
      <c r="AE236" s="62" t="s">
        <v>32</v>
      </c>
    </row>
    <row r="237" spans="1:31" x14ac:dyDescent="0.3">
      <c r="A237" s="62" t="s">
        <v>113</v>
      </c>
      <c r="B237" s="62">
        <v>221</v>
      </c>
      <c r="C237" s="62">
        <v>123</v>
      </c>
      <c r="D237" s="62" t="s">
        <v>30</v>
      </c>
      <c r="E237" s="62">
        <v>6</v>
      </c>
      <c r="F237" s="62">
        <v>0</v>
      </c>
      <c r="G237" s="62">
        <v>0</v>
      </c>
      <c r="H237" s="62"/>
      <c r="I237" s="62">
        <v>7.2169999999999996</v>
      </c>
      <c r="J237" s="62">
        <v>7305</v>
      </c>
      <c r="K237" s="62">
        <v>15118</v>
      </c>
      <c r="L237" s="62">
        <v>15154</v>
      </c>
      <c r="M237" s="62" t="s">
        <v>31</v>
      </c>
      <c r="N237" s="62"/>
      <c r="O237" s="62">
        <v>0.91900000000000004</v>
      </c>
      <c r="P237" s="62">
        <v>7059</v>
      </c>
      <c r="Q237" s="62">
        <v>15045</v>
      </c>
      <c r="R237" s="62">
        <v>15090</v>
      </c>
      <c r="S237" s="62" t="s">
        <v>31</v>
      </c>
      <c r="T237" s="62"/>
      <c r="U237" s="62">
        <v>0.10100000000000001</v>
      </c>
      <c r="V237" s="62">
        <v>0</v>
      </c>
      <c r="W237" s="62">
        <v>0</v>
      </c>
      <c r="X237" s="62">
        <v>0</v>
      </c>
      <c r="Y237" s="62" t="s">
        <v>32</v>
      </c>
      <c r="Z237" s="62"/>
      <c r="AA237" s="62">
        <v>2.8000000000000001E-2</v>
      </c>
      <c r="AB237" s="62">
        <v>0</v>
      </c>
      <c r="AC237" s="62">
        <v>0</v>
      </c>
      <c r="AD237" s="62">
        <v>0</v>
      </c>
      <c r="AE237" s="62" t="s">
        <v>32</v>
      </c>
    </row>
    <row r="238" spans="1:31" x14ac:dyDescent="0.3">
      <c r="A238" s="62" t="s">
        <v>113</v>
      </c>
      <c r="B238" s="62">
        <v>222</v>
      </c>
      <c r="C238" s="62">
        <v>123</v>
      </c>
      <c r="D238" s="62" t="s">
        <v>30</v>
      </c>
      <c r="E238" s="62">
        <v>6</v>
      </c>
      <c r="F238" s="62">
        <v>0</v>
      </c>
      <c r="G238" s="62">
        <v>0</v>
      </c>
      <c r="H238" s="62"/>
      <c r="I238" s="62">
        <v>7.242</v>
      </c>
      <c r="J238" s="62">
        <v>7312</v>
      </c>
      <c r="K238" s="62">
        <v>15178</v>
      </c>
      <c r="L238" s="62">
        <v>15214</v>
      </c>
      <c r="M238" s="62" t="s">
        <v>31</v>
      </c>
      <c r="N238" s="62"/>
      <c r="O238" s="62">
        <v>0.92100000000000004</v>
      </c>
      <c r="P238" s="62">
        <v>7065</v>
      </c>
      <c r="Q238" s="62">
        <v>15105</v>
      </c>
      <c r="R238" s="62">
        <v>15150</v>
      </c>
      <c r="S238" s="62" t="s">
        <v>31</v>
      </c>
      <c r="T238" s="62"/>
      <c r="U238" s="62">
        <v>0.10100000000000001</v>
      </c>
      <c r="V238" s="62">
        <v>0</v>
      </c>
      <c r="W238" s="62">
        <v>0</v>
      </c>
      <c r="X238" s="62">
        <v>0</v>
      </c>
      <c r="Y238" s="62" t="s">
        <v>32</v>
      </c>
      <c r="Z238" s="62"/>
      <c r="AA238" s="62">
        <v>2.8000000000000001E-2</v>
      </c>
      <c r="AB238" s="62">
        <v>0</v>
      </c>
      <c r="AC238" s="62">
        <v>0</v>
      </c>
      <c r="AD238" s="62">
        <v>0</v>
      </c>
      <c r="AE238" s="62" t="s">
        <v>32</v>
      </c>
    </row>
    <row r="239" spans="1:31" x14ac:dyDescent="0.3">
      <c r="A239" s="62" t="s">
        <v>113</v>
      </c>
      <c r="B239" s="62">
        <v>223</v>
      </c>
      <c r="C239" s="62">
        <v>123</v>
      </c>
      <c r="D239" s="62" t="s">
        <v>30</v>
      </c>
      <c r="E239" s="62">
        <v>6</v>
      </c>
      <c r="F239" s="62">
        <v>0</v>
      </c>
      <c r="G239" s="62">
        <v>0</v>
      </c>
      <c r="H239" s="62"/>
      <c r="I239" s="62">
        <v>7.2709999999999999</v>
      </c>
      <c r="J239" s="62">
        <v>7320</v>
      </c>
      <c r="K239" s="62">
        <v>15238</v>
      </c>
      <c r="L239" s="62">
        <v>15274</v>
      </c>
      <c r="M239" s="62" t="s">
        <v>31</v>
      </c>
      <c r="N239" s="62"/>
      <c r="O239" s="62">
        <v>0.93700000000000006</v>
      </c>
      <c r="P239" s="62">
        <v>7114</v>
      </c>
      <c r="Q239" s="62">
        <v>15165</v>
      </c>
      <c r="R239" s="62">
        <v>15209</v>
      </c>
      <c r="S239" s="62" t="s">
        <v>31</v>
      </c>
      <c r="T239" s="62"/>
      <c r="U239" s="62">
        <v>0.10199999999999999</v>
      </c>
      <c r="V239" s="62">
        <v>0</v>
      </c>
      <c r="W239" s="62">
        <v>0</v>
      </c>
      <c r="X239" s="62">
        <v>0</v>
      </c>
      <c r="Y239" s="62" t="s">
        <v>32</v>
      </c>
      <c r="Z239" s="62"/>
      <c r="AA239" s="62">
        <v>2.9000000000000001E-2</v>
      </c>
      <c r="AB239" s="62">
        <v>0</v>
      </c>
      <c r="AC239" s="62">
        <v>0</v>
      </c>
      <c r="AD239" s="62">
        <v>0</v>
      </c>
      <c r="AE239" s="62" t="s">
        <v>32</v>
      </c>
    </row>
    <row r="240" spans="1:31" x14ac:dyDescent="0.3">
      <c r="A240" s="62" t="s">
        <v>113</v>
      </c>
      <c r="B240" s="62">
        <v>224</v>
      </c>
      <c r="C240" s="62">
        <v>123</v>
      </c>
      <c r="D240" s="62" t="s">
        <v>30</v>
      </c>
      <c r="E240" s="62">
        <v>6</v>
      </c>
      <c r="F240" s="62">
        <v>0</v>
      </c>
      <c r="G240" s="62">
        <v>0</v>
      </c>
      <c r="H240" s="62"/>
      <c r="I240" s="62">
        <v>7.3</v>
      </c>
      <c r="J240" s="62">
        <v>7328</v>
      </c>
      <c r="K240" s="62">
        <v>15298</v>
      </c>
      <c r="L240" s="62">
        <v>15334</v>
      </c>
      <c r="M240" s="62" t="s">
        <v>31</v>
      </c>
      <c r="N240" s="62"/>
      <c r="O240" s="62">
        <v>0.92500000000000004</v>
      </c>
      <c r="P240" s="62">
        <v>7079</v>
      </c>
      <c r="Q240" s="62">
        <v>15225</v>
      </c>
      <c r="R240" s="62">
        <v>15270</v>
      </c>
      <c r="S240" s="62" t="s">
        <v>31</v>
      </c>
      <c r="T240" s="62"/>
      <c r="U240" s="62">
        <v>0.10199999999999999</v>
      </c>
      <c r="V240" s="62">
        <v>0</v>
      </c>
      <c r="W240" s="62">
        <v>0</v>
      </c>
      <c r="X240" s="62">
        <v>0</v>
      </c>
      <c r="Y240" s="62" t="s">
        <v>32</v>
      </c>
      <c r="Z240" s="62"/>
      <c r="AA240" s="62">
        <v>2.9000000000000001E-2</v>
      </c>
      <c r="AB240" s="62">
        <v>0</v>
      </c>
      <c r="AC240" s="62">
        <v>0</v>
      </c>
      <c r="AD240" s="62">
        <v>0</v>
      </c>
      <c r="AE240" s="62" t="s">
        <v>32</v>
      </c>
    </row>
    <row r="241" spans="1:31" x14ac:dyDescent="0.3">
      <c r="A241" s="62" t="s">
        <v>113</v>
      </c>
      <c r="B241" s="62">
        <v>225</v>
      </c>
      <c r="C241" s="62">
        <v>123</v>
      </c>
      <c r="D241" s="62" t="s">
        <v>30</v>
      </c>
      <c r="E241" s="62">
        <v>6</v>
      </c>
      <c r="F241" s="62">
        <v>0</v>
      </c>
      <c r="G241" s="62">
        <v>0</v>
      </c>
      <c r="H241" s="62"/>
      <c r="I241" s="62">
        <v>7.173</v>
      </c>
      <c r="J241" s="62">
        <v>7293</v>
      </c>
      <c r="K241" s="62">
        <v>15358</v>
      </c>
      <c r="L241" s="62">
        <v>15393</v>
      </c>
      <c r="M241" s="62" t="s">
        <v>31</v>
      </c>
      <c r="N241" s="62"/>
      <c r="O241" s="62">
        <v>0.92</v>
      </c>
      <c r="P241" s="62">
        <v>7064</v>
      </c>
      <c r="Q241" s="62">
        <v>15285</v>
      </c>
      <c r="R241" s="62">
        <v>15328</v>
      </c>
      <c r="S241" s="62" t="s">
        <v>31</v>
      </c>
      <c r="T241" s="62"/>
      <c r="U241" s="62">
        <v>0.1</v>
      </c>
      <c r="V241" s="62">
        <v>0</v>
      </c>
      <c r="W241" s="62">
        <v>0</v>
      </c>
      <c r="X241" s="62">
        <v>0</v>
      </c>
      <c r="Y241" s="62" t="s">
        <v>32</v>
      </c>
      <c r="Z241" s="62"/>
      <c r="AA241" s="62">
        <v>2.8000000000000001E-2</v>
      </c>
      <c r="AB241" s="62">
        <v>0</v>
      </c>
      <c r="AC241" s="62">
        <v>0</v>
      </c>
      <c r="AD241" s="62">
        <v>0</v>
      </c>
      <c r="AE241" s="62" t="s">
        <v>32</v>
      </c>
    </row>
    <row r="242" spans="1:31" x14ac:dyDescent="0.3">
      <c r="A242" s="62" t="s">
        <v>113</v>
      </c>
      <c r="B242" s="62">
        <v>226</v>
      </c>
      <c r="C242" s="62">
        <v>123</v>
      </c>
      <c r="D242" s="62" t="s">
        <v>30</v>
      </c>
      <c r="E242" s="62">
        <v>6</v>
      </c>
      <c r="F242" s="62">
        <v>0</v>
      </c>
      <c r="G242" s="62">
        <v>0</v>
      </c>
      <c r="H242" s="62"/>
      <c r="I242" s="62">
        <v>7.0069999999999997</v>
      </c>
      <c r="J242" s="62">
        <v>7247</v>
      </c>
      <c r="K242" s="62">
        <v>15418</v>
      </c>
      <c r="L242" s="62">
        <v>15453</v>
      </c>
      <c r="M242" s="62" t="s">
        <v>31</v>
      </c>
      <c r="N242" s="62"/>
      <c r="O242" s="62">
        <v>0.92300000000000004</v>
      </c>
      <c r="P242" s="62">
        <v>7071</v>
      </c>
      <c r="Q242" s="62">
        <v>15345</v>
      </c>
      <c r="R242" s="62">
        <v>15388</v>
      </c>
      <c r="S242" s="62" t="s">
        <v>31</v>
      </c>
      <c r="T242" s="62"/>
      <c r="U242" s="62">
        <v>9.8000000000000004E-2</v>
      </c>
      <c r="V242" s="62">
        <v>0</v>
      </c>
      <c r="W242" s="62">
        <v>0</v>
      </c>
      <c r="X242" s="62">
        <v>0</v>
      </c>
      <c r="Y242" s="62" t="s">
        <v>32</v>
      </c>
      <c r="Z242" s="62"/>
      <c r="AA242" s="62">
        <v>2.9000000000000001E-2</v>
      </c>
      <c r="AB242" s="62">
        <v>0</v>
      </c>
      <c r="AC242" s="62">
        <v>0</v>
      </c>
      <c r="AD242" s="62">
        <v>0</v>
      </c>
      <c r="AE242" s="62" t="s">
        <v>32</v>
      </c>
    </row>
    <row r="243" spans="1:31" x14ac:dyDescent="0.3">
      <c r="A243" s="62" t="s">
        <v>103</v>
      </c>
      <c r="B243" s="62">
        <v>227</v>
      </c>
      <c r="C243" s="62">
        <v>135</v>
      </c>
      <c r="D243" s="62" t="s">
        <v>104</v>
      </c>
      <c r="E243" s="62">
        <v>0</v>
      </c>
      <c r="F243" s="62">
        <v>9</v>
      </c>
      <c r="G243" s="62">
        <v>1</v>
      </c>
      <c r="H243" s="62"/>
      <c r="I243" s="62">
        <v>170.20500000000001</v>
      </c>
      <c r="J243" s="62">
        <v>52356</v>
      </c>
      <c r="K243" s="62">
        <v>15478</v>
      </c>
      <c r="L243" s="62">
        <v>15514</v>
      </c>
      <c r="M243" s="62" t="s">
        <v>42</v>
      </c>
      <c r="N243" s="62"/>
      <c r="O243" s="62">
        <v>-0.29499999999999998</v>
      </c>
      <c r="P243" s="62">
        <v>3331</v>
      </c>
      <c r="Q243" s="62">
        <v>15405</v>
      </c>
      <c r="R243" s="62">
        <v>15448</v>
      </c>
      <c r="S243" s="62" t="s">
        <v>31</v>
      </c>
      <c r="T243" s="62"/>
      <c r="U243" s="62">
        <v>2.3839999999999999</v>
      </c>
      <c r="V243" s="62">
        <v>0</v>
      </c>
      <c r="W243" s="62">
        <v>0</v>
      </c>
      <c r="X243" s="62">
        <v>0</v>
      </c>
      <c r="Y243" s="62" t="s">
        <v>32</v>
      </c>
      <c r="Z243" s="62"/>
      <c r="AA243" s="62">
        <v>-8.9999999999999993E-3</v>
      </c>
      <c r="AB243" s="62">
        <v>0</v>
      </c>
      <c r="AC243" s="62">
        <v>0</v>
      </c>
      <c r="AD243" s="62">
        <v>0</v>
      </c>
      <c r="AE243" s="62" t="s">
        <v>32</v>
      </c>
    </row>
    <row r="244" spans="1:31" x14ac:dyDescent="0.3">
      <c r="A244" s="62" t="s">
        <v>105</v>
      </c>
      <c r="B244" s="62">
        <v>228</v>
      </c>
      <c r="C244" s="62">
        <v>136</v>
      </c>
      <c r="D244" s="62" t="s">
        <v>104</v>
      </c>
      <c r="E244" s="62">
        <v>0</v>
      </c>
      <c r="F244" s="62">
        <v>9</v>
      </c>
      <c r="G244" s="62">
        <v>2</v>
      </c>
      <c r="H244" s="62"/>
      <c r="I244" s="62">
        <v>172.11099999999999</v>
      </c>
      <c r="J244" s="62">
        <v>52883</v>
      </c>
      <c r="K244" s="62">
        <v>15538</v>
      </c>
      <c r="L244" s="62">
        <v>15573</v>
      </c>
      <c r="M244" s="62" t="s">
        <v>42</v>
      </c>
      <c r="N244" s="62"/>
      <c r="O244" s="62">
        <v>17.672000000000001</v>
      </c>
      <c r="P244" s="62">
        <v>58509</v>
      </c>
      <c r="Q244" s="62">
        <v>15465</v>
      </c>
      <c r="R244" s="62">
        <v>15505</v>
      </c>
      <c r="S244" s="62" t="s">
        <v>43</v>
      </c>
      <c r="T244" s="62"/>
      <c r="U244" s="62">
        <v>2.411</v>
      </c>
      <c r="V244" s="62">
        <v>0</v>
      </c>
      <c r="W244" s="62">
        <v>0</v>
      </c>
      <c r="X244" s="62">
        <v>0</v>
      </c>
      <c r="Y244" s="62" t="s">
        <v>32</v>
      </c>
      <c r="Z244" s="62"/>
      <c r="AA244" s="62">
        <v>0.54700000000000004</v>
      </c>
      <c r="AB244" s="62">
        <v>0</v>
      </c>
      <c r="AC244" s="62">
        <v>0</v>
      </c>
      <c r="AD244" s="62">
        <v>0</v>
      </c>
      <c r="AE244" s="62" t="s">
        <v>32</v>
      </c>
    </row>
    <row r="245" spans="1:31" x14ac:dyDescent="0.3">
      <c r="A245" s="62" t="s">
        <v>86</v>
      </c>
      <c r="B245" s="62">
        <v>229</v>
      </c>
      <c r="C245" s="62">
        <v>138</v>
      </c>
      <c r="D245" s="62" t="s">
        <v>87</v>
      </c>
      <c r="E245" s="62">
        <v>0</v>
      </c>
      <c r="F245" s="62">
        <v>0</v>
      </c>
      <c r="G245" s="62">
        <v>0</v>
      </c>
      <c r="H245" s="62"/>
      <c r="I245" s="62">
        <v>153.27699999999999</v>
      </c>
      <c r="J245" s="62">
        <v>47677</v>
      </c>
      <c r="K245" s="62">
        <v>15598</v>
      </c>
      <c r="L245" s="62">
        <v>15633</v>
      </c>
      <c r="M245" s="62" t="s">
        <v>43</v>
      </c>
      <c r="N245" s="62"/>
      <c r="O245" s="62">
        <v>15.044</v>
      </c>
      <c r="P245" s="62">
        <v>50437</v>
      </c>
      <c r="Q245" s="62">
        <v>15525</v>
      </c>
      <c r="R245" s="62">
        <v>15564</v>
      </c>
      <c r="S245" s="62" t="s">
        <v>43</v>
      </c>
      <c r="T245" s="62"/>
      <c r="U245" s="62">
        <v>2.1469999999999998</v>
      </c>
      <c r="V245" s="62">
        <v>0</v>
      </c>
      <c r="W245" s="62">
        <v>0</v>
      </c>
      <c r="X245" s="62">
        <v>0</v>
      </c>
      <c r="Y245" s="62" t="s">
        <v>32</v>
      </c>
      <c r="Z245" s="62"/>
      <c r="AA245" s="62">
        <v>0.46500000000000002</v>
      </c>
      <c r="AB245" s="62">
        <v>0</v>
      </c>
      <c r="AC245" s="62">
        <v>0</v>
      </c>
      <c r="AD245" s="62">
        <v>0</v>
      </c>
      <c r="AE245" s="62" t="s">
        <v>32</v>
      </c>
    </row>
    <row r="246" spans="1:31" x14ac:dyDescent="0.3">
      <c r="A246" s="62" t="s">
        <v>109</v>
      </c>
      <c r="B246" s="62">
        <v>230</v>
      </c>
      <c r="C246" s="62">
        <v>0</v>
      </c>
      <c r="D246" s="62" t="s">
        <v>110</v>
      </c>
      <c r="E246" s="62">
        <v>0</v>
      </c>
      <c r="F246" s="62">
        <v>0</v>
      </c>
      <c r="G246" s="62">
        <v>0</v>
      </c>
      <c r="H246" s="62"/>
      <c r="I246" s="62">
        <v>-7.1719999999999997</v>
      </c>
      <c r="J246" s="62">
        <v>3328</v>
      </c>
      <c r="K246" s="62">
        <v>15778</v>
      </c>
      <c r="L246" s="62">
        <v>15825</v>
      </c>
      <c r="M246" s="62" t="s">
        <v>31</v>
      </c>
      <c r="N246" s="62"/>
      <c r="O246" s="62">
        <v>-0.30599999999999999</v>
      </c>
      <c r="P246" s="62">
        <v>3299</v>
      </c>
      <c r="Q246" s="62">
        <v>15705</v>
      </c>
      <c r="R246" s="62">
        <v>15752</v>
      </c>
      <c r="S246" s="62" t="s">
        <v>31</v>
      </c>
      <c r="T246" s="62"/>
      <c r="U246" s="62">
        <v>-0.1</v>
      </c>
      <c r="V246" s="62">
        <v>0</v>
      </c>
      <c r="W246" s="62">
        <v>0</v>
      </c>
      <c r="X246" s="62">
        <v>0</v>
      </c>
      <c r="Y246" s="62" t="s">
        <v>32</v>
      </c>
      <c r="Z246" s="62"/>
      <c r="AA246" s="62">
        <v>-8.9999999999999993E-3</v>
      </c>
      <c r="AB246" s="62">
        <v>0</v>
      </c>
      <c r="AC246" s="62">
        <v>0</v>
      </c>
      <c r="AD246" s="62">
        <v>0</v>
      </c>
      <c r="AE246" s="62" t="s">
        <v>32</v>
      </c>
    </row>
    <row r="247" spans="1:31" x14ac:dyDescent="0.3">
      <c r="A247" s="62" t="s">
        <v>115</v>
      </c>
      <c r="B247" s="62">
        <v>231</v>
      </c>
      <c r="C247" s="62">
        <v>0</v>
      </c>
      <c r="D247" s="62" t="s">
        <v>116</v>
      </c>
      <c r="E247" s="62">
        <v>0</v>
      </c>
      <c r="F247" s="62">
        <v>0</v>
      </c>
      <c r="G247" s="62">
        <v>0</v>
      </c>
      <c r="H247" s="62"/>
      <c r="I247" s="62">
        <v>-7.1719999999999997</v>
      </c>
      <c r="J247" s="62">
        <v>3328</v>
      </c>
      <c r="K247" s="62">
        <v>15953</v>
      </c>
      <c r="L247" s="62">
        <v>15959</v>
      </c>
      <c r="M247" s="62" t="s">
        <v>117</v>
      </c>
      <c r="N247" s="62"/>
      <c r="O247" s="62">
        <v>-0.30599999999999999</v>
      </c>
      <c r="P247" s="62">
        <v>3299</v>
      </c>
      <c r="Q247" s="62">
        <v>15905</v>
      </c>
      <c r="R247" s="62">
        <v>15911</v>
      </c>
      <c r="S247" s="62" t="s">
        <v>117</v>
      </c>
      <c r="T247" s="62"/>
      <c r="U247" s="62">
        <v>-0.1</v>
      </c>
      <c r="V247" s="62">
        <v>0</v>
      </c>
      <c r="W247" s="62">
        <v>0</v>
      </c>
      <c r="X247" s="62">
        <v>0</v>
      </c>
      <c r="Y247" s="62" t="s">
        <v>32</v>
      </c>
      <c r="Z247" s="62"/>
      <c r="AA247" s="62">
        <v>-8.9999999999999993E-3</v>
      </c>
      <c r="AB247" s="62">
        <v>0</v>
      </c>
      <c r="AC247" s="62">
        <v>0</v>
      </c>
      <c r="AD247" s="62">
        <v>0</v>
      </c>
      <c r="AE247" s="62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2"/>
  <sheetViews>
    <sheetView topLeftCell="A116" workbookViewId="0">
      <selection activeCell="A172" sqref="A172:XFD205"/>
    </sheetView>
  </sheetViews>
  <sheetFormatPr defaultRowHeight="14.4" x14ac:dyDescent="0.3"/>
  <cols>
    <col min="1" max="1" width="16.88671875" customWidth="1"/>
    <col min="2" max="2" width="14.33203125" customWidth="1"/>
    <col min="3" max="3" width="13.5546875" customWidth="1"/>
    <col min="4" max="4" width="10.77734375" customWidth="1"/>
    <col min="5" max="5" width="11.88671875" customWidth="1"/>
    <col min="6" max="7" width="10.44140625" customWidth="1"/>
    <col min="8" max="8" width="12.6640625" customWidth="1"/>
    <col min="9" max="9" width="10.33203125" customWidth="1"/>
    <col min="10" max="10" width="11.33203125" customWidth="1"/>
    <col min="11" max="11" width="11.44140625" customWidth="1"/>
    <col min="12" max="12" width="14.33203125" customWidth="1"/>
    <col min="13" max="13" width="11.5546875" customWidth="1"/>
    <col min="14" max="14" width="12.6640625" customWidth="1"/>
    <col min="15" max="15" width="10.33203125" customWidth="1"/>
    <col min="16" max="16" width="12.33203125" customWidth="1"/>
    <col min="17" max="17" width="12.44140625" customWidth="1"/>
    <col min="18" max="18" width="15.33203125" customWidth="1"/>
    <col min="19" max="19" width="12.5546875" customWidth="1"/>
    <col min="20" max="20" width="10.44140625" customWidth="1"/>
    <col min="21" max="21" width="11.33203125" customWidth="1"/>
    <col min="22" max="22" width="12.33203125" customWidth="1"/>
    <col min="23" max="23" width="13.44140625" customWidth="1"/>
    <col min="24" max="24" width="16.33203125" customWidth="1"/>
    <col min="25" max="25" width="13.5546875" customWidth="1"/>
    <col min="26" max="26" width="11.44140625" customWidth="1"/>
    <col min="27" max="27" width="10.33203125" customWidth="1"/>
    <col min="28" max="28" width="13.33203125" customWidth="1"/>
    <col min="29" max="29" width="13.44140625" customWidth="1"/>
    <col min="30" max="30" width="16.33203125" customWidth="1"/>
    <col min="31" max="31" width="13.5546875" customWidth="1"/>
  </cols>
  <sheetData>
    <row r="1" spans="1:31" x14ac:dyDescent="0.3">
      <c r="A1" s="62" t="s">
        <v>69</v>
      </c>
      <c r="B1" s="41" t="s">
        <v>70</v>
      </c>
      <c r="C1" s="41" t="s">
        <v>71</v>
      </c>
      <c r="D1" s="41" t="s">
        <v>72</v>
      </c>
      <c r="E1" s="41" t="s">
        <v>73</v>
      </c>
      <c r="F1" s="62" t="s">
        <v>118</v>
      </c>
      <c r="G1" s="62" t="s">
        <v>119</v>
      </c>
      <c r="H1" s="41" t="s">
        <v>74</v>
      </c>
      <c r="I1" s="41" t="s">
        <v>75</v>
      </c>
      <c r="J1" s="41" t="s">
        <v>76</v>
      </c>
      <c r="K1" s="41" t="s">
        <v>77</v>
      </c>
      <c r="L1" s="41" t="s">
        <v>78</v>
      </c>
      <c r="M1" s="41" t="s">
        <v>79</v>
      </c>
      <c r="N1" s="41" t="s">
        <v>80</v>
      </c>
      <c r="O1" s="41" t="s">
        <v>81</v>
      </c>
      <c r="P1" s="41" t="s">
        <v>120</v>
      </c>
      <c r="Q1" s="41" t="s">
        <v>121</v>
      </c>
      <c r="R1" s="41" t="s">
        <v>122</v>
      </c>
      <c r="S1" s="41" t="s">
        <v>123</v>
      </c>
      <c r="T1" s="62" t="s">
        <v>124</v>
      </c>
      <c r="U1" s="41" t="s">
        <v>125</v>
      </c>
      <c r="V1" s="41" t="s">
        <v>126</v>
      </c>
      <c r="W1" s="41" t="s">
        <v>127</v>
      </c>
      <c r="X1" s="41" t="s">
        <v>128</v>
      </c>
      <c r="Y1" s="41" t="s">
        <v>129</v>
      </c>
      <c r="Z1" s="62" t="s">
        <v>130</v>
      </c>
      <c r="AA1" s="41" t="s">
        <v>82</v>
      </c>
      <c r="AB1" s="41" t="s">
        <v>131</v>
      </c>
      <c r="AC1" s="41" t="s">
        <v>132</v>
      </c>
      <c r="AD1" s="41" t="s">
        <v>133</v>
      </c>
      <c r="AE1" s="41" t="s">
        <v>134</v>
      </c>
    </row>
    <row r="2" spans="1:31" hidden="1" x14ac:dyDescent="0.3">
      <c r="A2" s="62" t="s">
        <v>83</v>
      </c>
      <c r="B2" s="62">
        <v>1</v>
      </c>
      <c r="C2" s="62">
        <v>138</v>
      </c>
      <c r="D2" s="62" t="s">
        <v>84</v>
      </c>
      <c r="E2" s="62">
        <v>0</v>
      </c>
      <c r="F2" s="62">
        <v>0</v>
      </c>
      <c r="G2" s="62">
        <v>0</v>
      </c>
      <c r="H2" s="62"/>
      <c r="I2" s="62">
        <v>149.16300000000001</v>
      </c>
      <c r="J2" s="62">
        <v>46540</v>
      </c>
      <c r="K2" s="62">
        <v>598</v>
      </c>
      <c r="L2" s="62">
        <v>632</v>
      </c>
      <c r="M2" s="62" t="s">
        <v>85</v>
      </c>
      <c r="N2" s="62"/>
      <c r="O2" s="62">
        <v>15.016999999999999</v>
      </c>
      <c r="P2" s="62">
        <v>50354</v>
      </c>
      <c r="Q2" s="62">
        <v>525</v>
      </c>
      <c r="R2" s="62">
        <v>571</v>
      </c>
      <c r="S2" s="62" t="s">
        <v>85</v>
      </c>
      <c r="T2" s="62"/>
      <c r="U2" s="62">
        <v>2.089</v>
      </c>
      <c r="V2" s="62">
        <v>0</v>
      </c>
      <c r="W2" s="62">
        <v>0</v>
      </c>
      <c r="X2" s="62">
        <v>0</v>
      </c>
      <c r="Y2" s="62" t="s">
        <v>32</v>
      </c>
      <c r="Z2" s="62"/>
      <c r="AA2" s="62">
        <v>0.46500000000000002</v>
      </c>
      <c r="AB2" s="62">
        <v>0</v>
      </c>
      <c r="AC2" s="62">
        <v>0</v>
      </c>
      <c r="AD2" s="62">
        <v>0</v>
      </c>
      <c r="AE2" s="62" t="s">
        <v>32</v>
      </c>
    </row>
    <row r="3" spans="1:31" hidden="1" x14ac:dyDescent="0.3">
      <c r="A3" s="62" t="s">
        <v>86</v>
      </c>
      <c r="B3" s="62">
        <v>2</v>
      </c>
      <c r="C3" s="62">
        <v>138</v>
      </c>
      <c r="D3" s="62" t="s">
        <v>87</v>
      </c>
      <c r="E3" s="62">
        <v>0</v>
      </c>
      <c r="F3" s="62">
        <v>0</v>
      </c>
      <c r="G3" s="62">
        <v>0</v>
      </c>
      <c r="H3" s="62"/>
      <c r="I3" s="62">
        <v>153.27699999999999</v>
      </c>
      <c r="J3" s="62">
        <v>47677</v>
      </c>
      <c r="K3" s="62">
        <v>658</v>
      </c>
      <c r="L3" s="62">
        <v>691</v>
      </c>
      <c r="M3" s="62" t="s">
        <v>42</v>
      </c>
      <c r="N3" s="62"/>
      <c r="O3" s="62">
        <v>15.044</v>
      </c>
      <c r="P3" s="62">
        <v>50437</v>
      </c>
      <c r="Q3" s="62">
        <v>585</v>
      </c>
      <c r="R3" s="62">
        <v>631</v>
      </c>
      <c r="S3" s="62" t="s">
        <v>43</v>
      </c>
      <c r="T3" s="62"/>
      <c r="U3" s="62">
        <v>2.1469999999999998</v>
      </c>
      <c r="V3" s="62">
        <v>0</v>
      </c>
      <c r="W3" s="62">
        <v>0</v>
      </c>
      <c r="X3" s="62">
        <v>0</v>
      </c>
      <c r="Y3" s="62" t="s">
        <v>32</v>
      </c>
      <c r="Z3" s="62"/>
      <c r="AA3" s="62">
        <v>0.46500000000000002</v>
      </c>
      <c r="AB3" s="62">
        <v>0</v>
      </c>
      <c r="AC3" s="62">
        <v>0</v>
      </c>
      <c r="AD3" s="62">
        <v>0</v>
      </c>
      <c r="AE3" s="62" t="s">
        <v>32</v>
      </c>
    </row>
    <row r="4" spans="1:31" hidden="1" x14ac:dyDescent="0.3">
      <c r="A4" s="62" t="s">
        <v>88</v>
      </c>
      <c r="B4" s="62">
        <v>3</v>
      </c>
      <c r="C4" s="62">
        <v>138</v>
      </c>
      <c r="D4" s="62" t="s">
        <v>89</v>
      </c>
      <c r="E4" s="62">
        <v>0</v>
      </c>
      <c r="F4" s="62">
        <v>1</v>
      </c>
      <c r="G4" s="62">
        <v>1</v>
      </c>
      <c r="H4" s="62"/>
      <c r="I4" s="62">
        <v>151.952</v>
      </c>
      <c r="J4" s="62">
        <v>47311</v>
      </c>
      <c r="K4" s="62">
        <v>718</v>
      </c>
      <c r="L4" s="62">
        <v>752</v>
      </c>
      <c r="M4" s="62" t="s">
        <v>43</v>
      </c>
      <c r="N4" s="62"/>
      <c r="O4" s="62">
        <v>15.066000000000001</v>
      </c>
      <c r="P4" s="62">
        <v>50505</v>
      </c>
      <c r="Q4" s="62">
        <v>645</v>
      </c>
      <c r="R4" s="62">
        <v>691</v>
      </c>
      <c r="S4" s="62" t="s">
        <v>43</v>
      </c>
      <c r="T4" s="62"/>
      <c r="U4" s="62">
        <v>2.1280000000000001</v>
      </c>
      <c r="V4" s="62">
        <v>0</v>
      </c>
      <c r="W4" s="62">
        <v>0</v>
      </c>
      <c r="X4" s="62">
        <v>0</v>
      </c>
      <c r="Y4" s="62" t="s">
        <v>32</v>
      </c>
      <c r="Z4" s="62"/>
      <c r="AA4" s="62">
        <v>0.46600000000000003</v>
      </c>
      <c r="AB4" s="62">
        <v>0</v>
      </c>
      <c r="AC4" s="62">
        <v>0</v>
      </c>
      <c r="AD4" s="62">
        <v>0</v>
      </c>
      <c r="AE4" s="62" t="s">
        <v>32</v>
      </c>
    </row>
    <row r="5" spans="1:31" hidden="1" x14ac:dyDescent="0.3">
      <c r="A5" s="62" t="s">
        <v>90</v>
      </c>
      <c r="B5" s="62">
        <v>4</v>
      </c>
      <c r="C5" s="62">
        <v>908</v>
      </c>
      <c r="D5" s="62" t="s">
        <v>91</v>
      </c>
      <c r="E5" s="62">
        <v>0</v>
      </c>
      <c r="F5" s="62">
        <v>1</v>
      </c>
      <c r="G5" s="62">
        <v>2</v>
      </c>
      <c r="H5" s="62"/>
      <c r="I5" s="62">
        <v>4.181</v>
      </c>
      <c r="J5" s="62">
        <v>6466</v>
      </c>
      <c r="K5" s="62">
        <v>778</v>
      </c>
      <c r="L5" s="62">
        <v>821</v>
      </c>
      <c r="M5" s="62" t="s">
        <v>44</v>
      </c>
      <c r="N5" s="62"/>
      <c r="O5" s="62">
        <v>0.41799999999999998</v>
      </c>
      <c r="P5" s="62">
        <v>5521</v>
      </c>
      <c r="Q5" s="62">
        <v>705</v>
      </c>
      <c r="R5" s="62">
        <v>748</v>
      </c>
      <c r="S5" s="62" t="s">
        <v>31</v>
      </c>
      <c r="T5" s="62"/>
      <c r="U5" s="62">
        <v>5.8999999999999997E-2</v>
      </c>
      <c r="V5" s="62">
        <v>0</v>
      </c>
      <c r="W5" s="62">
        <v>0</v>
      </c>
      <c r="X5" s="62">
        <v>0</v>
      </c>
      <c r="Y5" s="62" t="s">
        <v>32</v>
      </c>
      <c r="Z5" s="62"/>
      <c r="AA5" s="62">
        <v>1.2999999999999999E-2</v>
      </c>
      <c r="AB5" s="62">
        <v>0</v>
      </c>
      <c r="AC5" s="62">
        <v>0</v>
      </c>
      <c r="AD5" s="62">
        <v>0</v>
      </c>
      <c r="AE5" s="62" t="s">
        <v>32</v>
      </c>
    </row>
    <row r="6" spans="1:31" hidden="1" x14ac:dyDescent="0.3">
      <c r="A6" s="62" t="s">
        <v>90</v>
      </c>
      <c r="B6" s="62">
        <v>5</v>
      </c>
      <c r="C6" s="62">
        <v>908</v>
      </c>
      <c r="D6" s="62" t="s">
        <v>91</v>
      </c>
      <c r="E6" s="62">
        <v>0</v>
      </c>
      <c r="F6" s="62">
        <v>1</v>
      </c>
      <c r="G6" s="62">
        <v>3</v>
      </c>
      <c r="H6" s="62"/>
      <c r="I6" s="62">
        <v>4.181</v>
      </c>
      <c r="J6" s="62">
        <v>6466</v>
      </c>
      <c r="K6" s="62">
        <v>838</v>
      </c>
      <c r="L6" s="62">
        <v>885</v>
      </c>
      <c r="M6" s="62" t="s">
        <v>171</v>
      </c>
      <c r="N6" s="62"/>
      <c r="O6" s="62">
        <v>0.41799999999999998</v>
      </c>
      <c r="P6" s="62">
        <v>5521</v>
      </c>
      <c r="Q6" s="62">
        <v>765</v>
      </c>
      <c r="R6" s="62">
        <v>810</v>
      </c>
      <c r="S6" s="62" t="s">
        <v>31</v>
      </c>
      <c r="T6" s="62"/>
      <c r="U6" s="62">
        <v>5.8999999999999997E-2</v>
      </c>
      <c r="V6" s="62">
        <v>0</v>
      </c>
      <c r="W6" s="62">
        <v>0</v>
      </c>
      <c r="X6" s="62">
        <v>0</v>
      </c>
      <c r="Y6" s="62" t="s">
        <v>32</v>
      </c>
      <c r="Z6" s="62"/>
      <c r="AA6" s="62">
        <v>1.2999999999999999E-2</v>
      </c>
      <c r="AB6" s="62">
        <v>0</v>
      </c>
      <c r="AC6" s="62">
        <v>0</v>
      </c>
      <c r="AD6" s="62">
        <v>0</v>
      </c>
      <c r="AE6" s="62" t="s">
        <v>32</v>
      </c>
    </row>
    <row r="7" spans="1:31" hidden="1" x14ac:dyDescent="0.3">
      <c r="A7" s="62" t="s">
        <v>92</v>
      </c>
      <c r="B7" s="62">
        <v>6</v>
      </c>
      <c r="C7" s="62">
        <v>901</v>
      </c>
      <c r="D7" s="62" t="s">
        <v>93</v>
      </c>
      <c r="E7" s="62">
        <v>0</v>
      </c>
      <c r="F7" s="62">
        <v>0</v>
      </c>
      <c r="G7" s="62">
        <v>0</v>
      </c>
      <c r="H7" s="62">
        <v>150</v>
      </c>
      <c r="I7" s="62">
        <v>149.55000000000001</v>
      </c>
      <c r="J7" s="62">
        <v>46647</v>
      </c>
      <c r="K7" s="62">
        <v>898</v>
      </c>
      <c r="L7" s="62">
        <v>932</v>
      </c>
      <c r="M7" s="62" t="s">
        <v>43</v>
      </c>
      <c r="N7" s="62">
        <v>15</v>
      </c>
      <c r="O7" s="62">
        <v>15.106</v>
      </c>
      <c r="P7" s="62">
        <v>50627</v>
      </c>
      <c r="Q7" s="62">
        <v>825</v>
      </c>
      <c r="R7" s="62">
        <v>871</v>
      </c>
      <c r="S7" s="62" t="s">
        <v>43</v>
      </c>
      <c r="T7" s="62"/>
      <c r="U7" s="62">
        <v>2.0950000000000002</v>
      </c>
      <c r="V7" s="62">
        <v>0</v>
      </c>
      <c r="W7" s="62">
        <v>0</v>
      </c>
      <c r="X7" s="62">
        <v>0</v>
      </c>
      <c r="Y7" s="62" t="s">
        <v>32</v>
      </c>
      <c r="Z7" s="62"/>
      <c r="AA7" s="62">
        <v>0.46700000000000003</v>
      </c>
      <c r="AB7" s="62">
        <v>0</v>
      </c>
      <c r="AC7" s="62">
        <v>0</v>
      </c>
      <c r="AD7" s="62">
        <v>0</v>
      </c>
      <c r="AE7" s="62" t="s">
        <v>32</v>
      </c>
    </row>
    <row r="8" spans="1:31" hidden="1" x14ac:dyDescent="0.3">
      <c r="A8" s="62" t="s">
        <v>94</v>
      </c>
      <c r="B8" s="62">
        <v>7</v>
      </c>
      <c r="C8" s="62">
        <v>902</v>
      </c>
      <c r="D8" s="62" t="s">
        <v>93</v>
      </c>
      <c r="E8" s="62">
        <v>0</v>
      </c>
      <c r="F8" s="62">
        <v>0</v>
      </c>
      <c r="G8" s="62">
        <v>0</v>
      </c>
      <c r="H8" s="62">
        <v>112.5</v>
      </c>
      <c r="I8" s="62">
        <v>112.681</v>
      </c>
      <c r="J8" s="62">
        <v>36456</v>
      </c>
      <c r="K8" s="62">
        <v>958</v>
      </c>
      <c r="L8" s="62">
        <v>991</v>
      </c>
      <c r="M8" s="62" t="s">
        <v>43</v>
      </c>
      <c r="N8" s="62">
        <v>11.25</v>
      </c>
      <c r="O8" s="62">
        <v>11.176</v>
      </c>
      <c r="P8" s="62">
        <v>38558</v>
      </c>
      <c r="Q8" s="62">
        <v>885</v>
      </c>
      <c r="R8" s="62">
        <v>931</v>
      </c>
      <c r="S8" s="62" t="s">
        <v>31</v>
      </c>
      <c r="T8" s="62"/>
      <c r="U8" s="62">
        <v>1.5780000000000001</v>
      </c>
      <c r="V8" s="62">
        <v>0</v>
      </c>
      <c r="W8" s="62">
        <v>0</v>
      </c>
      <c r="X8" s="62">
        <v>0</v>
      </c>
      <c r="Y8" s="62" t="s">
        <v>32</v>
      </c>
      <c r="Z8" s="62"/>
      <c r="AA8" s="62">
        <v>0.34599999999999997</v>
      </c>
      <c r="AB8" s="62">
        <v>0</v>
      </c>
      <c r="AC8" s="62">
        <v>0</v>
      </c>
      <c r="AD8" s="62">
        <v>0</v>
      </c>
      <c r="AE8" s="62" t="s">
        <v>32</v>
      </c>
    </row>
    <row r="9" spans="1:31" hidden="1" x14ac:dyDescent="0.3">
      <c r="A9" s="62" t="s">
        <v>95</v>
      </c>
      <c r="B9" s="62">
        <v>8</v>
      </c>
      <c r="C9" s="62">
        <v>903</v>
      </c>
      <c r="D9" s="62" t="s">
        <v>93</v>
      </c>
      <c r="E9" s="62">
        <v>0</v>
      </c>
      <c r="F9" s="62">
        <v>0</v>
      </c>
      <c r="G9" s="62">
        <v>0</v>
      </c>
      <c r="H9" s="62">
        <v>75</v>
      </c>
      <c r="I9" s="62">
        <v>75.453000000000003</v>
      </c>
      <c r="J9" s="62">
        <v>26166</v>
      </c>
      <c r="K9" s="62">
        <v>1018</v>
      </c>
      <c r="L9" s="62">
        <v>1051</v>
      </c>
      <c r="M9" s="62" t="s">
        <v>31</v>
      </c>
      <c r="N9" s="62">
        <v>7.5</v>
      </c>
      <c r="O9" s="62">
        <v>7.423</v>
      </c>
      <c r="P9" s="62">
        <v>27034</v>
      </c>
      <c r="Q9" s="62">
        <v>945</v>
      </c>
      <c r="R9" s="62">
        <v>991</v>
      </c>
      <c r="S9" s="62" t="s">
        <v>31</v>
      </c>
      <c r="T9" s="62"/>
      <c r="U9" s="62">
        <v>1.0569999999999999</v>
      </c>
      <c r="V9" s="62">
        <v>0</v>
      </c>
      <c r="W9" s="62">
        <v>0</v>
      </c>
      <c r="X9" s="62">
        <v>0</v>
      </c>
      <c r="Y9" s="62" t="s">
        <v>32</v>
      </c>
      <c r="Z9" s="62"/>
      <c r="AA9" s="62">
        <v>0.23</v>
      </c>
      <c r="AB9" s="62">
        <v>0</v>
      </c>
      <c r="AC9" s="62">
        <v>0</v>
      </c>
      <c r="AD9" s="62">
        <v>0</v>
      </c>
      <c r="AE9" s="62" t="s">
        <v>32</v>
      </c>
    </row>
    <row r="10" spans="1:31" hidden="1" x14ac:dyDescent="0.3">
      <c r="A10" s="62" t="s">
        <v>96</v>
      </c>
      <c r="B10" s="62">
        <v>9</v>
      </c>
      <c r="C10" s="62">
        <v>904</v>
      </c>
      <c r="D10" s="62" t="s">
        <v>93</v>
      </c>
      <c r="E10" s="62">
        <v>0</v>
      </c>
      <c r="F10" s="62">
        <v>0</v>
      </c>
      <c r="G10" s="62">
        <v>0</v>
      </c>
      <c r="H10" s="62">
        <v>37.5</v>
      </c>
      <c r="I10" s="62">
        <v>38.084000000000003</v>
      </c>
      <c r="J10" s="62">
        <v>15837</v>
      </c>
      <c r="K10" s="62">
        <v>1078</v>
      </c>
      <c r="L10" s="62">
        <v>1110</v>
      </c>
      <c r="M10" s="62" t="s">
        <v>31</v>
      </c>
      <c r="N10" s="62">
        <v>3.75</v>
      </c>
      <c r="O10" s="62">
        <v>3.7069999999999999</v>
      </c>
      <c r="P10" s="62">
        <v>15621</v>
      </c>
      <c r="Q10" s="62">
        <v>1005</v>
      </c>
      <c r="R10" s="62">
        <v>1050</v>
      </c>
      <c r="S10" s="62" t="s">
        <v>31</v>
      </c>
      <c r="T10" s="62"/>
      <c r="U10" s="62">
        <v>0.53300000000000003</v>
      </c>
      <c r="V10" s="62">
        <v>0</v>
      </c>
      <c r="W10" s="62">
        <v>0</v>
      </c>
      <c r="X10" s="62">
        <v>0</v>
      </c>
      <c r="Y10" s="62" t="s">
        <v>32</v>
      </c>
      <c r="Z10" s="62"/>
      <c r="AA10" s="62">
        <v>0.115</v>
      </c>
      <c r="AB10" s="62">
        <v>0</v>
      </c>
      <c r="AC10" s="62">
        <v>0</v>
      </c>
      <c r="AD10" s="62">
        <v>0</v>
      </c>
      <c r="AE10" s="62" t="s">
        <v>32</v>
      </c>
    </row>
    <row r="11" spans="1:31" hidden="1" x14ac:dyDescent="0.3">
      <c r="A11" s="62" t="s">
        <v>97</v>
      </c>
      <c r="B11" s="62">
        <v>10</v>
      </c>
      <c r="C11" s="62">
        <v>905</v>
      </c>
      <c r="D11" s="62" t="s">
        <v>93</v>
      </c>
      <c r="E11" s="62">
        <v>0</v>
      </c>
      <c r="F11" s="62">
        <v>0</v>
      </c>
      <c r="G11" s="62">
        <v>0</v>
      </c>
      <c r="H11" s="62">
        <v>22.5</v>
      </c>
      <c r="I11" s="62">
        <v>22.530999999999999</v>
      </c>
      <c r="J11" s="62">
        <v>11538</v>
      </c>
      <c r="K11" s="62">
        <v>1138</v>
      </c>
      <c r="L11" s="62">
        <v>1171</v>
      </c>
      <c r="M11" s="62" t="s">
        <v>31</v>
      </c>
      <c r="N11" s="62">
        <v>2.25</v>
      </c>
      <c r="O11" s="62">
        <v>2.2400000000000002</v>
      </c>
      <c r="P11" s="62">
        <v>11118</v>
      </c>
      <c r="Q11" s="62">
        <v>1065</v>
      </c>
      <c r="R11" s="62">
        <v>1109</v>
      </c>
      <c r="S11" s="62" t="s">
        <v>31</v>
      </c>
      <c r="T11" s="62"/>
      <c r="U11" s="62">
        <v>0.316</v>
      </c>
      <c r="V11" s="62">
        <v>0</v>
      </c>
      <c r="W11" s="62">
        <v>0</v>
      </c>
      <c r="X11" s="62">
        <v>0</v>
      </c>
      <c r="Y11" s="62" t="s">
        <v>32</v>
      </c>
      <c r="Z11" s="62"/>
      <c r="AA11" s="62">
        <v>6.9000000000000006E-2</v>
      </c>
      <c r="AB11" s="62">
        <v>0</v>
      </c>
      <c r="AC11" s="62">
        <v>0</v>
      </c>
      <c r="AD11" s="62">
        <v>0</v>
      </c>
      <c r="AE11" s="62" t="s">
        <v>32</v>
      </c>
    </row>
    <row r="12" spans="1:31" hidden="1" x14ac:dyDescent="0.3">
      <c r="A12" s="62" t="s">
        <v>98</v>
      </c>
      <c r="B12" s="62">
        <v>11</v>
      </c>
      <c r="C12" s="62">
        <v>906</v>
      </c>
      <c r="D12" s="62" t="s">
        <v>93</v>
      </c>
      <c r="E12" s="62">
        <v>0</v>
      </c>
      <c r="F12" s="62">
        <v>0</v>
      </c>
      <c r="G12" s="62">
        <v>0</v>
      </c>
      <c r="H12" s="62">
        <v>15</v>
      </c>
      <c r="I12" s="62">
        <v>14.574999999999999</v>
      </c>
      <c r="J12" s="62">
        <v>9339</v>
      </c>
      <c r="K12" s="62">
        <v>1198</v>
      </c>
      <c r="L12" s="62">
        <v>1231</v>
      </c>
      <c r="M12" s="62" t="s">
        <v>31</v>
      </c>
      <c r="N12" s="62">
        <v>1.5</v>
      </c>
      <c r="O12" s="62">
        <v>1.48</v>
      </c>
      <c r="P12" s="62">
        <v>8784</v>
      </c>
      <c r="Q12" s="62">
        <v>1125</v>
      </c>
      <c r="R12" s="62">
        <v>1169</v>
      </c>
      <c r="S12" s="62" t="s">
        <v>31</v>
      </c>
      <c r="T12" s="62"/>
      <c r="U12" s="62">
        <v>0.20399999999999999</v>
      </c>
      <c r="V12" s="62">
        <v>0</v>
      </c>
      <c r="W12" s="62">
        <v>0</v>
      </c>
      <c r="X12" s="62">
        <v>0</v>
      </c>
      <c r="Y12" s="62" t="s">
        <v>32</v>
      </c>
      <c r="Z12" s="62"/>
      <c r="AA12" s="62">
        <v>4.5999999999999999E-2</v>
      </c>
      <c r="AB12" s="62">
        <v>0</v>
      </c>
      <c r="AC12" s="62">
        <v>0</v>
      </c>
      <c r="AD12" s="62">
        <v>0</v>
      </c>
      <c r="AE12" s="62" t="s">
        <v>32</v>
      </c>
    </row>
    <row r="13" spans="1:31" hidden="1" x14ac:dyDescent="0.3">
      <c r="A13" s="62" t="s">
        <v>99</v>
      </c>
      <c r="B13" s="62">
        <v>12</v>
      </c>
      <c r="C13" s="62">
        <v>907</v>
      </c>
      <c r="D13" s="62" t="s">
        <v>93</v>
      </c>
      <c r="E13" s="62">
        <v>0</v>
      </c>
      <c r="F13" s="62">
        <v>0</v>
      </c>
      <c r="G13" s="62">
        <v>0</v>
      </c>
      <c r="H13" s="62">
        <v>7.5</v>
      </c>
      <c r="I13" s="62">
        <v>7.0069999999999997</v>
      </c>
      <c r="J13" s="62">
        <v>7247</v>
      </c>
      <c r="K13" s="62">
        <v>1258</v>
      </c>
      <c r="L13" s="62">
        <v>1290</v>
      </c>
      <c r="M13" s="62" t="s">
        <v>31</v>
      </c>
      <c r="N13" s="62">
        <v>0.75</v>
      </c>
      <c r="O13" s="62">
        <v>0.74099999999999999</v>
      </c>
      <c r="P13" s="62">
        <v>6513</v>
      </c>
      <c r="Q13" s="62">
        <v>1185</v>
      </c>
      <c r="R13" s="62">
        <v>1229</v>
      </c>
      <c r="S13" s="62" t="s">
        <v>31</v>
      </c>
      <c r="T13" s="62"/>
      <c r="U13" s="62">
        <v>9.8000000000000004E-2</v>
      </c>
      <c r="V13" s="62">
        <v>0</v>
      </c>
      <c r="W13" s="62">
        <v>0</v>
      </c>
      <c r="X13" s="62">
        <v>0</v>
      </c>
      <c r="Y13" s="62" t="s">
        <v>32</v>
      </c>
      <c r="Z13" s="62"/>
      <c r="AA13" s="62">
        <v>2.3E-2</v>
      </c>
      <c r="AB13" s="62">
        <v>0</v>
      </c>
      <c r="AC13" s="62">
        <v>0</v>
      </c>
      <c r="AD13" s="62">
        <v>0</v>
      </c>
      <c r="AE13" s="62" t="s">
        <v>32</v>
      </c>
    </row>
    <row r="14" spans="1:31" hidden="1" x14ac:dyDescent="0.3">
      <c r="A14" s="62" t="s">
        <v>100</v>
      </c>
      <c r="B14" s="62">
        <v>13</v>
      </c>
      <c r="C14" s="62">
        <v>908</v>
      </c>
      <c r="D14" s="62" t="s">
        <v>93</v>
      </c>
      <c r="E14" s="62">
        <v>0</v>
      </c>
      <c r="F14" s="62">
        <v>0</v>
      </c>
      <c r="G14" s="62">
        <v>0</v>
      </c>
      <c r="H14" s="62">
        <v>3.75</v>
      </c>
      <c r="I14" s="62">
        <v>3.5910000000000002</v>
      </c>
      <c r="J14" s="62">
        <v>6303</v>
      </c>
      <c r="K14" s="62">
        <v>1318</v>
      </c>
      <c r="L14" s="62">
        <v>1351</v>
      </c>
      <c r="M14" s="62" t="s">
        <v>31</v>
      </c>
      <c r="N14" s="62">
        <v>0.375</v>
      </c>
      <c r="O14" s="62">
        <v>0.41</v>
      </c>
      <c r="P14" s="62">
        <v>5498</v>
      </c>
      <c r="Q14" s="62">
        <v>1245</v>
      </c>
      <c r="R14" s="62">
        <v>1290</v>
      </c>
      <c r="S14" s="62" t="s">
        <v>31</v>
      </c>
      <c r="T14" s="62"/>
      <c r="U14" s="62">
        <v>0.05</v>
      </c>
      <c r="V14" s="62">
        <v>0</v>
      </c>
      <c r="W14" s="62">
        <v>0</v>
      </c>
      <c r="X14" s="62">
        <v>0</v>
      </c>
      <c r="Y14" s="62" t="s">
        <v>32</v>
      </c>
      <c r="Z14" s="62"/>
      <c r="AA14" s="62">
        <v>1.2999999999999999E-2</v>
      </c>
      <c r="AB14" s="62">
        <v>0</v>
      </c>
      <c r="AC14" s="62">
        <v>0</v>
      </c>
      <c r="AD14" s="62">
        <v>0</v>
      </c>
      <c r="AE14" s="62" t="s">
        <v>32</v>
      </c>
    </row>
    <row r="15" spans="1:31" hidden="1" x14ac:dyDescent="0.3">
      <c r="A15" s="62" t="s">
        <v>101</v>
      </c>
      <c r="B15" s="62">
        <v>14</v>
      </c>
      <c r="C15" s="62">
        <v>909</v>
      </c>
      <c r="D15" s="62" t="s">
        <v>93</v>
      </c>
      <c r="E15" s="62">
        <v>0</v>
      </c>
      <c r="F15" s="62">
        <v>0</v>
      </c>
      <c r="G15" s="62">
        <v>0</v>
      </c>
      <c r="H15" s="62">
        <v>1.5</v>
      </c>
      <c r="I15" s="62">
        <v>1.421</v>
      </c>
      <c r="J15" s="62">
        <v>5703</v>
      </c>
      <c r="K15" s="62">
        <v>1378</v>
      </c>
      <c r="L15" s="62">
        <v>1411</v>
      </c>
      <c r="M15" s="62" t="s">
        <v>31</v>
      </c>
      <c r="N15" s="62">
        <v>0.15</v>
      </c>
      <c r="O15" s="62">
        <v>0.20799999999999999</v>
      </c>
      <c r="P15" s="62">
        <v>4878</v>
      </c>
      <c r="Q15" s="62">
        <v>1305</v>
      </c>
      <c r="R15" s="62">
        <v>1349</v>
      </c>
      <c r="S15" s="62" t="s">
        <v>31</v>
      </c>
      <c r="T15" s="62"/>
      <c r="U15" s="62">
        <v>0.02</v>
      </c>
      <c r="V15" s="62">
        <v>0</v>
      </c>
      <c r="W15" s="62">
        <v>0</v>
      </c>
      <c r="X15" s="62">
        <v>0</v>
      </c>
      <c r="Y15" s="62" t="s">
        <v>32</v>
      </c>
      <c r="Z15" s="62"/>
      <c r="AA15" s="62">
        <v>6.0000000000000001E-3</v>
      </c>
      <c r="AB15" s="62">
        <v>0</v>
      </c>
      <c r="AC15" s="62">
        <v>0</v>
      </c>
      <c r="AD15" s="62">
        <v>0</v>
      </c>
      <c r="AE15" s="62" t="s">
        <v>32</v>
      </c>
    </row>
    <row r="16" spans="1:31" hidden="1" x14ac:dyDescent="0.3">
      <c r="A16" s="62" t="s">
        <v>102</v>
      </c>
      <c r="B16" s="62">
        <v>15</v>
      </c>
      <c r="C16" s="62">
        <v>910</v>
      </c>
      <c r="D16" s="62" t="s">
        <v>93</v>
      </c>
      <c r="E16" s="62">
        <v>0</v>
      </c>
      <c r="F16" s="62">
        <v>0</v>
      </c>
      <c r="G16" s="62">
        <v>0</v>
      </c>
      <c r="H16" s="62">
        <v>0</v>
      </c>
      <c r="I16" s="62">
        <v>0.35699999999999998</v>
      </c>
      <c r="J16" s="62">
        <v>5409</v>
      </c>
      <c r="K16" s="62">
        <v>1438</v>
      </c>
      <c r="L16" s="62">
        <v>1485</v>
      </c>
      <c r="M16" s="62" t="s">
        <v>171</v>
      </c>
      <c r="N16" s="62">
        <v>0</v>
      </c>
      <c r="O16" s="62">
        <v>3.4000000000000002E-2</v>
      </c>
      <c r="P16" s="62">
        <v>4342</v>
      </c>
      <c r="Q16" s="62">
        <v>1365</v>
      </c>
      <c r="R16" s="62">
        <v>1412</v>
      </c>
      <c r="S16" s="62" t="s">
        <v>31</v>
      </c>
      <c r="T16" s="62"/>
      <c r="U16" s="62">
        <v>5.0000000000000001E-3</v>
      </c>
      <c r="V16" s="62">
        <v>0</v>
      </c>
      <c r="W16" s="62">
        <v>0</v>
      </c>
      <c r="X16" s="62">
        <v>0</v>
      </c>
      <c r="Y16" s="62" t="s">
        <v>32</v>
      </c>
      <c r="Z16" s="62"/>
      <c r="AA16" s="62">
        <v>1E-3</v>
      </c>
      <c r="AB16" s="62">
        <v>0</v>
      </c>
      <c r="AC16" s="62">
        <v>0</v>
      </c>
      <c r="AD16" s="62">
        <v>0</v>
      </c>
      <c r="AE16" s="62" t="s">
        <v>32</v>
      </c>
    </row>
    <row r="17" spans="1:31" hidden="1" x14ac:dyDescent="0.3">
      <c r="A17" s="62" t="s">
        <v>103</v>
      </c>
      <c r="B17" s="62">
        <v>16</v>
      </c>
      <c r="C17" s="62">
        <v>135</v>
      </c>
      <c r="D17" s="62" t="s">
        <v>104</v>
      </c>
      <c r="E17" s="62">
        <v>0</v>
      </c>
      <c r="F17" s="62">
        <v>7</v>
      </c>
      <c r="G17" s="62">
        <v>1</v>
      </c>
      <c r="H17" s="62"/>
      <c r="I17" s="62">
        <v>171.77799999999999</v>
      </c>
      <c r="J17" s="62">
        <v>52791</v>
      </c>
      <c r="K17" s="62">
        <v>1498</v>
      </c>
      <c r="L17" s="62">
        <v>1531</v>
      </c>
      <c r="M17" s="62" t="s">
        <v>42</v>
      </c>
      <c r="N17" s="62"/>
      <c r="O17" s="62">
        <v>-0.29899999999999999</v>
      </c>
      <c r="P17" s="62">
        <v>3321</v>
      </c>
      <c r="Q17" s="62">
        <v>1425</v>
      </c>
      <c r="R17" s="62">
        <v>1468</v>
      </c>
      <c r="S17" s="62" t="s">
        <v>31</v>
      </c>
      <c r="T17" s="62"/>
      <c r="U17" s="62">
        <v>2.4060000000000001</v>
      </c>
      <c r="V17" s="62">
        <v>0</v>
      </c>
      <c r="W17" s="62">
        <v>0</v>
      </c>
      <c r="X17" s="62">
        <v>0</v>
      </c>
      <c r="Y17" s="62" t="s">
        <v>32</v>
      </c>
      <c r="Z17" s="62"/>
      <c r="AA17" s="62">
        <v>-8.9999999999999993E-3</v>
      </c>
      <c r="AB17" s="62">
        <v>0</v>
      </c>
      <c r="AC17" s="62">
        <v>0</v>
      </c>
      <c r="AD17" s="62">
        <v>0</v>
      </c>
      <c r="AE17" s="62" t="s">
        <v>32</v>
      </c>
    </row>
    <row r="18" spans="1:31" hidden="1" x14ac:dyDescent="0.3">
      <c r="A18" s="62" t="s">
        <v>105</v>
      </c>
      <c r="B18" s="62">
        <v>17</v>
      </c>
      <c r="C18" s="62">
        <v>136</v>
      </c>
      <c r="D18" s="62" t="s">
        <v>104</v>
      </c>
      <c r="E18" s="62">
        <v>0</v>
      </c>
      <c r="F18" s="62">
        <v>7</v>
      </c>
      <c r="G18" s="62">
        <v>2</v>
      </c>
      <c r="H18" s="62"/>
      <c r="I18" s="62">
        <v>173.98500000000001</v>
      </c>
      <c r="J18" s="62">
        <v>53401</v>
      </c>
      <c r="K18" s="62">
        <v>1558</v>
      </c>
      <c r="L18" s="62">
        <v>1590</v>
      </c>
      <c r="M18" s="62" t="s">
        <v>43</v>
      </c>
      <c r="N18" s="62"/>
      <c r="O18" s="62">
        <v>17.715</v>
      </c>
      <c r="P18" s="62">
        <v>58641</v>
      </c>
      <c r="Q18" s="62">
        <v>1485</v>
      </c>
      <c r="R18" s="62">
        <v>1529</v>
      </c>
      <c r="S18" s="62" t="s">
        <v>43</v>
      </c>
      <c r="T18" s="62"/>
      <c r="U18" s="62">
        <v>2.4369999999999998</v>
      </c>
      <c r="V18" s="62">
        <v>0</v>
      </c>
      <c r="W18" s="62">
        <v>0</v>
      </c>
      <c r="X18" s="62">
        <v>0</v>
      </c>
      <c r="Y18" s="62" t="s">
        <v>32</v>
      </c>
      <c r="Z18" s="62"/>
      <c r="AA18" s="62">
        <v>0.54800000000000004</v>
      </c>
      <c r="AB18" s="62">
        <v>0</v>
      </c>
      <c r="AC18" s="62">
        <v>0</v>
      </c>
      <c r="AD18" s="62">
        <v>0</v>
      </c>
      <c r="AE18" s="62" t="s">
        <v>32</v>
      </c>
    </row>
    <row r="19" spans="1:31" x14ac:dyDescent="0.3">
      <c r="A19" s="62" t="s">
        <v>106</v>
      </c>
      <c r="B19" s="62">
        <v>18</v>
      </c>
      <c r="C19" s="62">
        <v>130</v>
      </c>
      <c r="D19" s="62" t="s">
        <v>107</v>
      </c>
      <c r="E19" s="62">
        <v>0</v>
      </c>
      <c r="F19" s="62">
        <v>0</v>
      </c>
      <c r="G19" s="62">
        <v>0</v>
      </c>
      <c r="H19" s="62"/>
      <c r="I19" s="62">
        <v>1.1859999999999999</v>
      </c>
      <c r="J19" s="62">
        <v>5638</v>
      </c>
      <c r="K19" s="62">
        <v>1618</v>
      </c>
      <c r="L19" s="62">
        <v>1660</v>
      </c>
      <c r="M19" s="62" t="s">
        <v>42</v>
      </c>
      <c r="N19" s="62"/>
      <c r="O19" s="62">
        <v>4.8000000000000001E-2</v>
      </c>
      <c r="P19" s="62">
        <v>4384</v>
      </c>
      <c r="Q19" s="62">
        <v>1545</v>
      </c>
      <c r="R19" s="62">
        <v>1588</v>
      </c>
      <c r="S19" s="62" t="s">
        <v>31</v>
      </c>
      <c r="T19" s="62"/>
      <c r="U19" s="62">
        <v>1.7000000000000001E-2</v>
      </c>
      <c r="V19" s="62">
        <v>0</v>
      </c>
      <c r="W19" s="62">
        <v>0</v>
      </c>
      <c r="X19" s="62">
        <v>0</v>
      </c>
      <c r="Y19" s="62" t="s">
        <v>32</v>
      </c>
      <c r="Z19" s="62"/>
      <c r="AA19" s="62">
        <v>1E-3</v>
      </c>
      <c r="AB19" s="62">
        <v>0</v>
      </c>
      <c r="AC19" s="62">
        <v>0</v>
      </c>
      <c r="AD19" s="62">
        <v>0</v>
      </c>
      <c r="AE19" s="62" t="s">
        <v>32</v>
      </c>
    </row>
    <row r="20" spans="1:31" x14ac:dyDescent="0.3">
      <c r="A20" s="62" t="s">
        <v>106</v>
      </c>
      <c r="B20" s="62">
        <v>40</v>
      </c>
      <c r="C20" s="62">
        <v>130</v>
      </c>
      <c r="D20" s="62" t="s">
        <v>107</v>
      </c>
      <c r="E20" s="62">
        <v>0</v>
      </c>
      <c r="F20" s="62">
        <v>0</v>
      </c>
      <c r="G20" s="62">
        <v>0</v>
      </c>
      <c r="H20" s="62"/>
      <c r="I20" s="62">
        <v>0.216</v>
      </c>
      <c r="J20" s="62">
        <v>5370</v>
      </c>
      <c r="K20" s="62">
        <v>3058</v>
      </c>
      <c r="L20" s="62">
        <v>3093</v>
      </c>
      <c r="M20" s="62" t="s">
        <v>31</v>
      </c>
      <c r="N20" s="62"/>
      <c r="O20" s="62">
        <v>0.03</v>
      </c>
      <c r="P20" s="62">
        <v>4329</v>
      </c>
      <c r="Q20" s="62">
        <v>2985</v>
      </c>
      <c r="R20" s="62">
        <v>3032</v>
      </c>
      <c r="S20" s="62" t="s">
        <v>31</v>
      </c>
      <c r="T20" s="62"/>
      <c r="U20" s="62">
        <v>3.0000000000000001E-3</v>
      </c>
      <c r="V20" s="62">
        <v>0</v>
      </c>
      <c r="W20" s="62">
        <v>0</v>
      </c>
      <c r="X20" s="62">
        <v>0</v>
      </c>
      <c r="Y20" s="62" t="s">
        <v>32</v>
      </c>
      <c r="Z20" s="62"/>
      <c r="AA20" s="62">
        <v>1E-3</v>
      </c>
      <c r="AB20" s="62">
        <v>0</v>
      </c>
      <c r="AC20" s="62">
        <v>0</v>
      </c>
      <c r="AD20" s="62">
        <v>0</v>
      </c>
      <c r="AE20" s="62" t="s">
        <v>32</v>
      </c>
    </row>
    <row r="21" spans="1:31" x14ac:dyDescent="0.3">
      <c r="A21" s="62" t="s">
        <v>106</v>
      </c>
      <c r="B21" s="62">
        <v>58</v>
      </c>
      <c r="C21" s="62">
        <v>130</v>
      </c>
      <c r="D21" s="62" t="s">
        <v>107</v>
      </c>
      <c r="E21" s="62">
        <v>0</v>
      </c>
      <c r="F21" s="62">
        <v>0</v>
      </c>
      <c r="G21" s="62">
        <v>0</v>
      </c>
      <c r="H21" s="62"/>
      <c r="I21" s="62">
        <v>0.51600000000000001</v>
      </c>
      <c r="J21" s="62">
        <v>5453</v>
      </c>
      <c r="K21" s="62">
        <v>4258</v>
      </c>
      <c r="L21" s="62">
        <v>4289</v>
      </c>
      <c r="M21" s="62" t="s">
        <v>31</v>
      </c>
      <c r="N21" s="62"/>
      <c r="O21" s="62">
        <v>0.01</v>
      </c>
      <c r="P21" s="62">
        <v>4270</v>
      </c>
      <c r="Q21" s="62">
        <v>4185</v>
      </c>
      <c r="R21" s="62">
        <v>4231</v>
      </c>
      <c r="S21" s="62" t="s">
        <v>31</v>
      </c>
      <c r="T21" s="62"/>
      <c r="U21" s="62">
        <v>7.0000000000000001E-3</v>
      </c>
      <c r="V21" s="62">
        <v>0</v>
      </c>
      <c r="W21" s="62">
        <v>0</v>
      </c>
      <c r="X21" s="62">
        <v>0</v>
      </c>
      <c r="Y21" s="62" t="s">
        <v>32</v>
      </c>
      <c r="Z21" s="62"/>
      <c r="AA21" s="62">
        <v>0</v>
      </c>
      <c r="AB21" s="62">
        <v>0</v>
      </c>
      <c r="AC21" s="62">
        <v>0</v>
      </c>
      <c r="AD21" s="62">
        <v>0</v>
      </c>
      <c r="AE21" s="62" t="s">
        <v>32</v>
      </c>
    </row>
    <row r="22" spans="1:31" x14ac:dyDescent="0.3">
      <c r="A22" s="62" t="s">
        <v>106</v>
      </c>
      <c r="B22" s="62">
        <v>76</v>
      </c>
      <c r="C22" s="62">
        <v>130</v>
      </c>
      <c r="D22" s="62" t="s">
        <v>107</v>
      </c>
      <c r="E22" s="62">
        <v>0</v>
      </c>
      <c r="F22" s="62">
        <v>0</v>
      </c>
      <c r="G22" s="62">
        <v>0</v>
      </c>
      <c r="H22" s="62"/>
      <c r="I22" s="62">
        <v>0.38200000000000001</v>
      </c>
      <c r="J22" s="62">
        <v>5416</v>
      </c>
      <c r="K22" s="62">
        <v>5458</v>
      </c>
      <c r="L22" s="62">
        <v>5490</v>
      </c>
      <c r="M22" s="62" t="s">
        <v>31</v>
      </c>
      <c r="N22" s="62"/>
      <c r="O22" s="62">
        <v>3.4000000000000002E-2</v>
      </c>
      <c r="P22" s="62">
        <v>4341</v>
      </c>
      <c r="Q22" s="62">
        <v>5385</v>
      </c>
      <c r="R22" s="62">
        <v>5430</v>
      </c>
      <c r="S22" s="62" t="s">
        <v>31</v>
      </c>
      <c r="T22" s="62"/>
      <c r="U22" s="62">
        <v>5.0000000000000001E-3</v>
      </c>
      <c r="V22" s="62">
        <v>0</v>
      </c>
      <c r="W22" s="62">
        <v>0</v>
      </c>
      <c r="X22" s="62">
        <v>0</v>
      </c>
      <c r="Y22" s="62" t="s">
        <v>32</v>
      </c>
      <c r="Z22" s="62"/>
      <c r="AA22" s="62">
        <v>1E-3</v>
      </c>
      <c r="AB22" s="62">
        <v>0</v>
      </c>
      <c r="AC22" s="62">
        <v>0</v>
      </c>
      <c r="AD22" s="62">
        <v>0</v>
      </c>
      <c r="AE22" s="62" t="s">
        <v>32</v>
      </c>
    </row>
    <row r="23" spans="1:31" hidden="1" x14ac:dyDescent="0.3">
      <c r="A23" s="62" t="s">
        <v>86</v>
      </c>
      <c r="B23" s="62">
        <v>22</v>
      </c>
      <c r="C23" s="62">
        <v>138</v>
      </c>
      <c r="D23" s="62" t="s">
        <v>87</v>
      </c>
      <c r="E23" s="62">
        <v>0</v>
      </c>
      <c r="F23" s="62">
        <v>0</v>
      </c>
      <c r="G23" s="62">
        <v>0</v>
      </c>
      <c r="H23" s="62"/>
      <c r="I23" s="62">
        <v>153.27699999999999</v>
      </c>
      <c r="J23" s="62">
        <v>47677</v>
      </c>
      <c r="K23" s="62">
        <v>1858</v>
      </c>
      <c r="L23" s="62">
        <v>1891</v>
      </c>
      <c r="M23" s="62" t="s">
        <v>43</v>
      </c>
      <c r="N23" s="62"/>
      <c r="O23" s="62">
        <v>15.044</v>
      </c>
      <c r="P23" s="62">
        <v>50437</v>
      </c>
      <c r="Q23" s="62">
        <v>1785</v>
      </c>
      <c r="R23" s="62">
        <v>1826</v>
      </c>
      <c r="S23" s="62" t="s">
        <v>43</v>
      </c>
      <c r="T23" s="62"/>
      <c r="U23" s="62">
        <v>2.1469999999999998</v>
      </c>
      <c r="V23" s="62">
        <v>0</v>
      </c>
      <c r="W23" s="62">
        <v>0</v>
      </c>
      <c r="X23" s="62">
        <v>0</v>
      </c>
      <c r="Y23" s="62" t="s">
        <v>32</v>
      </c>
      <c r="Z23" s="62"/>
      <c r="AA23" s="62">
        <v>0.46500000000000002</v>
      </c>
      <c r="AB23" s="62">
        <v>0</v>
      </c>
      <c r="AC23" s="62">
        <v>0</v>
      </c>
      <c r="AD23" s="62">
        <v>0</v>
      </c>
      <c r="AE23" s="62" t="s">
        <v>32</v>
      </c>
    </row>
    <row r="24" spans="1:31" hidden="1" x14ac:dyDescent="0.3">
      <c r="A24" s="62" t="s">
        <v>109</v>
      </c>
      <c r="B24" s="62">
        <v>23</v>
      </c>
      <c r="C24" s="62">
        <v>0</v>
      </c>
      <c r="D24" s="62" t="s">
        <v>110</v>
      </c>
      <c r="E24" s="62">
        <v>0</v>
      </c>
      <c r="F24" s="62">
        <v>0</v>
      </c>
      <c r="G24" s="62">
        <v>0</v>
      </c>
      <c r="H24" s="62"/>
      <c r="I24" s="62">
        <v>-7.1719999999999997</v>
      </c>
      <c r="J24" s="62">
        <v>3328</v>
      </c>
      <c r="K24" s="62">
        <v>2038</v>
      </c>
      <c r="L24" s="62">
        <v>2080</v>
      </c>
      <c r="M24" s="62" t="s">
        <v>31</v>
      </c>
      <c r="N24" s="62"/>
      <c r="O24" s="62">
        <v>-0.30599999999999999</v>
      </c>
      <c r="P24" s="62">
        <v>3299</v>
      </c>
      <c r="Q24" s="62">
        <v>1965</v>
      </c>
      <c r="R24" s="62">
        <v>2012</v>
      </c>
      <c r="S24" s="62" t="s">
        <v>31</v>
      </c>
      <c r="T24" s="62"/>
      <c r="U24" s="62">
        <v>-0.1</v>
      </c>
      <c r="V24" s="62">
        <v>0</v>
      </c>
      <c r="W24" s="62">
        <v>0</v>
      </c>
      <c r="X24" s="62">
        <v>0</v>
      </c>
      <c r="Y24" s="62" t="s">
        <v>32</v>
      </c>
      <c r="Z24" s="62"/>
      <c r="AA24" s="62">
        <v>-8.9999999999999993E-3</v>
      </c>
      <c r="AB24" s="62">
        <v>0</v>
      </c>
      <c r="AC24" s="62">
        <v>0</v>
      </c>
      <c r="AD24" s="62">
        <v>0</v>
      </c>
      <c r="AE24" s="62" t="s">
        <v>32</v>
      </c>
    </row>
    <row r="25" spans="1:31" hidden="1" x14ac:dyDescent="0.3">
      <c r="A25" s="62" t="s">
        <v>111</v>
      </c>
      <c r="B25" s="62">
        <v>24</v>
      </c>
      <c r="C25" s="62">
        <v>121</v>
      </c>
      <c r="D25" s="62" t="s">
        <v>30</v>
      </c>
      <c r="E25" s="62">
        <v>0</v>
      </c>
      <c r="F25" s="62">
        <v>0</v>
      </c>
      <c r="G25" s="62">
        <v>0</v>
      </c>
      <c r="H25" s="62"/>
      <c r="I25" s="62">
        <v>0.61</v>
      </c>
      <c r="J25" s="62">
        <v>5479</v>
      </c>
      <c r="K25" s="62">
        <v>2098</v>
      </c>
      <c r="L25" s="62">
        <v>2134</v>
      </c>
      <c r="M25" s="62" t="s">
        <v>31</v>
      </c>
      <c r="N25" s="62"/>
      <c r="O25" s="62">
        <v>0.13100000000000001</v>
      </c>
      <c r="P25" s="62">
        <v>4641</v>
      </c>
      <c r="Q25" s="62">
        <v>2025</v>
      </c>
      <c r="R25" s="62">
        <v>2071</v>
      </c>
      <c r="S25" s="62" t="s">
        <v>31</v>
      </c>
      <c r="T25" s="62"/>
      <c r="U25" s="62">
        <v>8.9999999999999993E-3</v>
      </c>
      <c r="V25" s="62">
        <v>0</v>
      </c>
      <c r="W25" s="62">
        <v>0</v>
      </c>
      <c r="X25" s="62">
        <v>0</v>
      </c>
      <c r="Y25" s="62" t="s">
        <v>32</v>
      </c>
      <c r="Z25" s="62"/>
      <c r="AA25" s="62">
        <v>4.0000000000000001E-3</v>
      </c>
      <c r="AB25" s="62">
        <v>0</v>
      </c>
      <c r="AC25" s="62">
        <v>0</v>
      </c>
      <c r="AD25" s="62">
        <v>0</v>
      </c>
      <c r="AE25" s="62" t="s">
        <v>32</v>
      </c>
    </row>
    <row r="26" spans="1:31" hidden="1" x14ac:dyDescent="0.3">
      <c r="A26" s="62" t="s">
        <v>112</v>
      </c>
      <c r="B26" s="62">
        <v>25</v>
      </c>
      <c r="C26" s="62">
        <v>122</v>
      </c>
      <c r="D26" s="62" t="s">
        <v>30</v>
      </c>
      <c r="E26" s="62">
        <v>0</v>
      </c>
      <c r="F26" s="62">
        <v>0</v>
      </c>
      <c r="G26" s="62">
        <v>0</v>
      </c>
      <c r="H26" s="62"/>
      <c r="I26" s="62">
        <v>1.37</v>
      </c>
      <c r="J26" s="62">
        <v>5689</v>
      </c>
      <c r="K26" s="62">
        <v>2158</v>
      </c>
      <c r="L26" s="62">
        <v>2193</v>
      </c>
      <c r="M26" s="62" t="s">
        <v>31</v>
      </c>
      <c r="N26" s="62"/>
      <c r="O26" s="62">
        <v>0.20200000000000001</v>
      </c>
      <c r="P26" s="62">
        <v>4857</v>
      </c>
      <c r="Q26" s="62">
        <v>2085</v>
      </c>
      <c r="R26" s="62">
        <v>2132</v>
      </c>
      <c r="S26" s="62" t="s">
        <v>31</v>
      </c>
      <c r="T26" s="62"/>
      <c r="U26" s="62">
        <v>1.9E-2</v>
      </c>
      <c r="V26" s="62">
        <v>0</v>
      </c>
      <c r="W26" s="62">
        <v>0</v>
      </c>
      <c r="X26" s="62">
        <v>0</v>
      </c>
      <c r="Y26" s="62" t="s">
        <v>32</v>
      </c>
      <c r="Z26" s="62"/>
      <c r="AA26" s="62">
        <v>6.0000000000000001E-3</v>
      </c>
      <c r="AB26" s="62">
        <v>0</v>
      </c>
      <c r="AC26" s="62">
        <v>0</v>
      </c>
      <c r="AD26" s="62">
        <v>0</v>
      </c>
      <c r="AE26" s="62" t="s">
        <v>32</v>
      </c>
    </row>
    <row r="27" spans="1:31" hidden="1" x14ac:dyDescent="0.3">
      <c r="A27" s="62" t="s">
        <v>113</v>
      </c>
      <c r="B27" s="62">
        <v>26</v>
      </c>
      <c r="C27" s="62">
        <v>123</v>
      </c>
      <c r="D27" s="62" t="s">
        <v>30</v>
      </c>
      <c r="E27" s="62">
        <v>0</v>
      </c>
      <c r="F27" s="62">
        <v>0</v>
      </c>
      <c r="G27" s="62">
        <v>0</v>
      </c>
      <c r="H27" s="62"/>
      <c r="I27" s="62">
        <v>7.2489999999999997</v>
      </c>
      <c r="J27" s="62">
        <v>7314</v>
      </c>
      <c r="K27" s="62">
        <v>2218</v>
      </c>
      <c r="L27" s="62">
        <v>2254</v>
      </c>
      <c r="M27" s="62" t="s">
        <v>31</v>
      </c>
      <c r="N27" s="62"/>
      <c r="O27" s="62">
        <v>0.93600000000000005</v>
      </c>
      <c r="P27" s="62">
        <v>7113</v>
      </c>
      <c r="Q27" s="62">
        <v>2145</v>
      </c>
      <c r="R27" s="62">
        <v>2191</v>
      </c>
      <c r="S27" s="62" t="s">
        <v>31</v>
      </c>
      <c r="T27" s="62"/>
      <c r="U27" s="62">
        <v>0.10199999999999999</v>
      </c>
      <c r="V27" s="62">
        <v>0</v>
      </c>
      <c r="W27" s="62">
        <v>0</v>
      </c>
      <c r="X27" s="62">
        <v>0</v>
      </c>
      <c r="Y27" s="62" t="s">
        <v>32</v>
      </c>
      <c r="Z27" s="62"/>
      <c r="AA27" s="62">
        <v>2.9000000000000001E-2</v>
      </c>
      <c r="AB27" s="62">
        <v>0</v>
      </c>
      <c r="AC27" s="62">
        <v>0</v>
      </c>
      <c r="AD27" s="62">
        <v>0</v>
      </c>
      <c r="AE27" s="62" t="s">
        <v>32</v>
      </c>
    </row>
    <row r="28" spans="1:31" hidden="1" x14ac:dyDescent="0.3">
      <c r="A28" s="62" t="s">
        <v>141</v>
      </c>
      <c r="B28" s="62">
        <v>27</v>
      </c>
      <c r="C28" s="62">
        <v>1</v>
      </c>
      <c r="D28" s="62" t="s">
        <v>37</v>
      </c>
      <c r="E28" s="62">
        <v>0</v>
      </c>
      <c r="F28" s="62">
        <v>1</v>
      </c>
      <c r="G28" s="62">
        <v>1</v>
      </c>
      <c r="H28" s="62"/>
      <c r="I28" s="62">
        <v>32.911000000000001</v>
      </c>
      <c r="J28" s="62">
        <v>14407</v>
      </c>
      <c r="K28" s="62">
        <v>2278</v>
      </c>
      <c r="L28" s="62">
        <v>2315</v>
      </c>
      <c r="M28" s="62" t="s">
        <v>31</v>
      </c>
      <c r="N28" s="62"/>
      <c r="O28" s="62">
        <v>0.72799999999999998</v>
      </c>
      <c r="P28" s="62">
        <v>6473</v>
      </c>
      <c r="Q28" s="62">
        <v>2205</v>
      </c>
      <c r="R28" s="62">
        <v>2250</v>
      </c>
      <c r="S28" s="62" t="s">
        <v>31</v>
      </c>
      <c r="T28" s="62"/>
      <c r="U28" s="62">
        <v>0.46100000000000002</v>
      </c>
      <c r="V28" s="62">
        <v>0</v>
      </c>
      <c r="W28" s="62">
        <v>0</v>
      </c>
      <c r="X28" s="62">
        <v>0</v>
      </c>
      <c r="Y28" s="62" t="s">
        <v>32</v>
      </c>
      <c r="Z28" s="62"/>
      <c r="AA28" s="62">
        <v>2.3E-2</v>
      </c>
      <c r="AB28" s="62">
        <v>0</v>
      </c>
      <c r="AC28" s="62">
        <v>0</v>
      </c>
      <c r="AD28" s="62">
        <v>0</v>
      </c>
      <c r="AE28" s="62" t="s">
        <v>32</v>
      </c>
    </row>
    <row r="29" spans="1:31" hidden="1" x14ac:dyDescent="0.3">
      <c r="A29" s="62" t="s">
        <v>141</v>
      </c>
      <c r="B29" s="62">
        <v>28</v>
      </c>
      <c r="C29" s="62">
        <v>1</v>
      </c>
      <c r="D29" s="62" t="s">
        <v>37</v>
      </c>
      <c r="E29" s="62">
        <v>0</v>
      </c>
      <c r="F29" s="62">
        <v>1</v>
      </c>
      <c r="G29" s="62">
        <v>2</v>
      </c>
      <c r="H29" s="62"/>
      <c r="I29" s="62">
        <v>33.427999999999997</v>
      </c>
      <c r="J29" s="62">
        <v>14550</v>
      </c>
      <c r="K29" s="62">
        <v>2338</v>
      </c>
      <c r="L29" s="62">
        <v>2374</v>
      </c>
      <c r="M29" s="62" t="s">
        <v>31</v>
      </c>
      <c r="N29" s="62"/>
      <c r="O29" s="62">
        <v>0.72199999999999998</v>
      </c>
      <c r="P29" s="62">
        <v>6454</v>
      </c>
      <c r="Q29" s="62">
        <v>2265</v>
      </c>
      <c r="R29" s="62">
        <v>2311</v>
      </c>
      <c r="S29" s="62" t="s">
        <v>31</v>
      </c>
      <c r="T29" s="62"/>
      <c r="U29" s="62">
        <v>0.46800000000000003</v>
      </c>
      <c r="V29" s="62">
        <v>0</v>
      </c>
      <c r="W29" s="62">
        <v>0</v>
      </c>
      <c r="X29" s="62">
        <v>0</v>
      </c>
      <c r="Y29" s="62" t="s">
        <v>32</v>
      </c>
      <c r="Z29" s="62"/>
      <c r="AA29" s="62">
        <v>2.1999999999999999E-2</v>
      </c>
      <c r="AB29" s="62">
        <v>0</v>
      </c>
      <c r="AC29" s="62">
        <v>0</v>
      </c>
      <c r="AD29" s="62">
        <v>0</v>
      </c>
      <c r="AE29" s="62" t="s">
        <v>32</v>
      </c>
    </row>
    <row r="30" spans="1:31" hidden="1" x14ac:dyDescent="0.3">
      <c r="A30" s="62" t="s">
        <v>142</v>
      </c>
      <c r="B30" s="62">
        <v>29</v>
      </c>
      <c r="C30" s="62">
        <v>2</v>
      </c>
      <c r="D30" s="62" t="s">
        <v>30</v>
      </c>
      <c r="E30" s="62">
        <v>20</v>
      </c>
      <c r="F30" s="62">
        <v>0</v>
      </c>
      <c r="G30" s="62">
        <v>0</v>
      </c>
      <c r="H30" s="62"/>
      <c r="I30" s="62">
        <v>33.475000000000001</v>
      </c>
      <c r="J30" s="62">
        <v>14563</v>
      </c>
      <c r="K30" s="62">
        <v>2398</v>
      </c>
      <c r="L30" s="62">
        <v>2434</v>
      </c>
      <c r="M30" s="62" t="s">
        <v>31</v>
      </c>
      <c r="N30" s="62"/>
      <c r="O30" s="62">
        <v>0.72399999999999998</v>
      </c>
      <c r="P30" s="62">
        <v>6461</v>
      </c>
      <c r="Q30" s="62">
        <v>2325</v>
      </c>
      <c r="R30" s="62">
        <v>2371</v>
      </c>
      <c r="S30" s="62" t="s">
        <v>31</v>
      </c>
      <c r="T30" s="62"/>
      <c r="U30" s="62">
        <v>0.46899999999999997</v>
      </c>
      <c r="V30" s="62">
        <v>0</v>
      </c>
      <c r="W30" s="62">
        <v>0</v>
      </c>
      <c r="X30" s="62">
        <v>0</v>
      </c>
      <c r="Y30" s="62" t="s">
        <v>32</v>
      </c>
      <c r="Z30" s="62"/>
      <c r="AA30" s="62">
        <v>2.1999999999999999E-2</v>
      </c>
      <c r="AB30" s="62">
        <v>0</v>
      </c>
      <c r="AC30" s="62">
        <v>0</v>
      </c>
      <c r="AD30" s="62">
        <v>0</v>
      </c>
      <c r="AE30" s="62" t="s">
        <v>32</v>
      </c>
    </row>
    <row r="31" spans="1:31" hidden="1" x14ac:dyDescent="0.3">
      <c r="A31" s="62" t="s">
        <v>143</v>
      </c>
      <c r="B31" s="62">
        <v>30</v>
      </c>
      <c r="C31" s="62">
        <v>3</v>
      </c>
      <c r="D31" s="62" t="s">
        <v>30</v>
      </c>
      <c r="E31" s="62">
        <v>20</v>
      </c>
      <c r="F31" s="62">
        <v>0</v>
      </c>
      <c r="G31" s="62">
        <v>0</v>
      </c>
      <c r="H31" s="62"/>
      <c r="I31" s="62">
        <v>34.107999999999997</v>
      </c>
      <c r="J31" s="62">
        <v>14738</v>
      </c>
      <c r="K31" s="62">
        <v>2458</v>
      </c>
      <c r="L31" s="62">
        <v>2494</v>
      </c>
      <c r="M31" s="62" t="s">
        <v>31</v>
      </c>
      <c r="N31" s="62"/>
      <c r="O31" s="62">
        <v>0.74199999999999999</v>
      </c>
      <c r="P31" s="62">
        <v>6516</v>
      </c>
      <c r="Q31" s="62">
        <v>2385</v>
      </c>
      <c r="R31" s="62">
        <v>2431</v>
      </c>
      <c r="S31" s="62" t="s">
        <v>31</v>
      </c>
      <c r="T31" s="62"/>
      <c r="U31" s="62">
        <v>0.47799999999999998</v>
      </c>
      <c r="V31" s="62">
        <v>0</v>
      </c>
      <c r="W31" s="62">
        <v>0</v>
      </c>
      <c r="X31" s="62">
        <v>0</v>
      </c>
      <c r="Y31" s="62" t="s">
        <v>32</v>
      </c>
      <c r="Z31" s="62"/>
      <c r="AA31" s="62">
        <v>2.3E-2</v>
      </c>
      <c r="AB31" s="62">
        <v>0</v>
      </c>
      <c r="AC31" s="62">
        <v>0</v>
      </c>
      <c r="AD31" s="62">
        <v>0</v>
      </c>
      <c r="AE31" s="62" t="s">
        <v>32</v>
      </c>
    </row>
    <row r="32" spans="1:31" hidden="1" x14ac:dyDescent="0.3">
      <c r="A32" s="62" t="s">
        <v>144</v>
      </c>
      <c r="B32" s="62">
        <v>31</v>
      </c>
      <c r="C32" s="62">
        <v>4</v>
      </c>
      <c r="D32" s="62" t="s">
        <v>30</v>
      </c>
      <c r="E32" s="62">
        <v>20</v>
      </c>
      <c r="F32" s="62">
        <v>0</v>
      </c>
      <c r="G32" s="62">
        <v>0</v>
      </c>
      <c r="H32" s="62"/>
      <c r="I32" s="62">
        <v>36.442</v>
      </c>
      <c r="J32" s="62">
        <v>15383</v>
      </c>
      <c r="K32" s="62">
        <v>2518</v>
      </c>
      <c r="L32" s="62">
        <v>2554</v>
      </c>
      <c r="M32" s="62" t="s">
        <v>31</v>
      </c>
      <c r="N32" s="62"/>
      <c r="O32" s="62">
        <v>0.83299999999999996</v>
      </c>
      <c r="P32" s="62">
        <v>6797</v>
      </c>
      <c r="Q32" s="62">
        <v>2445</v>
      </c>
      <c r="R32" s="62">
        <v>2491</v>
      </c>
      <c r="S32" s="62" t="s">
        <v>31</v>
      </c>
      <c r="T32" s="62"/>
      <c r="U32" s="62">
        <v>0.51</v>
      </c>
      <c r="V32" s="62">
        <v>0</v>
      </c>
      <c r="W32" s="62">
        <v>0</v>
      </c>
      <c r="X32" s="62">
        <v>0</v>
      </c>
      <c r="Y32" s="62" t="s">
        <v>32</v>
      </c>
      <c r="Z32" s="62"/>
      <c r="AA32" s="62">
        <v>2.5999999999999999E-2</v>
      </c>
      <c r="AB32" s="62">
        <v>0</v>
      </c>
      <c r="AC32" s="62">
        <v>0</v>
      </c>
      <c r="AD32" s="62">
        <v>0</v>
      </c>
      <c r="AE32" s="62" t="s">
        <v>32</v>
      </c>
    </row>
    <row r="33" spans="1:31" hidden="1" x14ac:dyDescent="0.3">
      <c r="A33" s="62" t="s">
        <v>145</v>
      </c>
      <c r="B33" s="62">
        <v>32</v>
      </c>
      <c r="C33" s="62">
        <v>5</v>
      </c>
      <c r="D33" s="62" t="s">
        <v>30</v>
      </c>
      <c r="E33" s="62">
        <v>20</v>
      </c>
      <c r="F33" s="62">
        <v>0</v>
      </c>
      <c r="G33" s="62">
        <v>0</v>
      </c>
      <c r="H33" s="62"/>
      <c r="I33" s="62">
        <v>34.94</v>
      </c>
      <c r="J33" s="62">
        <v>14968</v>
      </c>
      <c r="K33" s="62">
        <v>2578</v>
      </c>
      <c r="L33" s="62">
        <v>2615</v>
      </c>
      <c r="M33" s="62" t="s">
        <v>31</v>
      </c>
      <c r="N33" s="62"/>
      <c r="O33" s="62">
        <v>0.79600000000000004</v>
      </c>
      <c r="P33" s="62">
        <v>6682</v>
      </c>
      <c r="Q33" s="62">
        <v>2505</v>
      </c>
      <c r="R33" s="62">
        <v>2550</v>
      </c>
      <c r="S33" s="62" t="s">
        <v>31</v>
      </c>
      <c r="T33" s="62"/>
      <c r="U33" s="62">
        <v>0.48899999999999999</v>
      </c>
      <c r="V33" s="62">
        <v>0</v>
      </c>
      <c r="W33" s="62">
        <v>0</v>
      </c>
      <c r="X33" s="62">
        <v>0</v>
      </c>
      <c r="Y33" s="62" t="s">
        <v>32</v>
      </c>
      <c r="Z33" s="62"/>
      <c r="AA33" s="62">
        <v>2.5000000000000001E-2</v>
      </c>
      <c r="AB33" s="62">
        <v>0</v>
      </c>
      <c r="AC33" s="62">
        <v>0</v>
      </c>
      <c r="AD33" s="62">
        <v>0</v>
      </c>
      <c r="AE33" s="62" t="s">
        <v>32</v>
      </c>
    </row>
    <row r="34" spans="1:31" hidden="1" x14ac:dyDescent="0.3">
      <c r="A34" s="62" t="s">
        <v>146</v>
      </c>
      <c r="B34" s="62">
        <v>33</v>
      </c>
      <c r="C34" s="62">
        <v>6</v>
      </c>
      <c r="D34" s="62" t="s">
        <v>30</v>
      </c>
      <c r="E34" s="62">
        <v>20</v>
      </c>
      <c r="F34" s="62">
        <v>0</v>
      </c>
      <c r="G34" s="62">
        <v>0</v>
      </c>
      <c r="H34" s="62"/>
      <c r="I34" s="62">
        <v>35.353000000000002</v>
      </c>
      <c r="J34" s="62">
        <v>15082</v>
      </c>
      <c r="K34" s="62">
        <v>2638</v>
      </c>
      <c r="L34" s="62">
        <v>2674</v>
      </c>
      <c r="M34" s="62" t="s">
        <v>31</v>
      </c>
      <c r="N34" s="62"/>
      <c r="O34" s="62">
        <v>0.81699999999999995</v>
      </c>
      <c r="P34" s="62">
        <v>6747</v>
      </c>
      <c r="Q34" s="62">
        <v>2565</v>
      </c>
      <c r="R34" s="62">
        <v>2609</v>
      </c>
      <c r="S34" s="62" t="s">
        <v>31</v>
      </c>
      <c r="T34" s="62"/>
      <c r="U34" s="62">
        <v>0.495</v>
      </c>
      <c r="V34" s="62">
        <v>0</v>
      </c>
      <c r="W34" s="62">
        <v>0</v>
      </c>
      <c r="X34" s="62">
        <v>0</v>
      </c>
      <c r="Y34" s="62" t="s">
        <v>32</v>
      </c>
      <c r="Z34" s="62"/>
      <c r="AA34" s="62">
        <v>2.5000000000000001E-2</v>
      </c>
      <c r="AB34" s="62">
        <v>0</v>
      </c>
      <c r="AC34" s="62">
        <v>0</v>
      </c>
      <c r="AD34" s="62">
        <v>0</v>
      </c>
      <c r="AE34" s="62" t="s">
        <v>32</v>
      </c>
    </row>
    <row r="35" spans="1:31" hidden="1" x14ac:dyDescent="0.3">
      <c r="A35" s="62" t="s">
        <v>147</v>
      </c>
      <c r="B35" s="62">
        <v>34</v>
      </c>
      <c r="C35" s="62">
        <v>7</v>
      </c>
      <c r="D35" s="62" t="s">
        <v>30</v>
      </c>
      <c r="E35" s="62">
        <v>20</v>
      </c>
      <c r="F35" s="62">
        <v>0</v>
      </c>
      <c r="G35" s="62">
        <v>0</v>
      </c>
      <c r="H35" s="62"/>
      <c r="I35" s="62">
        <v>35.225999999999999</v>
      </c>
      <c r="J35" s="62">
        <v>15047</v>
      </c>
      <c r="K35" s="62">
        <v>2698</v>
      </c>
      <c r="L35" s="62">
        <v>2734</v>
      </c>
      <c r="M35" s="62" t="s">
        <v>31</v>
      </c>
      <c r="N35" s="62"/>
      <c r="O35" s="62">
        <v>0.748</v>
      </c>
      <c r="P35" s="62">
        <v>6535</v>
      </c>
      <c r="Q35" s="62">
        <v>2625</v>
      </c>
      <c r="R35" s="62">
        <v>2670</v>
      </c>
      <c r="S35" s="62" t="s">
        <v>31</v>
      </c>
      <c r="T35" s="62"/>
      <c r="U35" s="62">
        <v>0.49299999999999999</v>
      </c>
      <c r="V35" s="62">
        <v>0</v>
      </c>
      <c r="W35" s="62">
        <v>0</v>
      </c>
      <c r="X35" s="62">
        <v>0</v>
      </c>
      <c r="Y35" s="62" t="s">
        <v>32</v>
      </c>
      <c r="Z35" s="62"/>
      <c r="AA35" s="62">
        <v>2.3E-2</v>
      </c>
      <c r="AB35" s="62">
        <v>0</v>
      </c>
      <c r="AC35" s="62">
        <v>0</v>
      </c>
      <c r="AD35" s="62">
        <v>0</v>
      </c>
      <c r="AE35" s="62" t="s">
        <v>32</v>
      </c>
    </row>
    <row r="36" spans="1:31" hidden="1" x14ac:dyDescent="0.3">
      <c r="A36" s="62" t="s">
        <v>148</v>
      </c>
      <c r="B36" s="62">
        <v>35</v>
      </c>
      <c r="C36" s="62">
        <v>8</v>
      </c>
      <c r="D36" s="62" t="s">
        <v>30</v>
      </c>
      <c r="E36" s="62">
        <v>20</v>
      </c>
      <c r="F36" s="62">
        <v>0</v>
      </c>
      <c r="G36" s="62">
        <v>0</v>
      </c>
      <c r="H36" s="62"/>
      <c r="I36" s="62">
        <v>34.567999999999998</v>
      </c>
      <c r="J36" s="62">
        <v>14865</v>
      </c>
      <c r="K36" s="62">
        <v>2758</v>
      </c>
      <c r="L36" s="62">
        <v>2793</v>
      </c>
      <c r="M36" s="62" t="s">
        <v>31</v>
      </c>
      <c r="N36" s="62"/>
      <c r="O36" s="62">
        <v>0.69899999999999995</v>
      </c>
      <c r="P36" s="62">
        <v>6385</v>
      </c>
      <c r="Q36" s="62">
        <v>2685</v>
      </c>
      <c r="R36" s="62">
        <v>2730</v>
      </c>
      <c r="S36" s="62" t="s">
        <v>31</v>
      </c>
      <c r="T36" s="62"/>
      <c r="U36" s="62">
        <v>0.48399999999999999</v>
      </c>
      <c r="V36" s="62">
        <v>0</v>
      </c>
      <c r="W36" s="62">
        <v>0</v>
      </c>
      <c r="X36" s="62">
        <v>0</v>
      </c>
      <c r="Y36" s="62" t="s">
        <v>32</v>
      </c>
      <c r="Z36" s="62"/>
      <c r="AA36" s="62">
        <v>2.1999999999999999E-2</v>
      </c>
      <c r="AB36" s="62">
        <v>0</v>
      </c>
      <c r="AC36" s="62">
        <v>0</v>
      </c>
      <c r="AD36" s="62">
        <v>0</v>
      </c>
      <c r="AE36" s="62" t="s">
        <v>32</v>
      </c>
    </row>
    <row r="37" spans="1:31" hidden="1" x14ac:dyDescent="0.3">
      <c r="A37" s="62" t="s">
        <v>149</v>
      </c>
      <c r="B37" s="62">
        <v>36</v>
      </c>
      <c r="C37" s="62">
        <v>9</v>
      </c>
      <c r="D37" s="62" t="s">
        <v>30</v>
      </c>
      <c r="E37" s="62">
        <v>20</v>
      </c>
      <c r="F37" s="62">
        <v>0</v>
      </c>
      <c r="G37" s="62">
        <v>0</v>
      </c>
      <c r="H37" s="62"/>
      <c r="I37" s="62">
        <v>35.735999999999997</v>
      </c>
      <c r="J37" s="62">
        <v>15188</v>
      </c>
      <c r="K37" s="62">
        <v>2818</v>
      </c>
      <c r="L37" s="62">
        <v>2853</v>
      </c>
      <c r="M37" s="62" t="s">
        <v>31</v>
      </c>
      <c r="N37" s="62"/>
      <c r="O37" s="62">
        <v>0.75900000000000001</v>
      </c>
      <c r="P37" s="62">
        <v>6569</v>
      </c>
      <c r="Q37" s="62">
        <v>2745</v>
      </c>
      <c r="R37" s="62">
        <v>2790</v>
      </c>
      <c r="S37" s="62" t="s">
        <v>31</v>
      </c>
      <c r="T37" s="62"/>
      <c r="U37" s="62">
        <v>0.501</v>
      </c>
      <c r="V37" s="62">
        <v>0</v>
      </c>
      <c r="W37" s="62">
        <v>0</v>
      </c>
      <c r="X37" s="62">
        <v>0</v>
      </c>
      <c r="Y37" s="62" t="s">
        <v>32</v>
      </c>
      <c r="Z37" s="62"/>
      <c r="AA37" s="62">
        <v>2.3E-2</v>
      </c>
      <c r="AB37" s="62">
        <v>0</v>
      </c>
      <c r="AC37" s="62">
        <v>0</v>
      </c>
      <c r="AD37" s="62">
        <v>0</v>
      </c>
      <c r="AE37" s="62" t="s">
        <v>32</v>
      </c>
    </row>
    <row r="38" spans="1:31" hidden="1" x14ac:dyDescent="0.3">
      <c r="A38" s="62" t="s">
        <v>150</v>
      </c>
      <c r="B38" s="62">
        <v>37</v>
      </c>
      <c r="C38" s="62">
        <v>10</v>
      </c>
      <c r="D38" s="62" t="s">
        <v>30</v>
      </c>
      <c r="E38" s="62">
        <v>20</v>
      </c>
      <c r="F38" s="62">
        <v>0</v>
      </c>
      <c r="G38" s="62">
        <v>0</v>
      </c>
      <c r="H38" s="62"/>
      <c r="I38" s="62">
        <v>35.536999999999999</v>
      </c>
      <c r="J38" s="62">
        <v>15133</v>
      </c>
      <c r="K38" s="62">
        <v>2878</v>
      </c>
      <c r="L38" s="62">
        <v>2913</v>
      </c>
      <c r="M38" s="62" t="s">
        <v>31</v>
      </c>
      <c r="N38" s="62"/>
      <c r="O38" s="62">
        <v>0.73599999999999999</v>
      </c>
      <c r="P38" s="62">
        <v>6498</v>
      </c>
      <c r="Q38" s="62">
        <v>2805</v>
      </c>
      <c r="R38" s="62">
        <v>2850</v>
      </c>
      <c r="S38" s="62" t="s">
        <v>31</v>
      </c>
      <c r="T38" s="62"/>
      <c r="U38" s="62">
        <v>0.498</v>
      </c>
      <c r="V38" s="62">
        <v>0</v>
      </c>
      <c r="W38" s="62">
        <v>0</v>
      </c>
      <c r="X38" s="62">
        <v>0</v>
      </c>
      <c r="Y38" s="62" t="s">
        <v>32</v>
      </c>
      <c r="Z38" s="62"/>
      <c r="AA38" s="62">
        <v>2.3E-2</v>
      </c>
      <c r="AB38" s="62">
        <v>0</v>
      </c>
      <c r="AC38" s="62">
        <v>0</v>
      </c>
      <c r="AD38" s="62">
        <v>0</v>
      </c>
      <c r="AE38" s="62" t="s">
        <v>32</v>
      </c>
    </row>
    <row r="39" spans="1:31" ht="12.6" hidden="1" customHeight="1" x14ac:dyDescent="0.3">
      <c r="A39" s="62" t="s">
        <v>39</v>
      </c>
      <c r="B39" s="62">
        <v>38</v>
      </c>
      <c r="C39" s="62">
        <v>11</v>
      </c>
      <c r="D39" s="62" t="s">
        <v>30</v>
      </c>
      <c r="E39" s="62">
        <v>20</v>
      </c>
      <c r="F39" s="62">
        <v>0</v>
      </c>
      <c r="G39" s="62">
        <v>0</v>
      </c>
      <c r="H39" s="62"/>
      <c r="I39" s="62">
        <v>-1.2130000000000001</v>
      </c>
      <c r="J39" s="62">
        <v>4975</v>
      </c>
      <c r="K39" s="62">
        <v>2938</v>
      </c>
      <c r="L39" s="62">
        <v>2980</v>
      </c>
      <c r="M39" s="62" t="s">
        <v>43</v>
      </c>
      <c r="N39" s="62"/>
      <c r="O39" s="62">
        <v>0.17599999999999999</v>
      </c>
      <c r="P39" s="62">
        <v>4777</v>
      </c>
      <c r="Q39" s="62">
        <v>2865</v>
      </c>
      <c r="R39" s="62">
        <v>2910</v>
      </c>
      <c r="S39" s="62" t="s">
        <v>31</v>
      </c>
      <c r="T39" s="62"/>
      <c r="U39" s="62">
        <v>-1.7000000000000001E-2</v>
      </c>
      <c r="V39" s="62">
        <v>0</v>
      </c>
      <c r="W39" s="62">
        <v>0</v>
      </c>
      <c r="X39" s="62">
        <v>0</v>
      </c>
      <c r="Y39" s="62" t="s">
        <v>32</v>
      </c>
      <c r="Z39" s="62"/>
      <c r="AA39" s="62">
        <v>5.0000000000000001E-3</v>
      </c>
      <c r="AB39" s="62">
        <v>0</v>
      </c>
      <c r="AC39" s="62">
        <v>0</v>
      </c>
      <c r="AD39" s="62">
        <v>0</v>
      </c>
      <c r="AE39" s="62" t="s">
        <v>32</v>
      </c>
    </row>
    <row r="40" spans="1:31" ht="12.6" hidden="1" customHeight="1" x14ac:dyDescent="0.3">
      <c r="A40" s="62" t="s">
        <v>39</v>
      </c>
      <c r="B40" s="62">
        <v>56</v>
      </c>
      <c r="C40" s="62">
        <v>23</v>
      </c>
      <c r="D40" s="62" t="s">
        <v>30</v>
      </c>
      <c r="E40" s="62">
        <v>20</v>
      </c>
      <c r="F40" s="62">
        <v>0</v>
      </c>
      <c r="G40" s="62">
        <v>0</v>
      </c>
      <c r="H40" s="62"/>
      <c r="I40" s="62">
        <v>-1.6830000000000001</v>
      </c>
      <c r="J40" s="62">
        <v>4845</v>
      </c>
      <c r="K40" s="62">
        <v>4138</v>
      </c>
      <c r="L40" s="62">
        <v>4180</v>
      </c>
      <c r="M40" s="62" t="s">
        <v>43</v>
      </c>
      <c r="N40" s="62"/>
      <c r="O40" s="62">
        <v>0.161</v>
      </c>
      <c r="P40" s="62">
        <v>4732</v>
      </c>
      <c r="Q40" s="62">
        <v>4065</v>
      </c>
      <c r="R40" s="62">
        <v>4110</v>
      </c>
      <c r="S40" s="62" t="s">
        <v>31</v>
      </c>
      <c r="T40" s="62"/>
      <c r="U40" s="62">
        <v>-2.4E-2</v>
      </c>
      <c r="V40" s="62">
        <v>0</v>
      </c>
      <c r="W40" s="62">
        <v>0</v>
      </c>
      <c r="X40" s="62">
        <v>0</v>
      </c>
      <c r="Y40" s="62" t="s">
        <v>32</v>
      </c>
      <c r="Z40" s="62"/>
      <c r="AA40" s="62">
        <v>5.0000000000000001E-3</v>
      </c>
      <c r="AB40" s="62">
        <v>0</v>
      </c>
      <c r="AC40" s="62">
        <v>0</v>
      </c>
      <c r="AD40" s="62">
        <v>0</v>
      </c>
      <c r="AE40" s="62" t="s">
        <v>32</v>
      </c>
    </row>
    <row r="41" spans="1:31" x14ac:dyDescent="0.3">
      <c r="A41" s="62" t="s">
        <v>106</v>
      </c>
      <c r="B41" s="62">
        <v>95</v>
      </c>
      <c r="C41" s="62">
        <v>130</v>
      </c>
      <c r="D41" s="62" t="s">
        <v>107</v>
      </c>
      <c r="E41" s="62">
        <v>0</v>
      </c>
      <c r="F41" s="62">
        <v>0</v>
      </c>
      <c r="G41" s="62">
        <v>0</v>
      </c>
      <c r="H41" s="62"/>
      <c r="I41" s="62">
        <v>0.39</v>
      </c>
      <c r="J41" s="62">
        <v>5418</v>
      </c>
      <c r="K41" s="62">
        <v>6718</v>
      </c>
      <c r="L41" s="62">
        <v>6750</v>
      </c>
      <c r="M41" s="62" t="s">
        <v>31</v>
      </c>
      <c r="N41" s="62"/>
      <c r="O41" s="62">
        <v>4.9000000000000002E-2</v>
      </c>
      <c r="P41" s="62">
        <v>4389</v>
      </c>
      <c r="Q41" s="62">
        <v>6645</v>
      </c>
      <c r="R41" s="62">
        <v>6690</v>
      </c>
      <c r="S41" s="62" t="s">
        <v>31</v>
      </c>
      <c r="T41" s="62"/>
      <c r="U41" s="62">
        <v>5.0000000000000001E-3</v>
      </c>
      <c r="V41" s="62">
        <v>0</v>
      </c>
      <c r="W41" s="62">
        <v>0</v>
      </c>
      <c r="X41" s="62">
        <v>0</v>
      </c>
      <c r="Y41" s="62" t="s">
        <v>32</v>
      </c>
      <c r="Z41" s="62"/>
      <c r="AA41" s="62">
        <v>2E-3</v>
      </c>
      <c r="AB41" s="62">
        <v>0</v>
      </c>
      <c r="AC41" s="62">
        <v>0</v>
      </c>
      <c r="AD41" s="62">
        <v>0</v>
      </c>
      <c r="AE41" s="62" t="s">
        <v>32</v>
      </c>
    </row>
    <row r="42" spans="1:31" x14ac:dyDescent="0.3">
      <c r="A42" s="62" t="s">
        <v>106</v>
      </c>
      <c r="B42" s="62">
        <v>115</v>
      </c>
      <c r="C42" s="62">
        <v>130</v>
      </c>
      <c r="D42" s="62" t="s">
        <v>107</v>
      </c>
      <c r="E42" s="62">
        <v>0</v>
      </c>
      <c r="F42" s="62">
        <v>0</v>
      </c>
      <c r="G42" s="62">
        <v>0</v>
      </c>
      <c r="H42" s="62"/>
      <c r="I42" s="62">
        <v>0.35699999999999998</v>
      </c>
      <c r="J42" s="62">
        <v>5409</v>
      </c>
      <c r="K42" s="62">
        <v>8038</v>
      </c>
      <c r="L42" s="62">
        <v>8070</v>
      </c>
      <c r="M42" s="62" t="s">
        <v>31</v>
      </c>
      <c r="N42" s="62"/>
      <c r="O42" s="62">
        <v>2.1000000000000001E-2</v>
      </c>
      <c r="P42" s="62">
        <v>4301</v>
      </c>
      <c r="Q42" s="62">
        <v>7965</v>
      </c>
      <c r="R42" s="62">
        <v>8009</v>
      </c>
      <c r="S42" s="62" t="s">
        <v>31</v>
      </c>
      <c r="T42" s="62"/>
      <c r="U42" s="62">
        <v>5.0000000000000001E-3</v>
      </c>
      <c r="V42" s="62">
        <v>0</v>
      </c>
      <c r="W42" s="62">
        <v>0</v>
      </c>
      <c r="X42" s="62">
        <v>0</v>
      </c>
      <c r="Y42" s="62" t="s">
        <v>32</v>
      </c>
      <c r="Z42" s="62"/>
      <c r="AA42" s="62">
        <v>1E-3</v>
      </c>
      <c r="AB42" s="62">
        <v>0</v>
      </c>
      <c r="AC42" s="62">
        <v>0</v>
      </c>
      <c r="AD42" s="62">
        <v>0</v>
      </c>
      <c r="AE42" s="62" t="s">
        <v>32</v>
      </c>
    </row>
    <row r="43" spans="1:31" x14ac:dyDescent="0.3">
      <c r="A43" s="62" t="s">
        <v>106</v>
      </c>
      <c r="B43" s="62">
        <v>133</v>
      </c>
      <c r="C43" s="62">
        <v>130</v>
      </c>
      <c r="D43" s="62" t="s">
        <v>107</v>
      </c>
      <c r="E43" s="62">
        <v>0</v>
      </c>
      <c r="F43" s="62">
        <v>0</v>
      </c>
      <c r="G43" s="62">
        <v>0</v>
      </c>
      <c r="H43" s="62"/>
      <c r="I43" s="62">
        <v>0.41499999999999998</v>
      </c>
      <c r="J43" s="62">
        <v>5425</v>
      </c>
      <c r="K43" s="62">
        <v>9238</v>
      </c>
      <c r="L43" s="62">
        <v>9272</v>
      </c>
      <c r="M43" s="62" t="s">
        <v>31</v>
      </c>
      <c r="N43" s="62"/>
      <c r="O43" s="62">
        <v>4.1000000000000002E-2</v>
      </c>
      <c r="P43" s="62">
        <v>4365</v>
      </c>
      <c r="Q43" s="62">
        <v>9165</v>
      </c>
      <c r="R43" s="62">
        <v>9204</v>
      </c>
      <c r="S43" s="62" t="s">
        <v>31</v>
      </c>
      <c r="T43" s="62"/>
      <c r="U43" s="62">
        <v>6.0000000000000001E-3</v>
      </c>
      <c r="V43" s="62">
        <v>0</v>
      </c>
      <c r="W43" s="62">
        <v>0</v>
      </c>
      <c r="X43" s="62">
        <v>0</v>
      </c>
      <c r="Y43" s="62" t="s">
        <v>32</v>
      </c>
      <c r="Z43" s="62"/>
      <c r="AA43" s="62">
        <v>1E-3</v>
      </c>
      <c r="AB43" s="62">
        <v>0</v>
      </c>
      <c r="AC43" s="62">
        <v>0</v>
      </c>
      <c r="AD43" s="62">
        <v>0</v>
      </c>
      <c r="AE43" s="62" t="s">
        <v>32</v>
      </c>
    </row>
    <row r="44" spans="1:31" x14ac:dyDescent="0.3">
      <c r="A44" s="62" t="s">
        <v>106</v>
      </c>
      <c r="B44" s="62">
        <v>152</v>
      </c>
      <c r="C44" s="62">
        <v>130</v>
      </c>
      <c r="D44" s="62" t="s">
        <v>107</v>
      </c>
      <c r="E44" s="62">
        <v>0</v>
      </c>
      <c r="F44" s="62">
        <v>0</v>
      </c>
      <c r="G44" s="62">
        <v>0</v>
      </c>
      <c r="H44" s="62"/>
      <c r="I44" s="62">
        <v>0.40799999999999997</v>
      </c>
      <c r="J44" s="62">
        <v>5423</v>
      </c>
      <c r="K44" s="62">
        <v>10498</v>
      </c>
      <c r="L44" s="62">
        <v>10531</v>
      </c>
      <c r="M44" s="62" t="s">
        <v>31</v>
      </c>
      <c r="N44" s="62"/>
      <c r="O44" s="62">
        <v>2.5000000000000001E-2</v>
      </c>
      <c r="P44" s="62">
        <v>4314</v>
      </c>
      <c r="Q44" s="62">
        <v>10425</v>
      </c>
      <c r="R44" s="62">
        <v>10471</v>
      </c>
      <c r="S44" s="62" t="s">
        <v>31</v>
      </c>
      <c r="T44" s="62"/>
      <c r="U44" s="62">
        <v>6.0000000000000001E-3</v>
      </c>
      <c r="V44" s="62">
        <v>0</v>
      </c>
      <c r="W44" s="62">
        <v>0</v>
      </c>
      <c r="X44" s="62">
        <v>0</v>
      </c>
      <c r="Y44" s="62" t="s">
        <v>32</v>
      </c>
      <c r="Z44" s="62"/>
      <c r="AA44" s="62">
        <v>1E-3</v>
      </c>
      <c r="AB44" s="62">
        <v>0</v>
      </c>
      <c r="AC44" s="62">
        <v>0</v>
      </c>
      <c r="AD44" s="62">
        <v>0</v>
      </c>
      <c r="AE44" s="62" t="s">
        <v>32</v>
      </c>
    </row>
    <row r="45" spans="1:31" hidden="1" x14ac:dyDescent="0.3">
      <c r="A45" s="62" t="s">
        <v>109</v>
      </c>
      <c r="B45" s="62">
        <v>44</v>
      </c>
      <c r="C45" s="62">
        <v>0</v>
      </c>
      <c r="D45" s="62" t="s">
        <v>110</v>
      </c>
      <c r="E45" s="62">
        <v>0</v>
      </c>
      <c r="F45" s="62">
        <v>0</v>
      </c>
      <c r="G45" s="62">
        <v>0</v>
      </c>
      <c r="H45" s="62"/>
      <c r="I45" s="62">
        <v>-7.1719999999999997</v>
      </c>
      <c r="J45" s="62">
        <v>3328</v>
      </c>
      <c r="K45" s="62">
        <v>3418</v>
      </c>
      <c r="L45" s="62">
        <v>3456</v>
      </c>
      <c r="M45" s="62" t="s">
        <v>31</v>
      </c>
      <c r="N45" s="62"/>
      <c r="O45" s="62">
        <v>-0.30599999999999999</v>
      </c>
      <c r="P45" s="62">
        <v>3299</v>
      </c>
      <c r="Q45" s="62">
        <v>3345</v>
      </c>
      <c r="R45" s="62">
        <v>3375</v>
      </c>
      <c r="S45" s="62" t="s">
        <v>31</v>
      </c>
      <c r="T45" s="62"/>
      <c r="U45" s="62">
        <v>-0.1</v>
      </c>
      <c r="V45" s="62">
        <v>0</v>
      </c>
      <c r="W45" s="62">
        <v>0</v>
      </c>
      <c r="X45" s="62">
        <v>0</v>
      </c>
      <c r="Y45" s="62" t="s">
        <v>32</v>
      </c>
      <c r="Z45" s="62"/>
      <c r="AA45" s="62">
        <v>-8.9999999999999993E-3</v>
      </c>
      <c r="AB45" s="62">
        <v>0</v>
      </c>
      <c r="AC45" s="62">
        <v>0</v>
      </c>
      <c r="AD45" s="62">
        <v>0</v>
      </c>
      <c r="AE45" s="62" t="s">
        <v>32</v>
      </c>
    </row>
    <row r="46" spans="1:31" hidden="1" x14ac:dyDescent="0.3">
      <c r="A46" s="62" t="s">
        <v>151</v>
      </c>
      <c r="B46" s="62">
        <v>45</v>
      </c>
      <c r="C46" s="62">
        <v>13</v>
      </c>
      <c r="D46" s="62" t="s">
        <v>37</v>
      </c>
      <c r="E46" s="62">
        <v>0</v>
      </c>
      <c r="F46" s="62">
        <v>2</v>
      </c>
      <c r="G46" s="62">
        <v>1</v>
      </c>
      <c r="H46" s="62"/>
      <c r="I46" s="62">
        <v>34.651000000000003</v>
      </c>
      <c r="J46" s="62">
        <v>14888</v>
      </c>
      <c r="K46" s="62">
        <v>3478</v>
      </c>
      <c r="L46" s="62">
        <v>3513</v>
      </c>
      <c r="M46" s="62" t="s">
        <v>31</v>
      </c>
      <c r="N46" s="62"/>
      <c r="O46" s="62">
        <v>0.78700000000000003</v>
      </c>
      <c r="P46" s="62">
        <v>6656</v>
      </c>
      <c r="Q46" s="62">
        <v>3405</v>
      </c>
      <c r="R46" s="62">
        <v>3451</v>
      </c>
      <c r="S46" s="62" t="s">
        <v>31</v>
      </c>
      <c r="T46" s="62"/>
      <c r="U46" s="62">
        <v>0.48499999999999999</v>
      </c>
      <c r="V46" s="62">
        <v>0</v>
      </c>
      <c r="W46" s="62">
        <v>0</v>
      </c>
      <c r="X46" s="62">
        <v>0</v>
      </c>
      <c r="Y46" s="62" t="s">
        <v>32</v>
      </c>
      <c r="Z46" s="62"/>
      <c r="AA46" s="62">
        <v>2.4E-2</v>
      </c>
      <c r="AB46" s="62">
        <v>0</v>
      </c>
      <c r="AC46" s="62">
        <v>0</v>
      </c>
      <c r="AD46" s="62">
        <v>0</v>
      </c>
      <c r="AE46" s="62" t="s">
        <v>32</v>
      </c>
    </row>
    <row r="47" spans="1:31" hidden="1" x14ac:dyDescent="0.3">
      <c r="A47" s="62" t="s">
        <v>151</v>
      </c>
      <c r="B47" s="62">
        <v>46</v>
      </c>
      <c r="C47" s="62">
        <v>13</v>
      </c>
      <c r="D47" s="62" t="s">
        <v>37</v>
      </c>
      <c r="E47" s="62">
        <v>0</v>
      </c>
      <c r="F47" s="62">
        <v>2</v>
      </c>
      <c r="G47" s="62">
        <v>2</v>
      </c>
      <c r="H47" s="62"/>
      <c r="I47" s="62">
        <v>35.543999999999997</v>
      </c>
      <c r="J47" s="62">
        <v>15135</v>
      </c>
      <c r="K47" s="62">
        <v>3538</v>
      </c>
      <c r="L47" s="62">
        <v>3572</v>
      </c>
      <c r="M47" s="62" t="s">
        <v>31</v>
      </c>
      <c r="N47" s="62"/>
      <c r="O47" s="62">
        <v>0.76600000000000001</v>
      </c>
      <c r="P47" s="62">
        <v>6589</v>
      </c>
      <c r="Q47" s="62">
        <v>3465</v>
      </c>
      <c r="R47" s="62">
        <v>3511</v>
      </c>
      <c r="S47" s="62" t="s">
        <v>31</v>
      </c>
      <c r="T47" s="62"/>
      <c r="U47" s="62">
        <v>0.498</v>
      </c>
      <c r="V47" s="62">
        <v>0</v>
      </c>
      <c r="W47" s="62">
        <v>0</v>
      </c>
      <c r="X47" s="62">
        <v>0</v>
      </c>
      <c r="Y47" s="62" t="s">
        <v>32</v>
      </c>
      <c r="Z47" s="62"/>
      <c r="AA47" s="62">
        <v>2.4E-2</v>
      </c>
      <c r="AB47" s="62">
        <v>0</v>
      </c>
      <c r="AC47" s="62">
        <v>0</v>
      </c>
      <c r="AD47" s="62">
        <v>0</v>
      </c>
      <c r="AE47" s="62" t="s">
        <v>32</v>
      </c>
    </row>
    <row r="48" spans="1:31" hidden="1" x14ac:dyDescent="0.3">
      <c r="A48" s="62" t="s">
        <v>152</v>
      </c>
      <c r="B48" s="62">
        <v>47</v>
      </c>
      <c r="C48" s="62">
        <v>14</v>
      </c>
      <c r="D48" s="62" t="s">
        <v>30</v>
      </c>
      <c r="E48" s="62">
        <v>20</v>
      </c>
      <c r="F48" s="62">
        <v>0</v>
      </c>
      <c r="G48" s="62">
        <v>0</v>
      </c>
      <c r="H48" s="62"/>
      <c r="I48" s="62">
        <v>35.619999999999997</v>
      </c>
      <c r="J48" s="62">
        <v>15156</v>
      </c>
      <c r="K48" s="62">
        <v>3598</v>
      </c>
      <c r="L48" s="62">
        <v>3632</v>
      </c>
      <c r="M48" s="62" t="s">
        <v>31</v>
      </c>
      <c r="N48" s="62"/>
      <c r="O48" s="62">
        <v>0.73399999999999999</v>
      </c>
      <c r="P48" s="62">
        <v>6492</v>
      </c>
      <c r="Q48" s="62">
        <v>3525</v>
      </c>
      <c r="R48" s="62">
        <v>3571</v>
      </c>
      <c r="S48" s="62" t="s">
        <v>31</v>
      </c>
      <c r="T48" s="62"/>
      <c r="U48" s="62">
        <v>0.499</v>
      </c>
      <c r="V48" s="62">
        <v>0</v>
      </c>
      <c r="W48" s="62">
        <v>0</v>
      </c>
      <c r="X48" s="62">
        <v>0</v>
      </c>
      <c r="Y48" s="62" t="s">
        <v>32</v>
      </c>
      <c r="Z48" s="62"/>
      <c r="AA48" s="62">
        <v>2.3E-2</v>
      </c>
      <c r="AB48" s="62">
        <v>0</v>
      </c>
      <c r="AC48" s="62">
        <v>0</v>
      </c>
      <c r="AD48" s="62">
        <v>0</v>
      </c>
      <c r="AE48" s="62" t="s">
        <v>32</v>
      </c>
    </row>
    <row r="49" spans="1:31" hidden="1" x14ac:dyDescent="0.3">
      <c r="A49" s="62" t="s">
        <v>153</v>
      </c>
      <c r="B49" s="62">
        <v>48</v>
      </c>
      <c r="C49" s="62">
        <v>15</v>
      </c>
      <c r="D49" s="62" t="s">
        <v>30</v>
      </c>
      <c r="E49" s="62">
        <v>20</v>
      </c>
      <c r="F49" s="62">
        <v>0</v>
      </c>
      <c r="G49" s="62">
        <v>0</v>
      </c>
      <c r="H49" s="62"/>
      <c r="I49" s="62">
        <v>35.485999999999997</v>
      </c>
      <c r="J49" s="62">
        <v>15119</v>
      </c>
      <c r="K49" s="62">
        <v>3658</v>
      </c>
      <c r="L49" s="62">
        <v>3691</v>
      </c>
      <c r="M49" s="62" t="s">
        <v>31</v>
      </c>
      <c r="N49" s="62"/>
      <c r="O49" s="62">
        <v>0.76</v>
      </c>
      <c r="P49" s="62">
        <v>6572</v>
      </c>
      <c r="Q49" s="62">
        <v>3585</v>
      </c>
      <c r="R49" s="62">
        <v>3631</v>
      </c>
      <c r="S49" s="62" t="s">
        <v>31</v>
      </c>
      <c r="T49" s="62"/>
      <c r="U49" s="62">
        <v>0.497</v>
      </c>
      <c r="V49" s="62">
        <v>0</v>
      </c>
      <c r="W49" s="62">
        <v>0</v>
      </c>
      <c r="X49" s="62">
        <v>0</v>
      </c>
      <c r="Y49" s="62" t="s">
        <v>32</v>
      </c>
      <c r="Z49" s="62"/>
      <c r="AA49" s="62">
        <v>2.4E-2</v>
      </c>
      <c r="AB49" s="62">
        <v>0</v>
      </c>
      <c r="AC49" s="62">
        <v>0</v>
      </c>
      <c r="AD49" s="62">
        <v>0</v>
      </c>
      <c r="AE49" s="62" t="s">
        <v>32</v>
      </c>
    </row>
    <row r="50" spans="1:31" hidden="1" x14ac:dyDescent="0.3">
      <c r="A50" s="62" t="s">
        <v>154</v>
      </c>
      <c r="B50" s="62">
        <v>49</v>
      </c>
      <c r="C50" s="62">
        <v>16</v>
      </c>
      <c r="D50" s="62" t="s">
        <v>30</v>
      </c>
      <c r="E50" s="62">
        <v>20</v>
      </c>
      <c r="F50" s="62">
        <v>0</v>
      </c>
      <c r="G50" s="62">
        <v>0</v>
      </c>
      <c r="H50" s="62"/>
      <c r="I50" s="62">
        <v>35.631</v>
      </c>
      <c r="J50" s="62">
        <v>15159</v>
      </c>
      <c r="K50" s="62">
        <v>3718</v>
      </c>
      <c r="L50" s="62">
        <v>3752</v>
      </c>
      <c r="M50" s="62" t="s">
        <v>31</v>
      </c>
      <c r="N50" s="62"/>
      <c r="O50" s="62">
        <v>0.81200000000000006</v>
      </c>
      <c r="P50" s="62">
        <v>6731</v>
      </c>
      <c r="Q50" s="62">
        <v>3645</v>
      </c>
      <c r="R50" s="62">
        <v>3691</v>
      </c>
      <c r="S50" s="62" t="s">
        <v>31</v>
      </c>
      <c r="T50" s="62"/>
      <c r="U50" s="62">
        <v>0.499</v>
      </c>
      <c r="V50" s="62">
        <v>0</v>
      </c>
      <c r="W50" s="62">
        <v>0</v>
      </c>
      <c r="X50" s="62">
        <v>0</v>
      </c>
      <c r="Y50" s="62" t="s">
        <v>32</v>
      </c>
      <c r="Z50" s="62"/>
      <c r="AA50" s="62">
        <v>2.5000000000000001E-2</v>
      </c>
      <c r="AB50" s="62">
        <v>0</v>
      </c>
      <c r="AC50" s="62">
        <v>0</v>
      </c>
      <c r="AD50" s="62">
        <v>0</v>
      </c>
      <c r="AE50" s="62" t="s">
        <v>32</v>
      </c>
    </row>
    <row r="51" spans="1:31" hidden="1" x14ac:dyDescent="0.3">
      <c r="A51" s="62" t="s">
        <v>155</v>
      </c>
      <c r="B51" s="62">
        <v>50</v>
      </c>
      <c r="C51" s="62">
        <v>17</v>
      </c>
      <c r="D51" s="62" t="s">
        <v>30</v>
      </c>
      <c r="E51" s="62">
        <v>20</v>
      </c>
      <c r="F51" s="62">
        <v>0</v>
      </c>
      <c r="G51" s="62">
        <v>0</v>
      </c>
      <c r="H51" s="62"/>
      <c r="I51" s="62">
        <v>35.197000000000003</v>
      </c>
      <c r="J51" s="62">
        <v>15039</v>
      </c>
      <c r="K51" s="62">
        <v>3778</v>
      </c>
      <c r="L51" s="62">
        <v>3812</v>
      </c>
      <c r="M51" s="62" t="s">
        <v>31</v>
      </c>
      <c r="N51" s="62"/>
      <c r="O51" s="62">
        <v>0.79300000000000004</v>
      </c>
      <c r="P51" s="62">
        <v>6674</v>
      </c>
      <c r="Q51" s="62">
        <v>3705</v>
      </c>
      <c r="R51" s="62">
        <v>3750</v>
      </c>
      <c r="S51" s="62" t="s">
        <v>31</v>
      </c>
      <c r="T51" s="62"/>
      <c r="U51" s="62">
        <v>0.49299999999999999</v>
      </c>
      <c r="V51" s="62">
        <v>0</v>
      </c>
      <c r="W51" s="62">
        <v>0</v>
      </c>
      <c r="X51" s="62">
        <v>0</v>
      </c>
      <c r="Y51" s="62" t="s">
        <v>32</v>
      </c>
      <c r="Z51" s="62"/>
      <c r="AA51" s="62">
        <v>2.5000000000000001E-2</v>
      </c>
      <c r="AB51" s="62">
        <v>0</v>
      </c>
      <c r="AC51" s="62">
        <v>0</v>
      </c>
      <c r="AD51" s="62">
        <v>0</v>
      </c>
      <c r="AE51" s="62" t="s">
        <v>32</v>
      </c>
    </row>
    <row r="52" spans="1:31" hidden="1" x14ac:dyDescent="0.3">
      <c r="A52" s="62" t="s">
        <v>156</v>
      </c>
      <c r="B52" s="62">
        <v>51</v>
      </c>
      <c r="C52" s="62">
        <v>18</v>
      </c>
      <c r="D52" s="62" t="s">
        <v>30</v>
      </c>
      <c r="E52" s="62">
        <v>20</v>
      </c>
      <c r="F52" s="62">
        <v>0</v>
      </c>
      <c r="G52" s="62">
        <v>0</v>
      </c>
      <c r="H52" s="62"/>
      <c r="I52" s="62">
        <v>34.878999999999998</v>
      </c>
      <c r="J52" s="62">
        <v>14951</v>
      </c>
      <c r="K52" s="62">
        <v>3838</v>
      </c>
      <c r="L52" s="62">
        <v>3872</v>
      </c>
      <c r="M52" s="62" t="s">
        <v>31</v>
      </c>
      <c r="N52" s="62"/>
      <c r="O52" s="62">
        <v>0.77400000000000002</v>
      </c>
      <c r="P52" s="62">
        <v>6616</v>
      </c>
      <c r="Q52" s="62">
        <v>3765</v>
      </c>
      <c r="R52" s="62">
        <v>3810</v>
      </c>
      <c r="S52" s="62" t="s">
        <v>31</v>
      </c>
      <c r="T52" s="62"/>
      <c r="U52" s="62">
        <v>0.48899999999999999</v>
      </c>
      <c r="V52" s="62">
        <v>0</v>
      </c>
      <c r="W52" s="62">
        <v>0</v>
      </c>
      <c r="X52" s="62">
        <v>0</v>
      </c>
      <c r="Y52" s="62" t="s">
        <v>32</v>
      </c>
      <c r="Z52" s="62"/>
      <c r="AA52" s="62">
        <v>2.4E-2</v>
      </c>
      <c r="AB52" s="62">
        <v>0</v>
      </c>
      <c r="AC52" s="62">
        <v>0</v>
      </c>
      <c r="AD52" s="62">
        <v>0</v>
      </c>
      <c r="AE52" s="62" t="s">
        <v>32</v>
      </c>
    </row>
    <row r="53" spans="1:31" hidden="1" x14ac:dyDescent="0.3">
      <c r="A53" s="62" t="s">
        <v>157</v>
      </c>
      <c r="B53" s="62">
        <v>52</v>
      </c>
      <c r="C53" s="62">
        <v>19</v>
      </c>
      <c r="D53" s="62" t="s">
        <v>30</v>
      </c>
      <c r="E53" s="62">
        <v>20</v>
      </c>
      <c r="F53" s="62">
        <v>0</v>
      </c>
      <c r="G53" s="62">
        <v>0</v>
      </c>
      <c r="H53" s="62"/>
      <c r="I53" s="62">
        <v>35.561999999999998</v>
      </c>
      <c r="J53" s="62">
        <v>15140</v>
      </c>
      <c r="K53" s="62">
        <v>3898</v>
      </c>
      <c r="L53" s="62">
        <v>3932</v>
      </c>
      <c r="M53" s="62" t="s">
        <v>31</v>
      </c>
      <c r="N53" s="62"/>
      <c r="O53" s="62">
        <v>0.79800000000000004</v>
      </c>
      <c r="P53" s="62">
        <v>6687</v>
      </c>
      <c r="Q53" s="62">
        <v>3825</v>
      </c>
      <c r="R53" s="62">
        <v>3870</v>
      </c>
      <c r="S53" s="62" t="s">
        <v>31</v>
      </c>
      <c r="T53" s="62"/>
      <c r="U53" s="62">
        <v>0.498</v>
      </c>
      <c r="V53" s="62">
        <v>0</v>
      </c>
      <c r="W53" s="62">
        <v>0</v>
      </c>
      <c r="X53" s="62">
        <v>0</v>
      </c>
      <c r="Y53" s="62" t="s">
        <v>32</v>
      </c>
      <c r="Z53" s="62"/>
      <c r="AA53" s="62">
        <v>2.5000000000000001E-2</v>
      </c>
      <c r="AB53" s="62">
        <v>0</v>
      </c>
      <c r="AC53" s="62">
        <v>0</v>
      </c>
      <c r="AD53" s="62">
        <v>0</v>
      </c>
      <c r="AE53" s="62" t="s">
        <v>32</v>
      </c>
    </row>
    <row r="54" spans="1:31" hidden="1" x14ac:dyDescent="0.3">
      <c r="A54" s="62" t="s">
        <v>158</v>
      </c>
      <c r="B54" s="62">
        <v>53</v>
      </c>
      <c r="C54" s="62">
        <v>20</v>
      </c>
      <c r="D54" s="62" t="s">
        <v>30</v>
      </c>
      <c r="E54" s="62">
        <v>20</v>
      </c>
      <c r="F54" s="62">
        <v>0</v>
      </c>
      <c r="G54" s="62">
        <v>0</v>
      </c>
      <c r="H54" s="62"/>
      <c r="I54" s="62">
        <v>34.929000000000002</v>
      </c>
      <c r="J54" s="62">
        <v>14965</v>
      </c>
      <c r="K54" s="62">
        <v>3958</v>
      </c>
      <c r="L54" s="62">
        <v>3992</v>
      </c>
      <c r="M54" s="62" t="s">
        <v>31</v>
      </c>
      <c r="N54" s="62"/>
      <c r="O54" s="62">
        <v>0.77200000000000002</v>
      </c>
      <c r="P54" s="62">
        <v>6610</v>
      </c>
      <c r="Q54" s="62">
        <v>3885</v>
      </c>
      <c r="R54" s="62">
        <v>3930</v>
      </c>
      <c r="S54" s="62" t="s">
        <v>31</v>
      </c>
      <c r="T54" s="62"/>
      <c r="U54" s="62">
        <v>0.48899999999999999</v>
      </c>
      <c r="V54" s="62">
        <v>0</v>
      </c>
      <c r="W54" s="62">
        <v>0</v>
      </c>
      <c r="X54" s="62">
        <v>0</v>
      </c>
      <c r="Y54" s="62" t="s">
        <v>32</v>
      </c>
      <c r="Z54" s="62"/>
      <c r="AA54" s="62">
        <v>2.4E-2</v>
      </c>
      <c r="AB54" s="62">
        <v>0</v>
      </c>
      <c r="AC54" s="62">
        <v>0</v>
      </c>
      <c r="AD54" s="62">
        <v>0</v>
      </c>
      <c r="AE54" s="62" t="s">
        <v>32</v>
      </c>
    </row>
    <row r="55" spans="1:31" hidden="1" x14ac:dyDescent="0.3">
      <c r="A55" s="62" t="s">
        <v>159</v>
      </c>
      <c r="B55" s="62">
        <v>54</v>
      </c>
      <c r="C55" s="62">
        <v>21</v>
      </c>
      <c r="D55" s="62" t="s">
        <v>30</v>
      </c>
      <c r="E55" s="62">
        <v>20</v>
      </c>
      <c r="F55" s="62">
        <v>0</v>
      </c>
      <c r="G55" s="62">
        <v>0</v>
      </c>
      <c r="H55" s="62"/>
      <c r="I55" s="62">
        <v>35.975000000000001</v>
      </c>
      <c r="J55" s="62">
        <v>15254</v>
      </c>
      <c r="K55" s="62">
        <v>4018</v>
      </c>
      <c r="L55" s="62">
        <v>4052</v>
      </c>
      <c r="M55" s="62" t="s">
        <v>31</v>
      </c>
      <c r="N55" s="62"/>
      <c r="O55" s="62">
        <v>0.79300000000000004</v>
      </c>
      <c r="P55" s="62">
        <v>6673</v>
      </c>
      <c r="Q55" s="62">
        <v>3945</v>
      </c>
      <c r="R55" s="62">
        <v>3990</v>
      </c>
      <c r="S55" s="62" t="s">
        <v>31</v>
      </c>
      <c r="T55" s="62"/>
      <c r="U55" s="62">
        <v>0.504</v>
      </c>
      <c r="V55" s="62">
        <v>0</v>
      </c>
      <c r="W55" s="62">
        <v>0</v>
      </c>
      <c r="X55" s="62">
        <v>0</v>
      </c>
      <c r="Y55" s="62" t="s">
        <v>32</v>
      </c>
      <c r="Z55" s="62"/>
      <c r="AA55" s="62">
        <v>2.5000000000000001E-2</v>
      </c>
      <c r="AB55" s="62">
        <v>0</v>
      </c>
      <c r="AC55" s="62">
        <v>0</v>
      </c>
      <c r="AD55" s="62">
        <v>0</v>
      </c>
      <c r="AE55" s="62" t="s">
        <v>32</v>
      </c>
    </row>
    <row r="56" spans="1:31" hidden="1" x14ac:dyDescent="0.3">
      <c r="A56" s="62" t="s">
        <v>160</v>
      </c>
      <c r="B56" s="62">
        <v>55</v>
      </c>
      <c r="C56" s="62">
        <v>22</v>
      </c>
      <c r="D56" s="62" t="s">
        <v>30</v>
      </c>
      <c r="E56" s="62">
        <v>20</v>
      </c>
      <c r="F56" s="62">
        <v>0</v>
      </c>
      <c r="G56" s="62">
        <v>0</v>
      </c>
      <c r="H56" s="62"/>
      <c r="I56" s="62">
        <v>35.844999999999999</v>
      </c>
      <c r="J56" s="62">
        <v>15218</v>
      </c>
      <c r="K56" s="62">
        <v>4078</v>
      </c>
      <c r="L56" s="62">
        <v>4110</v>
      </c>
      <c r="M56" s="62" t="s">
        <v>31</v>
      </c>
      <c r="N56" s="62"/>
      <c r="O56" s="62">
        <v>0.80300000000000005</v>
      </c>
      <c r="P56" s="62">
        <v>6704</v>
      </c>
      <c r="Q56" s="62">
        <v>4005</v>
      </c>
      <c r="R56" s="62">
        <v>4050</v>
      </c>
      <c r="S56" s="62" t="s">
        <v>31</v>
      </c>
      <c r="T56" s="62"/>
      <c r="U56" s="62">
        <v>0.502</v>
      </c>
      <c r="V56" s="62">
        <v>0</v>
      </c>
      <c r="W56" s="62">
        <v>0</v>
      </c>
      <c r="X56" s="62">
        <v>0</v>
      </c>
      <c r="Y56" s="62" t="s">
        <v>32</v>
      </c>
      <c r="Z56" s="62"/>
      <c r="AA56" s="62">
        <v>2.5000000000000001E-2</v>
      </c>
      <c r="AB56" s="62">
        <v>0</v>
      </c>
      <c r="AC56" s="62">
        <v>0</v>
      </c>
      <c r="AD56" s="62">
        <v>0</v>
      </c>
      <c r="AE56" s="62" t="s">
        <v>32</v>
      </c>
    </row>
    <row r="57" spans="1:31" ht="12.6" hidden="1" customHeight="1" x14ac:dyDescent="0.3">
      <c r="A57" s="62" t="s">
        <v>39</v>
      </c>
      <c r="B57" s="62">
        <v>74</v>
      </c>
      <c r="C57" s="62">
        <v>35</v>
      </c>
      <c r="D57" s="62" t="s">
        <v>30</v>
      </c>
      <c r="E57" s="62">
        <v>20</v>
      </c>
      <c r="F57" s="62">
        <v>0</v>
      </c>
      <c r="G57" s="62">
        <v>0</v>
      </c>
      <c r="H57" s="62"/>
      <c r="I57" s="62">
        <v>-1.427</v>
      </c>
      <c r="J57" s="62">
        <v>4916</v>
      </c>
      <c r="K57" s="62">
        <v>5338</v>
      </c>
      <c r="L57" s="62">
        <v>5380</v>
      </c>
      <c r="M57" s="62" t="s">
        <v>43</v>
      </c>
      <c r="N57" s="62"/>
      <c r="O57" s="62">
        <v>0.192</v>
      </c>
      <c r="P57" s="62">
        <v>4826</v>
      </c>
      <c r="Q57" s="62">
        <v>5265</v>
      </c>
      <c r="R57" s="62">
        <v>5312</v>
      </c>
      <c r="S57" s="62" t="s">
        <v>31</v>
      </c>
      <c r="T57" s="62"/>
      <c r="U57" s="62">
        <v>-0.02</v>
      </c>
      <c r="V57" s="62">
        <v>0</v>
      </c>
      <c r="W57" s="62">
        <v>0</v>
      </c>
      <c r="X57" s="62">
        <v>0</v>
      </c>
      <c r="Y57" s="62" t="s">
        <v>32</v>
      </c>
      <c r="Z57" s="62"/>
      <c r="AA57" s="62">
        <v>6.0000000000000001E-3</v>
      </c>
      <c r="AB57" s="62">
        <v>0</v>
      </c>
      <c r="AC57" s="62">
        <v>0</v>
      </c>
      <c r="AD57" s="62">
        <v>0</v>
      </c>
      <c r="AE57" s="62" t="s">
        <v>32</v>
      </c>
    </row>
    <row r="58" spans="1:31" ht="12.6" hidden="1" customHeight="1" x14ac:dyDescent="0.3">
      <c r="A58" s="62" t="s">
        <v>39</v>
      </c>
      <c r="B58" s="62">
        <v>93</v>
      </c>
      <c r="C58" s="62">
        <v>47</v>
      </c>
      <c r="D58" s="62" t="s">
        <v>30</v>
      </c>
      <c r="E58" s="62">
        <v>20</v>
      </c>
      <c r="F58" s="62">
        <v>0</v>
      </c>
      <c r="G58" s="62">
        <v>0</v>
      </c>
      <c r="H58" s="62"/>
      <c r="I58" s="62">
        <v>-1.524</v>
      </c>
      <c r="J58" s="62">
        <v>4889</v>
      </c>
      <c r="K58" s="62">
        <v>6598</v>
      </c>
      <c r="L58" s="62">
        <v>6640</v>
      </c>
      <c r="M58" s="62" t="s">
        <v>43</v>
      </c>
      <c r="N58" s="62"/>
      <c r="O58" s="62">
        <v>0.214</v>
      </c>
      <c r="P58" s="62">
        <v>4895</v>
      </c>
      <c r="Q58" s="62">
        <v>6525</v>
      </c>
      <c r="R58" s="62">
        <v>6570</v>
      </c>
      <c r="S58" s="62" t="s">
        <v>31</v>
      </c>
      <c r="T58" s="62"/>
      <c r="U58" s="62">
        <v>-2.1000000000000001E-2</v>
      </c>
      <c r="V58" s="62">
        <v>0</v>
      </c>
      <c r="W58" s="62">
        <v>0</v>
      </c>
      <c r="X58" s="62">
        <v>0</v>
      </c>
      <c r="Y58" s="62" t="s">
        <v>32</v>
      </c>
      <c r="Z58" s="62"/>
      <c r="AA58" s="62">
        <v>7.0000000000000001E-3</v>
      </c>
      <c r="AB58" s="62">
        <v>0</v>
      </c>
      <c r="AC58" s="62">
        <v>0</v>
      </c>
      <c r="AD58" s="62">
        <v>0</v>
      </c>
      <c r="AE58" s="62" t="s">
        <v>32</v>
      </c>
    </row>
    <row r="59" spans="1:31" x14ac:dyDescent="0.3">
      <c r="A59" s="62" t="s">
        <v>106</v>
      </c>
      <c r="B59" s="62">
        <v>170</v>
      </c>
      <c r="C59" s="62">
        <v>130</v>
      </c>
      <c r="D59" s="62" t="s">
        <v>107</v>
      </c>
      <c r="E59" s="62">
        <v>0</v>
      </c>
      <c r="F59" s="62">
        <v>0</v>
      </c>
      <c r="G59" s="62">
        <v>0</v>
      </c>
      <c r="H59" s="62"/>
      <c r="I59" s="62">
        <v>0.317</v>
      </c>
      <c r="J59" s="62">
        <v>5398</v>
      </c>
      <c r="K59" s="62">
        <v>11698</v>
      </c>
      <c r="L59" s="62">
        <v>11732</v>
      </c>
      <c r="M59" s="62" t="s">
        <v>31</v>
      </c>
      <c r="N59" s="62"/>
      <c r="O59" s="62">
        <v>2.1000000000000001E-2</v>
      </c>
      <c r="P59" s="62">
        <v>4301</v>
      </c>
      <c r="Q59" s="62">
        <v>11625</v>
      </c>
      <c r="R59" s="62">
        <v>11670</v>
      </c>
      <c r="S59" s="62" t="s">
        <v>31</v>
      </c>
      <c r="T59" s="62"/>
      <c r="U59" s="62">
        <v>4.0000000000000001E-3</v>
      </c>
      <c r="V59" s="62">
        <v>0</v>
      </c>
      <c r="W59" s="62">
        <v>0</v>
      </c>
      <c r="X59" s="62">
        <v>0</v>
      </c>
      <c r="Y59" s="62" t="s">
        <v>32</v>
      </c>
      <c r="Z59" s="62"/>
      <c r="AA59" s="62">
        <v>1E-3</v>
      </c>
      <c r="AB59" s="62">
        <v>0</v>
      </c>
      <c r="AC59" s="62">
        <v>0</v>
      </c>
      <c r="AD59" s="62">
        <v>0</v>
      </c>
      <c r="AE59" s="62" t="s">
        <v>32</v>
      </c>
    </row>
    <row r="60" spans="1:31" x14ac:dyDescent="0.3">
      <c r="A60" s="62" t="s">
        <v>106</v>
      </c>
      <c r="B60" s="62">
        <v>188</v>
      </c>
      <c r="C60" s="62">
        <v>130</v>
      </c>
      <c r="D60" s="62" t="s">
        <v>107</v>
      </c>
      <c r="E60" s="62">
        <v>0</v>
      </c>
      <c r="F60" s="62">
        <v>0</v>
      </c>
      <c r="G60" s="62">
        <v>0</v>
      </c>
      <c r="H60" s="62"/>
      <c r="I60" s="62">
        <v>0.29599999999999999</v>
      </c>
      <c r="J60" s="62">
        <v>5392</v>
      </c>
      <c r="K60" s="62">
        <v>12898</v>
      </c>
      <c r="L60" s="62">
        <v>12933</v>
      </c>
      <c r="M60" s="62" t="s">
        <v>31</v>
      </c>
      <c r="N60" s="62"/>
      <c r="O60" s="62">
        <v>0.02</v>
      </c>
      <c r="P60" s="62">
        <v>4298</v>
      </c>
      <c r="Q60" s="62">
        <v>12825</v>
      </c>
      <c r="R60" s="62">
        <v>12872</v>
      </c>
      <c r="S60" s="62" t="s">
        <v>31</v>
      </c>
      <c r="T60" s="62"/>
      <c r="U60" s="62">
        <v>4.0000000000000001E-3</v>
      </c>
      <c r="V60" s="62">
        <v>0</v>
      </c>
      <c r="W60" s="62">
        <v>0</v>
      </c>
      <c r="X60" s="62">
        <v>0</v>
      </c>
      <c r="Y60" s="62" t="s">
        <v>32</v>
      </c>
      <c r="Z60" s="62"/>
      <c r="AA60" s="62">
        <v>1E-3</v>
      </c>
      <c r="AB60" s="62">
        <v>0</v>
      </c>
      <c r="AC60" s="62">
        <v>0</v>
      </c>
      <c r="AD60" s="62">
        <v>0</v>
      </c>
      <c r="AE60" s="62" t="s">
        <v>32</v>
      </c>
    </row>
    <row r="61" spans="1:31" x14ac:dyDescent="0.3">
      <c r="A61" s="62" t="s">
        <v>106</v>
      </c>
      <c r="B61" s="62">
        <v>201</v>
      </c>
      <c r="C61" s="62">
        <v>130</v>
      </c>
      <c r="D61" s="62" t="s">
        <v>107</v>
      </c>
      <c r="E61" s="62">
        <v>0</v>
      </c>
      <c r="F61" s="62">
        <v>0</v>
      </c>
      <c r="G61" s="62">
        <v>0</v>
      </c>
      <c r="H61" s="62"/>
      <c r="I61" s="62">
        <v>0.33900000000000002</v>
      </c>
      <c r="J61" s="62">
        <v>5404</v>
      </c>
      <c r="K61" s="62">
        <v>13798</v>
      </c>
      <c r="L61" s="62">
        <v>13832</v>
      </c>
      <c r="M61" s="62" t="s">
        <v>31</v>
      </c>
      <c r="N61" s="62"/>
      <c r="O61" s="62">
        <v>4.4999999999999998E-2</v>
      </c>
      <c r="P61" s="62">
        <v>4376</v>
      </c>
      <c r="Q61" s="62">
        <v>13725</v>
      </c>
      <c r="R61" s="62">
        <v>13770</v>
      </c>
      <c r="S61" s="62" t="s">
        <v>31</v>
      </c>
      <c r="T61" s="62"/>
      <c r="U61" s="62">
        <v>5.0000000000000001E-3</v>
      </c>
      <c r="V61" s="62">
        <v>0</v>
      </c>
      <c r="W61" s="62">
        <v>0</v>
      </c>
      <c r="X61" s="62">
        <v>0</v>
      </c>
      <c r="Y61" s="62" t="s">
        <v>32</v>
      </c>
      <c r="Z61" s="62"/>
      <c r="AA61" s="62">
        <v>1E-3</v>
      </c>
      <c r="AB61" s="62">
        <v>0</v>
      </c>
      <c r="AC61" s="62">
        <v>0</v>
      </c>
      <c r="AD61" s="62">
        <v>0</v>
      </c>
      <c r="AE61" s="62" t="s">
        <v>32</v>
      </c>
    </row>
    <row r="62" spans="1:31" x14ac:dyDescent="0.3">
      <c r="A62" s="62" t="s">
        <v>106</v>
      </c>
      <c r="B62" s="62">
        <v>20</v>
      </c>
      <c r="C62" s="62">
        <v>131</v>
      </c>
      <c r="D62" s="62" t="s">
        <v>107</v>
      </c>
      <c r="E62" s="62">
        <v>0</v>
      </c>
      <c r="F62" s="62">
        <v>0</v>
      </c>
      <c r="G62" s="62">
        <v>0</v>
      </c>
      <c r="H62" s="62"/>
      <c r="I62" s="62">
        <v>15.038</v>
      </c>
      <c r="J62" s="62">
        <v>9467</v>
      </c>
      <c r="K62" s="62">
        <v>1738</v>
      </c>
      <c r="L62" s="62">
        <v>1772</v>
      </c>
      <c r="M62" s="62" t="s">
        <v>31</v>
      </c>
      <c r="N62" s="62"/>
      <c r="O62" s="62">
        <v>1.468</v>
      </c>
      <c r="P62" s="62">
        <v>8746</v>
      </c>
      <c r="Q62" s="62">
        <v>1665</v>
      </c>
      <c r="R62" s="62">
        <v>1708</v>
      </c>
      <c r="S62" s="62" t="s">
        <v>31</v>
      </c>
      <c r="T62" s="62"/>
      <c r="U62" s="62">
        <v>0.21099999999999999</v>
      </c>
      <c r="V62" s="62">
        <v>0</v>
      </c>
      <c r="W62" s="62">
        <v>0</v>
      </c>
      <c r="X62" s="62">
        <v>0</v>
      </c>
      <c r="Y62" s="62" t="s">
        <v>32</v>
      </c>
      <c r="Z62" s="62"/>
      <c r="AA62" s="62">
        <v>4.4999999999999998E-2</v>
      </c>
      <c r="AB62" s="62">
        <v>0</v>
      </c>
      <c r="AC62" s="62">
        <v>0</v>
      </c>
      <c r="AD62" s="62">
        <v>0</v>
      </c>
      <c r="AE62" s="62" t="s">
        <v>32</v>
      </c>
    </row>
    <row r="63" spans="1:31" hidden="1" x14ac:dyDescent="0.3">
      <c r="A63" s="62" t="s">
        <v>109</v>
      </c>
      <c r="B63" s="62">
        <v>62</v>
      </c>
      <c r="C63" s="62">
        <v>0</v>
      </c>
      <c r="D63" s="62" t="s">
        <v>110</v>
      </c>
      <c r="E63" s="62">
        <v>0</v>
      </c>
      <c r="F63" s="62">
        <v>0</v>
      </c>
      <c r="G63" s="62">
        <v>0</v>
      </c>
      <c r="H63" s="62"/>
      <c r="I63" s="62">
        <v>-7.1719999999999997</v>
      </c>
      <c r="J63" s="62">
        <v>3328</v>
      </c>
      <c r="K63" s="62">
        <v>4618</v>
      </c>
      <c r="L63" s="62">
        <v>4655</v>
      </c>
      <c r="M63" s="62" t="s">
        <v>31</v>
      </c>
      <c r="N63" s="62"/>
      <c r="O63" s="62">
        <v>-0.30599999999999999</v>
      </c>
      <c r="P63" s="62">
        <v>3299</v>
      </c>
      <c r="Q63" s="62">
        <v>4545</v>
      </c>
      <c r="R63" s="62">
        <v>4575</v>
      </c>
      <c r="S63" s="62" t="s">
        <v>31</v>
      </c>
      <c r="T63" s="62"/>
      <c r="U63" s="62">
        <v>-0.1</v>
      </c>
      <c r="V63" s="62">
        <v>0</v>
      </c>
      <c r="W63" s="62">
        <v>0</v>
      </c>
      <c r="X63" s="62">
        <v>0</v>
      </c>
      <c r="Y63" s="62" t="s">
        <v>32</v>
      </c>
      <c r="Z63" s="62"/>
      <c r="AA63" s="62">
        <v>-8.9999999999999993E-3</v>
      </c>
      <c r="AB63" s="62">
        <v>0</v>
      </c>
      <c r="AC63" s="62">
        <v>0</v>
      </c>
      <c r="AD63" s="62">
        <v>0</v>
      </c>
      <c r="AE63" s="62" t="s">
        <v>32</v>
      </c>
    </row>
    <row r="64" spans="1:31" hidden="1" x14ac:dyDescent="0.3">
      <c r="A64" s="62" t="s">
        <v>161</v>
      </c>
      <c r="B64" s="62">
        <v>63</v>
      </c>
      <c r="C64" s="62">
        <v>25</v>
      </c>
      <c r="D64" s="62" t="s">
        <v>37</v>
      </c>
      <c r="E64" s="62">
        <v>0</v>
      </c>
      <c r="F64" s="62">
        <v>3</v>
      </c>
      <c r="G64" s="62">
        <v>1</v>
      </c>
      <c r="H64" s="62"/>
      <c r="I64" s="62">
        <v>35.348999999999997</v>
      </c>
      <c r="J64" s="62">
        <v>15081</v>
      </c>
      <c r="K64" s="62">
        <v>4678</v>
      </c>
      <c r="L64" s="62">
        <v>4712</v>
      </c>
      <c r="M64" s="62" t="s">
        <v>31</v>
      </c>
      <c r="N64" s="62"/>
      <c r="O64" s="62">
        <v>0.71099999999999997</v>
      </c>
      <c r="P64" s="62">
        <v>6422</v>
      </c>
      <c r="Q64" s="62">
        <v>4605</v>
      </c>
      <c r="R64" s="62">
        <v>4651</v>
      </c>
      <c r="S64" s="62" t="s">
        <v>31</v>
      </c>
      <c r="T64" s="62"/>
      <c r="U64" s="62">
        <v>0.495</v>
      </c>
      <c r="V64" s="62">
        <v>0</v>
      </c>
      <c r="W64" s="62">
        <v>0</v>
      </c>
      <c r="X64" s="62">
        <v>0</v>
      </c>
      <c r="Y64" s="62" t="s">
        <v>32</v>
      </c>
      <c r="Z64" s="62"/>
      <c r="AA64" s="62">
        <v>2.1999999999999999E-2</v>
      </c>
      <c r="AB64" s="62">
        <v>0</v>
      </c>
      <c r="AC64" s="62">
        <v>0</v>
      </c>
      <c r="AD64" s="62">
        <v>0</v>
      </c>
      <c r="AE64" s="62" t="s">
        <v>32</v>
      </c>
    </row>
    <row r="65" spans="1:31" hidden="1" x14ac:dyDescent="0.3">
      <c r="A65" s="62" t="s">
        <v>161</v>
      </c>
      <c r="B65" s="62">
        <v>64</v>
      </c>
      <c r="C65" s="62">
        <v>25</v>
      </c>
      <c r="D65" s="62" t="s">
        <v>37</v>
      </c>
      <c r="E65" s="62">
        <v>0</v>
      </c>
      <c r="F65" s="62">
        <v>3</v>
      </c>
      <c r="G65" s="62">
        <v>2</v>
      </c>
      <c r="H65" s="62"/>
      <c r="I65" s="62">
        <v>36.122999999999998</v>
      </c>
      <c r="J65" s="62">
        <v>15295</v>
      </c>
      <c r="K65" s="62">
        <v>4738</v>
      </c>
      <c r="L65" s="62">
        <v>4771</v>
      </c>
      <c r="M65" s="62" t="s">
        <v>31</v>
      </c>
      <c r="N65" s="62"/>
      <c r="O65" s="62">
        <v>0.71399999999999997</v>
      </c>
      <c r="P65" s="62">
        <v>6430</v>
      </c>
      <c r="Q65" s="62">
        <v>4665</v>
      </c>
      <c r="R65" s="62">
        <v>4710</v>
      </c>
      <c r="S65" s="62" t="s">
        <v>31</v>
      </c>
      <c r="T65" s="62"/>
      <c r="U65" s="62">
        <v>0.50600000000000001</v>
      </c>
      <c r="V65" s="62">
        <v>0</v>
      </c>
      <c r="W65" s="62">
        <v>0</v>
      </c>
      <c r="X65" s="62">
        <v>0</v>
      </c>
      <c r="Y65" s="62" t="s">
        <v>32</v>
      </c>
      <c r="Z65" s="62"/>
      <c r="AA65" s="62">
        <v>2.1999999999999999E-2</v>
      </c>
      <c r="AB65" s="62">
        <v>0</v>
      </c>
      <c r="AC65" s="62">
        <v>0</v>
      </c>
      <c r="AD65" s="62">
        <v>0</v>
      </c>
      <c r="AE65" s="62" t="s">
        <v>32</v>
      </c>
    </row>
    <row r="66" spans="1:31" hidden="1" x14ac:dyDescent="0.3">
      <c r="A66" s="62" t="s">
        <v>162</v>
      </c>
      <c r="B66" s="62">
        <v>65</v>
      </c>
      <c r="C66" s="62">
        <v>26</v>
      </c>
      <c r="D66" s="62" t="s">
        <v>30</v>
      </c>
      <c r="E66" s="62">
        <v>20</v>
      </c>
      <c r="F66" s="62">
        <v>0</v>
      </c>
      <c r="G66" s="62">
        <v>0</v>
      </c>
      <c r="H66" s="62"/>
      <c r="I66" s="62">
        <v>37.171999999999997</v>
      </c>
      <c r="J66" s="62">
        <v>15585</v>
      </c>
      <c r="K66" s="62">
        <v>4798</v>
      </c>
      <c r="L66" s="62">
        <v>4831</v>
      </c>
      <c r="M66" s="62" t="s">
        <v>31</v>
      </c>
      <c r="N66" s="62"/>
      <c r="O66" s="62">
        <v>0.753</v>
      </c>
      <c r="P66" s="62">
        <v>6549</v>
      </c>
      <c r="Q66" s="62">
        <v>4725</v>
      </c>
      <c r="R66" s="62">
        <v>4770</v>
      </c>
      <c r="S66" s="62" t="s">
        <v>31</v>
      </c>
      <c r="T66" s="62"/>
      <c r="U66" s="62">
        <v>0.52100000000000002</v>
      </c>
      <c r="V66" s="62">
        <v>0</v>
      </c>
      <c r="W66" s="62">
        <v>0</v>
      </c>
      <c r="X66" s="62">
        <v>0</v>
      </c>
      <c r="Y66" s="62" t="s">
        <v>32</v>
      </c>
      <c r="Z66" s="62"/>
      <c r="AA66" s="62">
        <v>2.3E-2</v>
      </c>
      <c r="AB66" s="62">
        <v>0</v>
      </c>
      <c r="AC66" s="62">
        <v>0</v>
      </c>
      <c r="AD66" s="62">
        <v>0</v>
      </c>
      <c r="AE66" s="62" t="s">
        <v>32</v>
      </c>
    </row>
    <row r="67" spans="1:31" hidden="1" x14ac:dyDescent="0.3">
      <c r="A67" s="62" t="s">
        <v>163</v>
      </c>
      <c r="B67" s="62">
        <v>66</v>
      </c>
      <c r="C67" s="62">
        <v>27</v>
      </c>
      <c r="D67" s="62" t="s">
        <v>30</v>
      </c>
      <c r="E67" s="62">
        <v>20</v>
      </c>
      <c r="F67" s="62">
        <v>0</v>
      </c>
      <c r="G67" s="62">
        <v>0</v>
      </c>
      <c r="H67" s="62"/>
      <c r="I67" s="62">
        <v>32.555999999999997</v>
      </c>
      <c r="J67" s="62">
        <v>14309</v>
      </c>
      <c r="K67" s="62">
        <v>4858</v>
      </c>
      <c r="L67" s="62">
        <v>4892</v>
      </c>
      <c r="M67" s="62" t="s">
        <v>31</v>
      </c>
      <c r="N67" s="62"/>
      <c r="O67" s="62">
        <v>0.69099999999999995</v>
      </c>
      <c r="P67" s="62">
        <v>6361</v>
      </c>
      <c r="Q67" s="62">
        <v>4785</v>
      </c>
      <c r="R67" s="62">
        <v>4831</v>
      </c>
      <c r="S67" s="62" t="s">
        <v>31</v>
      </c>
      <c r="T67" s="62"/>
      <c r="U67" s="62">
        <v>0.45600000000000002</v>
      </c>
      <c r="V67" s="62">
        <v>0</v>
      </c>
      <c r="W67" s="62">
        <v>0</v>
      </c>
      <c r="X67" s="62">
        <v>0</v>
      </c>
      <c r="Y67" s="62" t="s">
        <v>32</v>
      </c>
      <c r="Z67" s="62"/>
      <c r="AA67" s="62">
        <v>2.1000000000000001E-2</v>
      </c>
      <c r="AB67" s="62">
        <v>0</v>
      </c>
      <c r="AC67" s="62">
        <v>0</v>
      </c>
      <c r="AD67" s="62">
        <v>0</v>
      </c>
      <c r="AE67" s="62" t="s">
        <v>32</v>
      </c>
    </row>
    <row r="68" spans="1:31" hidden="1" x14ac:dyDescent="0.3">
      <c r="A68" s="62" t="s">
        <v>164</v>
      </c>
      <c r="B68" s="62">
        <v>67</v>
      </c>
      <c r="C68" s="62">
        <v>28</v>
      </c>
      <c r="D68" s="62" t="s">
        <v>30</v>
      </c>
      <c r="E68" s="62">
        <v>20</v>
      </c>
      <c r="F68" s="62">
        <v>0</v>
      </c>
      <c r="G68" s="62">
        <v>0</v>
      </c>
      <c r="H68" s="62"/>
      <c r="I68" s="62">
        <v>33.159999999999997</v>
      </c>
      <c r="J68" s="62">
        <v>14476</v>
      </c>
      <c r="K68" s="62">
        <v>4918</v>
      </c>
      <c r="L68" s="62">
        <v>4951</v>
      </c>
      <c r="M68" s="62" t="s">
        <v>31</v>
      </c>
      <c r="N68" s="62"/>
      <c r="O68" s="62">
        <v>0.66400000000000003</v>
      </c>
      <c r="P68" s="62">
        <v>6277</v>
      </c>
      <c r="Q68" s="62">
        <v>4845</v>
      </c>
      <c r="R68" s="62">
        <v>4890</v>
      </c>
      <c r="S68" s="62" t="s">
        <v>31</v>
      </c>
      <c r="T68" s="62"/>
      <c r="U68" s="62">
        <v>0.46400000000000002</v>
      </c>
      <c r="V68" s="62">
        <v>0</v>
      </c>
      <c r="W68" s="62">
        <v>0</v>
      </c>
      <c r="X68" s="62">
        <v>0</v>
      </c>
      <c r="Y68" s="62" t="s">
        <v>32</v>
      </c>
      <c r="Z68" s="62"/>
      <c r="AA68" s="62">
        <v>2.1000000000000001E-2</v>
      </c>
      <c r="AB68" s="62">
        <v>0</v>
      </c>
      <c r="AC68" s="62">
        <v>0</v>
      </c>
      <c r="AD68" s="62">
        <v>0</v>
      </c>
      <c r="AE68" s="62" t="s">
        <v>32</v>
      </c>
    </row>
    <row r="69" spans="1:31" hidden="1" x14ac:dyDescent="0.3">
      <c r="A69" s="62" t="s">
        <v>165</v>
      </c>
      <c r="B69" s="62">
        <v>68</v>
      </c>
      <c r="C69" s="62">
        <v>29</v>
      </c>
      <c r="D69" s="62" t="s">
        <v>30</v>
      </c>
      <c r="E69" s="62">
        <v>20</v>
      </c>
      <c r="F69" s="62">
        <v>0</v>
      </c>
      <c r="G69" s="62">
        <v>0</v>
      </c>
      <c r="H69" s="62"/>
      <c r="I69" s="62">
        <v>33.503999999999998</v>
      </c>
      <c r="J69" s="62">
        <v>14571</v>
      </c>
      <c r="K69" s="62">
        <v>4978</v>
      </c>
      <c r="L69" s="62">
        <v>5011</v>
      </c>
      <c r="M69" s="62" t="s">
        <v>31</v>
      </c>
      <c r="N69" s="62"/>
      <c r="O69" s="62">
        <v>0.755</v>
      </c>
      <c r="P69" s="62">
        <v>6556</v>
      </c>
      <c r="Q69" s="62">
        <v>4905</v>
      </c>
      <c r="R69" s="62">
        <v>4951</v>
      </c>
      <c r="S69" s="62" t="s">
        <v>31</v>
      </c>
      <c r="T69" s="62"/>
      <c r="U69" s="62">
        <v>0.46899999999999997</v>
      </c>
      <c r="V69" s="62">
        <v>0</v>
      </c>
      <c r="W69" s="62">
        <v>0</v>
      </c>
      <c r="X69" s="62">
        <v>0</v>
      </c>
      <c r="Y69" s="62" t="s">
        <v>32</v>
      </c>
      <c r="Z69" s="62"/>
      <c r="AA69" s="62">
        <v>2.3E-2</v>
      </c>
      <c r="AB69" s="62">
        <v>0</v>
      </c>
      <c r="AC69" s="62">
        <v>0</v>
      </c>
      <c r="AD69" s="62">
        <v>0</v>
      </c>
      <c r="AE69" s="62" t="s">
        <v>32</v>
      </c>
    </row>
    <row r="70" spans="1:31" hidden="1" x14ac:dyDescent="0.3">
      <c r="A70" s="62" t="s">
        <v>166</v>
      </c>
      <c r="B70" s="62">
        <v>69</v>
      </c>
      <c r="C70" s="62">
        <v>30</v>
      </c>
      <c r="D70" s="62" t="s">
        <v>30</v>
      </c>
      <c r="E70" s="62">
        <v>20</v>
      </c>
      <c r="F70" s="62">
        <v>0</v>
      </c>
      <c r="G70" s="62">
        <v>0</v>
      </c>
      <c r="H70" s="62"/>
      <c r="I70" s="62">
        <v>33.435000000000002</v>
      </c>
      <c r="J70" s="62">
        <v>14552</v>
      </c>
      <c r="K70" s="62">
        <v>5038</v>
      </c>
      <c r="L70" s="62">
        <v>5071</v>
      </c>
      <c r="M70" s="62" t="s">
        <v>31</v>
      </c>
      <c r="N70" s="62"/>
      <c r="O70" s="62">
        <v>0.67100000000000004</v>
      </c>
      <c r="P70" s="62">
        <v>6299</v>
      </c>
      <c r="Q70" s="62">
        <v>4965</v>
      </c>
      <c r="R70" s="62">
        <v>5011</v>
      </c>
      <c r="S70" s="62" t="s">
        <v>31</v>
      </c>
      <c r="T70" s="62"/>
      <c r="U70" s="62">
        <v>0.46800000000000003</v>
      </c>
      <c r="V70" s="62">
        <v>0</v>
      </c>
      <c r="W70" s="62">
        <v>0</v>
      </c>
      <c r="X70" s="62">
        <v>0</v>
      </c>
      <c r="Y70" s="62" t="s">
        <v>32</v>
      </c>
      <c r="Z70" s="62"/>
      <c r="AA70" s="62">
        <v>2.1000000000000001E-2</v>
      </c>
      <c r="AB70" s="62">
        <v>0</v>
      </c>
      <c r="AC70" s="62">
        <v>0</v>
      </c>
      <c r="AD70" s="62">
        <v>0</v>
      </c>
      <c r="AE70" s="62" t="s">
        <v>32</v>
      </c>
    </row>
    <row r="71" spans="1:31" hidden="1" x14ac:dyDescent="0.3">
      <c r="A71" s="62" t="s">
        <v>167</v>
      </c>
      <c r="B71" s="62">
        <v>70</v>
      </c>
      <c r="C71" s="62">
        <v>31</v>
      </c>
      <c r="D71" s="62" t="s">
        <v>30</v>
      </c>
      <c r="E71" s="62">
        <v>20</v>
      </c>
      <c r="F71" s="62">
        <v>0</v>
      </c>
      <c r="G71" s="62">
        <v>0</v>
      </c>
      <c r="H71" s="62"/>
      <c r="I71" s="62">
        <v>32.555999999999997</v>
      </c>
      <c r="J71" s="62">
        <v>14309</v>
      </c>
      <c r="K71" s="62">
        <v>5098</v>
      </c>
      <c r="L71" s="62">
        <v>5131</v>
      </c>
      <c r="M71" s="62" t="s">
        <v>31</v>
      </c>
      <c r="N71" s="62"/>
      <c r="O71" s="62">
        <v>0.7</v>
      </c>
      <c r="P71" s="62">
        <v>6387</v>
      </c>
      <c r="Q71" s="62">
        <v>5025</v>
      </c>
      <c r="R71" s="62">
        <v>5071</v>
      </c>
      <c r="S71" s="62" t="s">
        <v>31</v>
      </c>
      <c r="T71" s="62"/>
      <c r="U71" s="62">
        <v>0.45600000000000002</v>
      </c>
      <c r="V71" s="62">
        <v>0</v>
      </c>
      <c r="W71" s="62">
        <v>0</v>
      </c>
      <c r="X71" s="62">
        <v>0</v>
      </c>
      <c r="Y71" s="62" t="s">
        <v>32</v>
      </c>
      <c r="Z71" s="62"/>
      <c r="AA71" s="62">
        <v>2.1999999999999999E-2</v>
      </c>
      <c r="AB71" s="62">
        <v>0</v>
      </c>
      <c r="AC71" s="62">
        <v>0</v>
      </c>
      <c r="AD71" s="62">
        <v>0</v>
      </c>
      <c r="AE71" s="62" t="s">
        <v>32</v>
      </c>
    </row>
    <row r="72" spans="1:31" hidden="1" x14ac:dyDescent="0.3">
      <c r="A72" s="62" t="s">
        <v>168</v>
      </c>
      <c r="B72" s="62">
        <v>71</v>
      </c>
      <c r="C72" s="62">
        <v>32</v>
      </c>
      <c r="D72" s="62" t="s">
        <v>30</v>
      </c>
      <c r="E72" s="62">
        <v>20</v>
      </c>
      <c r="F72" s="62">
        <v>0</v>
      </c>
      <c r="G72" s="62">
        <v>0</v>
      </c>
      <c r="H72" s="62"/>
      <c r="I72" s="62">
        <v>33.066000000000003</v>
      </c>
      <c r="J72" s="62">
        <v>14450</v>
      </c>
      <c r="K72" s="62">
        <v>5158</v>
      </c>
      <c r="L72" s="62">
        <v>5192</v>
      </c>
      <c r="M72" s="62" t="s">
        <v>31</v>
      </c>
      <c r="N72" s="62"/>
      <c r="O72" s="62">
        <v>0.78900000000000003</v>
      </c>
      <c r="P72" s="62">
        <v>6660</v>
      </c>
      <c r="Q72" s="62">
        <v>5085</v>
      </c>
      <c r="R72" s="62">
        <v>5130</v>
      </c>
      <c r="S72" s="62" t="s">
        <v>31</v>
      </c>
      <c r="T72" s="62"/>
      <c r="U72" s="62">
        <v>0.46300000000000002</v>
      </c>
      <c r="V72" s="62">
        <v>0</v>
      </c>
      <c r="W72" s="62">
        <v>0</v>
      </c>
      <c r="X72" s="62">
        <v>0</v>
      </c>
      <c r="Y72" s="62" t="s">
        <v>32</v>
      </c>
      <c r="Z72" s="62"/>
      <c r="AA72" s="62">
        <v>2.4E-2</v>
      </c>
      <c r="AB72" s="62">
        <v>0</v>
      </c>
      <c r="AC72" s="62">
        <v>0</v>
      </c>
      <c r="AD72" s="62">
        <v>0</v>
      </c>
      <c r="AE72" s="62" t="s">
        <v>32</v>
      </c>
    </row>
    <row r="73" spans="1:31" hidden="1" x14ac:dyDescent="0.3">
      <c r="A73" s="62" t="s">
        <v>169</v>
      </c>
      <c r="B73" s="62">
        <v>72</v>
      </c>
      <c r="C73" s="62">
        <v>33</v>
      </c>
      <c r="D73" s="62" t="s">
        <v>30</v>
      </c>
      <c r="E73" s="62">
        <v>20</v>
      </c>
      <c r="F73" s="62">
        <v>0</v>
      </c>
      <c r="G73" s="62">
        <v>0</v>
      </c>
      <c r="H73" s="62"/>
      <c r="I73" s="62">
        <v>34.188000000000002</v>
      </c>
      <c r="J73" s="62">
        <v>14760</v>
      </c>
      <c r="K73" s="62">
        <v>5218</v>
      </c>
      <c r="L73" s="62">
        <v>5252</v>
      </c>
      <c r="M73" s="62" t="s">
        <v>31</v>
      </c>
      <c r="N73" s="62"/>
      <c r="O73" s="62">
        <v>0.79300000000000004</v>
      </c>
      <c r="P73" s="62">
        <v>6674</v>
      </c>
      <c r="Q73" s="62">
        <v>5145</v>
      </c>
      <c r="R73" s="62">
        <v>5190</v>
      </c>
      <c r="S73" s="62" t="s">
        <v>31</v>
      </c>
      <c r="T73" s="62"/>
      <c r="U73" s="62">
        <v>0.47899999999999998</v>
      </c>
      <c r="V73" s="62">
        <v>0</v>
      </c>
      <c r="W73" s="62">
        <v>0</v>
      </c>
      <c r="X73" s="62">
        <v>0</v>
      </c>
      <c r="Y73" s="62" t="s">
        <v>32</v>
      </c>
      <c r="Z73" s="62"/>
      <c r="AA73" s="62">
        <v>2.5000000000000001E-2</v>
      </c>
      <c r="AB73" s="62">
        <v>0</v>
      </c>
      <c r="AC73" s="62">
        <v>0</v>
      </c>
      <c r="AD73" s="62">
        <v>0</v>
      </c>
      <c r="AE73" s="62" t="s">
        <v>32</v>
      </c>
    </row>
    <row r="74" spans="1:31" hidden="1" x14ac:dyDescent="0.3">
      <c r="A74" s="62" t="s">
        <v>170</v>
      </c>
      <c r="B74" s="62">
        <v>73</v>
      </c>
      <c r="C74" s="62">
        <v>34</v>
      </c>
      <c r="D74" s="62" t="s">
        <v>30</v>
      </c>
      <c r="E74" s="62">
        <v>0</v>
      </c>
      <c r="F74" s="62">
        <v>0</v>
      </c>
      <c r="G74" s="62">
        <v>0</v>
      </c>
      <c r="H74" s="62"/>
      <c r="I74" s="62">
        <v>31.774999999999999</v>
      </c>
      <c r="J74" s="62">
        <v>14093</v>
      </c>
      <c r="K74" s="62">
        <v>5278</v>
      </c>
      <c r="L74" s="62">
        <v>5312</v>
      </c>
      <c r="M74" s="62" t="s">
        <v>31</v>
      </c>
      <c r="N74" s="62"/>
      <c r="O74" s="62">
        <v>0.69299999999999995</v>
      </c>
      <c r="P74" s="62">
        <v>6367</v>
      </c>
      <c r="Q74" s="62">
        <v>5205</v>
      </c>
      <c r="R74" s="62">
        <v>5250</v>
      </c>
      <c r="S74" s="62" t="s">
        <v>31</v>
      </c>
      <c r="T74" s="62"/>
      <c r="U74" s="62">
        <v>0.44500000000000001</v>
      </c>
      <c r="V74" s="62">
        <v>0</v>
      </c>
      <c r="W74" s="62">
        <v>0</v>
      </c>
      <c r="X74" s="62">
        <v>0</v>
      </c>
      <c r="Y74" s="62" t="s">
        <v>32</v>
      </c>
      <c r="Z74" s="62"/>
      <c r="AA74" s="62">
        <v>2.1000000000000001E-2</v>
      </c>
      <c r="AB74" s="62">
        <v>0</v>
      </c>
      <c r="AC74" s="62">
        <v>0</v>
      </c>
      <c r="AD74" s="62">
        <v>0</v>
      </c>
      <c r="AE74" s="62" t="s">
        <v>32</v>
      </c>
    </row>
    <row r="75" spans="1:31" ht="12.6" hidden="1" customHeight="1" x14ac:dyDescent="0.3">
      <c r="A75" s="62" t="s">
        <v>39</v>
      </c>
      <c r="B75" s="62">
        <v>113</v>
      </c>
      <c r="C75" s="62">
        <v>59</v>
      </c>
      <c r="D75" s="62" t="s">
        <v>30</v>
      </c>
      <c r="E75" s="62">
        <v>20</v>
      </c>
      <c r="F75" s="62">
        <v>0</v>
      </c>
      <c r="G75" s="62">
        <v>0</v>
      </c>
      <c r="H75" s="62"/>
      <c r="I75" s="62">
        <v>-1.43</v>
      </c>
      <c r="J75" s="62">
        <v>4915</v>
      </c>
      <c r="K75" s="62">
        <v>7918</v>
      </c>
      <c r="L75" s="62">
        <v>7960</v>
      </c>
      <c r="M75" s="62" t="s">
        <v>43</v>
      </c>
      <c r="N75" s="62"/>
      <c r="O75" s="62">
        <v>0.16800000000000001</v>
      </c>
      <c r="P75" s="62">
        <v>4754</v>
      </c>
      <c r="Q75" s="62">
        <v>7845</v>
      </c>
      <c r="R75" s="62">
        <v>7890</v>
      </c>
      <c r="S75" s="62" t="s">
        <v>31</v>
      </c>
      <c r="T75" s="62"/>
      <c r="U75" s="62">
        <v>-0.02</v>
      </c>
      <c r="V75" s="62">
        <v>0</v>
      </c>
      <c r="W75" s="62">
        <v>0</v>
      </c>
      <c r="X75" s="62">
        <v>0</v>
      </c>
      <c r="Y75" s="62" t="s">
        <v>32</v>
      </c>
      <c r="Z75" s="62"/>
      <c r="AA75" s="62">
        <v>5.0000000000000001E-3</v>
      </c>
      <c r="AB75" s="62">
        <v>0</v>
      </c>
      <c r="AC75" s="62">
        <v>0</v>
      </c>
      <c r="AD75" s="62">
        <v>0</v>
      </c>
      <c r="AE75" s="62" t="s">
        <v>32</v>
      </c>
    </row>
    <row r="76" spans="1:31" ht="12.6" hidden="1" customHeight="1" x14ac:dyDescent="0.3">
      <c r="A76" s="62" t="s">
        <v>39</v>
      </c>
      <c r="B76" s="62">
        <v>131</v>
      </c>
      <c r="C76" s="62">
        <v>71</v>
      </c>
      <c r="D76" s="62" t="s">
        <v>30</v>
      </c>
      <c r="E76" s="62">
        <v>20</v>
      </c>
      <c r="F76" s="62">
        <v>0</v>
      </c>
      <c r="G76" s="62">
        <v>0</v>
      </c>
      <c r="H76" s="62"/>
      <c r="I76" s="62">
        <v>-1.238</v>
      </c>
      <c r="J76" s="62">
        <v>4968</v>
      </c>
      <c r="K76" s="62">
        <v>9118</v>
      </c>
      <c r="L76" s="62">
        <v>9161</v>
      </c>
      <c r="M76" s="62" t="s">
        <v>43</v>
      </c>
      <c r="N76" s="62"/>
      <c r="O76" s="62">
        <v>0.20399999999999999</v>
      </c>
      <c r="P76" s="62">
        <v>4863</v>
      </c>
      <c r="Q76" s="62">
        <v>9045</v>
      </c>
      <c r="R76" s="62">
        <v>9091</v>
      </c>
      <c r="S76" s="62" t="s">
        <v>31</v>
      </c>
      <c r="T76" s="62"/>
      <c r="U76" s="62">
        <v>-1.7000000000000001E-2</v>
      </c>
      <c r="V76" s="62">
        <v>0</v>
      </c>
      <c r="W76" s="62">
        <v>0</v>
      </c>
      <c r="X76" s="62">
        <v>0</v>
      </c>
      <c r="Y76" s="62" t="s">
        <v>32</v>
      </c>
      <c r="Z76" s="62"/>
      <c r="AA76" s="62">
        <v>6.0000000000000001E-3</v>
      </c>
      <c r="AB76" s="62">
        <v>0</v>
      </c>
      <c r="AC76" s="62">
        <v>0</v>
      </c>
      <c r="AD76" s="62">
        <v>0</v>
      </c>
      <c r="AE76" s="62" t="s">
        <v>32</v>
      </c>
    </row>
    <row r="77" spans="1:31" x14ac:dyDescent="0.3">
      <c r="A77" s="62" t="s">
        <v>106</v>
      </c>
      <c r="B77" s="62">
        <v>42</v>
      </c>
      <c r="C77" s="62">
        <v>131</v>
      </c>
      <c r="D77" s="62" t="s">
        <v>107</v>
      </c>
      <c r="E77" s="62">
        <v>0</v>
      </c>
      <c r="F77" s="62">
        <v>0</v>
      </c>
      <c r="G77" s="62">
        <v>0</v>
      </c>
      <c r="H77" s="62"/>
      <c r="I77" s="62">
        <v>14.923</v>
      </c>
      <c r="J77" s="62">
        <v>9435</v>
      </c>
      <c r="K77" s="62">
        <v>3178</v>
      </c>
      <c r="L77" s="62">
        <v>3214</v>
      </c>
      <c r="M77" s="62" t="s">
        <v>31</v>
      </c>
      <c r="N77" s="62"/>
      <c r="O77" s="62">
        <v>1.4570000000000001</v>
      </c>
      <c r="P77" s="62">
        <v>8713</v>
      </c>
      <c r="Q77" s="62">
        <v>3105</v>
      </c>
      <c r="R77" s="62">
        <v>3148</v>
      </c>
      <c r="S77" s="62" t="s">
        <v>31</v>
      </c>
      <c r="T77" s="62"/>
      <c r="U77" s="62">
        <v>0.20899999999999999</v>
      </c>
      <c r="V77" s="62">
        <v>0</v>
      </c>
      <c r="W77" s="62">
        <v>0</v>
      </c>
      <c r="X77" s="62">
        <v>0</v>
      </c>
      <c r="Y77" s="62" t="s">
        <v>32</v>
      </c>
      <c r="Z77" s="62"/>
      <c r="AA77" s="62">
        <v>4.4999999999999998E-2</v>
      </c>
      <c r="AB77" s="62">
        <v>0</v>
      </c>
      <c r="AC77" s="62">
        <v>0</v>
      </c>
      <c r="AD77" s="62">
        <v>0</v>
      </c>
      <c r="AE77" s="62" t="s">
        <v>32</v>
      </c>
    </row>
    <row r="78" spans="1:31" x14ac:dyDescent="0.3">
      <c r="A78" s="62" t="s">
        <v>106</v>
      </c>
      <c r="B78" s="62">
        <v>60</v>
      </c>
      <c r="C78" s="62">
        <v>131</v>
      </c>
      <c r="D78" s="62" t="s">
        <v>107</v>
      </c>
      <c r="E78" s="62">
        <v>0</v>
      </c>
      <c r="F78" s="62">
        <v>0</v>
      </c>
      <c r="G78" s="62">
        <v>0</v>
      </c>
      <c r="H78" s="62"/>
      <c r="I78" s="62">
        <v>15.237</v>
      </c>
      <c r="J78" s="62">
        <v>9522</v>
      </c>
      <c r="K78" s="62">
        <v>4378</v>
      </c>
      <c r="L78" s="62">
        <v>4411</v>
      </c>
      <c r="M78" s="62" t="s">
        <v>31</v>
      </c>
      <c r="N78" s="62"/>
      <c r="O78" s="62">
        <v>1.4490000000000001</v>
      </c>
      <c r="P78" s="62">
        <v>8688</v>
      </c>
      <c r="Q78" s="62">
        <v>4305</v>
      </c>
      <c r="R78" s="62">
        <v>4347</v>
      </c>
      <c r="S78" s="62" t="s">
        <v>31</v>
      </c>
      <c r="T78" s="62"/>
      <c r="U78" s="62">
        <v>0.21299999999999999</v>
      </c>
      <c r="V78" s="62">
        <v>0</v>
      </c>
      <c r="W78" s="62">
        <v>0</v>
      </c>
      <c r="X78" s="62">
        <v>0</v>
      </c>
      <c r="Y78" s="62" t="s">
        <v>32</v>
      </c>
      <c r="Z78" s="62"/>
      <c r="AA78" s="62">
        <v>4.4999999999999998E-2</v>
      </c>
      <c r="AB78" s="62">
        <v>0</v>
      </c>
      <c r="AC78" s="62">
        <v>0</v>
      </c>
      <c r="AD78" s="62">
        <v>0</v>
      </c>
      <c r="AE78" s="62" t="s">
        <v>32</v>
      </c>
    </row>
    <row r="79" spans="1:31" x14ac:dyDescent="0.3">
      <c r="A79" s="62" t="s">
        <v>106</v>
      </c>
      <c r="B79" s="62">
        <v>78</v>
      </c>
      <c r="C79" s="62">
        <v>131</v>
      </c>
      <c r="D79" s="62" t="s">
        <v>107</v>
      </c>
      <c r="E79" s="62">
        <v>0</v>
      </c>
      <c r="F79" s="62">
        <v>0</v>
      </c>
      <c r="G79" s="62">
        <v>0</v>
      </c>
      <c r="H79" s="62"/>
      <c r="I79" s="62">
        <v>15.048999999999999</v>
      </c>
      <c r="J79" s="62">
        <v>9470</v>
      </c>
      <c r="K79" s="62">
        <v>5578</v>
      </c>
      <c r="L79" s="62">
        <v>5610</v>
      </c>
      <c r="M79" s="62" t="s">
        <v>31</v>
      </c>
      <c r="N79" s="62"/>
      <c r="O79" s="62">
        <v>1.472</v>
      </c>
      <c r="P79" s="62">
        <v>8757</v>
      </c>
      <c r="Q79" s="62">
        <v>5505</v>
      </c>
      <c r="R79" s="62">
        <v>5548</v>
      </c>
      <c r="S79" s="62" t="s">
        <v>31</v>
      </c>
      <c r="T79" s="62"/>
      <c r="U79" s="62">
        <v>0.21099999999999999</v>
      </c>
      <c r="V79" s="62">
        <v>0</v>
      </c>
      <c r="W79" s="62">
        <v>0</v>
      </c>
      <c r="X79" s="62">
        <v>0</v>
      </c>
      <c r="Y79" s="62" t="s">
        <v>32</v>
      </c>
      <c r="Z79" s="62"/>
      <c r="AA79" s="62">
        <v>4.5999999999999999E-2</v>
      </c>
      <c r="AB79" s="62">
        <v>0</v>
      </c>
      <c r="AC79" s="62">
        <v>0</v>
      </c>
      <c r="AD79" s="62">
        <v>0</v>
      </c>
      <c r="AE79" s="62" t="s">
        <v>32</v>
      </c>
    </row>
    <row r="80" spans="1:31" x14ac:dyDescent="0.3">
      <c r="A80" s="62" t="s">
        <v>106</v>
      </c>
      <c r="B80" s="62">
        <v>97</v>
      </c>
      <c r="C80" s="62">
        <v>131</v>
      </c>
      <c r="D80" s="62" t="s">
        <v>107</v>
      </c>
      <c r="E80" s="62">
        <v>0</v>
      </c>
      <c r="F80" s="62">
        <v>0</v>
      </c>
      <c r="G80" s="62">
        <v>0</v>
      </c>
      <c r="H80" s="62"/>
      <c r="I80" s="62">
        <v>15.132</v>
      </c>
      <c r="J80" s="62">
        <v>9493</v>
      </c>
      <c r="K80" s="62">
        <v>6838</v>
      </c>
      <c r="L80" s="62">
        <v>6873</v>
      </c>
      <c r="M80" s="62" t="s">
        <v>31</v>
      </c>
      <c r="N80" s="62"/>
      <c r="O80" s="62">
        <v>1.484</v>
      </c>
      <c r="P80" s="62">
        <v>8796</v>
      </c>
      <c r="Q80" s="62">
        <v>6765</v>
      </c>
      <c r="R80" s="62">
        <v>6806</v>
      </c>
      <c r="S80" s="62" t="s">
        <v>31</v>
      </c>
      <c r="T80" s="62"/>
      <c r="U80" s="62">
        <v>0.21199999999999999</v>
      </c>
      <c r="V80" s="62">
        <v>0</v>
      </c>
      <c r="W80" s="62">
        <v>0</v>
      </c>
      <c r="X80" s="62">
        <v>0</v>
      </c>
      <c r="Y80" s="62" t="s">
        <v>32</v>
      </c>
      <c r="Z80" s="62"/>
      <c r="AA80" s="62">
        <v>4.5999999999999999E-2</v>
      </c>
      <c r="AB80" s="62">
        <v>0</v>
      </c>
      <c r="AC80" s="62">
        <v>0</v>
      </c>
      <c r="AD80" s="62">
        <v>0</v>
      </c>
      <c r="AE80" s="62" t="s">
        <v>32</v>
      </c>
    </row>
    <row r="81" spans="1:31" hidden="1" x14ac:dyDescent="0.3">
      <c r="A81" s="62" t="s">
        <v>86</v>
      </c>
      <c r="B81" s="62">
        <v>80</v>
      </c>
      <c r="C81" s="62">
        <v>138</v>
      </c>
      <c r="D81" s="62" t="s">
        <v>87</v>
      </c>
      <c r="E81" s="62">
        <v>0</v>
      </c>
      <c r="F81" s="62">
        <v>0</v>
      </c>
      <c r="G81" s="62">
        <v>0</v>
      </c>
      <c r="H81" s="62"/>
      <c r="I81" s="62">
        <v>153.27699999999999</v>
      </c>
      <c r="J81" s="62">
        <v>47677</v>
      </c>
      <c r="K81" s="62">
        <v>5698</v>
      </c>
      <c r="L81" s="62">
        <v>5730</v>
      </c>
      <c r="M81" s="62" t="s">
        <v>42</v>
      </c>
      <c r="N81" s="62"/>
      <c r="O81" s="62">
        <v>15.044</v>
      </c>
      <c r="P81" s="62">
        <v>50437</v>
      </c>
      <c r="Q81" s="62">
        <v>5625</v>
      </c>
      <c r="R81" s="62">
        <v>5668</v>
      </c>
      <c r="S81" s="62" t="s">
        <v>43</v>
      </c>
      <c r="T81" s="62"/>
      <c r="U81" s="62">
        <v>2.1469999999999998</v>
      </c>
      <c r="V81" s="62">
        <v>0</v>
      </c>
      <c r="W81" s="62">
        <v>0</v>
      </c>
      <c r="X81" s="62">
        <v>0</v>
      </c>
      <c r="Y81" s="62" t="s">
        <v>32</v>
      </c>
      <c r="Z81" s="62"/>
      <c r="AA81" s="62">
        <v>0.46500000000000002</v>
      </c>
      <c r="AB81" s="62">
        <v>0</v>
      </c>
      <c r="AC81" s="62">
        <v>0</v>
      </c>
      <c r="AD81" s="62">
        <v>0</v>
      </c>
      <c r="AE81" s="62" t="s">
        <v>32</v>
      </c>
    </row>
    <row r="82" spans="1:31" hidden="1" x14ac:dyDescent="0.3">
      <c r="A82" s="62" t="s">
        <v>109</v>
      </c>
      <c r="B82" s="62">
        <v>81</v>
      </c>
      <c r="C82" s="62">
        <v>0</v>
      </c>
      <c r="D82" s="62" t="s">
        <v>110</v>
      </c>
      <c r="E82" s="62">
        <v>0</v>
      </c>
      <c r="F82" s="62">
        <v>0</v>
      </c>
      <c r="G82" s="62">
        <v>0</v>
      </c>
      <c r="H82" s="62"/>
      <c r="I82" s="62">
        <v>-7.1719999999999997</v>
      </c>
      <c r="J82" s="62">
        <v>3328</v>
      </c>
      <c r="K82" s="62">
        <v>5878</v>
      </c>
      <c r="L82" s="62">
        <v>5916</v>
      </c>
      <c r="M82" s="62" t="s">
        <v>31</v>
      </c>
      <c r="N82" s="62"/>
      <c r="O82" s="62">
        <v>-0.30599999999999999</v>
      </c>
      <c r="P82" s="62">
        <v>3299</v>
      </c>
      <c r="Q82" s="62">
        <v>5805</v>
      </c>
      <c r="R82" s="62">
        <v>5852</v>
      </c>
      <c r="S82" s="62" t="s">
        <v>31</v>
      </c>
      <c r="T82" s="62"/>
      <c r="U82" s="62">
        <v>-0.1</v>
      </c>
      <c r="V82" s="62">
        <v>0</v>
      </c>
      <c r="W82" s="62">
        <v>0</v>
      </c>
      <c r="X82" s="62">
        <v>0</v>
      </c>
      <c r="Y82" s="62" t="s">
        <v>32</v>
      </c>
      <c r="Z82" s="62"/>
      <c r="AA82" s="62">
        <v>-8.9999999999999993E-3</v>
      </c>
      <c r="AB82" s="62">
        <v>0</v>
      </c>
      <c r="AC82" s="62">
        <v>0</v>
      </c>
      <c r="AD82" s="62">
        <v>0</v>
      </c>
      <c r="AE82" s="62" t="s">
        <v>32</v>
      </c>
    </row>
    <row r="83" spans="1:31" hidden="1" x14ac:dyDescent="0.3">
      <c r="A83" s="62" t="s">
        <v>172</v>
      </c>
      <c r="B83" s="62">
        <v>82</v>
      </c>
      <c r="C83" s="62">
        <v>37</v>
      </c>
      <c r="D83" s="62" t="s">
        <v>37</v>
      </c>
      <c r="E83" s="62">
        <v>0</v>
      </c>
      <c r="F83" s="62">
        <v>4</v>
      </c>
      <c r="G83" s="62">
        <v>1</v>
      </c>
      <c r="H83" s="62"/>
      <c r="I83" s="62">
        <v>30.367000000000001</v>
      </c>
      <c r="J83" s="62">
        <v>13704</v>
      </c>
      <c r="K83" s="62">
        <v>5938</v>
      </c>
      <c r="L83" s="62">
        <v>5972</v>
      </c>
      <c r="M83" s="62" t="s">
        <v>31</v>
      </c>
      <c r="N83" s="62"/>
      <c r="O83" s="62">
        <v>0.67400000000000004</v>
      </c>
      <c r="P83" s="62">
        <v>6308</v>
      </c>
      <c r="Q83" s="62">
        <v>5865</v>
      </c>
      <c r="R83" s="62">
        <v>5911</v>
      </c>
      <c r="S83" s="62" t="s">
        <v>31</v>
      </c>
      <c r="T83" s="62"/>
      <c r="U83" s="62">
        <v>0.42499999999999999</v>
      </c>
      <c r="V83" s="62">
        <v>0</v>
      </c>
      <c r="W83" s="62">
        <v>0</v>
      </c>
      <c r="X83" s="62">
        <v>0</v>
      </c>
      <c r="Y83" s="62" t="s">
        <v>32</v>
      </c>
      <c r="Z83" s="62"/>
      <c r="AA83" s="62">
        <v>2.1000000000000001E-2</v>
      </c>
      <c r="AB83" s="62">
        <v>0</v>
      </c>
      <c r="AC83" s="62">
        <v>0</v>
      </c>
      <c r="AD83" s="62">
        <v>0</v>
      </c>
      <c r="AE83" s="62" t="s">
        <v>32</v>
      </c>
    </row>
    <row r="84" spans="1:31" hidden="1" x14ac:dyDescent="0.3">
      <c r="A84" s="62" t="s">
        <v>172</v>
      </c>
      <c r="B84" s="62">
        <v>83</v>
      </c>
      <c r="C84" s="62">
        <v>37</v>
      </c>
      <c r="D84" s="62" t="s">
        <v>37</v>
      </c>
      <c r="E84" s="62">
        <v>0</v>
      </c>
      <c r="F84" s="62">
        <v>4</v>
      </c>
      <c r="G84" s="62">
        <v>2</v>
      </c>
      <c r="H84" s="62"/>
      <c r="I84" s="62">
        <v>31.094000000000001</v>
      </c>
      <c r="J84" s="62">
        <v>13905</v>
      </c>
      <c r="K84" s="62">
        <v>5998</v>
      </c>
      <c r="L84" s="62">
        <v>6032</v>
      </c>
      <c r="M84" s="62" t="s">
        <v>31</v>
      </c>
      <c r="N84" s="62"/>
      <c r="O84" s="62">
        <v>0.67600000000000005</v>
      </c>
      <c r="P84" s="62">
        <v>6313</v>
      </c>
      <c r="Q84" s="62">
        <v>5925</v>
      </c>
      <c r="R84" s="62">
        <v>5970</v>
      </c>
      <c r="S84" s="62" t="s">
        <v>31</v>
      </c>
      <c r="T84" s="62"/>
      <c r="U84" s="62">
        <v>0.436</v>
      </c>
      <c r="V84" s="62">
        <v>0</v>
      </c>
      <c r="W84" s="62">
        <v>0</v>
      </c>
      <c r="X84" s="62">
        <v>0</v>
      </c>
      <c r="Y84" s="62" t="s">
        <v>32</v>
      </c>
      <c r="Z84" s="62"/>
      <c r="AA84" s="62">
        <v>2.1000000000000001E-2</v>
      </c>
      <c r="AB84" s="62">
        <v>0</v>
      </c>
      <c r="AC84" s="62">
        <v>0</v>
      </c>
      <c r="AD84" s="62">
        <v>0</v>
      </c>
      <c r="AE84" s="62" t="s">
        <v>32</v>
      </c>
    </row>
    <row r="85" spans="1:31" hidden="1" x14ac:dyDescent="0.3">
      <c r="A85" s="62" t="s">
        <v>173</v>
      </c>
      <c r="B85" s="62">
        <v>84</v>
      </c>
      <c r="C85" s="62">
        <v>38</v>
      </c>
      <c r="D85" s="62" t="s">
        <v>30</v>
      </c>
      <c r="E85" s="62">
        <v>20</v>
      </c>
      <c r="F85" s="62">
        <v>0</v>
      </c>
      <c r="G85" s="62">
        <v>0</v>
      </c>
      <c r="H85" s="62"/>
      <c r="I85" s="62">
        <v>31.632999999999999</v>
      </c>
      <c r="J85" s="62">
        <v>14054</v>
      </c>
      <c r="K85" s="62">
        <v>6058</v>
      </c>
      <c r="L85" s="62">
        <v>6091</v>
      </c>
      <c r="M85" s="62" t="s">
        <v>31</v>
      </c>
      <c r="N85" s="62"/>
      <c r="O85" s="62">
        <v>0.72199999999999998</v>
      </c>
      <c r="P85" s="62">
        <v>6454</v>
      </c>
      <c r="Q85" s="62">
        <v>5985</v>
      </c>
      <c r="R85" s="62">
        <v>6030</v>
      </c>
      <c r="S85" s="62" t="s">
        <v>31</v>
      </c>
      <c r="T85" s="62"/>
      <c r="U85" s="62">
        <v>0.443</v>
      </c>
      <c r="V85" s="62">
        <v>0</v>
      </c>
      <c r="W85" s="62">
        <v>0</v>
      </c>
      <c r="X85" s="62">
        <v>0</v>
      </c>
      <c r="Y85" s="62" t="s">
        <v>32</v>
      </c>
      <c r="Z85" s="62"/>
      <c r="AA85" s="62">
        <v>2.1999999999999999E-2</v>
      </c>
      <c r="AB85" s="62">
        <v>0</v>
      </c>
      <c r="AC85" s="62">
        <v>0</v>
      </c>
      <c r="AD85" s="62">
        <v>0</v>
      </c>
      <c r="AE85" s="62" t="s">
        <v>32</v>
      </c>
    </row>
    <row r="86" spans="1:31" hidden="1" x14ac:dyDescent="0.3">
      <c r="A86" s="62" t="s">
        <v>174</v>
      </c>
      <c r="B86" s="62">
        <v>85</v>
      </c>
      <c r="C86" s="62">
        <v>39</v>
      </c>
      <c r="D86" s="62" t="s">
        <v>30</v>
      </c>
      <c r="E86" s="62">
        <v>20</v>
      </c>
      <c r="F86" s="62">
        <v>0</v>
      </c>
      <c r="G86" s="62">
        <v>0</v>
      </c>
      <c r="H86" s="62"/>
      <c r="I86" s="62">
        <v>31.283000000000001</v>
      </c>
      <c r="J86" s="62">
        <v>13957</v>
      </c>
      <c r="K86" s="62">
        <v>6118</v>
      </c>
      <c r="L86" s="62">
        <v>6151</v>
      </c>
      <c r="M86" s="62" t="s">
        <v>31</v>
      </c>
      <c r="N86" s="62"/>
      <c r="O86" s="62">
        <v>0.76500000000000001</v>
      </c>
      <c r="P86" s="62">
        <v>6587</v>
      </c>
      <c r="Q86" s="62">
        <v>6045</v>
      </c>
      <c r="R86" s="62">
        <v>6090</v>
      </c>
      <c r="S86" s="62" t="s">
        <v>31</v>
      </c>
      <c r="T86" s="62"/>
      <c r="U86" s="62">
        <v>0.438</v>
      </c>
      <c r="V86" s="62">
        <v>0</v>
      </c>
      <c r="W86" s="62">
        <v>0</v>
      </c>
      <c r="X86" s="62">
        <v>0</v>
      </c>
      <c r="Y86" s="62" t="s">
        <v>32</v>
      </c>
      <c r="Z86" s="62"/>
      <c r="AA86" s="62">
        <v>2.4E-2</v>
      </c>
      <c r="AB86" s="62">
        <v>0</v>
      </c>
      <c r="AC86" s="62">
        <v>0</v>
      </c>
      <c r="AD86" s="62">
        <v>0</v>
      </c>
      <c r="AE86" s="62" t="s">
        <v>32</v>
      </c>
    </row>
    <row r="87" spans="1:31" hidden="1" x14ac:dyDescent="0.3">
      <c r="A87" s="62" t="s">
        <v>175</v>
      </c>
      <c r="B87" s="62">
        <v>86</v>
      </c>
      <c r="C87" s="62">
        <v>40</v>
      </c>
      <c r="D87" s="62" t="s">
        <v>30</v>
      </c>
      <c r="E87" s="62">
        <v>20</v>
      </c>
      <c r="F87" s="62">
        <v>0</v>
      </c>
      <c r="G87" s="62">
        <v>0</v>
      </c>
      <c r="H87" s="62"/>
      <c r="I87" s="62">
        <v>31.413</v>
      </c>
      <c r="J87" s="62">
        <v>13993</v>
      </c>
      <c r="K87" s="62">
        <v>6178</v>
      </c>
      <c r="L87" s="62">
        <v>6211</v>
      </c>
      <c r="M87" s="62" t="s">
        <v>31</v>
      </c>
      <c r="N87" s="62"/>
      <c r="O87" s="62">
        <v>0.73899999999999999</v>
      </c>
      <c r="P87" s="62">
        <v>6508</v>
      </c>
      <c r="Q87" s="62">
        <v>6105</v>
      </c>
      <c r="R87" s="62">
        <v>6151</v>
      </c>
      <c r="S87" s="62" t="s">
        <v>31</v>
      </c>
      <c r="T87" s="62"/>
      <c r="U87" s="62">
        <v>0.44</v>
      </c>
      <c r="V87" s="62">
        <v>0</v>
      </c>
      <c r="W87" s="62">
        <v>0</v>
      </c>
      <c r="X87" s="62">
        <v>0</v>
      </c>
      <c r="Y87" s="62" t="s">
        <v>32</v>
      </c>
      <c r="Z87" s="62"/>
      <c r="AA87" s="62">
        <v>2.3E-2</v>
      </c>
      <c r="AB87" s="62">
        <v>0</v>
      </c>
      <c r="AC87" s="62">
        <v>0</v>
      </c>
      <c r="AD87" s="62">
        <v>0</v>
      </c>
      <c r="AE87" s="62" t="s">
        <v>32</v>
      </c>
    </row>
    <row r="88" spans="1:31" hidden="1" x14ac:dyDescent="0.3">
      <c r="A88" s="62" t="s">
        <v>176</v>
      </c>
      <c r="B88" s="62">
        <v>87</v>
      </c>
      <c r="C88" s="62">
        <v>41</v>
      </c>
      <c r="D88" s="62" t="s">
        <v>30</v>
      </c>
      <c r="E88" s="62">
        <v>20</v>
      </c>
      <c r="F88" s="62">
        <v>0</v>
      </c>
      <c r="G88" s="62">
        <v>0</v>
      </c>
      <c r="H88" s="62"/>
      <c r="I88" s="62">
        <v>32.932000000000002</v>
      </c>
      <c r="J88" s="62">
        <v>14413</v>
      </c>
      <c r="K88" s="62">
        <v>6238</v>
      </c>
      <c r="L88" s="62">
        <v>6271</v>
      </c>
      <c r="M88" s="62" t="s">
        <v>31</v>
      </c>
      <c r="N88" s="62"/>
      <c r="O88" s="62">
        <v>0.77700000000000002</v>
      </c>
      <c r="P88" s="62">
        <v>6623</v>
      </c>
      <c r="Q88" s="62">
        <v>6165</v>
      </c>
      <c r="R88" s="62">
        <v>6211</v>
      </c>
      <c r="S88" s="62" t="s">
        <v>31</v>
      </c>
      <c r="T88" s="62"/>
      <c r="U88" s="62">
        <v>0.46100000000000002</v>
      </c>
      <c r="V88" s="62">
        <v>0</v>
      </c>
      <c r="W88" s="62">
        <v>0</v>
      </c>
      <c r="X88" s="62">
        <v>0</v>
      </c>
      <c r="Y88" s="62" t="s">
        <v>32</v>
      </c>
      <c r="Z88" s="62"/>
      <c r="AA88" s="62">
        <v>2.4E-2</v>
      </c>
      <c r="AB88" s="62">
        <v>0</v>
      </c>
      <c r="AC88" s="62">
        <v>0</v>
      </c>
      <c r="AD88" s="62">
        <v>0</v>
      </c>
      <c r="AE88" s="62" t="s">
        <v>32</v>
      </c>
    </row>
    <row r="89" spans="1:31" hidden="1" x14ac:dyDescent="0.3">
      <c r="A89" s="62" t="s">
        <v>177</v>
      </c>
      <c r="B89" s="62">
        <v>88</v>
      </c>
      <c r="C89" s="62">
        <v>42</v>
      </c>
      <c r="D89" s="62" t="s">
        <v>30</v>
      </c>
      <c r="E89" s="62">
        <v>20</v>
      </c>
      <c r="F89" s="62">
        <v>0</v>
      </c>
      <c r="G89" s="62">
        <v>0</v>
      </c>
      <c r="H89" s="62"/>
      <c r="I89" s="62">
        <v>32.523000000000003</v>
      </c>
      <c r="J89" s="62">
        <v>14300</v>
      </c>
      <c r="K89" s="62">
        <v>6298</v>
      </c>
      <c r="L89" s="62">
        <v>6331</v>
      </c>
      <c r="M89" s="62" t="s">
        <v>31</v>
      </c>
      <c r="N89" s="62"/>
      <c r="O89" s="62">
        <v>0.68500000000000005</v>
      </c>
      <c r="P89" s="62">
        <v>6343</v>
      </c>
      <c r="Q89" s="62">
        <v>6225</v>
      </c>
      <c r="R89" s="62">
        <v>6271</v>
      </c>
      <c r="S89" s="62" t="s">
        <v>31</v>
      </c>
      <c r="T89" s="62"/>
      <c r="U89" s="62">
        <v>0.45600000000000002</v>
      </c>
      <c r="V89" s="62">
        <v>0</v>
      </c>
      <c r="W89" s="62">
        <v>0</v>
      </c>
      <c r="X89" s="62">
        <v>0</v>
      </c>
      <c r="Y89" s="62" t="s">
        <v>32</v>
      </c>
      <c r="Z89" s="62"/>
      <c r="AA89" s="62">
        <v>2.1000000000000001E-2</v>
      </c>
      <c r="AB89" s="62">
        <v>0</v>
      </c>
      <c r="AC89" s="62">
        <v>0</v>
      </c>
      <c r="AD89" s="62">
        <v>0</v>
      </c>
      <c r="AE89" s="62" t="s">
        <v>32</v>
      </c>
    </row>
    <row r="90" spans="1:31" hidden="1" x14ac:dyDescent="0.3">
      <c r="A90" s="62" t="s">
        <v>178</v>
      </c>
      <c r="B90" s="62">
        <v>89</v>
      </c>
      <c r="C90" s="62">
        <v>43</v>
      </c>
      <c r="D90" s="62" t="s">
        <v>30</v>
      </c>
      <c r="E90" s="62">
        <v>20</v>
      </c>
      <c r="F90" s="62">
        <v>0</v>
      </c>
      <c r="G90" s="62">
        <v>0</v>
      </c>
      <c r="H90" s="62"/>
      <c r="I90" s="62">
        <v>34.26</v>
      </c>
      <c r="J90" s="62">
        <v>14780</v>
      </c>
      <c r="K90" s="62">
        <v>6358</v>
      </c>
      <c r="L90" s="62">
        <v>6392</v>
      </c>
      <c r="M90" s="62" t="s">
        <v>31</v>
      </c>
      <c r="N90" s="62"/>
      <c r="O90" s="62">
        <v>0.85399999999999998</v>
      </c>
      <c r="P90" s="62">
        <v>6861</v>
      </c>
      <c r="Q90" s="62">
        <v>6285</v>
      </c>
      <c r="R90" s="62">
        <v>6331</v>
      </c>
      <c r="S90" s="62" t="s">
        <v>31</v>
      </c>
      <c r="T90" s="62"/>
      <c r="U90" s="62">
        <v>0.48</v>
      </c>
      <c r="V90" s="62">
        <v>0</v>
      </c>
      <c r="W90" s="62">
        <v>0</v>
      </c>
      <c r="X90" s="62">
        <v>0</v>
      </c>
      <c r="Y90" s="62" t="s">
        <v>32</v>
      </c>
      <c r="Z90" s="62"/>
      <c r="AA90" s="62">
        <v>2.5999999999999999E-2</v>
      </c>
      <c r="AB90" s="62">
        <v>0</v>
      </c>
      <c r="AC90" s="62">
        <v>0</v>
      </c>
      <c r="AD90" s="62">
        <v>0</v>
      </c>
      <c r="AE90" s="62" t="s">
        <v>32</v>
      </c>
    </row>
    <row r="91" spans="1:31" hidden="1" x14ac:dyDescent="0.3">
      <c r="A91" s="62" t="s">
        <v>179</v>
      </c>
      <c r="B91" s="62">
        <v>90</v>
      </c>
      <c r="C91" s="62">
        <v>44</v>
      </c>
      <c r="D91" s="62" t="s">
        <v>30</v>
      </c>
      <c r="E91" s="62">
        <v>20</v>
      </c>
      <c r="F91" s="62">
        <v>0</v>
      </c>
      <c r="G91" s="62">
        <v>0</v>
      </c>
      <c r="H91" s="62"/>
      <c r="I91" s="62">
        <v>33.301000000000002</v>
      </c>
      <c r="J91" s="62">
        <v>14515</v>
      </c>
      <c r="K91" s="62">
        <v>6418</v>
      </c>
      <c r="L91" s="62">
        <v>6452</v>
      </c>
      <c r="M91" s="62" t="s">
        <v>31</v>
      </c>
      <c r="N91" s="62"/>
      <c r="O91" s="62">
        <v>0.78200000000000003</v>
      </c>
      <c r="P91" s="62">
        <v>6638</v>
      </c>
      <c r="Q91" s="62">
        <v>6345</v>
      </c>
      <c r="R91" s="62">
        <v>6391</v>
      </c>
      <c r="S91" s="62" t="s">
        <v>31</v>
      </c>
      <c r="T91" s="62"/>
      <c r="U91" s="62">
        <v>0.46600000000000003</v>
      </c>
      <c r="V91" s="62">
        <v>0</v>
      </c>
      <c r="W91" s="62">
        <v>0</v>
      </c>
      <c r="X91" s="62">
        <v>0</v>
      </c>
      <c r="Y91" s="62" t="s">
        <v>32</v>
      </c>
      <c r="Z91" s="62"/>
      <c r="AA91" s="62">
        <v>2.4E-2</v>
      </c>
      <c r="AB91" s="62">
        <v>0</v>
      </c>
      <c r="AC91" s="62">
        <v>0</v>
      </c>
      <c r="AD91" s="62">
        <v>0</v>
      </c>
      <c r="AE91" s="62" t="s">
        <v>32</v>
      </c>
    </row>
    <row r="92" spans="1:31" hidden="1" x14ac:dyDescent="0.3">
      <c r="A92" s="62" t="s">
        <v>180</v>
      </c>
      <c r="B92" s="62">
        <v>91</v>
      </c>
      <c r="C92" s="62">
        <v>45</v>
      </c>
      <c r="D92" s="62" t="s">
        <v>30</v>
      </c>
      <c r="E92" s="62">
        <v>20</v>
      </c>
      <c r="F92" s="62">
        <v>0</v>
      </c>
      <c r="G92" s="62">
        <v>0</v>
      </c>
      <c r="H92" s="62"/>
      <c r="I92" s="62">
        <v>34.246000000000002</v>
      </c>
      <c r="J92" s="62">
        <v>14776</v>
      </c>
      <c r="K92" s="62">
        <v>6478</v>
      </c>
      <c r="L92" s="62">
        <v>6512</v>
      </c>
      <c r="M92" s="62" t="s">
        <v>31</v>
      </c>
      <c r="N92" s="62"/>
      <c r="O92" s="62">
        <v>0.82799999999999996</v>
      </c>
      <c r="P92" s="62">
        <v>6782</v>
      </c>
      <c r="Q92" s="62">
        <v>6405</v>
      </c>
      <c r="R92" s="62">
        <v>6450</v>
      </c>
      <c r="S92" s="62" t="s">
        <v>31</v>
      </c>
      <c r="T92" s="62"/>
      <c r="U92" s="62">
        <v>0.48</v>
      </c>
      <c r="V92" s="62">
        <v>0</v>
      </c>
      <c r="W92" s="62">
        <v>0</v>
      </c>
      <c r="X92" s="62">
        <v>0</v>
      </c>
      <c r="Y92" s="62" t="s">
        <v>32</v>
      </c>
      <c r="Z92" s="62"/>
      <c r="AA92" s="62">
        <v>2.5999999999999999E-2</v>
      </c>
      <c r="AB92" s="62">
        <v>0</v>
      </c>
      <c r="AC92" s="62">
        <v>0</v>
      </c>
      <c r="AD92" s="62">
        <v>0</v>
      </c>
      <c r="AE92" s="62" t="s">
        <v>32</v>
      </c>
    </row>
    <row r="93" spans="1:31" hidden="1" x14ac:dyDescent="0.3">
      <c r="A93" s="62" t="s">
        <v>181</v>
      </c>
      <c r="B93" s="62">
        <v>92</v>
      </c>
      <c r="C93" s="62">
        <v>46</v>
      </c>
      <c r="D93" s="62" t="s">
        <v>30</v>
      </c>
      <c r="E93" s="62">
        <v>20</v>
      </c>
      <c r="F93" s="62">
        <v>0</v>
      </c>
      <c r="G93" s="62">
        <v>0</v>
      </c>
      <c r="H93" s="62"/>
      <c r="I93" s="62">
        <v>32.750999999999998</v>
      </c>
      <c r="J93" s="62">
        <v>14363</v>
      </c>
      <c r="K93" s="62">
        <v>6538</v>
      </c>
      <c r="L93" s="62">
        <v>6572</v>
      </c>
      <c r="M93" s="62" t="s">
        <v>31</v>
      </c>
      <c r="N93" s="62"/>
      <c r="O93" s="62">
        <v>0.78700000000000003</v>
      </c>
      <c r="P93" s="62">
        <v>6656</v>
      </c>
      <c r="Q93" s="62">
        <v>6465</v>
      </c>
      <c r="R93" s="62">
        <v>6510</v>
      </c>
      <c r="S93" s="62" t="s">
        <v>31</v>
      </c>
      <c r="T93" s="62"/>
      <c r="U93" s="62">
        <v>0.45900000000000002</v>
      </c>
      <c r="V93" s="62">
        <v>0</v>
      </c>
      <c r="W93" s="62">
        <v>0</v>
      </c>
      <c r="X93" s="62">
        <v>0</v>
      </c>
      <c r="Y93" s="62" t="s">
        <v>32</v>
      </c>
      <c r="Z93" s="62"/>
      <c r="AA93" s="62">
        <v>2.4E-2</v>
      </c>
      <c r="AB93" s="62">
        <v>0</v>
      </c>
      <c r="AC93" s="62">
        <v>0</v>
      </c>
      <c r="AD93" s="62">
        <v>0</v>
      </c>
      <c r="AE93" s="62" t="s">
        <v>32</v>
      </c>
    </row>
    <row r="94" spans="1:31" ht="12.6" hidden="1" customHeight="1" x14ac:dyDescent="0.3">
      <c r="A94" s="62" t="s">
        <v>39</v>
      </c>
      <c r="B94" s="62">
        <v>150</v>
      </c>
      <c r="C94" s="62">
        <v>83</v>
      </c>
      <c r="D94" s="62" t="s">
        <v>30</v>
      </c>
      <c r="E94" s="62">
        <v>20</v>
      </c>
      <c r="F94" s="62">
        <v>0</v>
      </c>
      <c r="G94" s="62">
        <v>0</v>
      </c>
      <c r="H94" s="62"/>
      <c r="I94" s="62">
        <v>-0.93400000000000005</v>
      </c>
      <c r="J94" s="62">
        <v>5052</v>
      </c>
      <c r="K94" s="62">
        <v>10378</v>
      </c>
      <c r="L94" s="62">
        <v>10420</v>
      </c>
      <c r="M94" s="62" t="s">
        <v>43</v>
      </c>
      <c r="N94" s="62"/>
      <c r="O94" s="62">
        <v>0.19400000000000001</v>
      </c>
      <c r="P94" s="62">
        <v>4835</v>
      </c>
      <c r="Q94" s="62">
        <v>10305</v>
      </c>
      <c r="R94" s="62">
        <v>10351</v>
      </c>
      <c r="S94" s="62" t="s">
        <v>31</v>
      </c>
      <c r="T94" s="62"/>
      <c r="U94" s="62">
        <v>-1.2999999999999999E-2</v>
      </c>
      <c r="V94" s="62">
        <v>0</v>
      </c>
      <c r="W94" s="62">
        <v>0</v>
      </c>
      <c r="X94" s="62">
        <v>0</v>
      </c>
      <c r="Y94" s="62" t="s">
        <v>32</v>
      </c>
      <c r="Z94" s="62"/>
      <c r="AA94" s="62">
        <v>6.0000000000000001E-3</v>
      </c>
      <c r="AB94" s="62">
        <v>0</v>
      </c>
      <c r="AC94" s="62">
        <v>0</v>
      </c>
      <c r="AD94" s="62">
        <v>0</v>
      </c>
      <c r="AE94" s="62" t="s">
        <v>32</v>
      </c>
    </row>
    <row r="95" spans="1:31" ht="12.6" hidden="1" customHeight="1" x14ac:dyDescent="0.3">
      <c r="A95" s="62" t="s">
        <v>39</v>
      </c>
      <c r="B95" s="62">
        <v>168</v>
      </c>
      <c r="C95" s="62">
        <v>95</v>
      </c>
      <c r="D95" s="62" t="s">
        <v>30</v>
      </c>
      <c r="E95" s="62">
        <v>0</v>
      </c>
      <c r="F95" s="62">
        <v>0</v>
      </c>
      <c r="G95" s="62">
        <v>0</v>
      </c>
      <c r="H95" s="62"/>
      <c r="I95" s="62">
        <v>-1.3109999999999999</v>
      </c>
      <c r="J95" s="62">
        <v>4948</v>
      </c>
      <c r="K95" s="62">
        <v>11578</v>
      </c>
      <c r="L95" s="62">
        <v>11620</v>
      </c>
      <c r="M95" s="62" t="s">
        <v>43</v>
      </c>
      <c r="N95" s="62"/>
      <c r="O95" s="62">
        <v>0.192</v>
      </c>
      <c r="P95" s="62">
        <v>4828</v>
      </c>
      <c r="Q95" s="62">
        <v>11505</v>
      </c>
      <c r="R95" s="62">
        <v>11550</v>
      </c>
      <c r="S95" s="62" t="s">
        <v>31</v>
      </c>
      <c r="T95" s="62"/>
      <c r="U95" s="62">
        <v>-1.7999999999999999E-2</v>
      </c>
      <c r="V95" s="62">
        <v>0</v>
      </c>
      <c r="W95" s="62">
        <v>0</v>
      </c>
      <c r="X95" s="62">
        <v>0</v>
      </c>
      <c r="Y95" s="62" t="s">
        <v>32</v>
      </c>
      <c r="Z95" s="62"/>
      <c r="AA95" s="62">
        <v>6.0000000000000001E-3</v>
      </c>
      <c r="AB95" s="62">
        <v>0</v>
      </c>
      <c r="AC95" s="62">
        <v>0</v>
      </c>
      <c r="AD95" s="62">
        <v>0</v>
      </c>
      <c r="AE95" s="62" t="s">
        <v>32</v>
      </c>
    </row>
    <row r="96" spans="1:31" x14ac:dyDescent="0.3">
      <c r="A96" s="62" t="s">
        <v>106</v>
      </c>
      <c r="B96" s="62">
        <v>117</v>
      </c>
      <c r="C96" s="62">
        <v>131</v>
      </c>
      <c r="D96" s="62" t="s">
        <v>107</v>
      </c>
      <c r="E96" s="62">
        <v>0</v>
      </c>
      <c r="F96" s="62">
        <v>0</v>
      </c>
      <c r="G96" s="62">
        <v>0</v>
      </c>
      <c r="H96" s="62"/>
      <c r="I96" s="62">
        <v>15.016999999999999</v>
      </c>
      <c r="J96" s="62">
        <v>9461</v>
      </c>
      <c r="K96" s="62">
        <v>8158</v>
      </c>
      <c r="L96" s="62">
        <v>8193</v>
      </c>
      <c r="M96" s="62" t="s">
        <v>31</v>
      </c>
      <c r="N96" s="62"/>
      <c r="O96" s="62">
        <v>1.464</v>
      </c>
      <c r="P96" s="62">
        <v>8733</v>
      </c>
      <c r="Q96" s="62">
        <v>8085</v>
      </c>
      <c r="R96" s="62">
        <v>8127</v>
      </c>
      <c r="S96" s="62" t="s">
        <v>31</v>
      </c>
      <c r="T96" s="62"/>
      <c r="U96" s="62">
        <v>0.21</v>
      </c>
      <c r="V96" s="62">
        <v>0</v>
      </c>
      <c r="W96" s="62">
        <v>0</v>
      </c>
      <c r="X96" s="62">
        <v>0</v>
      </c>
      <c r="Y96" s="62" t="s">
        <v>32</v>
      </c>
      <c r="Z96" s="62"/>
      <c r="AA96" s="62">
        <v>4.4999999999999998E-2</v>
      </c>
      <c r="AB96" s="62">
        <v>0</v>
      </c>
      <c r="AC96" s="62">
        <v>0</v>
      </c>
      <c r="AD96" s="62">
        <v>0</v>
      </c>
      <c r="AE96" s="62" t="s">
        <v>32</v>
      </c>
    </row>
    <row r="97" spans="1:31" x14ac:dyDescent="0.3">
      <c r="A97" s="62" t="s">
        <v>106</v>
      </c>
      <c r="B97" s="62">
        <v>135</v>
      </c>
      <c r="C97" s="62">
        <v>131</v>
      </c>
      <c r="D97" s="62" t="s">
        <v>107</v>
      </c>
      <c r="E97" s="62">
        <v>0</v>
      </c>
      <c r="F97" s="62">
        <v>0</v>
      </c>
      <c r="G97" s="62">
        <v>0</v>
      </c>
      <c r="H97" s="62"/>
      <c r="I97" s="62">
        <v>15.071</v>
      </c>
      <c r="J97" s="62">
        <v>9476</v>
      </c>
      <c r="K97" s="62">
        <v>9358</v>
      </c>
      <c r="L97" s="62">
        <v>9394</v>
      </c>
      <c r="M97" s="62" t="s">
        <v>31</v>
      </c>
      <c r="N97" s="62"/>
      <c r="O97" s="62">
        <v>1.466</v>
      </c>
      <c r="P97" s="62">
        <v>8739</v>
      </c>
      <c r="Q97" s="62">
        <v>9285</v>
      </c>
      <c r="R97" s="62">
        <v>9329</v>
      </c>
      <c r="S97" s="62" t="s">
        <v>31</v>
      </c>
      <c r="T97" s="62"/>
      <c r="U97" s="62">
        <v>0.21099999999999999</v>
      </c>
      <c r="V97" s="62">
        <v>0</v>
      </c>
      <c r="W97" s="62">
        <v>0</v>
      </c>
      <c r="X97" s="62">
        <v>0</v>
      </c>
      <c r="Y97" s="62" t="s">
        <v>32</v>
      </c>
      <c r="Z97" s="62"/>
      <c r="AA97" s="62">
        <v>4.4999999999999998E-2</v>
      </c>
      <c r="AB97" s="62">
        <v>0</v>
      </c>
      <c r="AC97" s="62">
        <v>0</v>
      </c>
      <c r="AD97" s="62">
        <v>0</v>
      </c>
      <c r="AE97" s="62" t="s">
        <v>32</v>
      </c>
    </row>
    <row r="98" spans="1:31" x14ac:dyDescent="0.3">
      <c r="A98" s="62" t="s">
        <v>106</v>
      </c>
      <c r="B98" s="62">
        <v>154</v>
      </c>
      <c r="C98" s="62">
        <v>131</v>
      </c>
      <c r="D98" s="62" t="s">
        <v>107</v>
      </c>
      <c r="E98" s="62">
        <v>0</v>
      </c>
      <c r="F98" s="62">
        <v>0</v>
      </c>
      <c r="G98" s="62">
        <v>0</v>
      </c>
      <c r="H98" s="62"/>
      <c r="I98" s="62">
        <v>14.771000000000001</v>
      </c>
      <c r="J98" s="62">
        <v>9393</v>
      </c>
      <c r="K98" s="62">
        <v>10618</v>
      </c>
      <c r="L98" s="62">
        <v>10653</v>
      </c>
      <c r="M98" s="62" t="s">
        <v>31</v>
      </c>
      <c r="N98" s="62"/>
      <c r="O98" s="62">
        <v>1.472</v>
      </c>
      <c r="P98" s="62">
        <v>8757</v>
      </c>
      <c r="Q98" s="62">
        <v>10545</v>
      </c>
      <c r="R98" s="62">
        <v>10588</v>
      </c>
      <c r="S98" s="62" t="s">
        <v>31</v>
      </c>
      <c r="T98" s="62"/>
      <c r="U98" s="62">
        <v>0.20699999999999999</v>
      </c>
      <c r="V98" s="62">
        <v>0</v>
      </c>
      <c r="W98" s="62">
        <v>0</v>
      </c>
      <c r="X98" s="62">
        <v>0</v>
      </c>
      <c r="Y98" s="62" t="s">
        <v>32</v>
      </c>
      <c r="Z98" s="62"/>
      <c r="AA98" s="62">
        <v>4.5999999999999999E-2</v>
      </c>
      <c r="AB98" s="62">
        <v>0</v>
      </c>
      <c r="AC98" s="62">
        <v>0</v>
      </c>
      <c r="AD98" s="62">
        <v>0</v>
      </c>
      <c r="AE98" s="62" t="s">
        <v>32</v>
      </c>
    </row>
    <row r="99" spans="1:31" x14ac:dyDescent="0.3">
      <c r="A99" s="62" t="s">
        <v>106</v>
      </c>
      <c r="B99" s="62">
        <v>172</v>
      </c>
      <c r="C99" s="62">
        <v>131</v>
      </c>
      <c r="D99" s="62" t="s">
        <v>107</v>
      </c>
      <c r="E99" s="62">
        <v>0</v>
      </c>
      <c r="F99" s="62">
        <v>0</v>
      </c>
      <c r="G99" s="62">
        <v>0</v>
      </c>
      <c r="H99" s="62"/>
      <c r="I99" s="62">
        <v>14.89</v>
      </c>
      <c r="J99" s="62">
        <v>9426</v>
      </c>
      <c r="K99" s="62">
        <v>11818</v>
      </c>
      <c r="L99" s="62">
        <v>11853</v>
      </c>
      <c r="M99" s="62" t="s">
        <v>31</v>
      </c>
      <c r="N99" s="62"/>
      <c r="O99" s="62">
        <v>1.472</v>
      </c>
      <c r="P99" s="62">
        <v>8759</v>
      </c>
      <c r="Q99" s="62">
        <v>11745</v>
      </c>
      <c r="R99" s="62">
        <v>11788</v>
      </c>
      <c r="S99" s="62" t="s">
        <v>31</v>
      </c>
      <c r="T99" s="62"/>
      <c r="U99" s="62">
        <v>0.20899999999999999</v>
      </c>
      <c r="V99" s="62">
        <v>0</v>
      </c>
      <c r="W99" s="62">
        <v>0</v>
      </c>
      <c r="X99" s="62">
        <v>0</v>
      </c>
      <c r="Y99" s="62" t="s">
        <v>32</v>
      </c>
      <c r="Z99" s="62"/>
      <c r="AA99" s="62">
        <v>4.5999999999999999E-2</v>
      </c>
      <c r="AB99" s="62">
        <v>0</v>
      </c>
      <c r="AC99" s="62">
        <v>0</v>
      </c>
      <c r="AD99" s="62">
        <v>0</v>
      </c>
      <c r="AE99" s="62" t="s">
        <v>32</v>
      </c>
    </row>
    <row r="100" spans="1:31" hidden="1" x14ac:dyDescent="0.3">
      <c r="A100" s="62" t="s">
        <v>109</v>
      </c>
      <c r="B100" s="62">
        <v>99</v>
      </c>
      <c r="C100" s="62">
        <v>0</v>
      </c>
      <c r="D100" s="62" t="s">
        <v>110</v>
      </c>
      <c r="E100" s="62">
        <v>0</v>
      </c>
      <c r="F100" s="62">
        <v>0</v>
      </c>
      <c r="G100" s="62">
        <v>0</v>
      </c>
      <c r="H100" s="62"/>
      <c r="I100" s="62">
        <v>-7.1719999999999997</v>
      </c>
      <c r="J100" s="62">
        <v>3328</v>
      </c>
      <c r="K100" s="62">
        <v>7078</v>
      </c>
      <c r="L100" s="62">
        <v>7113</v>
      </c>
      <c r="M100" s="62" t="s">
        <v>31</v>
      </c>
      <c r="N100" s="62"/>
      <c r="O100" s="62">
        <v>-0.30599999999999999</v>
      </c>
      <c r="P100" s="62">
        <v>3299</v>
      </c>
      <c r="Q100" s="62">
        <v>7005</v>
      </c>
      <c r="R100" s="62">
        <v>7028</v>
      </c>
      <c r="S100" s="62" t="s">
        <v>31</v>
      </c>
      <c r="T100" s="62"/>
      <c r="U100" s="62">
        <v>-0.1</v>
      </c>
      <c r="V100" s="62">
        <v>0</v>
      </c>
      <c r="W100" s="62">
        <v>0</v>
      </c>
      <c r="X100" s="62">
        <v>0</v>
      </c>
      <c r="Y100" s="62" t="s">
        <v>32</v>
      </c>
      <c r="Z100" s="62"/>
      <c r="AA100" s="62">
        <v>-8.9999999999999993E-3</v>
      </c>
      <c r="AB100" s="62">
        <v>0</v>
      </c>
      <c r="AC100" s="62">
        <v>0</v>
      </c>
      <c r="AD100" s="62">
        <v>0</v>
      </c>
      <c r="AE100" s="62" t="s">
        <v>32</v>
      </c>
    </row>
    <row r="101" spans="1:31" hidden="1" x14ac:dyDescent="0.3">
      <c r="A101" s="62" t="s">
        <v>114</v>
      </c>
      <c r="B101" s="62">
        <v>100</v>
      </c>
      <c r="C101" s="62">
        <v>135</v>
      </c>
      <c r="D101" s="62" t="s">
        <v>104</v>
      </c>
      <c r="E101" s="62">
        <v>0</v>
      </c>
      <c r="F101" s="62">
        <v>8</v>
      </c>
      <c r="G101" s="62">
        <v>1</v>
      </c>
      <c r="H101" s="62"/>
      <c r="I101" s="62">
        <v>177.31700000000001</v>
      </c>
      <c r="J101" s="62">
        <v>54322</v>
      </c>
      <c r="K101" s="62">
        <v>7138</v>
      </c>
      <c r="L101" s="62">
        <v>7172</v>
      </c>
      <c r="M101" s="62" t="s">
        <v>42</v>
      </c>
      <c r="N101" s="62"/>
      <c r="O101" s="62">
        <v>-0.29399999999999998</v>
      </c>
      <c r="P101" s="62">
        <v>3334</v>
      </c>
      <c r="Q101" s="62">
        <v>7065</v>
      </c>
      <c r="R101" s="62">
        <v>7108</v>
      </c>
      <c r="S101" s="62" t="s">
        <v>31</v>
      </c>
      <c r="T101" s="62"/>
      <c r="U101" s="62">
        <v>2.484</v>
      </c>
      <c r="V101" s="62">
        <v>0</v>
      </c>
      <c r="W101" s="62">
        <v>0</v>
      </c>
      <c r="X101" s="62">
        <v>0</v>
      </c>
      <c r="Y101" s="62" t="s">
        <v>32</v>
      </c>
      <c r="Z101" s="62"/>
      <c r="AA101" s="62">
        <v>-8.9999999999999993E-3</v>
      </c>
      <c r="AB101" s="62">
        <v>0</v>
      </c>
      <c r="AC101" s="62">
        <v>0</v>
      </c>
      <c r="AD101" s="62">
        <v>0</v>
      </c>
      <c r="AE101" s="62" t="s">
        <v>32</v>
      </c>
    </row>
    <row r="102" spans="1:31" hidden="1" x14ac:dyDescent="0.3">
      <c r="A102" s="62" t="s">
        <v>105</v>
      </c>
      <c r="B102" s="62">
        <v>101</v>
      </c>
      <c r="C102" s="62">
        <v>136</v>
      </c>
      <c r="D102" s="62" t="s">
        <v>104</v>
      </c>
      <c r="E102" s="62">
        <v>0</v>
      </c>
      <c r="F102" s="62">
        <v>8</v>
      </c>
      <c r="G102" s="62">
        <v>2</v>
      </c>
      <c r="H102" s="62"/>
      <c r="I102" s="62">
        <v>175.95699999999999</v>
      </c>
      <c r="J102" s="62">
        <v>53946</v>
      </c>
      <c r="K102" s="62">
        <v>7198</v>
      </c>
      <c r="L102" s="62">
        <v>7231</v>
      </c>
      <c r="M102" s="62" t="s">
        <v>42</v>
      </c>
      <c r="N102" s="62"/>
      <c r="O102" s="62">
        <v>17.765000000000001</v>
      </c>
      <c r="P102" s="62">
        <v>58794</v>
      </c>
      <c r="Q102" s="62">
        <v>7125</v>
      </c>
      <c r="R102" s="62">
        <v>7170</v>
      </c>
      <c r="S102" s="62" t="s">
        <v>43</v>
      </c>
      <c r="T102" s="62"/>
      <c r="U102" s="62">
        <v>2.4649999999999999</v>
      </c>
      <c r="V102" s="62">
        <v>0</v>
      </c>
      <c r="W102" s="62">
        <v>0</v>
      </c>
      <c r="X102" s="62">
        <v>0</v>
      </c>
      <c r="Y102" s="62" t="s">
        <v>32</v>
      </c>
      <c r="Z102" s="62"/>
      <c r="AA102" s="62">
        <v>0.55000000000000004</v>
      </c>
      <c r="AB102" s="62">
        <v>0</v>
      </c>
      <c r="AC102" s="62">
        <v>0</v>
      </c>
      <c r="AD102" s="62">
        <v>0</v>
      </c>
      <c r="AE102" s="62" t="s">
        <v>32</v>
      </c>
    </row>
    <row r="103" spans="1:31" hidden="1" x14ac:dyDescent="0.3">
      <c r="A103" s="62" t="s">
        <v>182</v>
      </c>
      <c r="B103" s="62">
        <v>102</v>
      </c>
      <c r="C103" s="62">
        <v>49</v>
      </c>
      <c r="D103" s="62" t="s">
        <v>37</v>
      </c>
      <c r="E103" s="62">
        <v>0</v>
      </c>
      <c r="F103" s="62">
        <v>5</v>
      </c>
      <c r="G103" s="62">
        <v>1</v>
      </c>
      <c r="H103" s="62"/>
      <c r="I103" s="62">
        <v>31.481000000000002</v>
      </c>
      <c r="J103" s="62">
        <v>14012</v>
      </c>
      <c r="K103" s="62">
        <v>7258</v>
      </c>
      <c r="L103" s="62">
        <v>7300</v>
      </c>
      <c r="M103" s="62" t="s">
        <v>171</v>
      </c>
      <c r="N103" s="62"/>
      <c r="O103" s="62">
        <v>0.76600000000000001</v>
      </c>
      <c r="P103" s="62">
        <v>6589</v>
      </c>
      <c r="Q103" s="62">
        <v>7185</v>
      </c>
      <c r="R103" s="62">
        <v>7228</v>
      </c>
      <c r="S103" s="62" t="s">
        <v>31</v>
      </c>
      <c r="T103" s="62"/>
      <c r="U103" s="62">
        <v>0.441</v>
      </c>
      <c r="V103" s="62">
        <v>0</v>
      </c>
      <c r="W103" s="62">
        <v>0</v>
      </c>
      <c r="X103" s="62">
        <v>0</v>
      </c>
      <c r="Y103" s="62" t="s">
        <v>32</v>
      </c>
      <c r="Z103" s="62"/>
      <c r="AA103" s="62">
        <v>2.4E-2</v>
      </c>
      <c r="AB103" s="62">
        <v>0</v>
      </c>
      <c r="AC103" s="62">
        <v>0</v>
      </c>
      <c r="AD103" s="62">
        <v>0</v>
      </c>
      <c r="AE103" s="62" t="s">
        <v>32</v>
      </c>
    </row>
    <row r="104" spans="1:31" hidden="1" x14ac:dyDescent="0.3">
      <c r="A104" s="62" t="s">
        <v>182</v>
      </c>
      <c r="B104" s="62">
        <v>103</v>
      </c>
      <c r="C104" s="62">
        <v>49</v>
      </c>
      <c r="D104" s="62" t="s">
        <v>37</v>
      </c>
      <c r="E104" s="62">
        <v>0</v>
      </c>
      <c r="F104" s="62">
        <v>5</v>
      </c>
      <c r="G104" s="62">
        <v>2</v>
      </c>
      <c r="H104" s="62"/>
      <c r="I104" s="62">
        <v>33.493000000000002</v>
      </c>
      <c r="J104" s="62">
        <v>14568</v>
      </c>
      <c r="K104" s="62">
        <v>7318</v>
      </c>
      <c r="L104" s="62">
        <v>7351</v>
      </c>
      <c r="M104" s="62" t="s">
        <v>31</v>
      </c>
      <c r="N104" s="62"/>
      <c r="O104" s="62">
        <v>0.76700000000000002</v>
      </c>
      <c r="P104" s="62">
        <v>6593</v>
      </c>
      <c r="Q104" s="62">
        <v>7245</v>
      </c>
      <c r="R104" s="62">
        <v>7290</v>
      </c>
      <c r="S104" s="62" t="s">
        <v>31</v>
      </c>
      <c r="T104" s="62"/>
      <c r="U104" s="62">
        <v>0.46899999999999997</v>
      </c>
      <c r="V104" s="62">
        <v>0</v>
      </c>
      <c r="W104" s="62">
        <v>0</v>
      </c>
      <c r="X104" s="62">
        <v>0</v>
      </c>
      <c r="Y104" s="62" t="s">
        <v>32</v>
      </c>
      <c r="Z104" s="62"/>
      <c r="AA104" s="62">
        <v>2.4E-2</v>
      </c>
      <c r="AB104" s="62">
        <v>0</v>
      </c>
      <c r="AC104" s="62">
        <v>0</v>
      </c>
      <c r="AD104" s="62">
        <v>0</v>
      </c>
      <c r="AE104" s="62" t="s">
        <v>32</v>
      </c>
    </row>
    <row r="105" spans="1:31" hidden="1" x14ac:dyDescent="0.3">
      <c r="A105" s="62" t="s">
        <v>183</v>
      </c>
      <c r="B105" s="62">
        <v>104</v>
      </c>
      <c r="C105" s="62">
        <v>50</v>
      </c>
      <c r="D105" s="62" t="s">
        <v>30</v>
      </c>
      <c r="E105" s="62">
        <v>20</v>
      </c>
      <c r="F105" s="62">
        <v>0</v>
      </c>
      <c r="G105" s="62">
        <v>0</v>
      </c>
      <c r="H105" s="62"/>
      <c r="I105" s="62">
        <v>33.54</v>
      </c>
      <c r="J105" s="62">
        <v>14581</v>
      </c>
      <c r="K105" s="62">
        <v>7378</v>
      </c>
      <c r="L105" s="62">
        <v>7411</v>
      </c>
      <c r="M105" s="62" t="s">
        <v>31</v>
      </c>
      <c r="N105" s="62"/>
      <c r="O105" s="62">
        <v>0.78800000000000003</v>
      </c>
      <c r="P105" s="62">
        <v>6658</v>
      </c>
      <c r="Q105" s="62">
        <v>7305</v>
      </c>
      <c r="R105" s="62">
        <v>7350</v>
      </c>
      <c r="S105" s="62" t="s">
        <v>31</v>
      </c>
      <c r="T105" s="62"/>
      <c r="U105" s="62">
        <v>0.47</v>
      </c>
      <c r="V105" s="62">
        <v>0</v>
      </c>
      <c r="W105" s="62">
        <v>0</v>
      </c>
      <c r="X105" s="62">
        <v>0</v>
      </c>
      <c r="Y105" s="62" t="s">
        <v>32</v>
      </c>
      <c r="Z105" s="62"/>
      <c r="AA105" s="62">
        <v>2.4E-2</v>
      </c>
      <c r="AB105" s="62">
        <v>0</v>
      </c>
      <c r="AC105" s="62">
        <v>0</v>
      </c>
      <c r="AD105" s="62">
        <v>0</v>
      </c>
      <c r="AE105" s="62" t="s">
        <v>32</v>
      </c>
    </row>
    <row r="106" spans="1:31" hidden="1" x14ac:dyDescent="0.3">
      <c r="A106" s="62" t="s">
        <v>184</v>
      </c>
      <c r="B106" s="62">
        <v>105</v>
      </c>
      <c r="C106" s="62">
        <v>51</v>
      </c>
      <c r="D106" s="62" t="s">
        <v>30</v>
      </c>
      <c r="E106" s="62">
        <v>20</v>
      </c>
      <c r="F106" s="62">
        <v>0</v>
      </c>
      <c r="G106" s="62">
        <v>0</v>
      </c>
      <c r="H106" s="62"/>
      <c r="I106" s="62">
        <v>33.658999999999999</v>
      </c>
      <c r="J106" s="62">
        <v>14614</v>
      </c>
      <c r="K106" s="62">
        <v>7438</v>
      </c>
      <c r="L106" s="62">
        <v>7472</v>
      </c>
      <c r="M106" s="62" t="s">
        <v>31</v>
      </c>
      <c r="N106" s="62"/>
      <c r="O106" s="62">
        <v>0.81200000000000006</v>
      </c>
      <c r="P106" s="62">
        <v>6732</v>
      </c>
      <c r="Q106" s="62">
        <v>7365</v>
      </c>
      <c r="R106" s="62">
        <v>7410</v>
      </c>
      <c r="S106" s="62" t="s">
        <v>31</v>
      </c>
      <c r="T106" s="62"/>
      <c r="U106" s="62">
        <v>0.47099999999999997</v>
      </c>
      <c r="V106" s="62">
        <v>0</v>
      </c>
      <c r="W106" s="62">
        <v>0</v>
      </c>
      <c r="X106" s="62">
        <v>0</v>
      </c>
      <c r="Y106" s="62" t="s">
        <v>32</v>
      </c>
      <c r="Z106" s="62"/>
      <c r="AA106" s="62">
        <v>2.5000000000000001E-2</v>
      </c>
      <c r="AB106" s="62">
        <v>0</v>
      </c>
      <c r="AC106" s="62">
        <v>0</v>
      </c>
      <c r="AD106" s="62">
        <v>0</v>
      </c>
      <c r="AE106" s="62" t="s">
        <v>32</v>
      </c>
    </row>
    <row r="107" spans="1:31" hidden="1" x14ac:dyDescent="0.3">
      <c r="A107" s="62" t="s">
        <v>185</v>
      </c>
      <c r="B107" s="62">
        <v>106</v>
      </c>
      <c r="C107" s="62">
        <v>52</v>
      </c>
      <c r="D107" s="62" t="s">
        <v>30</v>
      </c>
      <c r="E107" s="62">
        <v>20</v>
      </c>
      <c r="F107" s="62">
        <v>0</v>
      </c>
      <c r="G107" s="62">
        <v>0</v>
      </c>
      <c r="H107" s="62"/>
      <c r="I107" s="62">
        <v>36.542999999999999</v>
      </c>
      <c r="J107" s="62">
        <v>15411</v>
      </c>
      <c r="K107" s="62">
        <v>7498</v>
      </c>
      <c r="L107" s="62">
        <v>7531</v>
      </c>
      <c r="M107" s="62" t="s">
        <v>31</v>
      </c>
      <c r="N107" s="62"/>
      <c r="O107" s="62">
        <v>0.85799999999999998</v>
      </c>
      <c r="P107" s="62">
        <v>6874</v>
      </c>
      <c r="Q107" s="62">
        <v>7425</v>
      </c>
      <c r="R107" s="62">
        <v>7470</v>
      </c>
      <c r="S107" s="62" t="s">
        <v>31</v>
      </c>
      <c r="T107" s="62"/>
      <c r="U107" s="62">
        <v>0.51200000000000001</v>
      </c>
      <c r="V107" s="62">
        <v>0</v>
      </c>
      <c r="W107" s="62">
        <v>0</v>
      </c>
      <c r="X107" s="62">
        <v>0</v>
      </c>
      <c r="Y107" s="62" t="s">
        <v>32</v>
      </c>
      <c r="Z107" s="62"/>
      <c r="AA107" s="62">
        <v>2.7E-2</v>
      </c>
      <c r="AB107" s="62">
        <v>0</v>
      </c>
      <c r="AC107" s="62">
        <v>0</v>
      </c>
      <c r="AD107" s="62">
        <v>0</v>
      </c>
      <c r="AE107" s="62" t="s">
        <v>32</v>
      </c>
    </row>
    <row r="108" spans="1:31" hidden="1" x14ac:dyDescent="0.3">
      <c r="A108" s="62" t="s">
        <v>186</v>
      </c>
      <c r="B108" s="62">
        <v>107</v>
      </c>
      <c r="C108" s="62">
        <v>53</v>
      </c>
      <c r="D108" s="62" t="s">
        <v>30</v>
      </c>
      <c r="E108" s="62">
        <v>20</v>
      </c>
      <c r="F108" s="62">
        <v>0</v>
      </c>
      <c r="G108" s="62">
        <v>0</v>
      </c>
      <c r="H108" s="62"/>
      <c r="I108" s="62">
        <v>34.231000000000002</v>
      </c>
      <c r="J108" s="62">
        <v>14772</v>
      </c>
      <c r="K108" s="62">
        <v>7558</v>
      </c>
      <c r="L108" s="62">
        <v>7591</v>
      </c>
      <c r="M108" s="62" t="s">
        <v>31</v>
      </c>
      <c r="N108" s="62"/>
      <c r="O108" s="62">
        <v>0.77100000000000002</v>
      </c>
      <c r="P108" s="62">
        <v>6605</v>
      </c>
      <c r="Q108" s="62">
        <v>7485</v>
      </c>
      <c r="R108" s="62">
        <v>7530</v>
      </c>
      <c r="S108" s="62" t="s">
        <v>31</v>
      </c>
      <c r="T108" s="62"/>
      <c r="U108" s="62">
        <v>0.47899999999999998</v>
      </c>
      <c r="V108" s="62">
        <v>0</v>
      </c>
      <c r="W108" s="62">
        <v>0</v>
      </c>
      <c r="X108" s="62">
        <v>0</v>
      </c>
      <c r="Y108" s="62" t="s">
        <v>32</v>
      </c>
      <c r="Z108" s="62"/>
      <c r="AA108" s="62">
        <v>2.4E-2</v>
      </c>
      <c r="AB108" s="62">
        <v>0</v>
      </c>
      <c r="AC108" s="62">
        <v>0</v>
      </c>
      <c r="AD108" s="62">
        <v>0</v>
      </c>
      <c r="AE108" s="62" t="s">
        <v>32</v>
      </c>
    </row>
    <row r="109" spans="1:31" hidden="1" x14ac:dyDescent="0.3">
      <c r="A109" s="62" t="s">
        <v>187</v>
      </c>
      <c r="B109" s="62">
        <v>108</v>
      </c>
      <c r="C109" s="62">
        <v>54</v>
      </c>
      <c r="D109" s="62" t="s">
        <v>30</v>
      </c>
      <c r="E109" s="62">
        <v>20</v>
      </c>
      <c r="F109" s="62">
        <v>0</v>
      </c>
      <c r="G109" s="62">
        <v>0</v>
      </c>
      <c r="H109" s="62"/>
      <c r="I109" s="62">
        <v>32.737000000000002</v>
      </c>
      <c r="J109" s="62">
        <v>14359</v>
      </c>
      <c r="K109" s="62">
        <v>7618</v>
      </c>
      <c r="L109" s="62">
        <v>7652</v>
      </c>
      <c r="M109" s="62" t="s">
        <v>31</v>
      </c>
      <c r="N109" s="62"/>
      <c r="O109" s="62">
        <v>0.67700000000000005</v>
      </c>
      <c r="P109" s="62">
        <v>6318</v>
      </c>
      <c r="Q109" s="62">
        <v>7545</v>
      </c>
      <c r="R109" s="62">
        <v>7590</v>
      </c>
      <c r="S109" s="62" t="s">
        <v>31</v>
      </c>
      <c r="T109" s="62"/>
      <c r="U109" s="62">
        <v>0.45900000000000002</v>
      </c>
      <c r="V109" s="62">
        <v>0</v>
      </c>
      <c r="W109" s="62">
        <v>0</v>
      </c>
      <c r="X109" s="62">
        <v>0</v>
      </c>
      <c r="Y109" s="62" t="s">
        <v>32</v>
      </c>
      <c r="Z109" s="62"/>
      <c r="AA109" s="62">
        <v>2.1000000000000001E-2</v>
      </c>
      <c r="AB109" s="62">
        <v>0</v>
      </c>
      <c r="AC109" s="62">
        <v>0</v>
      </c>
      <c r="AD109" s="62">
        <v>0</v>
      </c>
      <c r="AE109" s="62" t="s">
        <v>32</v>
      </c>
    </row>
    <row r="110" spans="1:31" hidden="1" x14ac:dyDescent="0.3">
      <c r="A110" s="62" t="s">
        <v>188</v>
      </c>
      <c r="B110" s="62">
        <v>109</v>
      </c>
      <c r="C110" s="62">
        <v>55</v>
      </c>
      <c r="D110" s="62" t="s">
        <v>30</v>
      </c>
      <c r="E110" s="62">
        <v>20</v>
      </c>
      <c r="F110" s="62">
        <v>0</v>
      </c>
      <c r="G110" s="62">
        <v>0</v>
      </c>
      <c r="H110" s="62"/>
      <c r="I110" s="62">
        <v>33.695999999999998</v>
      </c>
      <c r="J110" s="62">
        <v>14624</v>
      </c>
      <c r="K110" s="62">
        <v>7678</v>
      </c>
      <c r="L110" s="62">
        <v>7712</v>
      </c>
      <c r="M110" s="62" t="s">
        <v>31</v>
      </c>
      <c r="N110" s="62"/>
      <c r="O110" s="62">
        <v>0.76800000000000002</v>
      </c>
      <c r="P110" s="62">
        <v>6597</v>
      </c>
      <c r="Q110" s="62">
        <v>7605</v>
      </c>
      <c r="R110" s="62">
        <v>7650</v>
      </c>
      <c r="S110" s="62" t="s">
        <v>31</v>
      </c>
      <c r="T110" s="62"/>
      <c r="U110" s="62">
        <v>0.47199999999999998</v>
      </c>
      <c r="V110" s="62">
        <v>0</v>
      </c>
      <c r="W110" s="62">
        <v>0</v>
      </c>
      <c r="X110" s="62">
        <v>0</v>
      </c>
      <c r="Y110" s="62" t="s">
        <v>32</v>
      </c>
      <c r="Z110" s="62"/>
      <c r="AA110" s="62">
        <v>2.4E-2</v>
      </c>
      <c r="AB110" s="62">
        <v>0</v>
      </c>
      <c r="AC110" s="62">
        <v>0</v>
      </c>
      <c r="AD110" s="62">
        <v>0</v>
      </c>
      <c r="AE110" s="62" t="s">
        <v>32</v>
      </c>
    </row>
    <row r="111" spans="1:31" hidden="1" x14ac:dyDescent="0.3">
      <c r="A111" s="62" t="s">
        <v>189</v>
      </c>
      <c r="B111" s="62">
        <v>110</v>
      </c>
      <c r="C111" s="62">
        <v>56</v>
      </c>
      <c r="D111" s="62" t="s">
        <v>30</v>
      </c>
      <c r="E111" s="62">
        <v>20</v>
      </c>
      <c r="F111" s="62">
        <v>0</v>
      </c>
      <c r="G111" s="62">
        <v>0</v>
      </c>
      <c r="H111" s="62"/>
      <c r="I111" s="62">
        <v>33.450000000000003</v>
      </c>
      <c r="J111" s="62">
        <v>14556</v>
      </c>
      <c r="K111" s="62">
        <v>7738</v>
      </c>
      <c r="L111" s="62">
        <v>7772</v>
      </c>
      <c r="M111" s="62" t="s">
        <v>31</v>
      </c>
      <c r="N111" s="62"/>
      <c r="O111" s="62">
        <v>0.6</v>
      </c>
      <c r="P111" s="62">
        <v>6080</v>
      </c>
      <c r="Q111" s="62">
        <v>7665</v>
      </c>
      <c r="R111" s="62">
        <v>7711</v>
      </c>
      <c r="S111" s="62" t="s">
        <v>31</v>
      </c>
      <c r="T111" s="62"/>
      <c r="U111" s="62">
        <v>0.46899999999999997</v>
      </c>
      <c r="V111" s="62">
        <v>0</v>
      </c>
      <c r="W111" s="62">
        <v>0</v>
      </c>
      <c r="X111" s="62">
        <v>0</v>
      </c>
      <c r="Y111" s="62" t="s">
        <v>32</v>
      </c>
      <c r="Z111" s="62"/>
      <c r="AA111" s="62">
        <v>1.9E-2</v>
      </c>
      <c r="AB111" s="62">
        <v>0</v>
      </c>
      <c r="AC111" s="62">
        <v>0</v>
      </c>
      <c r="AD111" s="62">
        <v>0</v>
      </c>
      <c r="AE111" s="62" t="s">
        <v>32</v>
      </c>
    </row>
    <row r="112" spans="1:31" hidden="1" x14ac:dyDescent="0.3">
      <c r="A112" s="62" t="s">
        <v>190</v>
      </c>
      <c r="B112" s="62">
        <v>111</v>
      </c>
      <c r="C112" s="62">
        <v>57</v>
      </c>
      <c r="D112" s="62" t="s">
        <v>30</v>
      </c>
      <c r="E112" s="62">
        <v>20</v>
      </c>
      <c r="F112" s="62">
        <v>0</v>
      </c>
      <c r="G112" s="62">
        <v>0</v>
      </c>
      <c r="H112" s="62"/>
      <c r="I112" s="62">
        <v>35.758000000000003</v>
      </c>
      <c r="J112" s="62">
        <v>15194</v>
      </c>
      <c r="K112" s="62">
        <v>7798</v>
      </c>
      <c r="L112" s="62">
        <v>7832</v>
      </c>
      <c r="M112" s="62" t="s">
        <v>31</v>
      </c>
      <c r="N112" s="62"/>
      <c r="O112" s="62">
        <v>0.93400000000000005</v>
      </c>
      <c r="P112" s="62">
        <v>7106</v>
      </c>
      <c r="Q112" s="62">
        <v>7725</v>
      </c>
      <c r="R112" s="62">
        <v>7770</v>
      </c>
      <c r="S112" s="62" t="s">
        <v>31</v>
      </c>
      <c r="T112" s="62"/>
      <c r="U112" s="62">
        <v>0.501</v>
      </c>
      <c r="V112" s="62">
        <v>0</v>
      </c>
      <c r="W112" s="62">
        <v>0</v>
      </c>
      <c r="X112" s="62">
        <v>0</v>
      </c>
      <c r="Y112" s="62" t="s">
        <v>32</v>
      </c>
      <c r="Z112" s="62"/>
      <c r="AA112" s="62">
        <v>2.9000000000000001E-2</v>
      </c>
      <c r="AB112" s="62">
        <v>0</v>
      </c>
      <c r="AC112" s="62">
        <v>0</v>
      </c>
      <c r="AD112" s="62">
        <v>0</v>
      </c>
      <c r="AE112" s="62" t="s">
        <v>32</v>
      </c>
    </row>
    <row r="113" spans="1:31" hidden="1" x14ac:dyDescent="0.3">
      <c r="A113" s="62" t="s">
        <v>191</v>
      </c>
      <c r="B113" s="62">
        <v>112</v>
      </c>
      <c r="C113" s="62">
        <v>58</v>
      </c>
      <c r="D113" s="62" t="s">
        <v>30</v>
      </c>
      <c r="E113" s="62">
        <v>20</v>
      </c>
      <c r="F113" s="62">
        <v>0</v>
      </c>
      <c r="G113" s="62">
        <v>0</v>
      </c>
      <c r="H113" s="62"/>
      <c r="I113" s="62">
        <v>37.447000000000003</v>
      </c>
      <c r="J113" s="62">
        <v>15661</v>
      </c>
      <c r="K113" s="62">
        <v>7858</v>
      </c>
      <c r="L113" s="62">
        <v>7892</v>
      </c>
      <c r="M113" s="62" t="s">
        <v>31</v>
      </c>
      <c r="N113" s="62"/>
      <c r="O113" s="62">
        <v>0.97699999999999998</v>
      </c>
      <c r="P113" s="62">
        <v>7237</v>
      </c>
      <c r="Q113" s="62">
        <v>7785</v>
      </c>
      <c r="R113" s="62">
        <v>7829</v>
      </c>
      <c r="S113" s="62" t="s">
        <v>31</v>
      </c>
      <c r="T113" s="62"/>
      <c r="U113" s="62">
        <v>0.52500000000000002</v>
      </c>
      <c r="V113" s="62">
        <v>0</v>
      </c>
      <c r="W113" s="62">
        <v>0</v>
      </c>
      <c r="X113" s="62">
        <v>0</v>
      </c>
      <c r="Y113" s="62" t="s">
        <v>32</v>
      </c>
      <c r="Z113" s="62"/>
      <c r="AA113" s="62">
        <v>0.03</v>
      </c>
      <c r="AB113" s="62">
        <v>0</v>
      </c>
      <c r="AC113" s="62">
        <v>0</v>
      </c>
      <c r="AD113" s="62">
        <v>0</v>
      </c>
      <c r="AE113" s="62" t="s">
        <v>32</v>
      </c>
    </row>
    <row r="114" spans="1:31" ht="12.6" hidden="1" customHeight="1" x14ac:dyDescent="0.3">
      <c r="A114" s="62" t="s">
        <v>39</v>
      </c>
      <c r="B114" s="62">
        <v>186</v>
      </c>
      <c r="C114" s="62">
        <v>107</v>
      </c>
      <c r="D114" s="62" t="s">
        <v>30</v>
      </c>
      <c r="E114" s="62">
        <v>0</v>
      </c>
      <c r="F114" s="62">
        <v>0</v>
      </c>
      <c r="G114" s="62">
        <v>0</v>
      </c>
      <c r="H114" s="62"/>
      <c r="I114" s="62">
        <v>-1.329</v>
      </c>
      <c r="J114" s="62">
        <v>4943</v>
      </c>
      <c r="K114" s="62">
        <v>12778</v>
      </c>
      <c r="L114" s="62">
        <v>12820</v>
      </c>
      <c r="M114" s="62" t="s">
        <v>43</v>
      </c>
      <c r="N114" s="62"/>
      <c r="O114" s="62">
        <v>0.17899999999999999</v>
      </c>
      <c r="P114" s="62">
        <v>4788</v>
      </c>
      <c r="Q114" s="62">
        <v>12705</v>
      </c>
      <c r="R114" s="62">
        <v>12751</v>
      </c>
      <c r="S114" s="62" t="s">
        <v>31</v>
      </c>
      <c r="T114" s="62"/>
      <c r="U114" s="62">
        <v>-1.9E-2</v>
      </c>
      <c r="V114" s="62">
        <v>0</v>
      </c>
      <c r="W114" s="62">
        <v>0</v>
      </c>
      <c r="X114" s="62">
        <v>0</v>
      </c>
      <c r="Y114" s="62" t="s">
        <v>32</v>
      </c>
      <c r="Z114" s="62"/>
      <c r="AA114" s="62">
        <v>6.0000000000000001E-3</v>
      </c>
      <c r="AB114" s="62">
        <v>0</v>
      </c>
      <c r="AC114" s="62">
        <v>0</v>
      </c>
      <c r="AD114" s="62">
        <v>0</v>
      </c>
      <c r="AE114" s="62" t="s">
        <v>32</v>
      </c>
    </row>
    <row r="115" spans="1:31" ht="12.6" hidden="1" customHeight="1" x14ac:dyDescent="0.3">
      <c r="A115" s="62" t="s">
        <v>39</v>
      </c>
      <c r="B115" s="62">
        <v>199</v>
      </c>
      <c r="C115" s="62">
        <v>119</v>
      </c>
      <c r="D115" s="62" t="s">
        <v>30</v>
      </c>
      <c r="E115" s="62">
        <v>0</v>
      </c>
      <c r="F115" s="62">
        <v>0</v>
      </c>
      <c r="G115" s="62">
        <v>0</v>
      </c>
      <c r="H115" s="62"/>
      <c r="I115" s="62">
        <v>-1.2889999999999999</v>
      </c>
      <c r="J115" s="62">
        <v>4954</v>
      </c>
      <c r="K115" s="62">
        <v>13678</v>
      </c>
      <c r="L115" s="62">
        <v>13720</v>
      </c>
      <c r="M115" s="62" t="s">
        <v>43</v>
      </c>
      <c r="N115" s="62"/>
      <c r="O115" s="62">
        <v>0.21199999999999999</v>
      </c>
      <c r="P115" s="62">
        <v>4889</v>
      </c>
      <c r="Q115" s="62">
        <v>13605</v>
      </c>
      <c r="R115" s="62">
        <v>13651</v>
      </c>
      <c r="S115" s="62" t="s">
        <v>31</v>
      </c>
      <c r="T115" s="62"/>
      <c r="U115" s="62">
        <v>-1.7999999999999999E-2</v>
      </c>
      <c r="V115" s="62">
        <v>0</v>
      </c>
      <c r="W115" s="62">
        <v>0</v>
      </c>
      <c r="X115" s="62">
        <v>0</v>
      </c>
      <c r="Y115" s="62" t="s">
        <v>32</v>
      </c>
      <c r="Z115" s="62"/>
      <c r="AA115" s="62">
        <v>7.0000000000000001E-3</v>
      </c>
      <c r="AB115" s="62">
        <v>0</v>
      </c>
      <c r="AC115" s="62">
        <v>0</v>
      </c>
      <c r="AD115" s="62">
        <v>0</v>
      </c>
      <c r="AE115" s="62" t="s">
        <v>32</v>
      </c>
    </row>
    <row r="116" spans="1:31" x14ac:dyDescent="0.3">
      <c r="A116" s="62" t="s">
        <v>106</v>
      </c>
      <c r="B116" s="62">
        <v>190</v>
      </c>
      <c r="C116" s="62">
        <v>131</v>
      </c>
      <c r="D116" s="62" t="s">
        <v>107</v>
      </c>
      <c r="E116" s="62">
        <v>0</v>
      </c>
      <c r="F116" s="62">
        <v>0</v>
      </c>
      <c r="G116" s="62">
        <v>0</v>
      </c>
      <c r="H116" s="62"/>
      <c r="I116" s="62">
        <v>14.462999999999999</v>
      </c>
      <c r="J116" s="62">
        <v>9308</v>
      </c>
      <c r="K116" s="62">
        <v>13018</v>
      </c>
      <c r="L116" s="62">
        <v>13055</v>
      </c>
      <c r="M116" s="62" t="s">
        <v>31</v>
      </c>
      <c r="N116" s="62"/>
      <c r="O116" s="62">
        <v>1.462</v>
      </c>
      <c r="P116" s="62">
        <v>8729</v>
      </c>
      <c r="Q116" s="62">
        <v>12945</v>
      </c>
      <c r="R116" s="62">
        <v>12989</v>
      </c>
      <c r="S116" s="62" t="s">
        <v>31</v>
      </c>
      <c r="T116" s="62"/>
      <c r="U116" s="62">
        <v>0.20300000000000001</v>
      </c>
      <c r="V116" s="62">
        <v>0</v>
      </c>
      <c r="W116" s="62">
        <v>0</v>
      </c>
      <c r="X116" s="62">
        <v>0</v>
      </c>
      <c r="Y116" s="62" t="s">
        <v>32</v>
      </c>
      <c r="Z116" s="62"/>
      <c r="AA116" s="62">
        <v>4.4999999999999998E-2</v>
      </c>
      <c r="AB116" s="62">
        <v>0</v>
      </c>
      <c r="AC116" s="62">
        <v>0</v>
      </c>
      <c r="AD116" s="62">
        <v>0</v>
      </c>
      <c r="AE116" s="62" t="s">
        <v>32</v>
      </c>
    </row>
    <row r="117" spans="1:31" x14ac:dyDescent="0.3">
      <c r="A117" s="62" t="s">
        <v>106</v>
      </c>
      <c r="B117" s="62">
        <v>203</v>
      </c>
      <c r="C117" s="62">
        <v>131</v>
      </c>
      <c r="D117" s="62" t="s">
        <v>107</v>
      </c>
      <c r="E117" s="62">
        <v>0</v>
      </c>
      <c r="F117" s="62">
        <v>0</v>
      </c>
      <c r="G117" s="62">
        <v>0</v>
      </c>
      <c r="H117" s="62"/>
      <c r="I117" s="62">
        <v>14.513999999999999</v>
      </c>
      <c r="J117" s="62">
        <v>9322</v>
      </c>
      <c r="K117" s="62">
        <v>13918</v>
      </c>
      <c r="L117" s="62">
        <v>13954</v>
      </c>
      <c r="M117" s="62" t="s">
        <v>31</v>
      </c>
      <c r="N117" s="62"/>
      <c r="O117" s="62">
        <v>1.486</v>
      </c>
      <c r="P117" s="62">
        <v>8800</v>
      </c>
      <c r="Q117" s="62">
        <v>13845</v>
      </c>
      <c r="R117" s="62">
        <v>13887</v>
      </c>
      <c r="S117" s="62" t="s">
        <v>31</v>
      </c>
      <c r="T117" s="62"/>
      <c r="U117" s="62">
        <v>0.20300000000000001</v>
      </c>
      <c r="V117" s="62">
        <v>0</v>
      </c>
      <c r="W117" s="62">
        <v>0</v>
      </c>
      <c r="X117" s="62">
        <v>0</v>
      </c>
      <c r="Y117" s="62" t="s">
        <v>32</v>
      </c>
      <c r="Z117" s="62"/>
      <c r="AA117" s="62">
        <v>4.5999999999999999E-2</v>
      </c>
      <c r="AB117" s="62">
        <v>0</v>
      </c>
      <c r="AC117" s="62">
        <v>0</v>
      </c>
      <c r="AD117" s="62">
        <v>0</v>
      </c>
      <c r="AE117" s="62" t="s">
        <v>32</v>
      </c>
    </row>
    <row r="118" spans="1:31" x14ac:dyDescent="0.3">
      <c r="A118" s="62" t="s">
        <v>106</v>
      </c>
      <c r="B118" s="62">
        <v>21</v>
      </c>
      <c r="C118" s="62">
        <v>132</v>
      </c>
      <c r="D118" s="62" t="s">
        <v>108</v>
      </c>
      <c r="E118" s="62">
        <v>0</v>
      </c>
      <c r="F118" s="62">
        <v>0</v>
      </c>
      <c r="G118" s="62">
        <v>0</v>
      </c>
      <c r="H118" s="62"/>
      <c r="I118" s="62">
        <v>74.614000000000004</v>
      </c>
      <c r="J118" s="62">
        <v>25934</v>
      </c>
      <c r="K118" s="62">
        <v>1798</v>
      </c>
      <c r="L118" s="62">
        <v>1832</v>
      </c>
      <c r="M118" s="62" t="s">
        <v>43</v>
      </c>
      <c r="N118" s="62"/>
      <c r="O118" s="62">
        <v>7.3869999999999996</v>
      </c>
      <c r="P118" s="62">
        <v>26923</v>
      </c>
      <c r="Q118" s="62">
        <v>1725</v>
      </c>
      <c r="R118" s="62">
        <v>1766</v>
      </c>
      <c r="S118" s="62" t="s">
        <v>31</v>
      </c>
      <c r="T118" s="62"/>
      <c r="U118" s="62">
        <v>1.0449999999999999</v>
      </c>
      <c r="V118" s="62">
        <v>0</v>
      </c>
      <c r="W118" s="62">
        <v>0</v>
      </c>
      <c r="X118" s="62">
        <v>0</v>
      </c>
      <c r="Y118" s="62" t="s">
        <v>32</v>
      </c>
      <c r="Z118" s="62"/>
      <c r="AA118" s="62">
        <v>0.22900000000000001</v>
      </c>
      <c r="AB118" s="62">
        <v>0</v>
      </c>
      <c r="AC118" s="62">
        <v>0</v>
      </c>
      <c r="AD118" s="62">
        <v>0</v>
      </c>
      <c r="AE118" s="62" t="s">
        <v>32</v>
      </c>
    </row>
    <row r="119" spans="1:31" x14ac:dyDescent="0.3">
      <c r="A119" s="62" t="s">
        <v>106</v>
      </c>
      <c r="B119" s="62">
        <v>43</v>
      </c>
      <c r="C119" s="62">
        <v>132</v>
      </c>
      <c r="D119" s="62" t="s">
        <v>108</v>
      </c>
      <c r="E119" s="62">
        <v>0</v>
      </c>
      <c r="F119" s="62">
        <v>0</v>
      </c>
      <c r="G119" s="62">
        <v>0</v>
      </c>
      <c r="H119" s="62"/>
      <c r="I119" s="62">
        <v>75.721000000000004</v>
      </c>
      <c r="J119" s="62">
        <v>26240</v>
      </c>
      <c r="K119" s="62">
        <v>3238</v>
      </c>
      <c r="L119" s="62">
        <v>3273</v>
      </c>
      <c r="M119" s="62" t="s">
        <v>31</v>
      </c>
      <c r="N119" s="62"/>
      <c r="O119" s="62">
        <v>7.4219999999999997</v>
      </c>
      <c r="P119" s="62">
        <v>27032</v>
      </c>
      <c r="Q119" s="62">
        <v>3165</v>
      </c>
      <c r="R119" s="62">
        <v>3208</v>
      </c>
      <c r="S119" s="62" t="s">
        <v>31</v>
      </c>
      <c r="T119" s="62"/>
      <c r="U119" s="62">
        <v>1.0609999999999999</v>
      </c>
      <c r="V119" s="62">
        <v>0</v>
      </c>
      <c r="W119" s="62">
        <v>0</v>
      </c>
      <c r="X119" s="62">
        <v>0</v>
      </c>
      <c r="Y119" s="62" t="s">
        <v>32</v>
      </c>
      <c r="Z119" s="62"/>
      <c r="AA119" s="62">
        <v>0.23</v>
      </c>
      <c r="AB119" s="62">
        <v>0</v>
      </c>
      <c r="AC119" s="62">
        <v>0</v>
      </c>
      <c r="AD119" s="62">
        <v>0</v>
      </c>
      <c r="AE119" s="62" t="s">
        <v>32</v>
      </c>
    </row>
    <row r="120" spans="1:31" hidden="1" x14ac:dyDescent="0.3">
      <c r="A120" s="62" t="s">
        <v>109</v>
      </c>
      <c r="B120" s="62">
        <v>119</v>
      </c>
      <c r="C120" s="62">
        <v>0</v>
      </c>
      <c r="D120" s="62" t="s">
        <v>110</v>
      </c>
      <c r="E120" s="62">
        <v>0</v>
      </c>
      <c r="F120" s="62">
        <v>0</v>
      </c>
      <c r="G120" s="62">
        <v>0</v>
      </c>
      <c r="H120" s="62"/>
      <c r="I120" s="62">
        <v>-7.1719999999999997</v>
      </c>
      <c r="J120" s="62">
        <v>3328</v>
      </c>
      <c r="K120" s="62">
        <v>8398</v>
      </c>
      <c r="L120" s="62">
        <v>8427</v>
      </c>
      <c r="M120" s="62" t="s">
        <v>31</v>
      </c>
      <c r="N120" s="62"/>
      <c r="O120" s="62">
        <v>-0.30599999999999999</v>
      </c>
      <c r="P120" s="62">
        <v>3299</v>
      </c>
      <c r="Q120" s="62">
        <v>8325</v>
      </c>
      <c r="R120" s="62">
        <v>8372</v>
      </c>
      <c r="S120" s="62" t="s">
        <v>31</v>
      </c>
      <c r="T120" s="62"/>
      <c r="U120" s="62">
        <v>-0.1</v>
      </c>
      <c r="V120" s="62">
        <v>0</v>
      </c>
      <c r="W120" s="62">
        <v>0</v>
      </c>
      <c r="X120" s="62">
        <v>0</v>
      </c>
      <c r="Y120" s="62" t="s">
        <v>32</v>
      </c>
      <c r="Z120" s="62"/>
      <c r="AA120" s="62">
        <v>-8.9999999999999993E-3</v>
      </c>
      <c r="AB120" s="62">
        <v>0</v>
      </c>
      <c r="AC120" s="62">
        <v>0</v>
      </c>
      <c r="AD120" s="62">
        <v>0</v>
      </c>
      <c r="AE120" s="62" t="s">
        <v>32</v>
      </c>
    </row>
    <row r="121" spans="1:31" hidden="1" x14ac:dyDescent="0.3">
      <c r="A121" s="62" t="s">
        <v>192</v>
      </c>
      <c r="B121" s="62">
        <v>120</v>
      </c>
      <c r="C121" s="62">
        <v>61</v>
      </c>
      <c r="D121" s="62" t="s">
        <v>37</v>
      </c>
      <c r="E121" s="62">
        <v>0</v>
      </c>
      <c r="F121" s="62">
        <v>6</v>
      </c>
      <c r="G121" s="62">
        <v>1</v>
      </c>
      <c r="H121" s="62"/>
      <c r="I121" s="62">
        <v>34.557000000000002</v>
      </c>
      <c r="J121" s="62">
        <v>14862</v>
      </c>
      <c r="K121" s="62">
        <v>8458</v>
      </c>
      <c r="L121" s="62">
        <v>8494</v>
      </c>
      <c r="M121" s="62" t="s">
        <v>31</v>
      </c>
      <c r="N121" s="62"/>
      <c r="O121" s="62">
        <v>0.89500000000000002</v>
      </c>
      <c r="P121" s="62">
        <v>6987</v>
      </c>
      <c r="Q121" s="62">
        <v>8385</v>
      </c>
      <c r="R121" s="62">
        <v>8430</v>
      </c>
      <c r="S121" s="62" t="s">
        <v>31</v>
      </c>
      <c r="T121" s="62"/>
      <c r="U121" s="62">
        <v>0.48399999999999999</v>
      </c>
      <c r="V121" s="62">
        <v>0</v>
      </c>
      <c r="W121" s="62">
        <v>0</v>
      </c>
      <c r="X121" s="62">
        <v>0</v>
      </c>
      <c r="Y121" s="62" t="s">
        <v>32</v>
      </c>
      <c r="Z121" s="62"/>
      <c r="AA121" s="62">
        <v>2.8000000000000001E-2</v>
      </c>
      <c r="AB121" s="62">
        <v>0</v>
      </c>
      <c r="AC121" s="62">
        <v>0</v>
      </c>
      <c r="AD121" s="62">
        <v>0</v>
      </c>
      <c r="AE121" s="62" t="s">
        <v>32</v>
      </c>
    </row>
    <row r="122" spans="1:31" hidden="1" x14ac:dyDescent="0.3">
      <c r="A122" s="62" t="s">
        <v>192</v>
      </c>
      <c r="B122" s="62">
        <v>121</v>
      </c>
      <c r="C122" s="62">
        <v>61</v>
      </c>
      <c r="D122" s="62" t="s">
        <v>37</v>
      </c>
      <c r="E122" s="62">
        <v>0</v>
      </c>
      <c r="F122" s="62">
        <v>6</v>
      </c>
      <c r="G122" s="62">
        <v>2</v>
      </c>
      <c r="H122" s="62"/>
      <c r="I122" s="62">
        <v>35.497</v>
      </c>
      <c r="J122" s="62">
        <v>15122</v>
      </c>
      <c r="K122" s="62">
        <v>8518</v>
      </c>
      <c r="L122" s="62">
        <v>8553</v>
      </c>
      <c r="M122" s="62" t="s">
        <v>31</v>
      </c>
      <c r="N122" s="62"/>
      <c r="O122" s="62">
        <v>0.88300000000000001</v>
      </c>
      <c r="P122" s="62">
        <v>6949</v>
      </c>
      <c r="Q122" s="62">
        <v>8445</v>
      </c>
      <c r="R122" s="62">
        <v>8491</v>
      </c>
      <c r="S122" s="62" t="s">
        <v>31</v>
      </c>
      <c r="T122" s="62"/>
      <c r="U122" s="62">
        <v>0.497</v>
      </c>
      <c r="V122" s="62">
        <v>0</v>
      </c>
      <c r="W122" s="62">
        <v>0</v>
      </c>
      <c r="X122" s="62">
        <v>0</v>
      </c>
      <c r="Y122" s="62" t="s">
        <v>32</v>
      </c>
      <c r="Z122" s="62"/>
      <c r="AA122" s="62">
        <v>2.7E-2</v>
      </c>
      <c r="AB122" s="62">
        <v>0</v>
      </c>
      <c r="AC122" s="62">
        <v>0</v>
      </c>
      <c r="AD122" s="62">
        <v>0</v>
      </c>
      <c r="AE122" s="62" t="s">
        <v>32</v>
      </c>
    </row>
    <row r="123" spans="1:31" hidden="1" x14ac:dyDescent="0.3">
      <c r="A123" s="62" t="s">
        <v>193</v>
      </c>
      <c r="B123" s="62">
        <v>122</v>
      </c>
      <c r="C123" s="62">
        <v>62</v>
      </c>
      <c r="D123" s="62" t="s">
        <v>30</v>
      </c>
      <c r="E123" s="62">
        <v>20</v>
      </c>
      <c r="F123" s="62">
        <v>0</v>
      </c>
      <c r="G123" s="62">
        <v>0</v>
      </c>
      <c r="H123" s="62"/>
      <c r="I123" s="62">
        <v>34.85</v>
      </c>
      <c r="J123" s="62">
        <v>14943</v>
      </c>
      <c r="K123" s="62">
        <v>8578</v>
      </c>
      <c r="L123" s="62">
        <v>8613</v>
      </c>
      <c r="M123" s="62" t="s">
        <v>31</v>
      </c>
      <c r="N123" s="62"/>
      <c r="O123" s="62">
        <v>0.95099999999999996</v>
      </c>
      <c r="P123" s="62">
        <v>7157</v>
      </c>
      <c r="Q123" s="62">
        <v>8505</v>
      </c>
      <c r="R123" s="62">
        <v>8550</v>
      </c>
      <c r="S123" s="62" t="s">
        <v>31</v>
      </c>
      <c r="T123" s="62"/>
      <c r="U123" s="62">
        <v>0.48799999999999999</v>
      </c>
      <c r="V123" s="62">
        <v>0</v>
      </c>
      <c r="W123" s="62">
        <v>0</v>
      </c>
      <c r="X123" s="62">
        <v>0</v>
      </c>
      <c r="Y123" s="62" t="s">
        <v>32</v>
      </c>
      <c r="Z123" s="62"/>
      <c r="AA123" s="62">
        <v>2.9000000000000001E-2</v>
      </c>
      <c r="AB123" s="62">
        <v>0</v>
      </c>
      <c r="AC123" s="62">
        <v>0</v>
      </c>
      <c r="AD123" s="62">
        <v>0</v>
      </c>
      <c r="AE123" s="62" t="s">
        <v>32</v>
      </c>
    </row>
    <row r="124" spans="1:31" hidden="1" x14ac:dyDescent="0.3">
      <c r="A124" s="62" t="s">
        <v>194</v>
      </c>
      <c r="B124" s="62">
        <v>123</v>
      </c>
      <c r="C124" s="62">
        <v>63</v>
      </c>
      <c r="D124" s="62" t="s">
        <v>30</v>
      </c>
      <c r="E124" s="62">
        <v>20</v>
      </c>
      <c r="F124" s="62">
        <v>0</v>
      </c>
      <c r="G124" s="62">
        <v>0</v>
      </c>
      <c r="H124" s="62"/>
      <c r="I124" s="62">
        <v>34.281999999999996</v>
      </c>
      <c r="J124" s="62">
        <v>14786</v>
      </c>
      <c r="K124" s="62">
        <v>8638</v>
      </c>
      <c r="L124" s="62">
        <v>8673</v>
      </c>
      <c r="M124" s="62" t="s">
        <v>31</v>
      </c>
      <c r="N124" s="62"/>
      <c r="O124" s="62">
        <v>0.94</v>
      </c>
      <c r="P124" s="62">
        <v>7124</v>
      </c>
      <c r="Q124" s="62">
        <v>8565</v>
      </c>
      <c r="R124" s="62">
        <v>8611</v>
      </c>
      <c r="S124" s="62" t="s">
        <v>31</v>
      </c>
      <c r="T124" s="62"/>
      <c r="U124" s="62">
        <v>0.48</v>
      </c>
      <c r="V124" s="62">
        <v>0</v>
      </c>
      <c r="W124" s="62">
        <v>0</v>
      </c>
      <c r="X124" s="62">
        <v>0</v>
      </c>
      <c r="Y124" s="62" t="s">
        <v>32</v>
      </c>
      <c r="Z124" s="62"/>
      <c r="AA124" s="62">
        <v>2.9000000000000001E-2</v>
      </c>
      <c r="AB124" s="62">
        <v>0</v>
      </c>
      <c r="AC124" s="62">
        <v>0</v>
      </c>
      <c r="AD124" s="62">
        <v>0</v>
      </c>
      <c r="AE124" s="62" t="s">
        <v>32</v>
      </c>
    </row>
    <row r="125" spans="1:31" hidden="1" x14ac:dyDescent="0.3">
      <c r="A125" s="62" t="s">
        <v>195</v>
      </c>
      <c r="B125" s="62">
        <v>124</v>
      </c>
      <c r="C125" s="62">
        <v>64</v>
      </c>
      <c r="D125" s="62" t="s">
        <v>30</v>
      </c>
      <c r="E125" s="62">
        <v>20</v>
      </c>
      <c r="F125" s="62">
        <v>0</v>
      </c>
      <c r="G125" s="62">
        <v>0</v>
      </c>
      <c r="H125" s="62"/>
      <c r="I125" s="62">
        <v>38.655999999999999</v>
      </c>
      <c r="J125" s="62">
        <v>15995</v>
      </c>
      <c r="K125" s="62">
        <v>8698</v>
      </c>
      <c r="L125" s="62">
        <v>8733</v>
      </c>
      <c r="M125" s="62" t="s">
        <v>31</v>
      </c>
      <c r="N125" s="62"/>
      <c r="O125" s="62">
        <v>1.0720000000000001</v>
      </c>
      <c r="P125" s="62">
        <v>7530</v>
      </c>
      <c r="Q125" s="62">
        <v>8625</v>
      </c>
      <c r="R125" s="62">
        <v>8670</v>
      </c>
      <c r="S125" s="62" t="s">
        <v>31</v>
      </c>
      <c r="T125" s="62"/>
      <c r="U125" s="62">
        <v>0.54100000000000004</v>
      </c>
      <c r="V125" s="62">
        <v>0</v>
      </c>
      <c r="W125" s="62">
        <v>0</v>
      </c>
      <c r="X125" s="62">
        <v>0</v>
      </c>
      <c r="Y125" s="62" t="s">
        <v>32</v>
      </c>
      <c r="Z125" s="62"/>
      <c r="AA125" s="62">
        <v>3.3000000000000002E-2</v>
      </c>
      <c r="AB125" s="62">
        <v>0</v>
      </c>
      <c r="AC125" s="62">
        <v>0</v>
      </c>
      <c r="AD125" s="62">
        <v>0</v>
      </c>
      <c r="AE125" s="62" t="s">
        <v>32</v>
      </c>
    </row>
    <row r="126" spans="1:31" hidden="1" x14ac:dyDescent="0.3">
      <c r="A126" s="62" t="s">
        <v>196</v>
      </c>
      <c r="B126" s="62">
        <v>125</v>
      </c>
      <c r="C126" s="62">
        <v>65</v>
      </c>
      <c r="D126" s="62" t="s">
        <v>30</v>
      </c>
      <c r="E126" s="62">
        <v>20</v>
      </c>
      <c r="F126" s="62">
        <v>0</v>
      </c>
      <c r="G126" s="62">
        <v>0</v>
      </c>
      <c r="H126" s="62"/>
      <c r="I126" s="62">
        <v>35.121000000000002</v>
      </c>
      <c r="J126" s="62">
        <v>15018</v>
      </c>
      <c r="K126" s="62">
        <v>8758</v>
      </c>
      <c r="L126" s="62">
        <v>8794</v>
      </c>
      <c r="M126" s="62" t="s">
        <v>31</v>
      </c>
      <c r="N126" s="62"/>
      <c r="O126" s="62">
        <v>0.89500000000000002</v>
      </c>
      <c r="P126" s="62">
        <v>6986</v>
      </c>
      <c r="Q126" s="62">
        <v>8685</v>
      </c>
      <c r="R126" s="62">
        <v>8730</v>
      </c>
      <c r="S126" s="62" t="s">
        <v>31</v>
      </c>
      <c r="T126" s="62"/>
      <c r="U126" s="62">
        <v>0.49199999999999999</v>
      </c>
      <c r="V126" s="62">
        <v>0</v>
      </c>
      <c r="W126" s="62">
        <v>0</v>
      </c>
      <c r="X126" s="62">
        <v>0</v>
      </c>
      <c r="Y126" s="62" t="s">
        <v>32</v>
      </c>
      <c r="Z126" s="62"/>
      <c r="AA126" s="62">
        <v>2.8000000000000001E-2</v>
      </c>
      <c r="AB126" s="62">
        <v>0</v>
      </c>
      <c r="AC126" s="62">
        <v>0</v>
      </c>
      <c r="AD126" s="62">
        <v>0</v>
      </c>
      <c r="AE126" s="62" t="s">
        <v>32</v>
      </c>
    </row>
    <row r="127" spans="1:31" hidden="1" x14ac:dyDescent="0.3">
      <c r="A127" s="62" t="s">
        <v>197</v>
      </c>
      <c r="B127" s="62">
        <v>126</v>
      </c>
      <c r="C127" s="62">
        <v>66</v>
      </c>
      <c r="D127" s="62" t="s">
        <v>30</v>
      </c>
      <c r="E127" s="62">
        <v>20</v>
      </c>
      <c r="F127" s="62">
        <v>0</v>
      </c>
      <c r="G127" s="62">
        <v>0</v>
      </c>
      <c r="H127" s="62"/>
      <c r="I127" s="62">
        <v>35.881</v>
      </c>
      <c r="J127" s="62">
        <v>15228</v>
      </c>
      <c r="K127" s="62">
        <v>8818</v>
      </c>
      <c r="L127" s="62">
        <v>8853</v>
      </c>
      <c r="M127" s="62" t="s">
        <v>31</v>
      </c>
      <c r="N127" s="62"/>
      <c r="O127" s="62">
        <v>0.89900000000000002</v>
      </c>
      <c r="P127" s="62">
        <v>6999</v>
      </c>
      <c r="Q127" s="62">
        <v>8745</v>
      </c>
      <c r="R127" s="62">
        <v>8790</v>
      </c>
      <c r="S127" s="62" t="s">
        <v>31</v>
      </c>
      <c r="T127" s="62"/>
      <c r="U127" s="62">
        <v>0.503</v>
      </c>
      <c r="V127" s="62">
        <v>0</v>
      </c>
      <c r="W127" s="62">
        <v>0</v>
      </c>
      <c r="X127" s="62">
        <v>0</v>
      </c>
      <c r="Y127" s="62" t="s">
        <v>32</v>
      </c>
      <c r="Z127" s="62"/>
      <c r="AA127" s="62">
        <v>2.8000000000000001E-2</v>
      </c>
      <c r="AB127" s="62">
        <v>0</v>
      </c>
      <c r="AC127" s="62">
        <v>0</v>
      </c>
      <c r="AD127" s="62">
        <v>0</v>
      </c>
      <c r="AE127" s="62" t="s">
        <v>32</v>
      </c>
    </row>
    <row r="128" spans="1:31" hidden="1" x14ac:dyDescent="0.3">
      <c r="A128" s="62" t="s">
        <v>198</v>
      </c>
      <c r="B128" s="62">
        <v>127</v>
      </c>
      <c r="C128" s="62">
        <v>67</v>
      </c>
      <c r="D128" s="62" t="s">
        <v>30</v>
      </c>
      <c r="E128" s="62">
        <v>20</v>
      </c>
      <c r="F128" s="62">
        <v>0</v>
      </c>
      <c r="G128" s="62">
        <v>0</v>
      </c>
      <c r="H128" s="62"/>
      <c r="I128" s="62">
        <v>35.32</v>
      </c>
      <c r="J128" s="62">
        <v>15073</v>
      </c>
      <c r="K128" s="62">
        <v>8878</v>
      </c>
      <c r="L128" s="62">
        <v>8913</v>
      </c>
      <c r="M128" s="62" t="s">
        <v>31</v>
      </c>
      <c r="N128" s="62"/>
      <c r="O128" s="62">
        <v>0.95</v>
      </c>
      <c r="P128" s="62">
        <v>7155</v>
      </c>
      <c r="Q128" s="62">
        <v>8805</v>
      </c>
      <c r="R128" s="62">
        <v>8851</v>
      </c>
      <c r="S128" s="62" t="s">
        <v>31</v>
      </c>
      <c r="T128" s="62"/>
      <c r="U128" s="62">
        <v>0.495</v>
      </c>
      <c r="V128" s="62">
        <v>0</v>
      </c>
      <c r="W128" s="62">
        <v>0</v>
      </c>
      <c r="X128" s="62">
        <v>0</v>
      </c>
      <c r="Y128" s="62" t="s">
        <v>32</v>
      </c>
      <c r="Z128" s="62"/>
      <c r="AA128" s="62">
        <v>2.9000000000000001E-2</v>
      </c>
      <c r="AB128" s="62">
        <v>0</v>
      </c>
      <c r="AC128" s="62">
        <v>0</v>
      </c>
      <c r="AD128" s="62">
        <v>0</v>
      </c>
      <c r="AE128" s="62" t="s">
        <v>32</v>
      </c>
    </row>
    <row r="129" spans="1:31" hidden="1" x14ac:dyDescent="0.3">
      <c r="A129" s="62" t="s">
        <v>199</v>
      </c>
      <c r="B129" s="62">
        <v>128</v>
      </c>
      <c r="C129" s="62">
        <v>68</v>
      </c>
      <c r="D129" s="62" t="s">
        <v>30</v>
      </c>
      <c r="E129" s="62">
        <v>20</v>
      </c>
      <c r="F129" s="62">
        <v>0</v>
      </c>
      <c r="G129" s="62">
        <v>0</v>
      </c>
      <c r="H129" s="62"/>
      <c r="I129" s="62">
        <v>36.206000000000003</v>
      </c>
      <c r="J129" s="62">
        <v>15318</v>
      </c>
      <c r="K129" s="62">
        <v>8938</v>
      </c>
      <c r="L129" s="62">
        <v>8973</v>
      </c>
      <c r="M129" s="62" t="s">
        <v>31</v>
      </c>
      <c r="N129" s="62"/>
      <c r="O129" s="62">
        <v>1.05</v>
      </c>
      <c r="P129" s="62">
        <v>7461</v>
      </c>
      <c r="Q129" s="62">
        <v>8865</v>
      </c>
      <c r="R129" s="62">
        <v>8910</v>
      </c>
      <c r="S129" s="62" t="s">
        <v>31</v>
      </c>
      <c r="T129" s="62"/>
      <c r="U129" s="62">
        <v>0.50700000000000001</v>
      </c>
      <c r="V129" s="62">
        <v>0</v>
      </c>
      <c r="W129" s="62">
        <v>0</v>
      </c>
      <c r="X129" s="62">
        <v>0</v>
      </c>
      <c r="Y129" s="62" t="s">
        <v>32</v>
      </c>
      <c r="Z129" s="62"/>
      <c r="AA129" s="62">
        <v>3.2000000000000001E-2</v>
      </c>
      <c r="AB129" s="62">
        <v>0</v>
      </c>
      <c r="AC129" s="62">
        <v>0</v>
      </c>
      <c r="AD129" s="62">
        <v>0</v>
      </c>
      <c r="AE129" s="62" t="s">
        <v>32</v>
      </c>
    </row>
    <row r="130" spans="1:31" hidden="1" x14ac:dyDescent="0.3">
      <c r="A130" s="62" t="s">
        <v>200</v>
      </c>
      <c r="B130" s="62">
        <v>129</v>
      </c>
      <c r="C130" s="62">
        <v>69</v>
      </c>
      <c r="D130" s="62" t="s">
        <v>30</v>
      </c>
      <c r="E130" s="62">
        <v>20</v>
      </c>
      <c r="F130" s="62">
        <v>0</v>
      </c>
      <c r="G130" s="62">
        <v>0</v>
      </c>
      <c r="H130" s="62"/>
      <c r="I130" s="62">
        <v>36.015000000000001</v>
      </c>
      <c r="J130" s="62">
        <v>15265</v>
      </c>
      <c r="K130" s="62">
        <v>8998</v>
      </c>
      <c r="L130" s="62">
        <v>9033</v>
      </c>
      <c r="M130" s="62" t="s">
        <v>31</v>
      </c>
      <c r="N130" s="62"/>
      <c r="O130" s="62">
        <v>0.97099999999999997</v>
      </c>
      <c r="P130" s="62">
        <v>7220</v>
      </c>
      <c r="Q130" s="62">
        <v>8925</v>
      </c>
      <c r="R130" s="62">
        <v>8970</v>
      </c>
      <c r="S130" s="62" t="s">
        <v>31</v>
      </c>
      <c r="T130" s="62"/>
      <c r="U130" s="62">
        <v>0.504</v>
      </c>
      <c r="V130" s="62">
        <v>0</v>
      </c>
      <c r="W130" s="62">
        <v>0</v>
      </c>
      <c r="X130" s="62">
        <v>0</v>
      </c>
      <c r="Y130" s="62" t="s">
        <v>32</v>
      </c>
      <c r="Z130" s="62"/>
      <c r="AA130" s="62">
        <v>0.03</v>
      </c>
      <c r="AB130" s="62">
        <v>0</v>
      </c>
      <c r="AC130" s="62">
        <v>0</v>
      </c>
      <c r="AD130" s="62">
        <v>0</v>
      </c>
      <c r="AE130" s="62" t="s">
        <v>32</v>
      </c>
    </row>
    <row r="131" spans="1:31" hidden="1" x14ac:dyDescent="0.3">
      <c r="A131" s="62" t="s">
        <v>201</v>
      </c>
      <c r="B131" s="62">
        <v>130</v>
      </c>
      <c r="C131" s="62">
        <v>70</v>
      </c>
      <c r="D131" s="62" t="s">
        <v>30</v>
      </c>
      <c r="E131" s="62">
        <v>20</v>
      </c>
      <c r="F131" s="62">
        <v>0</v>
      </c>
      <c r="G131" s="62">
        <v>0</v>
      </c>
      <c r="H131" s="62"/>
      <c r="I131" s="62">
        <v>37.497999999999998</v>
      </c>
      <c r="J131" s="62">
        <v>15675</v>
      </c>
      <c r="K131" s="62">
        <v>9058</v>
      </c>
      <c r="L131" s="62">
        <v>9093</v>
      </c>
      <c r="M131" s="62" t="s">
        <v>31</v>
      </c>
      <c r="N131" s="62"/>
      <c r="O131" s="62">
        <v>0.98199999999999998</v>
      </c>
      <c r="P131" s="62">
        <v>7253</v>
      </c>
      <c r="Q131" s="62">
        <v>8985</v>
      </c>
      <c r="R131" s="62">
        <v>9030</v>
      </c>
      <c r="S131" s="62" t="s">
        <v>31</v>
      </c>
      <c r="T131" s="62"/>
      <c r="U131" s="62">
        <v>0.52500000000000002</v>
      </c>
      <c r="V131" s="62">
        <v>0</v>
      </c>
      <c r="W131" s="62">
        <v>0</v>
      </c>
      <c r="X131" s="62">
        <v>0</v>
      </c>
      <c r="Y131" s="62" t="s">
        <v>32</v>
      </c>
      <c r="Z131" s="62"/>
      <c r="AA131" s="62">
        <v>0.03</v>
      </c>
      <c r="AB131" s="62">
        <v>0</v>
      </c>
      <c r="AC131" s="62">
        <v>0</v>
      </c>
      <c r="AD131" s="62">
        <v>0</v>
      </c>
      <c r="AE131" s="62" t="s">
        <v>32</v>
      </c>
    </row>
    <row r="132" spans="1:31" ht="12.6" hidden="1" customHeight="1" x14ac:dyDescent="0.3">
      <c r="A132" s="62" t="s">
        <v>41</v>
      </c>
      <c r="B132" s="62">
        <v>39</v>
      </c>
      <c r="C132" s="62">
        <v>12</v>
      </c>
      <c r="D132" s="62" t="s">
        <v>30</v>
      </c>
      <c r="E132" s="62">
        <v>20</v>
      </c>
      <c r="F132" s="62">
        <v>0</v>
      </c>
      <c r="G132" s="62">
        <v>0</v>
      </c>
      <c r="H132" s="62"/>
      <c r="I132" s="62">
        <v>5.9610000000000003</v>
      </c>
      <c r="J132" s="62">
        <v>6958</v>
      </c>
      <c r="K132" s="62">
        <v>2998</v>
      </c>
      <c r="L132" s="62">
        <v>3033</v>
      </c>
      <c r="M132" s="62" t="s">
        <v>31</v>
      </c>
      <c r="N132" s="62"/>
      <c r="O132" s="62">
        <v>0.92900000000000005</v>
      </c>
      <c r="P132" s="62">
        <v>7091</v>
      </c>
      <c r="Q132" s="62">
        <v>2925</v>
      </c>
      <c r="R132" s="62">
        <v>2970</v>
      </c>
      <c r="S132" s="62" t="s">
        <v>31</v>
      </c>
      <c r="T132" s="62"/>
      <c r="U132" s="62">
        <v>8.3000000000000004E-2</v>
      </c>
      <c r="V132" s="62">
        <v>0</v>
      </c>
      <c r="W132" s="62">
        <v>0</v>
      </c>
      <c r="X132" s="62">
        <v>0</v>
      </c>
      <c r="Y132" s="62" t="s">
        <v>32</v>
      </c>
      <c r="Z132" s="62"/>
      <c r="AA132" s="62">
        <v>2.9000000000000001E-2</v>
      </c>
      <c r="AB132" s="62">
        <v>0</v>
      </c>
      <c r="AC132" s="62">
        <v>0</v>
      </c>
      <c r="AD132" s="62">
        <v>0</v>
      </c>
      <c r="AE132" s="62" t="s">
        <v>32</v>
      </c>
    </row>
    <row r="133" spans="1:31" ht="12.6" hidden="1" customHeight="1" x14ac:dyDescent="0.3">
      <c r="A133" s="62" t="s">
        <v>41</v>
      </c>
      <c r="B133" s="62">
        <v>57</v>
      </c>
      <c r="C133" s="62">
        <v>24</v>
      </c>
      <c r="D133" s="62" t="s">
        <v>30</v>
      </c>
      <c r="E133" s="62">
        <v>20</v>
      </c>
      <c r="F133" s="62">
        <v>0</v>
      </c>
      <c r="G133" s="62">
        <v>0</v>
      </c>
      <c r="H133" s="62"/>
      <c r="I133" s="62">
        <v>6.1669999999999998</v>
      </c>
      <c r="J133" s="62">
        <v>7015</v>
      </c>
      <c r="K133" s="62">
        <v>4198</v>
      </c>
      <c r="L133" s="62">
        <v>4229</v>
      </c>
      <c r="M133" s="62" t="s">
        <v>31</v>
      </c>
      <c r="N133" s="62"/>
      <c r="O133" s="62">
        <v>0.90100000000000002</v>
      </c>
      <c r="P133" s="62">
        <v>7006</v>
      </c>
      <c r="Q133" s="62">
        <v>4125</v>
      </c>
      <c r="R133" s="62">
        <v>4169</v>
      </c>
      <c r="S133" s="62" t="s">
        <v>31</v>
      </c>
      <c r="T133" s="62"/>
      <c r="U133" s="62">
        <v>8.5999999999999993E-2</v>
      </c>
      <c r="V133" s="62">
        <v>0</v>
      </c>
      <c r="W133" s="62">
        <v>0</v>
      </c>
      <c r="X133" s="62">
        <v>0</v>
      </c>
      <c r="Y133" s="62" t="s">
        <v>32</v>
      </c>
      <c r="Z133" s="62"/>
      <c r="AA133" s="62">
        <v>2.8000000000000001E-2</v>
      </c>
      <c r="AB133" s="62">
        <v>0</v>
      </c>
      <c r="AC133" s="62">
        <v>0</v>
      </c>
      <c r="AD133" s="62">
        <v>0</v>
      </c>
      <c r="AE133" s="62" t="s">
        <v>32</v>
      </c>
    </row>
    <row r="134" spans="1:31" x14ac:dyDescent="0.3">
      <c r="A134" s="62" t="s">
        <v>106</v>
      </c>
      <c r="B134" s="62">
        <v>61</v>
      </c>
      <c r="C134" s="62">
        <v>132</v>
      </c>
      <c r="D134" s="62" t="s">
        <v>108</v>
      </c>
      <c r="E134" s="62">
        <v>0</v>
      </c>
      <c r="F134" s="62">
        <v>0</v>
      </c>
      <c r="G134" s="62">
        <v>0</v>
      </c>
      <c r="H134" s="62"/>
      <c r="I134" s="62">
        <v>76.242000000000004</v>
      </c>
      <c r="J134" s="62">
        <v>26384</v>
      </c>
      <c r="K134" s="62">
        <v>4438</v>
      </c>
      <c r="L134" s="62">
        <v>4470</v>
      </c>
      <c r="M134" s="62" t="s">
        <v>43</v>
      </c>
      <c r="N134" s="62"/>
      <c r="O134" s="62">
        <v>7.4109999999999996</v>
      </c>
      <c r="P134" s="62">
        <v>26996</v>
      </c>
      <c r="Q134" s="62">
        <v>4365</v>
      </c>
      <c r="R134" s="62">
        <v>4408</v>
      </c>
      <c r="S134" s="62" t="s">
        <v>31</v>
      </c>
      <c r="T134" s="62"/>
      <c r="U134" s="62">
        <v>1.0680000000000001</v>
      </c>
      <c r="V134" s="62">
        <v>0</v>
      </c>
      <c r="W134" s="62">
        <v>0</v>
      </c>
      <c r="X134" s="62">
        <v>0</v>
      </c>
      <c r="Y134" s="62" t="s">
        <v>32</v>
      </c>
      <c r="Z134" s="62"/>
      <c r="AA134" s="62">
        <v>0.22900000000000001</v>
      </c>
      <c r="AB134" s="62">
        <v>0</v>
      </c>
      <c r="AC134" s="62">
        <v>0</v>
      </c>
      <c r="AD134" s="62">
        <v>0</v>
      </c>
      <c r="AE134" s="62" t="s">
        <v>32</v>
      </c>
    </row>
    <row r="135" spans="1:31" x14ac:dyDescent="0.3">
      <c r="A135" s="62" t="s">
        <v>106</v>
      </c>
      <c r="B135" s="62">
        <v>79</v>
      </c>
      <c r="C135" s="62">
        <v>132</v>
      </c>
      <c r="D135" s="62" t="s">
        <v>108</v>
      </c>
      <c r="E135" s="62">
        <v>0</v>
      </c>
      <c r="F135" s="62">
        <v>0</v>
      </c>
      <c r="G135" s="62">
        <v>0</v>
      </c>
      <c r="H135" s="62"/>
      <c r="I135" s="62">
        <v>74.718000000000004</v>
      </c>
      <c r="J135" s="62">
        <v>25963</v>
      </c>
      <c r="K135" s="62">
        <v>5638</v>
      </c>
      <c r="L135" s="62">
        <v>5671</v>
      </c>
      <c r="M135" s="62" t="s">
        <v>43</v>
      </c>
      <c r="N135" s="62"/>
      <c r="O135" s="62">
        <v>7.4139999999999997</v>
      </c>
      <c r="P135" s="62">
        <v>27007</v>
      </c>
      <c r="Q135" s="62">
        <v>5565</v>
      </c>
      <c r="R135" s="62">
        <v>5608</v>
      </c>
      <c r="S135" s="62" t="s">
        <v>31</v>
      </c>
      <c r="T135" s="62"/>
      <c r="U135" s="62">
        <v>1.0469999999999999</v>
      </c>
      <c r="V135" s="62">
        <v>0</v>
      </c>
      <c r="W135" s="62">
        <v>0</v>
      </c>
      <c r="X135" s="62">
        <v>0</v>
      </c>
      <c r="Y135" s="62" t="s">
        <v>32</v>
      </c>
      <c r="Z135" s="62"/>
      <c r="AA135" s="62">
        <v>0.22900000000000001</v>
      </c>
      <c r="AB135" s="62">
        <v>0</v>
      </c>
      <c r="AC135" s="62">
        <v>0</v>
      </c>
      <c r="AD135" s="62">
        <v>0</v>
      </c>
      <c r="AE135" s="62" t="s">
        <v>32</v>
      </c>
    </row>
    <row r="136" spans="1:31" x14ac:dyDescent="0.3">
      <c r="A136" s="62" t="s">
        <v>106</v>
      </c>
      <c r="B136" s="62">
        <v>98</v>
      </c>
      <c r="C136" s="62">
        <v>132</v>
      </c>
      <c r="D136" s="62" t="s">
        <v>108</v>
      </c>
      <c r="E136" s="62">
        <v>0</v>
      </c>
      <c r="F136" s="62">
        <v>0</v>
      </c>
      <c r="G136" s="62">
        <v>0</v>
      </c>
      <c r="H136" s="62"/>
      <c r="I136" s="62">
        <v>76.155000000000001</v>
      </c>
      <c r="J136" s="62">
        <v>26360</v>
      </c>
      <c r="K136" s="62">
        <v>6898</v>
      </c>
      <c r="L136" s="62">
        <v>6932</v>
      </c>
      <c r="M136" s="62" t="s">
        <v>43</v>
      </c>
      <c r="N136" s="62"/>
      <c r="O136" s="62">
        <v>7.4429999999999996</v>
      </c>
      <c r="P136" s="62">
        <v>27094</v>
      </c>
      <c r="Q136" s="62">
        <v>6825</v>
      </c>
      <c r="R136" s="62">
        <v>6865</v>
      </c>
      <c r="S136" s="62" t="s">
        <v>31</v>
      </c>
      <c r="T136" s="62"/>
      <c r="U136" s="62">
        <v>1.0669999999999999</v>
      </c>
      <c r="V136" s="62">
        <v>0</v>
      </c>
      <c r="W136" s="62">
        <v>0</v>
      </c>
      <c r="X136" s="62">
        <v>0</v>
      </c>
      <c r="Y136" s="62" t="s">
        <v>32</v>
      </c>
      <c r="Z136" s="62"/>
      <c r="AA136" s="62">
        <v>0.23</v>
      </c>
      <c r="AB136" s="62">
        <v>0</v>
      </c>
      <c r="AC136" s="62">
        <v>0</v>
      </c>
      <c r="AD136" s="62">
        <v>0</v>
      </c>
      <c r="AE136" s="62" t="s">
        <v>32</v>
      </c>
    </row>
    <row r="137" spans="1:31" x14ac:dyDescent="0.3">
      <c r="A137" s="62" t="s">
        <v>106</v>
      </c>
      <c r="B137" s="62">
        <v>118</v>
      </c>
      <c r="C137" s="62">
        <v>132</v>
      </c>
      <c r="D137" s="62" t="s">
        <v>108</v>
      </c>
      <c r="E137" s="62">
        <v>0</v>
      </c>
      <c r="F137" s="62">
        <v>0</v>
      </c>
      <c r="G137" s="62">
        <v>0</v>
      </c>
      <c r="H137" s="62"/>
      <c r="I137" s="62">
        <v>75.691999999999993</v>
      </c>
      <c r="J137" s="62">
        <v>26232</v>
      </c>
      <c r="K137" s="62">
        <v>8218</v>
      </c>
      <c r="L137" s="62">
        <v>8252</v>
      </c>
      <c r="M137" s="62" t="s">
        <v>31</v>
      </c>
      <c r="N137" s="62"/>
      <c r="O137" s="62">
        <v>7.4020000000000001</v>
      </c>
      <c r="P137" s="62">
        <v>26969</v>
      </c>
      <c r="Q137" s="62">
        <v>8145</v>
      </c>
      <c r="R137" s="62">
        <v>8187</v>
      </c>
      <c r="S137" s="62" t="s">
        <v>31</v>
      </c>
      <c r="T137" s="62"/>
      <c r="U137" s="62">
        <v>1.06</v>
      </c>
      <c r="V137" s="62">
        <v>0</v>
      </c>
      <c r="W137" s="62">
        <v>0</v>
      </c>
      <c r="X137" s="62">
        <v>0</v>
      </c>
      <c r="Y137" s="62" t="s">
        <v>32</v>
      </c>
      <c r="Z137" s="62"/>
      <c r="AA137" s="62">
        <v>0.22900000000000001</v>
      </c>
      <c r="AB137" s="62">
        <v>0</v>
      </c>
      <c r="AC137" s="62">
        <v>0</v>
      </c>
      <c r="AD137" s="62">
        <v>0</v>
      </c>
      <c r="AE137" s="62" t="s">
        <v>32</v>
      </c>
    </row>
    <row r="138" spans="1:31" hidden="1" x14ac:dyDescent="0.3">
      <c r="A138" s="62" t="s">
        <v>86</v>
      </c>
      <c r="B138" s="62">
        <v>137</v>
      </c>
      <c r="C138" s="62">
        <v>138</v>
      </c>
      <c r="D138" s="62" t="s">
        <v>87</v>
      </c>
      <c r="E138" s="62">
        <v>0</v>
      </c>
      <c r="F138" s="62">
        <v>0</v>
      </c>
      <c r="G138" s="62">
        <v>0</v>
      </c>
      <c r="H138" s="62"/>
      <c r="I138" s="62">
        <v>153.27699999999999</v>
      </c>
      <c r="J138" s="62">
        <v>47677</v>
      </c>
      <c r="K138" s="62">
        <v>9478</v>
      </c>
      <c r="L138" s="62">
        <v>9512</v>
      </c>
      <c r="M138" s="62" t="s">
        <v>42</v>
      </c>
      <c r="N138" s="62"/>
      <c r="O138" s="62">
        <v>15.044</v>
      </c>
      <c r="P138" s="62">
        <v>50437</v>
      </c>
      <c r="Q138" s="62">
        <v>9405</v>
      </c>
      <c r="R138" s="62">
        <v>9448</v>
      </c>
      <c r="S138" s="62" t="s">
        <v>43</v>
      </c>
      <c r="T138" s="62"/>
      <c r="U138" s="62">
        <v>2.1469999999999998</v>
      </c>
      <c r="V138" s="62">
        <v>0</v>
      </c>
      <c r="W138" s="62">
        <v>0</v>
      </c>
      <c r="X138" s="62">
        <v>0</v>
      </c>
      <c r="Y138" s="62" t="s">
        <v>32</v>
      </c>
      <c r="Z138" s="62"/>
      <c r="AA138" s="62">
        <v>0.46500000000000002</v>
      </c>
      <c r="AB138" s="62">
        <v>0</v>
      </c>
      <c r="AC138" s="62">
        <v>0</v>
      </c>
      <c r="AD138" s="62">
        <v>0</v>
      </c>
      <c r="AE138" s="62" t="s">
        <v>32</v>
      </c>
    </row>
    <row r="139" spans="1:31" hidden="1" x14ac:dyDescent="0.3">
      <c r="A139" s="62" t="s">
        <v>109</v>
      </c>
      <c r="B139" s="62">
        <v>138</v>
      </c>
      <c r="C139" s="62">
        <v>0</v>
      </c>
      <c r="D139" s="62" t="s">
        <v>110</v>
      </c>
      <c r="E139" s="62">
        <v>0</v>
      </c>
      <c r="F139" s="62">
        <v>0</v>
      </c>
      <c r="G139" s="62">
        <v>0</v>
      </c>
      <c r="H139" s="62"/>
      <c r="I139" s="62">
        <v>-7.1719999999999997</v>
      </c>
      <c r="J139" s="62">
        <v>3328</v>
      </c>
      <c r="K139" s="62">
        <v>9658</v>
      </c>
      <c r="L139" s="62">
        <v>9699</v>
      </c>
      <c r="M139" s="62" t="s">
        <v>31</v>
      </c>
      <c r="N139" s="62"/>
      <c r="O139" s="62">
        <v>-0.30599999999999999</v>
      </c>
      <c r="P139" s="62">
        <v>3299</v>
      </c>
      <c r="Q139" s="62">
        <v>9585</v>
      </c>
      <c r="R139" s="62">
        <v>9632</v>
      </c>
      <c r="S139" s="62" t="s">
        <v>31</v>
      </c>
      <c r="T139" s="62"/>
      <c r="U139" s="62">
        <v>-0.1</v>
      </c>
      <c r="V139" s="62">
        <v>0</v>
      </c>
      <c r="W139" s="62">
        <v>0</v>
      </c>
      <c r="X139" s="62">
        <v>0</v>
      </c>
      <c r="Y139" s="62" t="s">
        <v>32</v>
      </c>
      <c r="Z139" s="62"/>
      <c r="AA139" s="62">
        <v>-8.9999999999999993E-3</v>
      </c>
      <c r="AB139" s="62">
        <v>0</v>
      </c>
      <c r="AC139" s="62">
        <v>0</v>
      </c>
      <c r="AD139" s="62">
        <v>0</v>
      </c>
      <c r="AE139" s="62" t="s">
        <v>32</v>
      </c>
    </row>
    <row r="140" spans="1:31" hidden="1" x14ac:dyDescent="0.3">
      <c r="A140" s="62" t="s">
        <v>202</v>
      </c>
      <c r="B140" s="62">
        <v>139</v>
      </c>
      <c r="C140" s="62">
        <v>73</v>
      </c>
      <c r="D140" s="62" t="s">
        <v>37</v>
      </c>
      <c r="E140" s="62">
        <v>0</v>
      </c>
      <c r="F140" s="62">
        <v>7</v>
      </c>
      <c r="G140" s="62">
        <v>1</v>
      </c>
      <c r="H140" s="62"/>
      <c r="I140" s="62">
        <v>33.680999999999997</v>
      </c>
      <c r="J140" s="62">
        <v>14620</v>
      </c>
      <c r="K140" s="62">
        <v>9718</v>
      </c>
      <c r="L140" s="62">
        <v>9753</v>
      </c>
      <c r="M140" s="62" t="s">
        <v>31</v>
      </c>
      <c r="N140" s="62"/>
      <c r="O140" s="62">
        <v>0.90600000000000003</v>
      </c>
      <c r="P140" s="62">
        <v>7019</v>
      </c>
      <c r="Q140" s="62">
        <v>9645</v>
      </c>
      <c r="R140" s="62">
        <v>9692</v>
      </c>
      <c r="S140" s="62" t="s">
        <v>31</v>
      </c>
      <c r="T140" s="62"/>
      <c r="U140" s="62">
        <v>0.47199999999999998</v>
      </c>
      <c r="V140" s="62">
        <v>0</v>
      </c>
      <c r="W140" s="62">
        <v>0</v>
      </c>
      <c r="X140" s="62">
        <v>0</v>
      </c>
      <c r="Y140" s="62" t="s">
        <v>32</v>
      </c>
      <c r="Z140" s="62"/>
      <c r="AA140" s="62">
        <v>2.8000000000000001E-2</v>
      </c>
      <c r="AB140" s="62">
        <v>0</v>
      </c>
      <c r="AC140" s="62">
        <v>0</v>
      </c>
      <c r="AD140" s="62">
        <v>0</v>
      </c>
      <c r="AE140" s="62" t="s">
        <v>32</v>
      </c>
    </row>
    <row r="141" spans="1:31" hidden="1" x14ac:dyDescent="0.3">
      <c r="A141" s="62" t="s">
        <v>202</v>
      </c>
      <c r="B141" s="62">
        <v>140</v>
      </c>
      <c r="C141" s="62">
        <v>73</v>
      </c>
      <c r="D141" s="62" t="s">
        <v>37</v>
      </c>
      <c r="E141" s="62">
        <v>0</v>
      </c>
      <c r="F141" s="62">
        <v>7</v>
      </c>
      <c r="G141" s="62">
        <v>2</v>
      </c>
      <c r="H141" s="62"/>
      <c r="I141" s="62">
        <v>34.527999999999999</v>
      </c>
      <c r="J141" s="62">
        <v>14854</v>
      </c>
      <c r="K141" s="62">
        <v>9778</v>
      </c>
      <c r="L141" s="62">
        <v>9813</v>
      </c>
      <c r="M141" s="62" t="s">
        <v>31</v>
      </c>
      <c r="N141" s="62"/>
      <c r="O141" s="62">
        <v>0.89700000000000002</v>
      </c>
      <c r="P141" s="62">
        <v>6992</v>
      </c>
      <c r="Q141" s="62">
        <v>9705</v>
      </c>
      <c r="R141" s="62">
        <v>9751</v>
      </c>
      <c r="S141" s="62" t="s">
        <v>31</v>
      </c>
      <c r="T141" s="62"/>
      <c r="U141" s="62">
        <v>0.48399999999999999</v>
      </c>
      <c r="V141" s="62">
        <v>0</v>
      </c>
      <c r="W141" s="62">
        <v>0</v>
      </c>
      <c r="X141" s="62">
        <v>0</v>
      </c>
      <c r="Y141" s="62" t="s">
        <v>32</v>
      </c>
      <c r="Z141" s="62"/>
      <c r="AA141" s="62">
        <v>2.8000000000000001E-2</v>
      </c>
      <c r="AB141" s="62">
        <v>0</v>
      </c>
      <c r="AC141" s="62">
        <v>0</v>
      </c>
      <c r="AD141" s="62">
        <v>0</v>
      </c>
      <c r="AE141" s="62" t="s">
        <v>32</v>
      </c>
    </row>
    <row r="142" spans="1:31" hidden="1" x14ac:dyDescent="0.3">
      <c r="A142" s="62" t="s">
        <v>203</v>
      </c>
      <c r="B142" s="62">
        <v>141</v>
      </c>
      <c r="C142" s="62">
        <v>74</v>
      </c>
      <c r="D142" s="62" t="s">
        <v>30</v>
      </c>
      <c r="E142" s="62">
        <v>20</v>
      </c>
      <c r="F142" s="62">
        <v>0</v>
      </c>
      <c r="G142" s="62">
        <v>0</v>
      </c>
      <c r="H142" s="62"/>
      <c r="I142" s="62">
        <v>35.143000000000001</v>
      </c>
      <c r="J142" s="62">
        <v>15024</v>
      </c>
      <c r="K142" s="62">
        <v>9838</v>
      </c>
      <c r="L142" s="62">
        <v>9873</v>
      </c>
      <c r="M142" s="62" t="s">
        <v>31</v>
      </c>
      <c r="N142" s="62"/>
      <c r="O142" s="62">
        <v>0.93600000000000005</v>
      </c>
      <c r="P142" s="62">
        <v>7112</v>
      </c>
      <c r="Q142" s="62">
        <v>9765</v>
      </c>
      <c r="R142" s="62">
        <v>9811</v>
      </c>
      <c r="S142" s="62" t="s">
        <v>31</v>
      </c>
      <c r="T142" s="62"/>
      <c r="U142" s="62">
        <v>0.49199999999999999</v>
      </c>
      <c r="V142" s="62">
        <v>0</v>
      </c>
      <c r="W142" s="62">
        <v>0</v>
      </c>
      <c r="X142" s="62">
        <v>0</v>
      </c>
      <c r="Y142" s="62" t="s">
        <v>32</v>
      </c>
      <c r="Z142" s="62"/>
      <c r="AA142" s="62">
        <v>2.9000000000000001E-2</v>
      </c>
      <c r="AB142" s="62">
        <v>0</v>
      </c>
      <c r="AC142" s="62">
        <v>0</v>
      </c>
      <c r="AD142" s="62">
        <v>0</v>
      </c>
      <c r="AE142" s="62" t="s">
        <v>32</v>
      </c>
    </row>
    <row r="143" spans="1:31" hidden="1" x14ac:dyDescent="0.3">
      <c r="A143" s="62" t="s">
        <v>204</v>
      </c>
      <c r="B143" s="62">
        <v>142</v>
      </c>
      <c r="C143" s="62">
        <v>75</v>
      </c>
      <c r="D143" s="62" t="s">
        <v>30</v>
      </c>
      <c r="E143" s="62">
        <v>20</v>
      </c>
      <c r="F143" s="62">
        <v>0</v>
      </c>
      <c r="G143" s="62">
        <v>0</v>
      </c>
      <c r="H143" s="62"/>
      <c r="I143" s="62">
        <v>37.146999999999998</v>
      </c>
      <c r="J143" s="62">
        <v>15578</v>
      </c>
      <c r="K143" s="62">
        <v>9898</v>
      </c>
      <c r="L143" s="62">
        <v>9933</v>
      </c>
      <c r="M143" s="62" t="s">
        <v>31</v>
      </c>
      <c r="N143" s="62"/>
      <c r="O143" s="62">
        <v>1.0089999999999999</v>
      </c>
      <c r="P143" s="62">
        <v>7337</v>
      </c>
      <c r="Q143" s="62">
        <v>9825</v>
      </c>
      <c r="R143" s="62">
        <v>9871</v>
      </c>
      <c r="S143" s="62" t="s">
        <v>31</v>
      </c>
      <c r="T143" s="62"/>
      <c r="U143" s="62">
        <v>0.52</v>
      </c>
      <c r="V143" s="62">
        <v>0</v>
      </c>
      <c r="W143" s="62">
        <v>0</v>
      </c>
      <c r="X143" s="62">
        <v>0</v>
      </c>
      <c r="Y143" s="62" t="s">
        <v>32</v>
      </c>
      <c r="Z143" s="62"/>
      <c r="AA143" s="62">
        <v>3.1E-2</v>
      </c>
      <c r="AB143" s="62">
        <v>0</v>
      </c>
      <c r="AC143" s="62">
        <v>0</v>
      </c>
      <c r="AD143" s="62">
        <v>0</v>
      </c>
      <c r="AE143" s="62" t="s">
        <v>32</v>
      </c>
    </row>
    <row r="144" spans="1:31" hidden="1" x14ac:dyDescent="0.3">
      <c r="A144" s="62" t="s">
        <v>205</v>
      </c>
      <c r="B144" s="62">
        <v>143</v>
      </c>
      <c r="C144" s="62">
        <v>76</v>
      </c>
      <c r="D144" s="62" t="s">
        <v>30</v>
      </c>
      <c r="E144" s="62">
        <v>20</v>
      </c>
      <c r="F144" s="62">
        <v>0</v>
      </c>
      <c r="G144" s="62">
        <v>0</v>
      </c>
      <c r="H144" s="62"/>
      <c r="I144" s="62">
        <v>35.295000000000002</v>
      </c>
      <c r="J144" s="62">
        <v>15066</v>
      </c>
      <c r="K144" s="62">
        <v>9958</v>
      </c>
      <c r="L144" s="62">
        <v>9993</v>
      </c>
      <c r="M144" s="62" t="s">
        <v>31</v>
      </c>
      <c r="N144" s="62"/>
      <c r="O144" s="62">
        <v>0.96899999999999997</v>
      </c>
      <c r="P144" s="62">
        <v>7214</v>
      </c>
      <c r="Q144" s="62">
        <v>9885</v>
      </c>
      <c r="R144" s="62">
        <v>9931</v>
      </c>
      <c r="S144" s="62" t="s">
        <v>31</v>
      </c>
      <c r="T144" s="62"/>
      <c r="U144" s="62">
        <v>0.49399999999999999</v>
      </c>
      <c r="V144" s="62">
        <v>0</v>
      </c>
      <c r="W144" s="62">
        <v>0</v>
      </c>
      <c r="X144" s="62">
        <v>0</v>
      </c>
      <c r="Y144" s="62" t="s">
        <v>32</v>
      </c>
      <c r="Z144" s="62"/>
      <c r="AA144" s="62">
        <v>0.03</v>
      </c>
      <c r="AB144" s="62">
        <v>0</v>
      </c>
      <c r="AC144" s="62">
        <v>0</v>
      </c>
      <c r="AD144" s="62">
        <v>0</v>
      </c>
      <c r="AE144" s="62" t="s">
        <v>32</v>
      </c>
    </row>
    <row r="145" spans="1:31" hidden="1" x14ac:dyDescent="0.3">
      <c r="A145" s="62" t="s">
        <v>206</v>
      </c>
      <c r="B145" s="62">
        <v>144</v>
      </c>
      <c r="C145" s="62">
        <v>77</v>
      </c>
      <c r="D145" s="62" t="s">
        <v>30</v>
      </c>
      <c r="E145" s="62">
        <v>20</v>
      </c>
      <c r="F145" s="62">
        <v>0</v>
      </c>
      <c r="G145" s="62">
        <v>0</v>
      </c>
      <c r="H145" s="62"/>
      <c r="I145" s="62">
        <v>34.51</v>
      </c>
      <c r="J145" s="62">
        <v>14849</v>
      </c>
      <c r="K145" s="62">
        <v>10018</v>
      </c>
      <c r="L145" s="62">
        <v>10054</v>
      </c>
      <c r="M145" s="62" t="s">
        <v>31</v>
      </c>
      <c r="N145" s="62"/>
      <c r="O145" s="62">
        <v>0.94099999999999995</v>
      </c>
      <c r="P145" s="62">
        <v>7128</v>
      </c>
      <c r="Q145" s="62">
        <v>9945</v>
      </c>
      <c r="R145" s="62">
        <v>9990</v>
      </c>
      <c r="S145" s="62" t="s">
        <v>31</v>
      </c>
      <c r="T145" s="62"/>
      <c r="U145" s="62">
        <v>0.48299999999999998</v>
      </c>
      <c r="V145" s="62">
        <v>0</v>
      </c>
      <c r="W145" s="62">
        <v>0</v>
      </c>
      <c r="X145" s="62">
        <v>0</v>
      </c>
      <c r="Y145" s="62" t="s">
        <v>32</v>
      </c>
      <c r="Z145" s="62"/>
      <c r="AA145" s="62">
        <v>2.9000000000000001E-2</v>
      </c>
      <c r="AB145" s="62">
        <v>0</v>
      </c>
      <c r="AC145" s="62">
        <v>0</v>
      </c>
      <c r="AD145" s="62">
        <v>0</v>
      </c>
      <c r="AE145" s="62" t="s">
        <v>32</v>
      </c>
    </row>
    <row r="146" spans="1:31" hidden="1" x14ac:dyDescent="0.3">
      <c r="A146" s="62" t="s">
        <v>207</v>
      </c>
      <c r="B146" s="62">
        <v>145</v>
      </c>
      <c r="C146" s="62">
        <v>78</v>
      </c>
      <c r="D146" s="62" t="s">
        <v>30</v>
      </c>
      <c r="E146" s="62">
        <v>20</v>
      </c>
      <c r="F146" s="62">
        <v>0</v>
      </c>
      <c r="G146" s="62">
        <v>0</v>
      </c>
      <c r="H146" s="62"/>
      <c r="I146" s="62">
        <v>35.731999999999999</v>
      </c>
      <c r="J146" s="62">
        <v>15187</v>
      </c>
      <c r="K146" s="62">
        <v>10078</v>
      </c>
      <c r="L146" s="62">
        <v>10113</v>
      </c>
      <c r="M146" s="62" t="s">
        <v>31</v>
      </c>
      <c r="N146" s="62"/>
      <c r="O146" s="62">
        <v>0.90100000000000002</v>
      </c>
      <c r="P146" s="62">
        <v>7005</v>
      </c>
      <c r="Q146" s="62">
        <v>10005</v>
      </c>
      <c r="R146" s="62">
        <v>10050</v>
      </c>
      <c r="S146" s="62" t="s">
        <v>31</v>
      </c>
      <c r="T146" s="62"/>
      <c r="U146" s="62">
        <v>0.5</v>
      </c>
      <c r="V146" s="62">
        <v>0</v>
      </c>
      <c r="W146" s="62">
        <v>0</v>
      </c>
      <c r="X146" s="62">
        <v>0</v>
      </c>
      <c r="Y146" s="62" t="s">
        <v>32</v>
      </c>
      <c r="Z146" s="62"/>
      <c r="AA146" s="62">
        <v>2.8000000000000001E-2</v>
      </c>
      <c r="AB146" s="62">
        <v>0</v>
      </c>
      <c r="AC146" s="62">
        <v>0</v>
      </c>
      <c r="AD146" s="62">
        <v>0</v>
      </c>
      <c r="AE146" s="62" t="s">
        <v>32</v>
      </c>
    </row>
    <row r="147" spans="1:31" hidden="1" x14ac:dyDescent="0.3">
      <c r="A147" s="62" t="s">
        <v>208</v>
      </c>
      <c r="B147" s="62">
        <v>146</v>
      </c>
      <c r="C147" s="62">
        <v>79</v>
      </c>
      <c r="D147" s="62" t="s">
        <v>30</v>
      </c>
      <c r="E147" s="62">
        <v>20</v>
      </c>
      <c r="F147" s="62">
        <v>0</v>
      </c>
      <c r="G147" s="62">
        <v>0</v>
      </c>
      <c r="H147" s="62"/>
      <c r="I147" s="62">
        <v>35.747</v>
      </c>
      <c r="J147" s="62">
        <v>15191</v>
      </c>
      <c r="K147" s="62">
        <v>10138</v>
      </c>
      <c r="L147" s="62">
        <v>10173</v>
      </c>
      <c r="M147" s="62" t="s">
        <v>31</v>
      </c>
      <c r="N147" s="62"/>
      <c r="O147" s="62">
        <v>0.94299999999999995</v>
      </c>
      <c r="P147" s="62">
        <v>7133</v>
      </c>
      <c r="Q147" s="62">
        <v>10065</v>
      </c>
      <c r="R147" s="62">
        <v>10111</v>
      </c>
      <c r="S147" s="62" t="s">
        <v>31</v>
      </c>
      <c r="T147" s="62"/>
      <c r="U147" s="62">
        <v>0.501</v>
      </c>
      <c r="V147" s="62">
        <v>0</v>
      </c>
      <c r="W147" s="62">
        <v>0</v>
      </c>
      <c r="X147" s="62">
        <v>0</v>
      </c>
      <c r="Y147" s="62" t="s">
        <v>32</v>
      </c>
      <c r="Z147" s="62"/>
      <c r="AA147" s="62">
        <v>2.9000000000000001E-2</v>
      </c>
      <c r="AB147" s="62">
        <v>0</v>
      </c>
      <c r="AC147" s="62">
        <v>0</v>
      </c>
      <c r="AD147" s="62">
        <v>0</v>
      </c>
      <c r="AE147" s="62" t="s">
        <v>32</v>
      </c>
    </row>
    <row r="148" spans="1:31" hidden="1" x14ac:dyDescent="0.3">
      <c r="A148" s="62" t="s">
        <v>209</v>
      </c>
      <c r="B148" s="62">
        <v>147</v>
      </c>
      <c r="C148" s="62">
        <v>80</v>
      </c>
      <c r="D148" s="62" t="s">
        <v>30</v>
      </c>
      <c r="E148" s="62">
        <v>20</v>
      </c>
      <c r="F148" s="62">
        <v>0</v>
      </c>
      <c r="G148" s="62">
        <v>0</v>
      </c>
      <c r="H148" s="62"/>
      <c r="I148" s="62">
        <v>36.375999999999998</v>
      </c>
      <c r="J148" s="62">
        <v>15365</v>
      </c>
      <c r="K148" s="62">
        <v>10198</v>
      </c>
      <c r="L148" s="62">
        <v>10233</v>
      </c>
      <c r="M148" s="62" t="s">
        <v>31</v>
      </c>
      <c r="N148" s="62"/>
      <c r="O148" s="62">
        <v>0.97399999999999998</v>
      </c>
      <c r="P148" s="62">
        <v>7228</v>
      </c>
      <c r="Q148" s="62">
        <v>10125</v>
      </c>
      <c r="R148" s="62">
        <v>10171</v>
      </c>
      <c r="S148" s="62" t="s">
        <v>31</v>
      </c>
      <c r="T148" s="62"/>
      <c r="U148" s="62">
        <v>0.51</v>
      </c>
      <c r="V148" s="62">
        <v>0</v>
      </c>
      <c r="W148" s="62">
        <v>0</v>
      </c>
      <c r="X148" s="62">
        <v>0</v>
      </c>
      <c r="Y148" s="62" t="s">
        <v>32</v>
      </c>
      <c r="Z148" s="62"/>
      <c r="AA148" s="62">
        <v>0.03</v>
      </c>
      <c r="AB148" s="62">
        <v>0</v>
      </c>
      <c r="AC148" s="62">
        <v>0</v>
      </c>
      <c r="AD148" s="62">
        <v>0</v>
      </c>
      <c r="AE148" s="62" t="s">
        <v>32</v>
      </c>
    </row>
    <row r="149" spans="1:31" hidden="1" x14ac:dyDescent="0.3">
      <c r="A149" s="62" t="s">
        <v>210</v>
      </c>
      <c r="B149" s="62">
        <v>148</v>
      </c>
      <c r="C149" s="62">
        <v>81</v>
      </c>
      <c r="D149" s="62" t="s">
        <v>30</v>
      </c>
      <c r="E149" s="62">
        <v>20</v>
      </c>
      <c r="F149" s="62">
        <v>0</v>
      </c>
      <c r="G149" s="62">
        <v>0</v>
      </c>
      <c r="H149" s="62"/>
      <c r="I149" s="62">
        <v>36.357999999999997</v>
      </c>
      <c r="J149" s="62">
        <v>15360</v>
      </c>
      <c r="K149" s="62">
        <v>10258</v>
      </c>
      <c r="L149" s="62">
        <v>10294</v>
      </c>
      <c r="M149" s="62" t="s">
        <v>31</v>
      </c>
      <c r="N149" s="62"/>
      <c r="O149" s="62">
        <v>0.93400000000000005</v>
      </c>
      <c r="P149" s="62">
        <v>7106</v>
      </c>
      <c r="Q149" s="62">
        <v>10185</v>
      </c>
      <c r="R149" s="62">
        <v>10231</v>
      </c>
      <c r="S149" s="62" t="s">
        <v>31</v>
      </c>
      <c r="T149" s="62"/>
      <c r="U149" s="62">
        <v>0.50900000000000001</v>
      </c>
      <c r="V149" s="62">
        <v>0</v>
      </c>
      <c r="W149" s="62">
        <v>0</v>
      </c>
      <c r="X149" s="62">
        <v>0</v>
      </c>
      <c r="Y149" s="62" t="s">
        <v>32</v>
      </c>
      <c r="Z149" s="62"/>
      <c r="AA149" s="62">
        <v>2.9000000000000001E-2</v>
      </c>
      <c r="AB149" s="62">
        <v>0</v>
      </c>
      <c r="AC149" s="62">
        <v>0</v>
      </c>
      <c r="AD149" s="62">
        <v>0</v>
      </c>
      <c r="AE149" s="62" t="s">
        <v>32</v>
      </c>
    </row>
    <row r="150" spans="1:31" hidden="1" x14ac:dyDescent="0.3">
      <c r="A150" s="62" t="s">
        <v>211</v>
      </c>
      <c r="B150" s="62">
        <v>149</v>
      </c>
      <c r="C150" s="62">
        <v>82</v>
      </c>
      <c r="D150" s="62" t="s">
        <v>30</v>
      </c>
      <c r="E150" s="62">
        <v>20</v>
      </c>
      <c r="F150" s="62">
        <v>0</v>
      </c>
      <c r="G150" s="62">
        <v>0</v>
      </c>
      <c r="H150" s="62"/>
      <c r="I150" s="62">
        <v>36.104999999999997</v>
      </c>
      <c r="J150" s="62">
        <v>15290</v>
      </c>
      <c r="K150" s="62">
        <v>10318</v>
      </c>
      <c r="L150" s="62">
        <v>10353</v>
      </c>
      <c r="M150" s="62" t="s">
        <v>31</v>
      </c>
      <c r="N150" s="62"/>
      <c r="O150" s="62">
        <v>0.96299999999999997</v>
      </c>
      <c r="P150" s="62">
        <v>7194</v>
      </c>
      <c r="Q150" s="62">
        <v>10245</v>
      </c>
      <c r="R150" s="62">
        <v>10290</v>
      </c>
      <c r="S150" s="62" t="s">
        <v>31</v>
      </c>
      <c r="T150" s="62"/>
      <c r="U150" s="62">
        <v>0.50600000000000001</v>
      </c>
      <c r="V150" s="62">
        <v>0</v>
      </c>
      <c r="W150" s="62">
        <v>0</v>
      </c>
      <c r="X150" s="62">
        <v>0</v>
      </c>
      <c r="Y150" s="62" t="s">
        <v>32</v>
      </c>
      <c r="Z150" s="62"/>
      <c r="AA150" s="62">
        <v>0.03</v>
      </c>
      <c r="AB150" s="62">
        <v>0</v>
      </c>
      <c r="AC150" s="62">
        <v>0</v>
      </c>
      <c r="AD150" s="62">
        <v>0</v>
      </c>
      <c r="AE150" s="62" t="s">
        <v>32</v>
      </c>
    </row>
    <row r="151" spans="1:31" ht="12.6" hidden="1" customHeight="1" x14ac:dyDescent="0.3">
      <c r="A151" s="62" t="s">
        <v>41</v>
      </c>
      <c r="B151" s="62">
        <v>75</v>
      </c>
      <c r="C151" s="62">
        <v>36</v>
      </c>
      <c r="D151" s="62" t="s">
        <v>30</v>
      </c>
      <c r="E151" s="62">
        <v>20</v>
      </c>
      <c r="F151" s="62">
        <v>0</v>
      </c>
      <c r="G151" s="62">
        <v>0</v>
      </c>
      <c r="H151" s="62"/>
      <c r="I151" s="62">
        <v>6.319</v>
      </c>
      <c r="J151" s="62">
        <v>7057</v>
      </c>
      <c r="K151" s="62">
        <v>5398</v>
      </c>
      <c r="L151" s="62">
        <v>5431</v>
      </c>
      <c r="M151" s="62" t="s">
        <v>31</v>
      </c>
      <c r="N151" s="62"/>
      <c r="O151" s="62">
        <v>0.93700000000000006</v>
      </c>
      <c r="P151" s="62">
        <v>7115</v>
      </c>
      <c r="Q151" s="62">
        <v>5325</v>
      </c>
      <c r="R151" s="62">
        <v>5369</v>
      </c>
      <c r="S151" s="62" t="s">
        <v>31</v>
      </c>
      <c r="T151" s="62"/>
      <c r="U151" s="62">
        <v>8.8999999999999996E-2</v>
      </c>
      <c r="V151" s="62">
        <v>0</v>
      </c>
      <c r="W151" s="62">
        <v>0</v>
      </c>
      <c r="X151" s="62">
        <v>0</v>
      </c>
      <c r="Y151" s="62" t="s">
        <v>32</v>
      </c>
      <c r="Z151" s="62"/>
      <c r="AA151" s="62">
        <v>2.9000000000000001E-2</v>
      </c>
      <c r="AB151" s="62">
        <v>0</v>
      </c>
      <c r="AC151" s="62">
        <v>0</v>
      </c>
      <c r="AD151" s="62">
        <v>0</v>
      </c>
      <c r="AE151" s="62" t="s">
        <v>32</v>
      </c>
    </row>
    <row r="152" spans="1:31" ht="12.6" hidden="1" customHeight="1" x14ac:dyDescent="0.3">
      <c r="A152" s="62" t="s">
        <v>41</v>
      </c>
      <c r="B152" s="62">
        <v>94</v>
      </c>
      <c r="C152" s="62">
        <v>48</v>
      </c>
      <c r="D152" s="62" t="s">
        <v>30</v>
      </c>
      <c r="E152" s="62">
        <v>20</v>
      </c>
      <c r="F152" s="62">
        <v>0</v>
      </c>
      <c r="G152" s="62">
        <v>0</v>
      </c>
      <c r="H152" s="62"/>
      <c r="I152" s="62">
        <v>6.1310000000000002</v>
      </c>
      <c r="J152" s="62">
        <v>7005</v>
      </c>
      <c r="K152" s="62">
        <v>6658</v>
      </c>
      <c r="L152" s="62">
        <v>6690</v>
      </c>
      <c r="M152" s="62" t="s">
        <v>31</v>
      </c>
      <c r="N152" s="62"/>
      <c r="O152" s="62">
        <v>0.94799999999999995</v>
      </c>
      <c r="P152" s="62">
        <v>7150</v>
      </c>
      <c r="Q152" s="62">
        <v>6585</v>
      </c>
      <c r="R152" s="62">
        <v>6629</v>
      </c>
      <c r="S152" s="62" t="s">
        <v>31</v>
      </c>
      <c r="T152" s="62"/>
      <c r="U152" s="62">
        <v>8.5999999999999993E-2</v>
      </c>
      <c r="V152" s="62">
        <v>0</v>
      </c>
      <c r="W152" s="62">
        <v>0</v>
      </c>
      <c r="X152" s="62">
        <v>0</v>
      </c>
      <c r="Y152" s="62" t="s">
        <v>32</v>
      </c>
      <c r="Z152" s="62"/>
      <c r="AA152" s="62">
        <v>2.9000000000000001E-2</v>
      </c>
      <c r="AB152" s="62">
        <v>0</v>
      </c>
      <c r="AC152" s="62">
        <v>0</v>
      </c>
      <c r="AD152" s="62">
        <v>0</v>
      </c>
      <c r="AE152" s="62" t="s">
        <v>32</v>
      </c>
    </row>
    <row r="153" spans="1:31" x14ac:dyDescent="0.3">
      <c r="A153" s="62" t="s">
        <v>106</v>
      </c>
      <c r="B153" s="62">
        <v>136</v>
      </c>
      <c r="C153" s="62">
        <v>132</v>
      </c>
      <c r="D153" s="62" t="s">
        <v>108</v>
      </c>
      <c r="E153" s="62">
        <v>0</v>
      </c>
      <c r="F153" s="62">
        <v>0</v>
      </c>
      <c r="G153" s="62">
        <v>0</v>
      </c>
      <c r="H153" s="62"/>
      <c r="I153" s="62">
        <v>74.728999999999999</v>
      </c>
      <c r="J153" s="62">
        <v>25966</v>
      </c>
      <c r="K153" s="62">
        <v>9418</v>
      </c>
      <c r="L153" s="62">
        <v>9453</v>
      </c>
      <c r="M153" s="62" t="s">
        <v>31</v>
      </c>
      <c r="N153" s="62"/>
      <c r="O153" s="62">
        <v>7.4009999999999998</v>
      </c>
      <c r="P153" s="62">
        <v>26966</v>
      </c>
      <c r="Q153" s="62">
        <v>9345</v>
      </c>
      <c r="R153" s="62">
        <v>9388</v>
      </c>
      <c r="S153" s="62" t="s">
        <v>31</v>
      </c>
      <c r="T153" s="62"/>
      <c r="U153" s="62">
        <v>1.0469999999999999</v>
      </c>
      <c r="V153" s="62">
        <v>0</v>
      </c>
      <c r="W153" s="62">
        <v>0</v>
      </c>
      <c r="X153" s="62">
        <v>0</v>
      </c>
      <c r="Y153" s="62" t="s">
        <v>32</v>
      </c>
      <c r="Z153" s="62"/>
      <c r="AA153" s="62">
        <v>0.22900000000000001</v>
      </c>
      <c r="AB153" s="62">
        <v>0</v>
      </c>
      <c r="AC153" s="62">
        <v>0</v>
      </c>
      <c r="AD153" s="62">
        <v>0</v>
      </c>
      <c r="AE153" s="62" t="s">
        <v>32</v>
      </c>
    </row>
    <row r="154" spans="1:31" x14ac:dyDescent="0.3">
      <c r="A154" s="62" t="s">
        <v>106</v>
      </c>
      <c r="B154" s="62">
        <v>155</v>
      </c>
      <c r="C154" s="62">
        <v>132</v>
      </c>
      <c r="D154" s="62" t="s">
        <v>108</v>
      </c>
      <c r="E154" s="62">
        <v>0</v>
      </c>
      <c r="F154" s="62">
        <v>0</v>
      </c>
      <c r="G154" s="62">
        <v>0</v>
      </c>
      <c r="H154" s="62"/>
      <c r="I154" s="62">
        <v>75.290000000000006</v>
      </c>
      <c r="J154" s="62">
        <v>26121</v>
      </c>
      <c r="K154" s="62">
        <v>10678</v>
      </c>
      <c r="L154" s="62">
        <v>10712</v>
      </c>
      <c r="M154" s="62" t="s">
        <v>31</v>
      </c>
      <c r="N154" s="62"/>
      <c r="O154" s="62">
        <v>7.4269999999999996</v>
      </c>
      <c r="P154" s="62">
        <v>27047</v>
      </c>
      <c r="Q154" s="62">
        <v>10605</v>
      </c>
      <c r="R154" s="62">
        <v>10649</v>
      </c>
      <c r="S154" s="62" t="s">
        <v>31</v>
      </c>
      <c r="T154" s="62"/>
      <c r="U154" s="62">
        <v>1.0549999999999999</v>
      </c>
      <c r="V154" s="62">
        <v>0</v>
      </c>
      <c r="W154" s="62">
        <v>0</v>
      </c>
      <c r="X154" s="62">
        <v>0</v>
      </c>
      <c r="Y154" s="62" t="s">
        <v>32</v>
      </c>
      <c r="Z154" s="62"/>
      <c r="AA154" s="62">
        <v>0.23</v>
      </c>
      <c r="AB154" s="62">
        <v>0</v>
      </c>
      <c r="AC154" s="62">
        <v>0</v>
      </c>
      <c r="AD154" s="62">
        <v>0</v>
      </c>
      <c r="AE154" s="62" t="s">
        <v>32</v>
      </c>
    </row>
    <row r="155" spans="1:31" x14ac:dyDescent="0.3">
      <c r="A155" s="62" t="s">
        <v>106</v>
      </c>
      <c r="B155" s="62">
        <v>173</v>
      </c>
      <c r="C155" s="62">
        <v>132</v>
      </c>
      <c r="D155" s="62" t="s">
        <v>108</v>
      </c>
      <c r="E155" s="62">
        <v>0</v>
      </c>
      <c r="F155" s="62">
        <v>0</v>
      </c>
      <c r="G155" s="62">
        <v>0</v>
      </c>
      <c r="H155" s="62"/>
      <c r="I155" s="62">
        <v>75.619</v>
      </c>
      <c r="J155" s="62">
        <v>26212</v>
      </c>
      <c r="K155" s="62">
        <v>11878</v>
      </c>
      <c r="L155" s="62">
        <v>11913</v>
      </c>
      <c r="M155" s="62" t="s">
        <v>43</v>
      </c>
      <c r="N155" s="62"/>
      <c r="O155" s="62">
        <v>7.423</v>
      </c>
      <c r="P155" s="62">
        <v>27033</v>
      </c>
      <c r="Q155" s="62">
        <v>11805</v>
      </c>
      <c r="R155" s="62">
        <v>11849</v>
      </c>
      <c r="S155" s="62" t="s">
        <v>31</v>
      </c>
      <c r="T155" s="62"/>
      <c r="U155" s="62">
        <v>1.0589999999999999</v>
      </c>
      <c r="V155" s="62">
        <v>0</v>
      </c>
      <c r="W155" s="62">
        <v>0</v>
      </c>
      <c r="X155" s="62">
        <v>0</v>
      </c>
      <c r="Y155" s="62" t="s">
        <v>32</v>
      </c>
      <c r="Z155" s="62"/>
      <c r="AA155" s="62">
        <v>0.23</v>
      </c>
      <c r="AB155" s="62">
        <v>0</v>
      </c>
      <c r="AC155" s="62">
        <v>0</v>
      </c>
      <c r="AD155" s="62">
        <v>0</v>
      </c>
      <c r="AE155" s="62" t="s">
        <v>32</v>
      </c>
    </row>
    <row r="156" spans="1:31" x14ac:dyDescent="0.3">
      <c r="A156" s="62" t="s">
        <v>106</v>
      </c>
      <c r="B156" s="62">
        <v>191</v>
      </c>
      <c r="C156" s="62">
        <v>132</v>
      </c>
      <c r="D156" s="62" t="s">
        <v>108</v>
      </c>
      <c r="E156" s="62">
        <v>0</v>
      </c>
      <c r="F156" s="62">
        <v>0</v>
      </c>
      <c r="G156" s="62">
        <v>0</v>
      </c>
      <c r="H156" s="62"/>
      <c r="I156" s="62">
        <v>73.105000000000004</v>
      </c>
      <c r="J156" s="62">
        <v>25517</v>
      </c>
      <c r="K156" s="62">
        <v>13078</v>
      </c>
      <c r="L156" s="62">
        <v>13114</v>
      </c>
      <c r="M156" s="62" t="s">
        <v>43</v>
      </c>
      <c r="N156" s="62"/>
      <c r="O156" s="62">
        <v>7.3920000000000003</v>
      </c>
      <c r="P156" s="62">
        <v>26940</v>
      </c>
      <c r="Q156" s="62">
        <v>13005</v>
      </c>
      <c r="R156" s="62">
        <v>13047</v>
      </c>
      <c r="S156" s="62" t="s">
        <v>31</v>
      </c>
      <c r="T156" s="62"/>
      <c r="U156" s="62">
        <v>1.024</v>
      </c>
      <c r="V156" s="62">
        <v>0</v>
      </c>
      <c r="W156" s="62">
        <v>0</v>
      </c>
      <c r="X156" s="62">
        <v>0</v>
      </c>
      <c r="Y156" s="62" t="s">
        <v>32</v>
      </c>
      <c r="Z156" s="62"/>
      <c r="AA156" s="62">
        <v>0.22900000000000001</v>
      </c>
      <c r="AB156" s="62">
        <v>0</v>
      </c>
      <c r="AC156" s="62">
        <v>0</v>
      </c>
      <c r="AD156" s="62">
        <v>0</v>
      </c>
      <c r="AE156" s="62" t="s">
        <v>32</v>
      </c>
    </row>
    <row r="157" spans="1:31" hidden="1" x14ac:dyDescent="0.3">
      <c r="A157" s="62" t="s">
        <v>109</v>
      </c>
      <c r="B157" s="62">
        <v>156</v>
      </c>
      <c r="C157" s="62">
        <v>0</v>
      </c>
      <c r="D157" s="62" t="s">
        <v>110</v>
      </c>
      <c r="E157" s="62">
        <v>0</v>
      </c>
      <c r="F157" s="62">
        <v>0</v>
      </c>
      <c r="G157" s="62">
        <v>0</v>
      </c>
      <c r="H157" s="62"/>
      <c r="I157" s="62">
        <v>-7.1719999999999997</v>
      </c>
      <c r="J157" s="62">
        <v>3328</v>
      </c>
      <c r="K157" s="62">
        <v>10858</v>
      </c>
      <c r="L157" s="62">
        <v>10896</v>
      </c>
      <c r="M157" s="62" t="s">
        <v>31</v>
      </c>
      <c r="N157" s="62"/>
      <c r="O157" s="62">
        <v>-0.30599999999999999</v>
      </c>
      <c r="P157" s="62">
        <v>3299</v>
      </c>
      <c r="Q157" s="62">
        <v>10785</v>
      </c>
      <c r="R157" s="62">
        <v>10832</v>
      </c>
      <c r="S157" s="62" t="s">
        <v>31</v>
      </c>
      <c r="T157" s="62"/>
      <c r="U157" s="62">
        <v>-0.1</v>
      </c>
      <c r="V157" s="62">
        <v>0</v>
      </c>
      <c r="W157" s="62">
        <v>0</v>
      </c>
      <c r="X157" s="62">
        <v>0</v>
      </c>
      <c r="Y157" s="62" t="s">
        <v>32</v>
      </c>
      <c r="Z157" s="62"/>
      <c r="AA157" s="62">
        <v>-8.9999999999999993E-3</v>
      </c>
      <c r="AB157" s="62">
        <v>0</v>
      </c>
      <c r="AC157" s="62">
        <v>0</v>
      </c>
      <c r="AD157" s="62">
        <v>0</v>
      </c>
      <c r="AE157" s="62" t="s">
        <v>32</v>
      </c>
    </row>
    <row r="158" spans="1:31" hidden="1" x14ac:dyDescent="0.3">
      <c r="A158" s="62" t="s">
        <v>212</v>
      </c>
      <c r="B158" s="62">
        <v>157</v>
      </c>
      <c r="C158" s="62">
        <v>85</v>
      </c>
      <c r="D158" s="62" t="s">
        <v>37</v>
      </c>
      <c r="E158" s="62">
        <v>0</v>
      </c>
      <c r="F158" s="62">
        <v>8</v>
      </c>
      <c r="G158" s="62">
        <v>1</v>
      </c>
      <c r="H158" s="62"/>
      <c r="I158" s="62">
        <v>35.244</v>
      </c>
      <c r="J158" s="62">
        <v>15052</v>
      </c>
      <c r="K158" s="62">
        <v>10918</v>
      </c>
      <c r="L158" s="62">
        <v>10953</v>
      </c>
      <c r="M158" s="62" t="s">
        <v>31</v>
      </c>
      <c r="N158" s="62"/>
      <c r="O158" s="62">
        <v>0.96399999999999997</v>
      </c>
      <c r="P158" s="62">
        <v>7199</v>
      </c>
      <c r="Q158" s="62">
        <v>10845</v>
      </c>
      <c r="R158" s="62">
        <v>10892</v>
      </c>
      <c r="S158" s="62" t="s">
        <v>31</v>
      </c>
      <c r="T158" s="62"/>
      <c r="U158" s="62">
        <v>0.49399999999999999</v>
      </c>
      <c r="V158" s="62">
        <v>0</v>
      </c>
      <c r="W158" s="62">
        <v>0</v>
      </c>
      <c r="X158" s="62">
        <v>0</v>
      </c>
      <c r="Y158" s="62" t="s">
        <v>32</v>
      </c>
      <c r="Z158" s="62"/>
      <c r="AA158" s="62">
        <v>0.03</v>
      </c>
      <c r="AB158" s="62">
        <v>0</v>
      </c>
      <c r="AC158" s="62">
        <v>0</v>
      </c>
      <c r="AD158" s="62">
        <v>0</v>
      </c>
      <c r="AE158" s="62" t="s">
        <v>32</v>
      </c>
    </row>
    <row r="159" spans="1:31" hidden="1" x14ac:dyDescent="0.3">
      <c r="A159" s="62" t="s">
        <v>212</v>
      </c>
      <c r="B159" s="62">
        <v>158</v>
      </c>
      <c r="C159" s="62">
        <v>85</v>
      </c>
      <c r="D159" s="62" t="s">
        <v>37</v>
      </c>
      <c r="E159" s="62">
        <v>0</v>
      </c>
      <c r="F159" s="62">
        <v>8</v>
      </c>
      <c r="G159" s="62">
        <v>2</v>
      </c>
      <c r="H159" s="62"/>
      <c r="I159" s="62">
        <v>36.286000000000001</v>
      </c>
      <c r="J159" s="62">
        <v>15340</v>
      </c>
      <c r="K159" s="62">
        <v>10978</v>
      </c>
      <c r="L159" s="62">
        <v>11012</v>
      </c>
      <c r="M159" s="62" t="s">
        <v>31</v>
      </c>
      <c r="N159" s="62"/>
      <c r="O159" s="62">
        <v>0.95499999999999996</v>
      </c>
      <c r="P159" s="62">
        <v>7171</v>
      </c>
      <c r="Q159" s="62">
        <v>10905</v>
      </c>
      <c r="R159" s="62">
        <v>10952</v>
      </c>
      <c r="S159" s="62" t="s">
        <v>31</v>
      </c>
      <c r="T159" s="62"/>
      <c r="U159" s="62">
        <v>0.50800000000000001</v>
      </c>
      <c r="V159" s="62">
        <v>0</v>
      </c>
      <c r="W159" s="62">
        <v>0</v>
      </c>
      <c r="X159" s="62">
        <v>0</v>
      </c>
      <c r="Y159" s="62" t="s">
        <v>32</v>
      </c>
      <c r="Z159" s="62"/>
      <c r="AA159" s="62">
        <v>0.03</v>
      </c>
      <c r="AB159" s="62">
        <v>0</v>
      </c>
      <c r="AC159" s="62">
        <v>0</v>
      </c>
      <c r="AD159" s="62">
        <v>0</v>
      </c>
      <c r="AE159" s="62" t="s">
        <v>32</v>
      </c>
    </row>
    <row r="160" spans="1:31" hidden="1" x14ac:dyDescent="0.3">
      <c r="A160" s="62" t="s">
        <v>213</v>
      </c>
      <c r="B160" s="62">
        <v>159</v>
      </c>
      <c r="C160" s="62">
        <v>86</v>
      </c>
      <c r="D160" s="62" t="s">
        <v>30</v>
      </c>
      <c r="E160" s="62">
        <v>20</v>
      </c>
      <c r="F160" s="62">
        <v>0</v>
      </c>
      <c r="G160" s="62">
        <v>0</v>
      </c>
      <c r="H160" s="62"/>
      <c r="I160" s="62">
        <v>37.154000000000003</v>
      </c>
      <c r="J160" s="62">
        <v>15580</v>
      </c>
      <c r="K160" s="62">
        <v>11038</v>
      </c>
      <c r="L160" s="62">
        <v>11072</v>
      </c>
      <c r="M160" s="62" t="s">
        <v>31</v>
      </c>
      <c r="N160" s="62"/>
      <c r="O160" s="62">
        <v>1.0469999999999999</v>
      </c>
      <c r="P160" s="62">
        <v>7454</v>
      </c>
      <c r="Q160" s="62">
        <v>10965</v>
      </c>
      <c r="R160" s="62">
        <v>11012</v>
      </c>
      <c r="S160" s="62" t="s">
        <v>31</v>
      </c>
      <c r="T160" s="62"/>
      <c r="U160" s="62">
        <v>0.52</v>
      </c>
      <c r="V160" s="62">
        <v>0</v>
      </c>
      <c r="W160" s="62">
        <v>0</v>
      </c>
      <c r="X160" s="62">
        <v>0</v>
      </c>
      <c r="Y160" s="62" t="s">
        <v>32</v>
      </c>
      <c r="Z160" s="62"/>
      <c r="AA160" s="62">
        <v>3.2000000000000001E-2</v>
      </c>
      <c r="AB160" s="62">
        <v>0</v>
      </c>
      <c r="AC160" s="62">
        <v>0</v>
      </c>
      <c r="AD160" s="62">
        <v>0</v>
      </c>
      <c r="AE160" s="62" t="s">
        <v>32</v>
      </c>
    </row>
    <row r="161" spans="1:31" hidden="1" x14ac:dyDescent="0.3">
      <c r="A161" s="62" t="s">
        <v>214</v>
      </c>
      <c r="B161" s="62">
        <v>160</v>
      </c>
      <c r="C161" s="62">
        <v>87</v>
      </c>
      <c r="D161" s="62" t="s">
        <v>30</v>
      </c>
      <c r="E161" s="62">
        <v>20</v>
      </c>
      <c r="F161" s="62">
        <v>0</v>
      </c>
      <c r="G161" s="62">
        <v>0</v>
      </c>
      <c r="H161" s="62"/>
      <c r="I161" s="62">
        <v>35.953000000000003</v>
      </c>
      <c r="J161" s="62">
        <v>15248</v>
      </c>
      <c r="K161" s="62">
        <v>11098</v>
      </c>
      <c r="L161" s="62">
        <v>11132</v>
      </c>
      <c r="M161" s="62" t="s">
        <v>31</v>
      </c>
      <c r="N161" s="62"/>
      <c r="O161" s="62">
        <v>1.006</v>
      </c>
      <c r="P161" s="62">
        <v>7328</v>
      </c>
      <c r="Q161" s="62">
        <v>11025</v>
      </c>
      <c r="R161" s="62">
        <v>11072</v>
      </c>
      <c r="S161" s="62" t="s">
        <v>31</v>
      </c>
      <c r="T161" s="62"/>
      <c r="U161" s="62">
        <v>0.504</v>
      </c>
      <c r="V161" s="62">
        <v>0</v>
      </c>
      <c r="W161" s="62">
        <v>0</v>
      </c>
      <c r="X161" s="62">
        <v>0</v>
      </c>
      <c r="Y161" s="62" t="s">
        <v>32</v>
      </c>
      <c r="Z161" s="62"/>
      <c r="AA161" s="62">
        <v>3.1E-2</v>
      </c>
      <c r="AB161" s="62">
        <v>0</v>
      </c>
      <c r="AC161" s="62">
        <v>0</v>
      </c>
      <c r="AD161" s="62">
        <v>0</v>
      </c>
      <c r="AE161" s="62" t="s">
        <v>32</v>
      </c>
    </row>
    <row r="162" spans="1:31" hidden="1" x14ac:dyDescent="0.3">
      <c r="A162" s="62" t="s">
        <v>215</v>
      </c>
      <c r="B162" s="62">
        <v>161</v>
      </c>
      <c r="C162" s="62">
        <v>88</v>
      </c>
      <c r="D162" s="62" t="s">
        <v>30</v>
      </c>
      <c r="E162" s="62">
        <v>20</v>
      </c>
      <c r="F162" s="62">
        <v>0</v>
      </c>
      <c r="G162" s="62">
        <v>0</v>
      </c>
      <c r="H162" s="62"/>
      <c r="I162" s="62">
        <v>36.789000000000001</v>
      </c>
      <c r="J162" s="62">
        <v>15479</v>
      </c>
      <c r="K162" s="62">
        <v>11158</v>
      </c>
      <c r="L162" s="62">
        <v>11192</v>
      </c>
      <c r="M162" s="62" t="s">
        <v>31</v>
      </c>
      <c r="N162" s="62"/>
      <c r="O162" s="62">
        <v>1.046</v>
      </c>
      <c r="P162" s="62">
        <v>7451</v>
      </c>
      <c r="Q162" s="62">
        <v>11085</v>
      </c>
      <c r="R162" s="62">
        <v>11132</v>
      </c>
      <c r="S162" s="62" t="s">
        <v>31</v>
      </c>
      <c r="T162" s="62"/>
      <c r="U162" s="62">
        <v>0.51500000000000001</v>
      </c>
      <c r="V162" s="62">
        <v>0</v>
      </c>
      <c r="W162" s="62">
        <v>0</v>
      </c>
      <c r="X162" s="62">
        <v>0</v>
      </c>
      <c r="Y162" s="62" t="s">
        <v>32</v>
      </c>
      <c r="Z162" s="62"/>
      <c r="AA162" s="62">
        <v>3.2000000000000001E-2</v>
      </c>
      <c r="AB162" s="62">
        <v>0</v>
      </c>
      <c r="AC162" s="62">
        <v>0</v>
      </c>
      <c r="AD162" s="62">
        <v>0</v>
      </c>
      <c r="AE162" s="62" t="s">
        <v>32</v>
      </c>
    </row>
    <row r="163" spans="1:31" hidden="1" x14ac:dyDescent="0.3">
      <c r="A163" s="62" t="s">
        <v>216</v>
      </c>
      <c r="B163" s="62">
        <v>162</v>
      </c>
      <c r="C163" s="62">
        <v>89</v>
      </c>
      <c r="D163" s="62" t="s">
        <v>30</v>
      </c>
      <c r="E163" s="62">
        <v>20</v>
      </c>
      <c r="F163" s="62">
        <v>0</v>
      </c>
      <c r="G163" s="62">
        <v>0</v>
      </c>
      <c r="H163" s="62"/>
      <c r="I163" s="62">
        <v>35.154000000000003</v>
      </c>
      <c r="J163" s="62">
        <v>15027</v>
      </c>
      <c r="K163" s="62">
        <v>11218</v>
      </c>
      <c r="L163" s="62">
        <v>11253</v>
      </c>
      <c r="M163" s="62" t="s">
        <v>31</v>
      </c>
      <c r="N163" s="62"/>
      <c r="O163" s="62">
        <v>0.98099999999999998</v>
      </c>
      <c r="P163" s="62">
        <v>7251</v>
      </c>
      <c r="Q163" s="62">
        <v>11145</v>
      </c>
      <c r="R163" s="62">
        <v>11192</v>
      </c>
      <c r="S163" s="62" t="s">
        <v>31</v>
      </c>
      <c r="T163" s="62"/>
      <c r="U163" s="62">
        <v>0.49199999999999999</v>
      </c>
      <c r="V163" s="62">
        <v>0</v>
      </c>
      <c r="W163" s="62">
        <v>0</v>
      </c>
      <c r="X163" s="62">
        <v>0</v>
      </c>
      <c r="Y163" s="62" t="s">
        <v>32</v>
      </c>
      <c r="Z163" s="62"/>
      <c r="AA163" s="62">
        <v>0.03</v>
      </c>
      <c r="AB163" s="62">
        <v>0</v>
      </c>
      <c r="AC163" s="62">
        <v>0</v>
      </c>
      <c r="AD163" s="62">
        <v>0</v>
      </c>
      <c r="AE163" s="62" t="s">
        <v>32</v>
      </c>
    </row>
    <row r="164" spans="1:31" hidden="1" x14ac:dyDescent="0.3">
      <c r="A164" s="62" t="s">
        <v>217</v>
      </c>
      <c r="B164" s="62">
        <v>163</v>
      </c>
      <c r="C164" s="62">
        <v>90</v>
      </c>
      <c r="D164" s="62" t="s">
        <v>30</v>
      </c>
      <c r="E164" s="62">
        <v>20</v>
      </c>
      <c r="F164" s="62">
        <v>0</v>
      </c>
      <c r="G164" s="62">
        <v>0</v>
      </c>
      <c r="H164" s="62"/>
      <c r="I164" s="62">
        <v>36.542999999999999</v>
      </c>
      <c r="J164" s="62">
        <v>15411</v>
      </c>
      <c r="K164" s="62">
        <v>11278</v>
      </c>
      <c r="L164" s="62">
        <v>11313</v>
      </c>
      <c r="M164" s="62" t="s">
        <v>31</v>
      </c>
      <c r="N164" s="62"/>
      <c r="O164" s="62">
        <v>1.0920000000000001</v>
      </c>
      <c r="P164" s="62">
        <v>7590</v>
      </c>
      <c r="Q164" s="62">
        <v>11205</v>
      </c>
      <c r="R164" s="62">
        <v>11251</v>
      </c>
      <c r="S164" s="62" t="s">
        <v>31</v>
      </c>
      <c r="T164" s="62"/>
      <c r="U164" s="62">
        <v>0.51200000000000001</v>
      </c>
      <c r="V164" s="62">
        <v>0</v>
      </c>
      <c r="W164" s="62">
        <v>0</v>
      </c>
      <c r="X164" s="62">
        <v>0</v>
      </c>
      <c r="Y164" s="62" t="s">
        <v>32</v>
      </c>
      <c r="Z164" s="62"/>
      <c r="AA164" s="62">
        <v>3.4000000000000002E-2</v>
      </c>
      <c r="AB164" s="62">
        <v>0</v>
      </c>
      <c r="AC164" s="62">
        <v>0</v>
      </c>
      <c r="AD164" s="62">
        <v>0</v>
      </c>
      <c r="AE164" s="62" t="s">
        <v>32</v>
      </c>
    </row>
    <row r="165" spans="1:31" hidden="1" x14ac:dyDescent="0.3">
      <c r="A165" s="62" t="s">
        <v>218</v>
      </c>
      <c r="B165" s="62">
        <v>164</v>
      </c>
      <c r="C165" s="62">
        <v>91</v>
      </c>
      <c r="D165" s="62" t="s">
        <v>30</v>
      </c>
      <c r="E165" s="62">
        <v>0</v>
      </c>
      <c r="F165" s="62">
        <v>0</v>
      </c>
      <c r="G165" s="62">
        <v>0</v>
      </c>
      <c r="H165" s="62"/>
      <c r="I165" s="62">
        <v>34.582000000000001</v>
      </c>
      <c r="J165" s="62">
        <v>14869</v>
      </c>
      <c r="K165" s="62">
        <v>11338</v>
      </c>
      <c r="L165" s="62">
        <v>11373</v>
      </c>
      <c r="M165" s="62" t="s">
        <v>31</v>
      </c>
      <c r="N165" s="62"/>
      <c r="O165" s="62">
        <v>0.93400000000000005</v>
      </c>
      <c r="P165" s="62">
        <v>7105</v>
      </c>
      <c r="Q165" s="62">
        <v>11265</v>
      </c>
      <c r="R165" s="62">
        <v>11311</v>
      </c>
      <c r="S165" s="62" t="s">
        <v>31</v>
      </c>
      <c r="T165" s="62"/>
      <c r="U165" s="62">
        <v>0.48399999999999999</v>
      </c>
      <c r="V165" s="62">
        <v>0</v>
      </c>
      <c r="W165" s="62">
        <v>0</v>
      </c>
      <c r="X165" s="62">
        <v>0</v>
      </c>
      <c r="Y165" s="62" t="s">
        <v>32</v>
      </c>
      <c r="Z165" s="62"/>
      <c r="AA165" s="62">
        <v>2.9000000000000001E-2</v>
      </c>
      <c r="AB165" s="62">
        <v>0</v>
      </c>
      <c r="AC165" s="62">
        <v>0</v>
      </c>
      <c r="AD165" s="62">
        <v>0</v>
      </c>
      <c r="AE165" s="62" t="s">
        <v>32</v>
      </c>
    </row>
    <row r="166" spans="1:31" hidden="1" x14ac:dyDescent="0.3">
      <c r="A166" s="62" t="s">
        <v>219</v>
      </c>
      <c r="B166" s="62">
        <v>165</v>
      </c>
      <c r="C166" s="62">
        <v>92</v>
      </c>
      <c r="D166" s="62" t="s">
        <v>30</v>
      </c>
      <c r="E166" s="62">
        <v>0</v>
      </c>
      <c r="F166" s="62">
        <v>0</v>
      </c>
      <c r="G166" s="62">
        <v>0</v>
      </c>
      <c r="H166" s="62"/>
      <c r="I166" s="62">
        <v>35.164000000000001</v>
      </c>
      <c r="J166" s="62">
        <v>15030</v>
      </c>
      <c r="K166" s="62">
        <v>11398</v>
      </c>
      <c r="L166" s="62">
        <v>11434</v>
      </c>
      <c r="M166" s="62" t="s">
        <v>31</v>
      </c>
      <c r="N166" s="62"/>
      <c r="O166" s="62">
        <v>0.95499999999999996</v>
      </c>
      <c r="P166" s="62">
        <v>7171</v>
      </c>
      <c r="Q166" s="62">
        <v>11325</v>
      </c>
      <c r="R166" s="62">
        <v>11371</v>
      </c>
      <c r="S166" s="62" t="s">
        <v>31</v>
      </c>
      <c r="T166" s="62"/>
      <c r="U166" s="62">
        <v>0.49299999999999999</v>
      </c>
      <c r="V166" s="62">
        <v>0</v>
      </c>
      <c r="W166" s="62">
        <v>0</v>
      </c>
      <c r="X166" s="62">
        <v>0</v>
      </c>
      <c r="Y166" s="62" t="s">
        <v>32</v>
      </c>
      <c r="Z166" s="62"/>
      <c r="AA166" s="62">
        <v>0.03</v>
      </c>
      <c r="AB166" s="62">
        <v>0</v>
      </c>
      <c r="AC166" s="62">
        <v>0</v>
      </c>
      <c r="AD166" s="62">
        <v>0</v>
      </c>
      <c r="AE166" s="62" t="s">
        <v>32</v>
      </c>
    </row>
    <row r="167" spans="1:31" hidden="1" x14ac:dyDescent="0.3">
      <c r="A167" s="62" t="s">
        <v>220</v>
      </c>
      <c r="B167" s="62">
        <v>166</v>
      </c>
      <c r="C167" s="62">
        <v>93</v>
      </c>
      <c r="D167" s="62" t="s">
        <v>30</v>
      </c>
      <c r="E167" s="62">
        <v>0</v>
      </c>
      <c r="F167" s="62">
        <v>0</v>
      </c>
      <c r="G167" s="62">
        <v>0</v>
      </c>
      <c r="H167" s="62"/>
      <c r="I167" s="62">
        <v>35.015999999999998</v>
      </c>
      <c r="J167" s="62">
        <v>14989</v>
      </c>
      <c r="K167" s="62">
        <v>11458</v>
      </c>
      <c r="L167" s="62">
        <v>11494</v>
      </c>
      <c r="M167" s="62" t="s">
        <v>31</v>
      </c>
      <c r="N167" s="62"/>
      <c r="O167" s="62">
        <v>0.94499999999999995</v>
      </c>
      <c r="P167" s="62">
        <v>7140</v>
      </c>
      <c r="Q167" s="62">
        <v>11385</v>
      </c>
      <c r="R167" s="62">
        <v>11430</v>
      </c>
      <c r="S167" s="62" t="s">
        <v>31</v>
      </c>
      <c r="T167" s="62"/>
      <c r="U167" s="62">
        <v>0.49</v>
      </c>
      <c r="V167" s="62">
        <v>0</v>
      </c>
      <c r="W167" s="62">
        <v>0</v>
      </c>
      <c r="X167" s="62">
        <v>0</v>
      </c>
      <c r="Y167" s="62" t="s">
        <v>32</v>
      </c>
      <c r="Z167" s="62"/>
      <c r="AA167" s="62">
        <v>2.9000000000000001E-2</v>
      </c>
      <c r="AB167" s="62">
        <v>0</v>
      </c>
      <c r="AC167" s="62">
        <v>0</v>
      </c>
      <c r="AD167" s="62">
        <v>0</v>
      </c>
      <c r="AE167" s="62" t="s">
        <v>32</v>
      </c>
    </row>
    <row r="168" spans="1:31" hidden="1" x14ac:dyDescent="0.3">
      <c r="A168" s="62" t="s">
        <v>221</v>
      </c>
      <c r="B168" s="62">
        <v>167</v>
      </c>
      <c r="C168" s="62">
        <v>94</v>
      </c>
      <c r="D168" s="62" t="s">
        <v>30</v>
      </c>
      <c r="E168" s="62">
        <v>0</v>
      </c>
      <c r="F168" s="62">
        <v>0</v>
      </c>
      <c r="G168" s="62">
        <v>0</v>
      </c>
      <c r="H168" s="62"/>
      <c r="I168" s="62">
        <v>35.543999999999997</v>
      </c>
      <c r="J168" s="62">
        <v>15135</v>
      </c>
      <c r="K168" s="62">
        <v>11518</v>
      </c>
      <c r="L168" s="62">
        <v>11553</v>
      </c>
      <c r="M168" s="62" t="s">
        <v>31</v>
      </c>
      <c r="N168" s="62"/>
      <c r="O168" s="62">
        <v>0.92500000000000004</v>
      </c>
      <c r="P168" s="62">
        <v>7078</v>
      </c>
      <c r="Q168" s="62">
        <v>11445</v>
      </c>
      <c r="R168" s="62">
        <v>11490</v>
      </c>
      <c r="S168" s="62" t="s">
        <v>31</v>
      </c>
      <c r="T168" s="62"/>
      <c r="U168" s="62">
        <v>0.498</v>
      </c>
      <c r="V168" s="62">
        <v>0</v>
      </c>
      <c r="W168" s="62">
        <v>0</v>
      </c>
      <c r="X168" s="62">
        <v>0</v>
      </c>
      <c r="Y168" s="62" t="s">
        <v>32</v>
      </c>
      <c r="Z168" s="62"/>
      <c r="AA168" s="62">
        <v>2.9000000000000001E-2</v>
      </c>
      <c r="AB168" s="62">
        <v>0</v>
      </c>
      <c r="AC168" s="62">
        <v>0</v>
      </c>
      <c r="AD168" s="62">
        <v>0</v>
      </c>
      <c r="AE168" s="62" t="s">
        <v>32</v>
      </c>
    </row>
    <row r="169" spans="1:31" ht="12.6" hidden="1" customHeight="1" x14ac:dyDescent="0.3">
      <c r="A169" s="62" t="s">
        <v>41</v>
      </c>
      <c r="B169" s="62">
        <v>114</v>
      </c>
      <c r="C169" s="62">
        <v>60</v>
      </c>
      <c r="D169" s="62" t="s">
        <v>30</v>
      </c>
      <c r="E169" s="62">
        <v>20</v>
      </c>
      <c r="F169" s="62">
        <v>0</v>
      </c>
      <c r="G169" s="62">
        <v>0</v>
      </c>
      <c r="H169" s="62"/>
      <c r="I169" s="62">
        <v>6.0810000000000004</v>
      </c>
      <c r="J169" s="62">
        <v>6991</v>
      </c>
      <c r="K169" s="62">
        <v>7978</v>
      </c>
      <c r="L169" s="62">
        <v>8012</v>
      </c>
      <c r="M169" s="62" t="s">
        <v>31</v>
      </c>
      <c r="N169" s="62"/>
      <c r="O169" s="62">
        <v>0.89400000000000002</v>
      </c>
      <c r="P169" s="62">
        <v>6984</v>
      </c>
      <c r="Q169" s="62">
        <v>7905</v>
      </c>
      <c r="R169" s="62">
        <v>7950</v>
      </c>
      <c r="S169" s="62" t="s">
        <v>31</v>
      </c>
      <c r="T169" s="62"/>
      <c r="U169" s="62">
        <v>8.5000000000000006E-2</v>
      </c>
      <c r="V169" s="62">
        <v>0</v>
      </c>
      <c r="W169" s="62">
        <v>0</v>
      </c>
      <c r="X169" s="62">
        <v>0</v>
      </c>
      <c r="Y169" s="62" t="s">
        <v>32</v>
      </c>
      <c r="Z169" s="62"/>
      <c r="AA169" s="62">
        <v>2.8000000000000001E-2</v>
      </c>
      <c r="AB169" s="62">
        <v>0</v>
      </c>
      <c r="AC169" s="62">
        <v>0</v>
      </c>
      <c r="AD169" s="62">
        <v>0</v>
      </c>
      <c r="AE169" s="62" t="s">
        <v>32</v>
      </c>
    </row>
    <row r="170" spans="1:31" ht="12.6" hidden="1" customHeight="1" x14ac:dyDescent="0.3">
      <c r="A170" s="62" t="s">
        <v>41</v>
      </c>
      <c r="B170" s="62">
        <v>132</v>
      </c>
      <c r="C170" s="62">
        <v>72</v>
      </c>
      <c r="D170" s="62" t="s">
        <v>30</v>
      </c>
      <c r="E170" s="62">
        <v>20</v>
      </c>
      <c r="F170" s="62">
        <v>0</v>
      </c>
      <c r="G170" s="62">
        <v>0</v>
      </c>
      <c r="H170" s="62"/>
      <c r="I170" s="62">
        <v>6.24</v>
      </c>
      <c r="J170" s="62">
        <v>7035</v>
      </c>
      <c r="K170" s="62">
        <v>9178</v>
      </c>
      <c r="L170" s="62">
        <v>9214</v>
      </c>
      <c r="M170" s="62" t="s">
        <v>31</v>
      </c>
      <c r="N170" s="62"/>
      <c r="O170" s="62">
        <v>0.93200000000000005</v>
      </c>
      <c r="P170" s="62">
        <v>7100</v>
      </c>
      <c r="Q170" s="62">
        <v>9105</v>
      </c>
      <c r="R170" s="62">
        <v>9149</v>
      </c>
      <c r="S170" s="62" t="s">
        <v>31</v>
      </c>
      <c r="T170" s="62"/>
      <c r="U170" s="62">
        <v>8.6999999999999994E-2</v>
      </c>
      <c r="V170" s="62">
        <v>0</v>
      </c>
      <c r="W170" s="62">
        <v>0</v>
      </c>
      <c r="X170" s="62">
        <v>0</v>
      </c>
      <c r="Y170" s="62" t="s">
        <v>32</v>
      </c>
      <c r="Z170" s="62"/>
      <c r="AA170" s="62">
        <v>2.9000000000000001E-2</v>
      </c>
      <c r="AB170" s="62">
        <v>0</v>
      </c>
      <c r="AC170" s="62">
        <v>0</v>
      </c>
      <c r="AD170" s="62">
        <v>0</v>
      </c>
      <c r="AE170" s="62" t="s">
        <v>32</v>
      </c>
    </row>
    <row r="171" spans="1:31" x14ac:dyDescent="0.3">
      <c r="A171" s="62" t="s">
        <v>106</v>
      </c>
      <c r="B171" s="62">
        <v>204</v>
      </c>
      <c r="C171" s="62">
        <v>132</v>
      </c>
      <c r="D171" s="62" t="s">
        <v>108</v>
      </c>
      <c r="E171" s="62">
        <v>0</v>
      </c>
      <c r="F171" s="62">
        <v>0</v>
      </c>
      <c r="G171" s="62">
        <v>0</v>
      </c>
      <c r="H171" s="62"/>
      <c r="I171" s="62">
        <v>74.225999999999999</v>
      </c>
      <c r="J171" s="62">
        <v>25827</v>
      </c>
      <c r="K171" s="62">
        <v>13978</v>
      </c>
      <c r="L171" s="62">
        <v>14013</v>
      </c>
      <c r="M171" s="62" t="s">
        <v>31</v>
      </c>
      <c r="N171" s="62"/>
      <c r="O171" s="62">
        <v>7.4359999999999999</v>
      </c>
      <c r="P171" s="62">
        <v>27073</v>
      </c>
      <c r="Q171" s="62">
        <v>13905</v>
      </c>
      <c r="R171" s="62">
        <v>13947</v>
      </c>
      <c r="S171" s="62" t="s">
        <v>31</v>
      </c>
      <c r="T171" s="62"/>
      <c r="U171" s="62">
        <v>1.04</v>
      </c>
      <c r="V171" s="62">
        <v>0</v>
      </c>
      <c r="W171" s="62">
        <v>0</v>
      </c>
      <c r="X171" s="62">
        <v>0</v>
      </c>
      <c r="Y171" s="62" t="s">
        <v>32</v>
      </c>
      <c r="Z171" s="62"/>
      <c r="AA171" s="62">
        <v>0.23</v>
      </c>
      <c r="AB171" s="62">
        <v>0</v>
      </c>
      <c r="AC171" s="62">
        <v>0</v>
      </c>
      <c r="AD171" s="62">
        <v>0</v>
      </c>
      <c r="AE171" s="62" t="s">
        <v>32</v>
      </c>
    </row>
    <row r="172" spans="1:31" x14ac:dyDescent="0.3">
      <c r="A172" s="62" t="s">
        <v>106</v>
      </c>
      <c r="B172" s="62">
        <v>19</v>
      </c>
      <c r="C172" s="62">
        <v>133</v>
      </c>
      <c r="D172" s="62" t="s">
        <v>108</v>
      </c>
      <c r="E172" s="62">
        <v>0</v>
      </c>
      <c r="F172" s="62">
        <v>0</v>
      </c>
      <c r="G172" s="62">
        <v>0</v>
      </c>
      <c r="H172" s="62"/>
      <c r="I172" s="62">
        <v>2.0139999999999998</v>
      </c>
      <c r="J172" s="62">
        <v>5867</v>
      </c>
      <c r="K172" s="62">
        <v>1678</v>
      </c>
      <c r="L172" s="62">
        <v>1710</v>
      </c>
      <c r="M172" s="62" t="s">
        <v>31</v>
      </c>
      <c r="N172" s="62"/>
      <c r="O172" s="62">
        <v>0.186</v>
      </c>
      <c r="P172" s="62">
        <v>4809</v>
      </c>
      <c r="Q172" s="62">
        <v>1605</v>
      </c>
      <c r="R172" s="62">
        <v>1650</v>
      </c>
      <c r="S172" s="62" t="s">
        <v>31</v>
      </c>
      <c r="T172" s="62"/>
      <c r="U172" s="62">
        <v>2.8000000000000001E-2</v>
      </c>
      <c r="V172" s="62">
        <v>0</v>
      </c>
      <c r="W172" s="62">
        <v>0</v>
      </c>
      <c r="X172" s="62">
        <v>0</v>
      </c>
      <c r="Y172" s="62" t="s">
        <v>32</v>
      </c>
      <c r="Z172" s="62"/>
      <c r="AA172" s="62">
        <v>6.0000000000000001E-3</v>
      </c>
      <c r="AB172" s="62">
        <v>0</v>
      </c>
      <c r="AC172" s="62">
        <v>0</v>
      </c>
      <c r="AD172" s="62">
        <v>0</v>
      </c>
      <c r="AE172" s="62" t="s">
        <v>32</v>
      </c>
    </row>
    <row r="173" spans="1:31" x14ac:dyDescent="0.3">
      <c r="A173" s="62" t="s">
        <v>106</v>
      </c>
      <c r="B173" s="62">
        <v>41</v>
      </c>
      <c r="C173" s="62">
        <v>133</v>
      </c>
      <c r="D173" s="62" t="s">
        <v>108</v>
      </c>
      <c r="E173" s="62">
        <v>0</v>
      </c>
      <c r="F173" s="62">
        <v>0</v>
      </c>
      <c r="G173" s="62">
        <v>0</v>
      </c>
      <c r="H173" s="62"/>
      <c r="I173" s="62">
        <v>1.5980000000000001</v>
      </c>
      <c r="J173" s="62">
        <v>5752</v>
      </c>
      <c r="K173" s="62">
        <v>3118</v>
      </c>
      <c r="L173" s="62">
        <v>3153</v>
      </c>
      <c r="M173" s="62" t="s">
        <v>31</v>
      </c>
      <c r="N173" s="62"/>
      <c r="O173" s="62">
        <v>0.16900000000000001</v>
      </c>
      <c r="P173" s="62">
        <v>4756</v>
      </c>
      <c r="Q173" s="62">
        <v>3045</v>
      </c>
      <c r="R173" s="62">
        <v>3091</v>
      </c>
      <c r="S173" s="62" t="s">
        <v>31</v>
      </c>
      <c r="T173" s="62"/>
      <c r="U173" s="62">
        <v>2.1999999999999999E-2</v>
      </c>
      <c r="V173" s="62">
        <v>0</v>
      </c>
      <c r="W173" s="62">
        <v>0</v>
      </c>
      <c r="X173" s="62">
        <v>0</v>
      </c>
      <c r="Y173" s="62" t="s">
        <v>32</v>
      </c>
      <c r="Z173" s="62"/>
      <c r="AA173" s="62">
        <v>5.0000000000000001E-3</v>
      </c>
      <c r="AB173" s="62">
        <v>0</v>
      </c>
      <c r="AC173" s="62">
        <v>0</v>
      </c>
      <c r="AD173" s="62">
        <v>0</v>
      </c>
      <c r="AE173" s="62" t="s">
        <v>32</v>
      </c>
    </row>
    <row r="174" spans="1:31" x14ac:dyDescent="0.3">
      <c r="A174" s="62" t="s">
        <v>106</v>
      </c>
      <c r="B174" s="62">
        <v>59</v>
      </c>
      <c r="C174" s="62">
        <v>133</v>
      </c>
      <c r="D174" s="62" t="s">
        <v>108</v>
      </c>
      <c r="E174" s="62">
        <v>0</v>
      </c>
      <c r="F174" s="62">
        <v>0</v>
      </c>
      <c r="G174" s="62">
        <v>0</v>
      </c>
      <c r="H174" s="62"/>
      <c r="I174" s="62">
        <v>1.8839999999999999</v>
      </c>
      <c r="J174" s="62">
        <v>5831</v>
      </c>
      <c r="K174" s="62">
        <v>4318</v>
      </c>
      <c r="L174" s="62">
        <v>4349</v>
      </c>
      <c r="M174" s="62" t="s">
        <v>31</v>
      </c>
      <c r="N174" s="62"/>
      <c r="O174" s="62">
        <v>0.158</v>
      </c>
      <c r="P174" s="62">
        <v>4724</v>
      </c>
      <c r="Q174" s="62">
        <v>4245</v>
      </c>
      <c r="R174" s="62">
        <v>4290</v>
      </c>
      <c r="S174" s="62" t="s">
        <v>31</v>
      </c>
      <c r="T174" s="62"/>
      <c r="U174" s="62">
        <v>2.5999999999999999E-2</v>
      </c>
      <c r="V174" s="62">
        <v>0</v>
      </c>
      <c r="W174" s="62">
        <v>0</v>
      </c>
      <c r="X174" s="62">
        <v>0</v>
      </c>
      <c r="Y174" s="62" t="s">
        <v>32</v>
      </c>
      <c r="Z174" s="62"/>
      <c r="AA174" s="62">
        <v>5.0000000000000001E-3</v>
      </c>
      <c r="AB174" s="62">
        <v>0</v>
      </c>
      <c r="AC174" s="62">
        <v>0</v>
      </c>
      <c r="AD174" s="62">
        <v>0</v>
      </c>
      <c r="AE174" s="62" t="s">
        <v>32</v>
      </c>
    </row>
    <row r="175" spans="1:31" hidden="1" x14ac:dyDescent="0.3">
      <c r="A175" s="62" t="s">
        <v>109</v>
      </c>
      <c r="B175" s="62">
        <v>174</v>
      </c>
      <c r="C175" s="62">
        <v>0</v>
      </c>
      <c r="D175" s="62" t="s">
        <v>110</v>
      </c>
      <c r="E175" s="62">
        <v>0</v>
      </c>
      <c r="F175" s="62">
        <v>0</v>
      </c>
      <c r="G175" s="62">
        <v>0</v>
      </c>
      <c r="H175" s="62"/>
      <c r="I175" s="62">
        <v>-7.1719999999999997</v>
      </c>
      <c r="J175" s="62">
        <v>3328</v>
      </c>
      <c r="K175" s="62">
        <v>12058</v>
      </c>
      <c r="L175" s="62">
        <v>12096</v>
      </c>
      <c r="M175" s="62" t="s">
        <v>31</v>
      </c>
      <c r="N175" s="62"/>
      <c r="O175" s="62">
        <v>-0.30599999999999999</v>
      </c>
      <c r="P175" s="62">
        <v>3299</v>
      </c>
      <c r="Q175" s="62">
        <v>11985</v>
      </c>
      <c r="R175" s="62">
        <v>12032</v>
      </c>
      <c r="S175" s="62" t="s">
        <v>31</v>
      </c>
      <c r="T175" s="62"/>
      <c r="U175" s="62">
        <v>-0.1</v>
      </c>
      <c r="V175" s="62">
        <v>0</v>
      </c>
      <c r="W175" s="62">
        <v>0</v>
      </c>
      <c r="X175" s="62">
        <v>0</v>
      </c>
      <c r="Y175" s="62" t="s">
        <v>32</v>
      </c>
      <c r="Z175" s="62"/>
      <c r="AA175" s="62">
        <v>-8.9999999999999993E-3</v>
      </c>
      <c r="AB175" s="62">
        <v>0</v>
      </c>
      <c r="AC175" s="62">
        <v>0</v>
      </c>
      <c r="AD175" s="62">
        <v>0</v>
      </c>
      <c r="AE175" s="62" t="s">
        <v>32</v>
      </c>
    </row>
    <row r="176" spans="1:31" hidden="1" x14ac:dyDescent="0.3">
      <c r="A176" s="62" t="s">
        <v>222</v>
      </c>
      <c r="B176" s="62">
        <v>175</v>
      </c>
      <c r="C176" s="62">
        <v>97</v>
      </c>
      <c r="D176" s="62" t="s">
        <v>37</v>
      </c>
      <c r="E176" s="62">
        <v>0</v>
      </c>
      <c r="F176" s="62">
        <v>9</v>
      </c>
      <c r="G176" s="62">
        <v>1</v>
      </c>
      <c r="H176" s="62"/>
      <c r="I176" s="62">
        <v>33.840000000000003</v>
      </c>
      <c r="J176" s="62">
        <v>14664</v>
      </c>
      <c r="K176" s="62">
        <v>12118</v>
      </c>
      <c r="L176" s="62">
        <v>12153</v>
      </c>
      <c r="M176" s="62" t="s">
        <v>31</v>
      </c>
      <c r="N176" s="62"/>
      <c r="O176" s="62">
        <v>0.90800000000000003</v>
      </c>
      <c r="P176" s="62">
        <v>7025</v>
      </c>
      <c r="Q176" s="62">
        <v>12045</v>
      </c>
      <c r="R176" s="62">
        <v>12092</v>
      </c>
      <c r="S176" s="62" t="s">
        <v>31</v>
      </c>
      <c r="T176" s="62"/>
      <c r="U176" s="62">
        <v>0.47399999999999998</v>
      </c>
      <c r="V176" s="62">
        <v>0</v>
      </c>
      <c r="W176" s="62">
        <v>0</v>
      </c>
      <c r="X176" s="62">
        <v>0</v>
      </c>
      <c r="Y176" s="62" t="s">
        <v>32</v>
      </c>
      <c r="Z176" s="62"/>
      <c r="AA176" s="62">
        <v>2.8000000000000001E-2</v>
      </c>
      <c r="AB176" s="62">
        <v>0</v>
      </c>
      <c r="AC176" s="62">
        <v>0</v>
      </c>
      <c r="AD176" s="62">
        <v>0</v>
      </c>
      <c r="AE176" s="62" t="s">
        <v>32</v>
      </c>
    </row>
    <row r="177" spans="1:31" hidden="1" x14ac:dyDescent="0.3">
      <c r="A177" s="62" t="s">
        <v>222</v>
      </c>
      <c r="B177" s="62">
        <v>176</v>
      </c>
      <c r="C177" s="62">
        <v>97</v>
      </c>
      <c r="D177" s="62" t="s">
        <v>37</v>
      </c>
      <c r="E177" s="62">
        <v>0</v>
      </c>
      <c r="F177" s="62">
        <v>9</v>
      </c>
      <c r="G177" s="62">
        <v>2</v>
      </c>
      <c r="H177" s="62"/>
      <c r="I177" s="62">
        <v>34.441000000000003</v>
      </c>
      <c r="J177" s="62">
        <v>14830</v>
      </c>
      <c r="K177" s="62">
        <v>12178</v>
      </c>
      <c r="L177" s="62">
        <v>12213</v>
      </c>
      <c r="M177" s="62" t="s">
        <v>31</v>
      </c>
      <c r="N177" s="62"/>
      <c r="O177" s="62">
        <v>0.90700000000000003</v>
      </c>
      <c r="P177" s="62">
        <v>7023</v>
      </c>
      <c r="Q177" s="62">
        <v>12105</v>
      </c>
      <c r="R177" s="62">
        <v>12152</v>
      </c>
      <c r="S177" s="62" t="s">
        <v>31</v>
      </c>
      <c r="T177" s="62"/>
      <c r="U177" s="62">
        <v>0.48199999999999998</v>
      </c>
      <c r="V177" s="62">
        <v>0</v>
      </c>
      <c r="W177" s="62">
        <v>0</v>
      </c>
      <c r="X177" s="62">
        <v>0</v>
      </c>
      <c r="Y177" s="62" t="s">
        <v>32</v>
      </c>
      <c r="Z177" s="62"/>
      <c r="AA177" s="62">
        <v>2.8000000000000001E-2</v>
      </c>
      <c r="AB177" s="62">
        <v>0</v>
      </c>
      <c r="AC177" s="62">
        <v>0</v>
      </c>
      <c r="AD177" s="62">
        <v>0</v>
      </c>
      <c r="AE177" s="62" t="s">
        <v>32</v>
      </c>
    </row>
    <row r="178" spans="1:31" hidden="1" x14ac:dyDescent="0.3">
      <c r="A178" s="62" t="s">
        <v>223</v>
      </c>
      <c r="B178" s="62">
        <v>177</v>
      </c>
      <c r="C178" s="62">
        <v>98</v>
      </c>
      <c r="D178" s="62" t="s">
        <v>30</v>
      </c>
      <c r="E178" s="62">
        <v>0</v>
      </c>
      <c r="F178" s="62">
        <v>0</v>
      </c>
      <c r="G178" s="62">
        <v>0</v>
      </c>
      <c r="H178" s="62"/>
      <c r="I178" s="62">
        <v>36.789000000000001</v>
      </c>
      <c r="J178" s="62">
        <v>15479</v>
      </c>
      <c r="K178" s="62">
        <v>12238</v>
      </c>
      <c r="L178" s="62">
        <v>12273</v>
      </c>
      <c r="M178" s="62" t="s">
        <v>31</v>
      </c>
      <c r="N178" s="62"/>
      <c r="O178" s="62">
        <v>0.92</v>
      </c>
      <c r="P178" s="62">
        <v>7063</v>
      </c>
      <c r="Q178" s="62">
        <v>12165</v>
      </c>
      <c r="R178" s="62">
        <v>12212</v>
      </c>
      <c r="S178" s="62" t="s">
        <v>31</v>
      </c>
      <c r="T178" s="62"/>
      <c r="U178" s="62">
        <v>0.51500000000000001</v>
      </c>
      <c r="V178" s="62">
        <v>0</v>
      </c>
      <c r="W178" s="62">
        <v>0</v>
      </c>
      <c r="X178" s="62">
        <v>0</v>
      </c>
      <c r="Y178" s="62" t="s">
        <v>32</v>
      </c>
      <c r="Z178" s="62"/>
      <c r="AA178" s="62">
        <v>2.8000000000000001E-2</v>
      </c>
      <c r="AB178" s="62">
        <v>0</v>
      </c>
      <c r="AC178" s="62">
        <v>0</v>
      </c>
      <c r="AD178" s="62">
        <v>0</v>
      </c>
      <c r="AE178" s="62" t="s">
        <v>32</v>
      </c>
    </row>
    <row r="179" spans="1:31" hidden="1" x14ac:dyDescent="0.3">
      <c r="A179" s="62" t="s">
        <v>224</v>
      </c>
      <c r="B179" s="62">
        <v>178</v>
      </c>
      <c r="C179" s="62">
        <v>99</v>
      </c>
      <c r="D179" s="62" t="s">
        <v>30</v>
      </c>
      <c r="E179" s="62">
        <v>0</v>
      </c>
      <c r="F179" s="62">
        <v>0</v>
      </c>
      <c r="G179" s="62">
        <v>0</v>
      </c>
      <c r="H179" s="62"/>
      <c r="I179" s="62">
        <v>35.009</v>
      </c>
      <c r="J179" s="62">
        <v>14987</v>
      </c>
      <c r="K179" s="62">
        <v>12298</v>
      </c>
      <c r="L179" s="62">
        <v>12332</v>
      </c>
      <c r="M179" s="62" t="s">
        <v>31</v>
      </c>
      <c r="N179" s="62"/>
      <c r="O179" s="62">
        <v>0.92800000000000005</v>
      </c>
      <c r="P179" s="62">
        <v>7088</v>
      </c>
      <c r="Q179" s="62">
        <v>12225</v>
      </c>
      <c r="R179" s="62">
        <v>12272</v>
      </c>
      <c r="S179" s="62" t="s">
        <v>31</v>
      </c>
      <c r="T179" s="62"/>
      <c r="U179" s="62">
        <v>0.49</v>
      </c>
      <c r="V179" s="62">
        <v>0</v>
      </c>
      <c r="W179" s="62">
        <v>0</v>
      </c>
      <c r="X179" s="62">
        <v>0</v>
      </c>
      <c r="Y179" s="62" t="s">
        <v>32</v>
      </c>
      <c r="Z179" s="62"/>
      <c r="AA179" s="62">
        <v>2.9000000000000001E-2</v>
      </c>
      <c r="AB179" s="62">
        <v>0</v>
      </c>
      <c r="AC179" s="62">
        <v>0</v>
      </c>
      <c r="AD179" s="62">
        <v>0</v>
      </c>
      <c r="AE179" s="62" t="s">
        <v>32</v>
      </c>
    </row>
    <row r="180" spans="1:31" hidden="1" x14ac:dyDescent="0.3">
      <c r="A180" s="62" t="s">
        <v>225</v>
      </c>
      <c r="B180" s="62">
        <v>179</v>
      </c>
      <c r="C180" s="62">
        <v>100</v>
      </c>
      <c r="D180" s="62" t="s">
        <v>30</v>
      </c>
      <c r="E180" s="62">
        <v>0</v>
      </c>
      <c r="F180" s="62">
        <v>0</v>
      </c>
      <c r="G180" s="62">
        <v>0</v>
      </c>
      <c r="H180" s="62"/>
      <c r="I180" s="62">
        <v>35.642000000000003</v>
      </c>
      <c r="J180" s="62">
        <v>15162</v>
      </c>
      <c r="K180" s="62">
        <v>12358</v>
      </c>
      <c r="L180" s="62">
        <v>12393</v>
      </c>
      <c r="M180" s="62" t="s">
        <v>31</v>
      </c>
      <c r="N180" s="62"/>
      <c r="O180" s="62">
        <v>0.98899999999999999</v>
      </c>
      <c r="P180" s="62">
        <v>7275</v>
      </c>
      <c r="Q180" s="62">
        <v>12285</v>
      </c>
      <c r="R180" s="62">
        <v>12332</v>
      </c>
      <c r="S180" s="62" t="s">
        <v>31</v>
      </c>
      <c r="T180" s="62"/>
      <c r="U180" s="62">
        <v>0.499</v>
      </c>
      <c r="V180" s="62">
        <v>0</v>
      </c>
      <c r="W180" s="62">
        <v>0</v>
      </c>
      <c r="X180" s="62">
        <v>0</v>
      </c>
      <c r="Y180" s="62" t="s">
        <v>32</v>
      </c>
      <c r="Z180" s="62"/>
      <c r="AA180" s="62">
        <v>3.1E-2</v>
      </c>
      <c r="AB180" s="62">
        <v>0</v>
      </c>
      <c r="AC180" s="62">
        <v>0</v>
      </c>
      <c r="AD180" s="62">
        <v>0</v>
      </c>
      <c r="AE180" s="62" t="s">
        <v>32</v>
      </c>
    </row>
    <row r="181" spans="1:31" hidden="1" x14ac:dyDescent="0.3">
      <c r="A181" s="62" t="s">
        <v>226</v>
      </c>
      <c r="B181" s="62">
        <v>180</v>
      </c>
      <c r="C181" s="62">
        <v>101</v>
      </c>
      <c r="D181" s="62" t="s">
        <v>30</v>
      </c>
      <c r="E181" s="62">
        <v>0</v>
      </c>
      <c r="F181" s="62">
        <v>0</v>
      </c>
      <c r="G181" s="62">
        <v>0</v>
      </c>
      <c r="H181" s="62"/>
      <c r="I181" s="62">
        <v>34.841999999999999</v>
      </c>
      <c r="J181" s="62">
        <v>14941</v>
      </c>
      <c r="K181" s="62">
        <v>12418</v>
      </c>
      <c r="L181" s="62">
        <v>12453</v>
      </c>
      <c r="M181" s="62" t="s">
        <v>31</v>
      </c>
      <c r="N181" s="62"/>
      <c r="O181" s="62">
        <v>0.94599999999999995</v>
      </c>
      <c r="P181" s="62">
        <v>7142</v>
      </c>
      <c r="Q181" s="62">
        <v>12345</v>
      </c>
      <c r="R181" s="62">
        <v>12391</v>
      </c>
      <c r="S181" s="62" t="s">
        <v>31</v>
      </c>
      <c r="T181" s="62"/>
      <c r="U181" s="62">
        <v>0.48799999999999999</v>
      </c>
      <c r="V181" s="62">
        <v>0</v>
      </c>
      <c r="W181" s="62">
        <v>0</v>
      </c>
      <c r="X181" s="62">
        <v>0</v>
      </c>
      <c r="Y181" s="62" t="s">
        <v>32</v>
      </c>
      <c r="Z181" s="62"/>
      <c r="AA181" s="62">
        <v>2.9000000000000001E-2</v>
      </c>
      <c r="AB181" s="62">
        <v>0</v>
      </c>
      <c r="AC181" s="62">
        <v>0</v>
      </c>
      <c r="AD181" s="62">
        <v>0</v>
      </c>
      <c r="AE181" s="62" t="s">
        <v>32</v>
      </c>
    </row>
    <row r="182" spans="1:31" hidden="1" x14ac:dyDescent="0.3">
      <c r="A182" s="62" t="s">
        <v>227</v>
      </c>
      <c r="B182" s="62">
        <v>181</v>
      </c>
      <c r="C182" s="62">
        <v>102</v>
      </c>
      <c r="D182" s="62" t="s">
        <v>30</v>
      </c>
      <c r="E182" s="62">
        <v>0</v>
      </c>
      <c r="F182" s="62">
        <v>0</v>
      </c>
      <c r="G182" s="62">
        <v>0</v>
      </c>
      <c r="H182" s="62"/>
      <c r="I182" s="62">
        <v>35.326999999999998</v>
      </c>
      <c r="J182" s="62">
        <v>15075</v>
      </c>
      <c r="K182" s="62">
        <v>12478</v>
      </c>
      <c r="L182" s="62">
        <v>12512</v>
      </c>
      <c r="M182" s="62" t="s">
        <v>31</v>
      </c>
      <c r="N182" s="62"/>
      <c r="O182" s="62">
        <v>0.95599999999999996</v>
      </c>
      <c r="P182" s="62">
        <v>7175</v>
      </c>
      <c r="Q182" s="62">
        <v>12405</v>
      </c>
      <c r="R182" s="62">
        <v>12451</v>
      </c>
      <c r="S182" s="62" t="s">
        <v>31</v>
      </c>
      <c r="T182" s="62"/>
      <c r="U182" s="62">
        <v>0.495</v>
      </c>
      <c r="V182" s="62">
        <v>0</v>
      </c>
      <c r="W182" s="62">
        <v>0</v>
      </c>
      <c r="X182" s="62">
        <v>0</v>
      </c>
      <c r="Y182" s="62" t="s">
        <v>32</v>
      </c>
      <c r="Z182" s="62"/>
      <c r="AA182" s="62">
        <v>0.03</v>
      </c>
      <c r="AB182" s="62">
        <v>0</v>
      </c>
      <c r="AC182" s="62">
        <v>0</v>
      </c>
      <c r="AD182" s="62">
        <v>0</v>
      </c>
      <c r="AE182" s="62" t="s">
        <v>32</v>
      </c>
    </row>
    <row r="183" spans="1:31" hidden="1" x14ac:dyDescent="0.3">
      <c r="A183" s="62" t="s">
        <v>228</v>
      </c>
      <c r="B183" s="62">
        <v>182</v>
      </c>
      <c r="C183" s="62">
        <v>103</v>
      </c>
      <c r="D183" s="62" t="s">
        <v>30</v>
      </c>
      <c r="E183" s="62">
        <v>0</v>
      </c>
      <c r="F183" s="62">
        <v>0</v>
      </c>
      <c r="G183" s="62">
        <v>0</v>
      </c>
      <c r="H183" s="62"/>
      <c r="I183" s="62">
        <v>36.695</v>
      </c>
      <c r="J183" s="62">
        <v>15453</v>
      </c>
      <c r="K183" s="62">
        <v>12538</v>
      </c>
      <c r="L183" s="62">
        <v>12573</v>
      </c>
      <c r="M183" s="62" t="s">
        <v>31</v>
      </c>
      <c r="N183" s="62"/>
      <c r="O183" s="62">
        <v>1.107</v>
      </c>
      <c r="P183" s="62">
        <v>7637</v>
      </c>
      <c r="Q183" s="62">
        <v>12465</v>
      </c>
      <c r="R183" s="62">
        <v>12511</v>
      </c>
      <c r="S183" s="62" t="s">
        <v>31</v>
      </c>
      <c r="T183" s="62"/>
      <c r="U183" s="62">
        <v>0.51400000000000001</v>
      </c>
      <c r="V183" s="62">
        <v>0</v>
      </c>
      <c r="W183" s="62">
        <v>0</v>
      </c>
      <c r="X183" s="62">
        <v>0</v>
      </c>
      <c r="Y183" s="62" t="s">
        <v>32</v>
      </c>
      <c r="Z183" s="62"/>
      <c r="AA183" s="62">
        <v>3.4000000000000002E-2</v>
      </c>
      <c r="AB183" s="62">
        <v>0</v>
      </c>
      <c r="AC183" s="62">
        <v>0</v>
      </c>
      <c r="AD183" s="62">
        <v>0</v>
      </c>
      <c r="AE183" s="62" t="s">
        <v>32</v>
      </c>
    </row>
    <row r="184" spans="1:31" hidden="1" x14ac:dyDescent="0.3">
      <c r="A184" s="62" t="s">
        <v>229</v>
      </c>
      <c r="B184" s="62">
        <v>183</v>
      </c>
      <c r="C184" s="62">
        <v>104</v>
      </c>
      <c r="D184" s="62" t="s">
        <v>30</v>
      </c>
      <c r="E184" s="62">
        <v>0</v>
      </c>
      <c r="F184" s="62">
        <v>0</v>
      </c>
      <c r="G184" s="62">
        <v>0</v>
      </c>
      <c r="H184" s="62"/>
      <c r="I184" s="62">
        <v>35.685000000000002</v>
      </c>
      <c r="J184" s="62">
        <v>15174</v>
      </c>
      <c r="K184" s="62">
        <v>12598</v>
      </c>
      <c r="L184" s="62">
        <v>12635</v>
      </c>
      <c r="M184" s="62" t="s">
        <v>31</v>
      </c>
      <c r="N184" s="62"/>
      <c r="O184" s="62">
        <v>0.96699999999999997</v>
      </c>
      <c r="P184" s="62">
        <v>7206</v>
      </c>
      <c r="Q184" s="62">
        <v>12525</v>
      </c>
      <c r="R184" s="62">
        <v>12571</v>
      </c>
      <c r="S184" s="62" t="s">
        <v>31</v>
      </c>
      <c r="T184" s="62"/>
      <c r="U184" s="62">
        <v>0.5</v>
      </c>
      <c r="V184" s="62">
        <v>0</v>
      </c>
      <c r="W184" s="62">
        <v>0</v>
      </c>
      <c r="X184" s="62">
        <v>0</v>
      </c>
      <c r="Y184" s="62" t="s">
        <v>32</v>
      </c>
      <c r="Z184" s="62"/>
      <c r="AA184" s="62">
        <v>0.03</v>
      </c>
      <c r="AB184" s="62">
        <v>0</v>
      </c>
      <c r="AC184" s="62">
        <v>0</v>
      </c>
      <c r="AD184" s="62">
        <v>0</v>
      </c>
      <c r="AE184" s="62" t="s">
        <v>32</v>
      </c>
    </row>
    <row r="185" spans="1:31" hidden="1" x14ac:dyDescent="0.3">
      <c r="A185" s="62" t="s">
        <v>230</v>
      </c>
      <c r="B185" s="62">
        <v>184</v>
      </c>
      <c r="C185" s="62">
        <v>105</v>
      </c>
      <c r="D185" s="62" t="s">
        <v>30</v>
      </c>
      <c r="E185" s="62">
        <v>0</v>
      </c>
      <c r="F185" s="62">
        <v>0</v>
      </c>
      <c r="G185" s="62">
        <v>0</v>
      </c>
      <c r="H185" s="62"/>
      <c r="I185" s="62">
        <v>36.104999999999997</v>
      </c>
      <c r="J185" s="62">
        <v>15290</v>
      </c>
      <c r="K185" s="62">
        <v>12658</v>
      </c>
      <c r="L185" s="62">
        <v>12695</v>
      </c>
      <c r="M185" s="62" t="s">
        <v>31</v>
      </c>
      <c r="N185" s="62"/>
      <c r="O185" s="62">
        <v>1.004</v>
      </c>
      <c r="P185" s="62">
        <v>7321</v>
      </c>
      <c r="Q185" s="62">
        <v>12585</v>
      </c>
      <c r="R185" s="62">
        <v>12631</v>
      </c>
      <c r="S185" s="62" t="s">
        <v>31</v>
      </c>
      <c r="T185" s="62"/>
      <c r="U185" s="62">
        <v>0.50600000000000001</v>
      </c>
      <c r="V185" s="62">
        <v>0</v>
      </c>
      <c r="W185" s="62">
        <v>0</v>
      </c>
      <c r="X185" s="62">
        <v>0</v>
      </c>
      <c r="Y185" s="62" t="s">
        <v>32</v>
      </c>
      <c r="Z185" s="62"/>
      <c r="AA185" s="62">
        <v>3.1E-2</v>
      </c>
      <c r="AB185" s="62">
        <v>0</v>
      </c>
      <c r="AC185" s="62">
        <v>0</v>
      </c>
      <c r="AD185" s="62">
        <v>0</v>
      </c>
      <c r="AE185" s="62" t="s">
        <v>32</v>
      </c>
    </row>
    <row r="186" spans="1:31" hidden="1" x14ac:dyDescent="0.3">
      <c r="A186" s="62" t="s">
        <v>231</v>
      </c>
      <c r="B186" s="62">
        <v>185</v>
      </c>
      <c r="C186" s="62">
        <v>106</v>
      </c>
      <c r="D186" s="62" t="s">
        <v>30</v>
      </c>
      <c r="E186" s="62">
        <v>0</v>
      </c>
      <c r="F186" s="62">
        <v>0</v>
      </c>
      <c r="G186" s="62">
        <v>0</v>
      </c>
      <c r="H186" s="62"/>
      <c r="I186" s="62">
        <v>35.598999999999997</v>
      </c>
      <c r="J186" s="62">
        <v>15150</v>
      </c>
      <c r="K186" s="62">
        <v>12718</v>
      </c>
      <c r="L186" s="62">
        <v>12754</v>
      </c>
      <c r="M186" s="62" t="s">
        <v>31</v>
      </c>
      <c r="N186" s="62"/>
      <c r="O186" s="62">
        <v>1.0009999999999999</v>
      </c>
      <c r="P186" s="62">
        <v>7311</v>
      </c>
      <c r="Q186" s="62">
        <v>12645</v>
      </c>
      <c r="R186" s="62">
        <v>12691</v>
      </c>
      <c r="S186" s="62" t="s">
        <v>31</v>
      </c>
      <c r="T186" s="62"/>
      <c r="U186" s="62">
        <v>0.499</v>
      </c>
      <c r="V186" s="62">
        <v>0</v>
      </c>
      <c r="W186" s="62">
        <v>0</v>
      </c>
      <c r="X186" s="62">
        <v>0</v>
      </c>
      <c r="Y186" s="62" t="s">
        <v>32</v>
      </c>
      <c r="Z186" s="62"/>
      <c r="AA186" s="62">
        <v>3.1E-2</v>
      </c>
      <c r="AB186" s="62">
        <v>0</v>
      </c>
      <c r="AC186" s="62">
        <v>0</v>
      </c>
      <c r="AD186" s="62">
        <v>0</v>
      </c>
      <c r="AE186" s="62" t="s">
        <v>32</v>
      </c>
    </row>
    <row r="187" spans="1:31" ht="12.6" hidden="1" customHeight="1" x14ac:dyDescent="0.3">
      <c r="A187" s="62" t="s">
        <v>41</v>
      </c>
      <c r="B187" s="62">
        <v>151</v>
      </c>
      <c r="C187" s="62">
        <v>84</v>
      </c>
      <c r="D187" s="62" t="s">
        <v>30</v>
      </c>
      <c r="E187" s="62">
        <v>20</v>
      </c>
      <c r="F187" s="62">
        <v>0</v>
      </c>
      <c r="G187" s="62">
        <v>0</v>
      </c>
      <c r="H187" s="62"/>
      <c r="I187" s="62">
        <v>6.1420000000000003</v>
      </c>
      <c r="J187" s="62">
        <v>7008</v>
      </c>
      <c r="K187" s="62">
        <v>10438</v>
      </c>
      <c r="L187" s="62">
        <v>10472</v>
      </c>
      <c r="M187" s="62" t="s">
        <v>31</v>
      </c>
      <c r="N187" s="62"/>
      <c r="O187" s="62">
        <v>0.90500000000000003</v>
      </c>
      <c r="P187" s="62">
        <v>7018</v>
      </c>
      <c r="Q187" s="62">
        <v>10365</v>
      </c>
      <c r="R187" s="62">
        <v>10409</v>
      </c>
      <c r="S187" s="62" t="s">
        <v>31</v>
      </c>
      <c r="T187" s="62"/>
      <c r="U187" s="62">
        <v>8.5999999999999993E-2</v>
      </c>
      <c r="V187" s="62">
        <v>0</v>
      </c>
      <c r="W187" s="62">
        <v>0</v>
      </c>
      <c r="X187" s="62">
        <v>0</v>
      </c>
      <c r="Y187" s="62" t="s">
        <v>32</v>
      </c>
      <c r="Z187" s="62"/>
      <c r="AA187" s="62">
        <v>2.8000000000000001E-2</v>
      </c>
      <c r="AB187" s="62">
        <v>0</v>
      </c>
      <c r="AC187" s="62">
        <v>0</v>
      </c>
      <c r="AD187" s="62">
        <v>0</v>
      </c>
      <c r="AE187" s="62" t="s">
        <v>32</v>
      </c>
    </row>
    <row r="188" spans="1:31" ht="12.6" hidden="1" customHeight="1" x14ac:dyDescent="0.3">
      <c r="A188" s="62" t="s">
        <v>41</v>
      </c>
      <c r="B188" s="62">
        <v>169</v>
      </c>
      <c r="C188" s="62">
        <v>96</v>
      </c>
      <c r="D188" s="62" t="s">
        <v>30</v>
      </c>
      <c r="E188" s="62">
        <v>0</v>
      </c>
      <c r="F188" s="62">
        <v>0</v>
      </c>
      <c r="G188" s="62">
        <v>0</v>
      </c>
      <c r="H188" s="62"/>
      <c r="I188" s="62">
        <v>5.827</v>
      </c>
      <c r="J188" s="62">
        <v>6921</v>
      </c>
      <c r="K188" s="62">
        <v>11638</v>
      </c>
      <c r="L188" s="62">
        <v>11673</v>
      </c>
      <c r="M188" s="62" t="s">
        <v>31</v>
      </c>
      <c r="N188" s="62"/>
      <c r="O188" s="62">
        <v>0.91200000000000003</v>
      </c>
      <c r="P188" s="62">
        <v>7040</v>
      </c>
      <c r="Q188" s="62">
        <v>11565</v>
      </c>
      <c r="R188" s="62">
        <v>11610</v>
      </c>
      <c r="S188" s="62" t="s">
        <v>31</v>
      </c>
      <c r="T188" s="62"/>
      <c r="U188" s="62">
        <v>8.2000000000000003E-2</v>
      </c>
      <c r="V188" s="62">
        <v>0</v>
      </c>
      <c r="W188" s="62">
        <v>0</v>
      </c>
      <c r="X188" s="62">
        <v>0</v>
      </c>
      <c r="Y188" s="62" t="s">
        <v>32</v>
      </c>
      <c r="Z188" s="62"/>
      <c r="AA188" s="62">
        <v>2.8000000000000001E-2</v>
      </c>
      <c r="AB188" s="62">
        <v>0</v>
      </c>
      <c r="AC188" s="62">
        <v>0</v>
      </c>
      <c r="AD188" s="62">
        <v>0</v>
      </c>
      <c r="AE188" s="62" t="s">
        <v>32</v>
      </c>
    </row>
    <row r="189" spans="1:31" x14ac:dyDescent="0.3">
      <c r="A189" s="62" t="s">
        <v>106</v>
      </c>
      <c r="B189" s="62">
        <v>77</v>
      </c>
      <c r="C189" s="62">
        <v>133</v>
      </c>
      <c r="D189" s="62" t="s">
        <v>108</v>
      </c>
      <c r="E189" s="62">
        <v>0</v>
      </c>
      <c r="F189" s="62">
        <v>0</v>
      </c>
      <c r="G189" s="62">
        <v>0</v>
      </c>
      <c r="H189" s="62"/>
      <c r="I189" s="62">
        <v>1.79</v>
      </c>
      <c r="J189" s="62">
        <v>5805</v>
      </c>
      <c r="K189" s="62">
        <v>5518</v>
      </c>
      <c r="L189" s="62">
        <v>5551</v>
      </c>
      <c r="M189" s="62" t="s">
        <v>31</v>
      </c>
      <c r="N189" s="62"/>
      <c r="O189" s="62">
        <v>0.17699999999999999</v>
      </c>
      <c r="P189" s="62">
        <v>4781</v>
      </c>
      <c r="Q189" s="62">
        <v>5445</v>
      </c>
      <c r="R189" s="62">
        <v>5490</v>
      </c>
      <c r="S189" s="62" t="s">
        <v>31</v>
      </c>
      <c r="T189" s="62"/>
      <c r="U189" s="62">
        <v>2.5000000000000001E-2</v>
      </c>
      <c r="V189" s="62">
        <v>0</v>
      </c>
      <c r="W189" s="62">
        <v>0</v>
      </c>
      <c r="X189" s="62">
        <v>0</v>
      </c>
      <c r="Y189" s="62" t="s">
        <v>32</v>
      </c>
      <c r="Z189" s="62"/>
      <c r="AA189" s="62">
        <v>5.0000000000000001E-3</v>
      </c>
      <c r="AB189" s="62">
        <v>0</v>
      </c>
      <c r="AC189" s="62">
        <v>0</v>
      </c>
      <c r="AD189" s="62">
        <v>0</v>
      </c>
      <c r="AE189" s="62" t="s">
        <v>32</v>
      </c>
    </row>
    <row r="190" spans="1:31" x14ac:dyDescent="0.3">
      <c r="A190" s="62" t="s">
        <v>106</v>
      </c>
      <c r="B190" s="62">
        <v>96</v>
      </c>
      <c r="C190" s="62">
        <v>133</v>
      </c>
      <c r="D190" s="62" t="s">
        <v>108</v>
      </c>
      <c r="E190" s="62">
        <v>0</v>
      </c>
      <c r="F190" s="62">
        <v>0</v>
      </c>
      <c r="G190" s="62">
        <v>0</v>
      </c>
      <c r="H190" s="62"/>
      <c r="I190" s="62">
        <v>1.833</v>
      </c>
      <c r="J190" s="62">
        <v>5817</v>
      </c>
      <c r="K190" s="62">
        <v>6778</v>
      </c>
      <c r="L190" s="62">
        <v>6811</v>
      </c>
      <c r="M190" s="62" t="s">
        <v>31</v>
      </c>
      <c r="N190" s="62"/>
      <c r="O190" s="62">
        <v>0.189</v>
      </c>
      <c r="P190" s="62">
        <v>4818</v>
      </c>
      <c r="Q190" s="62">
        <v>6705</v>
      </c>
      <c r="R190" s="62">
        <v>6748</v>
      </c>
      <c r="S190" s="62" t="s">
        <v>31</v>
      </c>
      <c r="T190" s="62"/>
      <c r="U190" s="62">
        <v>2.5999999999999999E-2</v>
      </c>
      <c r="V190" s="62">
        <v>0</v>
      </c>
      <c r="W190" s="62">
        <v>0</v>
      </c>
      <c r="X190" s="62">
        <v>0</v>
      </c>
      <c r="Y190" s="62" t="s">
        <v>32</v>
      </c>
      <c r="Z190" s="62"/>
      <c r="AA190" s="62">
        <v>6.0000000000000001E-3</v>
      </c>
      <c r="AB190" s="62">
        <v>0</v>
      </c>
      <c r="AC190" s="62">
        <v>0</v>
      </c>
      <c r="AD190" s="62">
        <v>0</v>
      </c>
      <c r="AE190" s="62" t="s">
        <v>32</v>
      </c>
    </row>
    <row r="191" spans="1:31" x14ac:dyDescent="0.3">
      <c r="A191" s="62" t="s">
        <v>106</v>
      </c>
      <c r="B191" s="62">
        <v>116</v>
      </c>
      <c r="C191" s="62">
        <v>133</v>
      </c>
      <c r="D191" s="62" t="s">
        <v>108</v>
      </c>
      <c r="E191" s="62">
        <v>0</v>
      </c>
      <c r="F191" s="62">
        <v>0</v>
      </c>
      <c r="G191" s="62">
        <v>0</v>
      </c>
      <c r="H191" s="62"/>
      <c r="I191" s="62">
        <v>1.7390000000000001</v>
      </c>
      <c r="J191" s="62">
        <v>5791</v>
      </c>
      <c r="K191" s="62">
        <v>8098</v>
      </c>
      <c r="L191" s="62">
        <v>8132</v>
      </c>
      <c r="M191" s="62" t="s">
        <v>31</v>
      </c>
      <c r="N191" s="62"/>
      <c r="O191" s="62">
        <v>0.16500000000000001</v>
      </c>
      <c r="P191" s="62">
        <v>4744</v>
      </c>
      <c r="Q191" s="62">
        <v>8025</v>
      </c>
      <c r="R191" s="62">
        <v>8068</v>
      </c>
      <c r="S191" s="62" t="s">
        <v>31</v>
      </c>
      <c r="T191" s="62"/>
      <c r="U191" s="62">
        <v>2.4E-2</v>
      </c>
      <c r="V191" s="62">
        <v>0</v>
      </c>
      <c r="W191" s="62">
        <v>0</v>
      </c>
      <c r="X191" s="62">
        <v>0</v>
      </c>
      <c r="Y191" s="62" t="s">
        <v>32</v>
      </c>
      <c r="Z191" s="62"/>
      <c r="AA191" s="62">
        <v>5.0000000000000001E-3</v>
      </c>
      <c r="AB191" s="62">
        <v>0</v>
      </c>
      <c r="AC191" s="62">
        <v>0</v>
      </c>
      <c r="AD191" s="62">
        <v>0</v>
      </c>
      <c r="AE191" s="62" t="s">
        <v>32</v>
      </c>
    </row>
    <row r="192" spans="1:31" x14ac:dyDescent="0.3">
      <c r="A192" s="62" t="s">
        <v>106</v>
      </c>
      <c r="B192" s="62">
        <v>134</v>
      </c>
      <c r="C192" s="62">
        <v>133</v>
      </c>
      <c r="D192" s="62" t="s">
        <v>108</v>
      </c>
      <c r="E192" s="62">
        <v>0</v>
      </c>
      <c r="F192" s="62">
        <v>0</v>
      </c>
      <c r="G192" s="62">
        <v>0</v>
      </c>
      <c r="H192" s="62"/>
      <c r="I192" s="62">
        <v>1.7430000000000001</v>
      </c>
      <c r="J192" s="62">
        <v>5792</v>
      </c>
      <c r="K192" s="62">
        <v>9298</v>
      </c>
      <c r="L192" s="62">
        <v>9334</v>
      </c>
      <c r="M192" s="62" t="s">
        <v>31</v>
      </c>
      <c r="N192" s="62"/>
      <c r="O192" s="62">
        <v>0.17199999999999999</v>
      </c>
      <c r="P192" s="62">
        <v>4766</v>
      </c>
      <c r="Q192" s="62">
        <v>9225</v>
      </c>
      <c r="R192" s="62">
        <v>9270</v>
      </c>
      <c r="S192" s="62" t="s">
        <v>31</v>
      </c>
      <c r="T192" s="62"/>
      <c r="U192" s="62">
        <v>2.4E-2</v>
      </c>
      <c r="V192" s="62">
        <v>0</v>
      </c>
      <c r="W192" s="62">
        <v>0</v>
      </c>
      <c r="X192" s="62">
        <v>0</v>
      </c>
      <c r="Y192" s="62" t="s">
        <v>32</v>
      </c>
      <c r="Z192" s="62"/>
      <c r="AA192" s="62">
        <v>5.0000000000000001E-3</v>
      </c>
      <c r="AB192" s="62">
        <v>0</v>
      </c>
      <c r="AC192" s="62">
        <v>0</v>
      </c>
      <c r="AD192" s="62">
        <v>0</v>
      </c>
      <c r="AE192" s="62" t="s">
        <v>32</v>
      </c>
    </row>
    <row r="193" spans="1:31" hidden="1" x14ac:dyDescent="0.3">
      <c r="A193" s="62" t="s">
        <v>86</v>
      </c>
      <c r="B193" s="62">
        <v>192</v>
      </c>
      <c r="C193" s="62">
        <v>138</v>
      </c>
      <c r="D193" s="62" t="s">
        <v>87</v>
      </c>
      <c r="E193" s="62">
        <v>0</v>
      </c>
      <c r="F193" s="62">
        <v>0</v>
      </c>
      <c r="G193" s="62">
        <v>0</v>
      </c>
      <c r="H193" s="62"/>
      <c r="I193" s="62">
        <v>153.27699999999999</v>
      </c>
      <c r="J193" s="62">
        <v>47677</v>
      </c>
      <c r="K193" s="62">
        <v>13138</v>
      </c>
      <c r="L193" s="62">
        <v>13173</v>
      </c>
      <c r="M193" s="62" t="s">
        <v>42</v>
      </c>
      <c r="N193" s="62"/>
      <c r="O193" s="62">
        <v>15.044</v>
      </c>
      <c r="P193" s="62">
        <v>50437</v>
      </c>
      <c r="Q193" s="62">
        <v>13065</v>
      </c>
      <c r="R193" s="62">
        <v>13108</v>
      </c>
      <c r="S193" s="62" t="s">
        <v>43</v>
      </c>
      <c r="T193" s="62"/>
      <c r="U193" s="62">
        <v>2.1469999999999998</v>
      </c>
      <c r="V193" s="62">
        <v>0</v>
      </c>
      <c r="W193" s="62">
        <v>0</v>
      </c>
      <c r="X193" s="62">
        <v>0</v>
      </c>
      <c r="Y193" s="62" t="s">
        <v>32</v>
      </c>
      <c r="Z193" s="62"/>
      <c r="AA193" s="62">
        <v>0.46500000000000002</v>
      </c>
      <c r="AB193" s="62">
        <v>0</v>
      </c>
      <c r="AC193" s="62">
        <v>0</v>
      </c>
      <c r="AD193" s="62">
        <v>0</v>
      </c>
      <c r="AE193" s="62" t="s">
        <v>32</v>
      </c>
    </row>
    <row r="194" spans="1:31" hidden="1" x14ac:dyDescent="0.3">
      <c r="A194" s="62" t="s">
        <v>109</v>
      </c>
      <c r="B194" s="62">
        <v>193</v>
      </c>
      <c r="C194" s="62">
        <v>0</v>
      </c>
      <c r="D194" s="62" t="s">
        <v>110</v>
      </c>
      <c r="E194" s="62">
        <v>0</v>
      </c>
      <c r="F194" s="62">
        <v>0</v>
      </c>
      <c r="G194" s="62">
        <v>0</v>
      </c>
      <c r="H194" s="62"/>
      <c r="I194" s="62">
        <v>-7.1719999999999997</v>
      </c>
      <c r="J194" s="62">
        <v>3328</v>
      </c>
      <c r="K194" s="62">
        <v>13318</v>
      </c>
      <c r="L194" s="62">
        <v>13355</v>
      </c>
      <c r="M194" s="62" t="s">
        <v>31</v>
      </c>
      <c r="N194" s="62"/>
      <c r="O194" s="62">
        <v>-0.30599999999999999</v>
      </c>
      <c r="P194" s="62">
        <v>3299</v>
      </c>
      <c r="Q194" s="62">
        <v>13245</v>
      </c>
      <c r="R194" s="62">
        <v>13292</v>
      </c>
      <c r="S194" s="62" t="s">
        <v>31</v>
      </c>
      <c r="T194" s="62"/>
      <c r="U194" s="62">
        <v>-0.1</v>
      </c>
      <c r="V194" s="62">
        <v>0</v>
      </c>
      <c r="W194" s="62">
        <v>0</v>
      </c>
      <c r="X194" s="62">
        <v>0</v>
      </c>
      <c r="Y194" s="62" t="s">
        <v>32</v>
      </c>
      <c r="Z194" s="62"/>
      <c r="AA194" s="62">
        <v>-8.9999999999999993E-3</v>
      </c>
      <c r="AB194" s="62">
        <v>0</v>
      </c>
      <c r="AC194" s="62">
        <v>0</v>
      </c>
      <c r="AD194" s="62">
        <v>0</v>
      </c>
      <c r="AE194" s="62" t="s">
        <v>32</v>
      </c>
    </row>
    <row r="195" spans="1:31" hidden="1" x14ac:dyDescent="0.3">
      <c r="A195" s="62" t="s">
        <v>232</v>
      </c>
      <c r="B195" s="62">
        <v>194</v>
      </c>
      <c r="C195" s="62">
        <v>109</v>
      </c>
      <c r="D195" s="62" t="s">
        <v>37</v>
      </c>
      <c r="E195" s="62">
        <v>0</v>
      </c>
      <c r="F195" s="62">
        <v>10</v>
      </c>
      <c r="G195" s="62">
        <v>1</v>
      </c>
      <c r="H195" s="62"/>
      <c r="I195" s="62">
        <v>34.267000000000003</v>
      </c>
      <c r="J195" s="62">
        <v>14782</v>
      </c>
      <c r="K195" s="62">
        <v>13378</v>
      </c>
      <c r="L195" s="62">
        <v>13414</v>
      </c>
      <c r="M195" s="62" t="s">
        <v>31</v>
      </c>
      <c r="N195" s="62"/>
      <c r="O195" s="62">
        <v>0.98</v>
      </c>
      <c r="P195" s="62">
        <v>7246</v>
      </c>
      <c r="Q195" s="62">
        <v>13305</v>
      </c>
      <c r="R195" s="62">
        <v>13351</v>
      </c>
      <c r="S195" s="62" t="s">
        <v>31</v>
      </c>
      <c r="T195" s="62"/>
      <c r="U195" s="62">
        <v>0.48</v>
      </c>
      <c r="V195" s="62">
        <v>0</v>
      </c>
      <c r="W195" s="62">
        <v>0</v>
      </c>
      <c r="X195" s="62">
        <v>0</v>
      </c>
      <c r="Y195" s="62" t="s">
        <v>32</v>
      </c>
      <c r="Z195" s="62"/>
      <c r="AA195" s="62">
        <v>0.03</v>
      </c>
      <c r="AB195" s="62">
        <v>0</v>
      </c>
      <c r="AC195" s="62">
        <v>0</v>
      </c>
      <c r="AD195" s="62">
        <v>0</v>
      </c>
      <c r="AE195" s="62" t="s">
        <v>32</v>
      </c>
    </row>
    <row r="196" spans="1:31" hidden="1" x14ac:dyDescent="0.3">
      <c r="A196" s="62" t="s">
        <v>232</v>
      </c>
      <c r="B196" s="62">
        <v>195</v>
      </c>
      <c r="C196" s="62">
        <v>109</v>
      </c>
      <c r="D196" s="62" t="s">
        <v>37</v>
      </c>
      <c r="E196" s="62">
        <v>0</v>
      </c>
      <c r="F196" s="62">
        <v>10</v>
      </c>
      <c r="G196" s="62">
        <v>2</v>
      </c>
      <c r="H196" s="62"/>
      <c r="I196" s="62">
        <v>35.171999999999997</v>
      </c>
      <c r="J196" s="62">
        <v>15032</v>
      </c>
      <c r="K196" s="62">
        <v>13438</v>
      </c>
      <c r="L196" s="62">
        <v>13473</v>
      </c>
      <c r="M196" s="62" t="s">
        <v>31</v>
      </c>
      <c r="N196" s="62"/>
      <c r="O196" s="62">
        <v>0.98</v>
      </c>
      <c r="P196" s="62">
        <v>7247</v>
      </c>
      <c r="Q196" s="62">
        <v>13365</v>
      </c>
      <c r="R196" s="62">
        <v>13411</v>
      </c>
      <c r="S196" s="62" t="s">
        <v>31</v>
      </c>
      <c r="T196" s="62"/>
      <c r="U196" s="62">
        <v>0.49299999999999999</v>
      </c>
      <c r="V196" s="62">
        <v>0</v>
      </c>
      <c r="W196" s="62">
        <v>0</v>
      </c>
      <c r="X196" s="62">
        <v>0</v>
      </c>
      <c r="Y196" s="62" t="s">
        <v>32</v>
      </c>
      <c r="Z196" s="62"/>
      <c r="AA196" s="62">
        <v>0.03</v>
      </c>
      <c r="AB196" s="62">
        <v>0</v>
      </c>
      <c r="AC196" s="62">
        <v>0</v>
      </c>
      <c r="AD196" s="62">
        <v>0</v>
      </c>
      <c r="AE196" s="62" t="s">
        <v>32</v>
      </c>
    </row>
    <row r="197" spans="1:31" hidden="1" x14ac:dyDescent="0.3">
      <c r="A197" s="62" t="s">
        <v>233</v>
      </c>
      <c r="B197" s="62">
        <v>196</v>
      </c>
      <c r="C197" s="62">
        <v>110</v>
      </c>
      <c r="D197" s="62" t="s">
        <v>30</v>
      </c>
      <c r="E197" s="62">
        <v>0</v>
      </c>
      <c r="F197" s="62">
        <v>0</v>
      </c>
      <c r="G197" s="62">
        <v>0</v>
      </c>
      <c r="H197" s="62"/>
      <c r="I197" s="62">
        <v>34.726999999999997</v>
      </c>
      <c r="J197" s="62">
        <v>14909</v>
      </c>
      <c r="K197" s="62">
        <v>13498</v>
      </c>
      <c r="L197" s="62">
        <v>13533</v>
      </c>
      <c r="M197" s="62" t="s">
        <v>31</v>
      </c>
      <c r="N197" s="62"/>
      <c r="O197" s="62">
        <v>0.997</v>
      </c>
      <c r="P197" s="62">
        <v>7301</v>
      </c>
      <c r="Q197" s="62">
        <v>13425</v>
      </c>
      <c r="R197" s="62">
        <v>13471</v>
      </c>
      <c r="S197" s="62" t="s">
        <v>31</v>
      </c>
      <c r="T197" s="62"/>
      <c r="U197" s="62">
        <v>0.48599999999999999</v>
      </c>
      <c r="V197" s="62">
        <v>0</v>
      </c>
      <c r="W197" s="62">
        <v>0</v>
      </c>
      <c r="X197" s="62">
        <v>0</v>
      </c>
      <c r="Y197" s="62" t="s">
        <v>32</v>
      </c>
      <c r="Z197" s="62"/>
      <c r="AA197" s="62">
        <v>3.1E-2</v>
      </c>
      <c r="AB197" s="62">
        <v>0</v>
      </c>
      <c r="AC197" s="62">
        <v>0</v>
      </c>
      <c r="AD197" s="62">
        <v>0</v>
      </c>
      <c r="AE197" s="62" t="s">
        <v>32</v>
      </c>
    </row>
    <row r="198" spans="1:31" hidden="1" x14ac:dyDescent="0.3">
      <c r="A198" s="62" t="s">
        <v>234</v>
      </c>
      <c r="B198" s="62">
        <v>197</v>
      </c>
      <c r="C198" s="62">
        <v>111</v>
      </c>
      <c r="D198" s="62" t="s">
        <v>30</v>
      </c>
      <c r="E198" s="62">
        <v>0</v>
      </c>
      <c r="F198" s="62">
        <v>0</v>
      </c>
      <c r="G198" s="62">
        <v>0</v>
      </c>
      <c r="H198" s="62"/>
      <c r="I198" s="62">
        <v>36.503</v>
      </c>
      <c r="J198" s="62">
        <v>15400</v>
      </c>
      <c r="K198" s="62">
        <v>13558</v>
      </c>
      <c r="L198" s="62">
        <v>13594</v>
      </c>
      <c r="M198" s="62" t="s">
        <v>31</v>
      </c>
      <c r="N198" s="62"/>
      <c r="O198" s="62">
        <v>1.04</v>
      </c>
      <c r="P198" s="62">
        <v>7432</v>
      </c>
      <c r="Q198" s="62">
        <v>13485</v>
      </c>
      <c r="R198" s="62">
        <v>13530</v>
      </c>
      <c r="S198" s="62" t="s">
        <v>31</v>
      </c>
      <c r="T198" s="62"/>
      <c r="U198" s="62">
        <v>0.51100000000000001</v>
      </c>
      <c r="V198" s="62">
        <v>0</v>
      </c>
      <c r="W198" s="62">
        <v>0</v>
      </c>
      <c r="X198" s="62">
        <v>0</v>
      </c>
      <c r="Y198" s="62" t="s">
        <v>32</v>
      </c>
      <c r="Z198" s="62"/>
      <c r="AA198" s="62">
        <v>3.2000000000000001E-2</v>
      </c>
      <c r="AB198" s="62">
        <v>0</v>
      </c>
      <c r="AC198" s="62">
        <v>0</v>
      </c>
      <c r="AD198" s="62">
        <v>0</v>
      </c>
      <c r="AE198" s="62" t="s">
        <v>32</v>
      </c>
    </row>
    <row r="199" spans="1:31" hidden="1" x14ac:dyDescent="0.3">
      <c r="A199" s="62" t="s">
        <v>235</v>
      </c>
      <c r="B199" s="62">
        <v>198</v>
      </c>
      <c r="C199" s="62">
        <v>112</v>
      </c>
      <c r="D199" s="62" t="s">
        <v>30</v>
      </c>
      <c r="E199" s="62">
        <v>0</v>
      </c>
      <c r="F199" s="62">
        <v>0</v>
      </c>
      <c r="G199" s="62">
        <v>0</v>
      </c>
      <c r="H199" s="62"/>
      <c r="I199" s="62">
        <v>34.17</v>
      </c>
      <c r="J199" s="62">
        <v>14755</v>
      </c>
      <c r="K199" s="62">
        <v>13618</v>
      </c>
      <c r="L199" s="62">
        <v>13653</v>
      </c>
      <c r="M199" s="62" t="s">
        <v>31</v>
      </c>
      <c r="N199" s="62"/>
      <c r="O199" s="62">
        <v>0.91500000000000004</v>
      </c>
      <c r="P199" s="62">
        <v>7049</v>
      </c>
      <c r="Q199" s="62">
        <v>13545</v>
      </c>
      <c r="R199" s="62">
        <v>13590</v>
      </c>
      <c r="S199" s="62" t="s">
        <v>31</v>
      </c>
      <c r="T199" s="62"/>
      <c r="U199" s="62">
        <v>0.47899999999999998</v>
      </c>
      <c r="V199" s="62">
        <v>0</v>
      </c>
      <c r="W199" s="62">
        <v>0</v>
      </c>
      <c r="X199" s="62">
        <v>0</v>
      </c>
      <c r="Y199" s="62" t="s">
        <v>32</v>
      </c>
      <c r="Z199" s="62"/>
      <c r="AA199" s="62">
        <v>2.8000000000000001E-2</v>
      </c>
      <c r="AB199" s="62">
        <v>0</v>
      </c>
      <c r="AC199" s="62">
        <v>0</v>
      </c>
      <c r="AD199" s="62">
        <v>0</v>
      </c>
      <c r="AE199" s="62" t="s">
        <v>32</v>
      </c>
    </row>
    <row r="200" spans="1:31" hidden="1" x14ac:dyDescent="0.3">
      <c r="A200" s="62" t="s">
        <v>41</v>
      </c>
      <c r="B200" s="62">
        <v>187</v>
      </c>
      <c r="C200" s="62">
        <v>108</v>
      </c>
      <c r="D200" s="62" t="s">
        <v>30</v>
      </c>
      <c r="E200" s="62">
        <v>0</v>
      </c>
      <c r="F200" s="62">
        <v>0</v>
      </c>
      <c r="G200" s="62">
        <v>0</v>
      </c>
      <c r="H200" s="62"/>
      <c r="I200" s="62">
        <v>5.617</v>
      </c>
      <c r="J200" s="62">
        <v>6863</v>
      </c>
      <c r="K200" s="62">
        <v>12838</v>
      </c>
      <c r="L200" s="62">
        <v>12874</v>
      </c>
      <c r="M200" s="62" t="s">
        <v>31</v>
      </c>
      <c r="N200" s="62"/>
      <c r="O200" s="62">
        <v>0.91100000000000003</v>
      </c>
      <c r="P200" s="62">
        <v>7035</v>
      </c>
      <c r="Q200" s="62">
        <v>12765</v>
      </c>
      <c r="R200" s="62">
        <v>12811</v>
      </c>
      <c r="S200" s="62" t="s">
        <v>31</v>
      </c>
      <c r="T200" s="62"/>
      <c r="U200" s="62">
        <v>7.9000000000000001E-2</v>
      </c>
      <c r="V200" s="62">
        <v>0</v>
      </c>
      <c r="W200" s="62">
        <v>0</v>
      </c>
      <c r="X200" s="62">
        <v>0</v>
      </c>
      <c r="Y200" s="62" t="s">
        <v>32</v>
      </c>
      <c r="Z200" s="62"/>
      <c r="AA200" s="62">
        <v>2.8000000000000001E-2</v>
      </c>
      <c r="AB200" s="62">
        <v>0</v>
      </c>
      <c r="AC200" s="62">
        <v>0</v>
      </c>
      <c r="AD200" s="62">
        <v>0</v>
      </c>
      <c r="AE200" s="62" t="s">
        <v>32</v>
      </c>
    </row>
    <row r="201" spans="1:31" hidden="1" x14ac:dyDescent="0.3">
      <c r="A201" s="62" t="s">
        <v>41</v>
      </c>
      <c r="B201" s="62">
        <v>200</v>
      </c>
      <c r="C201" s="62">
        <v>120</v>
      </c>
      <c r="D201" s="62" t="s">
        <v>30</v>
      </c>
      <c r="E201" s="62">
        <v>0</v>
      </c>
      <c r="F201" s="62">
        <v>0</v>
      </c>
      <c r="G201" s="62">
        <v>0</v>
      </c>
      <c r="H201" s="62"/>
      <c r="I201" s="62">
        <v>6.0730000000000004</v>
      </c>
      <c r="J201" s="62">
        <v>6989</v>
      </c>
      <c r="K201" s="62">
        <v>13738</v>
      </c>
      <c r="L201" s="62">
        <v>13773</v>
      </c>
      <c r="M201" s="62" t="s">
        <v>31</v>
      </c>
      <c r="N201" s="62"/>
      <c r="O201" s="62">
        <v>0.96199999999999997</v>
      </c>
      <c r="P201" s="62">
        <v>7192</v>
      </c>
      <c r="Q201" s="62">
        <v>13665</v>
      </c>
      <c r="R201" s="62">
        <v>13710</v>
      </c>
      <c r="S201" s="62" t="s">
        <v>31</v>
      </c>
      <c r="T201" s="62"/>
      <c r="U201" s="62">
        <v>8.5000000000000006E-2</v>
      </c>
      <c r="V201" s="62">
        <v>0</v>
      </c>
      <c r="W201" s="62">
        <v>0</v>
      </c>
      <c r="X201" s="62">
        <v>0</v>
      </c>
      <c r="Y201" s="62" t="s">
        <v>32</v>
      </c>
      <c r="Z201" s="62"/>
      <c r="AA201" s="62">
        <v>0.03</v>
      </c>
      <c r="AB201" s="62">
        <v>0</v>
      </c>
      <c r="AC201" s="62">
        <v>0</v>
      </c>
      <c r="AD201" s="62">
        <v>0</v>
      </c>
      <c r="AE201" s="62" t="s">
        <v>32</v>
      </c>
    </row>
    <row r="202" spans="1:31" x14ac:dyDescent="0.3">
      <c r="A202" s="62" t="s">
        <v>106</v>
      </c>
      <c r="B202" s="62">
        <v>153</v>
      </c>
      <c r="C202" s="62">
        <v>133</v>
      </c>
      <c r="D202" s="62" t="s">
        <v>108</v>
      </c>
      <c r="E202" s="62">
        <v>0</v>
      </c>
      <c r="F202" s="62">
        <v>0</v>
      </c>
      <c r="G202" s="62">
        <v>0</v>
      </c>
      <c r="H202" s="62"/>
      <c r="I202" s="62">
        <v>1.714</v>
      </c>
      <c r="J202" s="62">
        <v>5784</v>
      </c>
      <c r="K202" s="62">
        <v>10558</v>
      </c>
      <c r="L202" s="62">
        <v>10592</v>
      </c>
      <c r="M202" s="62" t="s">
        <v>31</v>
      </c>
      <c r="N202" s="62"/>
      <c r="O202" s="62">
        <v>0.17599999999999999</v>
      </c>
      <c r="P202" s="62">
        <v>4777</v>
      </c>
      <c r="Q202" s="62">
        <v>10485</v>
      </c>
      <c r="R202" s="62">
        <v>10529</v>
      </c>
      <c r="S202" s="62" t="s">
        <v>31</v>
      </c>
      <c r="T202" s="62"/>
      <c r="U202" s="62">
        <v>2.4E-2</v>
      </c>
      <c r="V202" s="62">
        <v>0</v>
      </c>
      <c r="W202" s="62">
        <v>0</v>
      </c>
      <c r="X202" s="62">
        <v>0</v>
      </c>
      <c r="Y202" s="62" t="s">
        <v>32</v>
      </c>
      <c r="Z202" s="62"/>
      <c r="AA202" s="62">
        <v>5.0000000000000001E-3</v>
      </c>
      <c r="AB202" s="62">
        <v>0</v>
      </c>
      <c r="AC202" s="62">
        <v>0</v>
      </c>
      <c r="AD202" s="62">
        <v>0</v>
      </c>
      <c r="AE202" s="62" t="s">
        <v>32</v>
      </c>
    </row>
    <row r="203" spans="1:31" x14ac:dyDescent="0.3">
      <c r="A203" s="62" t="s">
        <v>106</v>
      </c>
      <c r="B203" s="62">
        <v>171</v>
      </c>
      <c r="C203" s="62">
        <v>133</v>
      </c>
      <c r="D203" s="62" t="s">
        <v>108</v>
      </c>
      <c r="E203" s="62">
        <v>0</v>
      </c>
      <c r="F203" s="62">
        <v>0</v>
      </c>
      <c r="G203" s="62">
        <v>0</v>
      </c>
      <c r="H203" s="62"/>
      <c r="I203" s="62">
        <v>1.67</v>
      </c>
      <c r="J203" s="62">
        <v>5772</v>
      </c>
      <c r="K203" s="62">
        <v>11758</v>
      </c>
      <c r="L203" s="62">
        <v>11793</v>
      </c>
      <c r="M203" s="62" t="s">
        <v>31</v>
      </c>
      <c r="N203" s="62"/>
      <c r="O203" s="62">
        <v>0.17299999999999999</v>
      </c>
      <c r="P203" s="62">
        <v>4770</v>
      </c>
      <c r="Q203" s="62">
        <v>11685</v>
      </c>
      <c r="R203" s="62">
        <v>11728</v>
      </c>
      <c r="S203" s="62" t="s">
        <v>31</v>
      </c>
      <c r="T203" s="62"/>
      <c r="U203" s="62">
        <v>2.3E-2</v>
      </c>
      <c r="V203" s="62">
        <v>0</v>
      </c>
      <c r="W203" s="62">
        <v>0</v>
      </c>
      <c r="X203" s="62">
        <v>0</v>
      </c>
      <c r="Y203" s="62" t="s">
        <v>32</v>
      </c>
      <c r="Z203" s="62"/>
      <c r="AA203" s="62">
        <v>5.0000000000000001E-3</v>
      </c>
      <c r="AB203" s="62">
        <v>0</v>
      </c>
      <c r="AC203" s="62">
        <v>0</v>
      </c>
      <c r="AD203" s="62">
        <v>0</v>
      </c>
      <c r="AE203" s="62" t="s">
        <v>32</v>
      </c>
    </row>
    <row r="204" spans="1:31" x14ac:dyDescent="0.3">
      <c r="A204" s="62" t="s">
        <v>106</v>
      </c>
      <c r="B204" s="62">
        <v>189</v>
      </c>
      <c r="C204" s="62">
        <v>133</v>
      </c>
      <c r="D204" s="62" t="s">
        <v>108</v>
      </c>
      <c r="E204" s="62">
        <v>0</v>
      </c>
      <c r="F204" s="62">
        <v>0</v>
      </c>
      <c r="G204" s="62">
        <v>0</v>
      </c>
      <c r="H204" s="62"/>
      <c r="I204" s="62">
        <v>1.5580000000000001</v>
      </c>
      <c r="J204" s="62">
        <v>5741</v>
      </c>
      <c r="K204" s="62">
        <v>12958</v>
      </c>
      <c r="L204" s="62">
        <v>12994</v>
      </c>
      <c r="M204" s="62" t="s">
        <v>31</v>
      </c>
      <c r="N204" s="62"/>
      <c r="O204" s="62">
        <v>0.16500000000000001</v>
      </c>
      <c r="P204" s="62">
        <v>4746</v>
      </c>
      <c r="Q204" s="62">
        <v>12885</v>
      </c>
      <c r="R204" s="62">
        <v>12930</v>
      </c>
      <c r="S204" s="62" t="s">
        <v>31</v>
      </c>
      <c r="T204" s="62"/>
      <c r="U204" s="62">
        <v>2.1999999999999999E-2</v>
      </c>
      <c r="V204" s="62">
        <v>0</v>
      </c>
      <c r="W204" s="62">
        <v>0</v>
      </c>
      <c r="X204" s="62">
        <v>0</v>
      </c>
      <c r="Y204" s="62" t="s">
        <v>32</v>
      </c>
      <c r="Z204" s="62"/>
      <c r="AA204" s="62">
        <v>5.0000000000000001E-3</v>
      </c>
      <c r="AB204" s="62">
        <v>0</v>
      </c>
      <c r="AC204" s="62">
        <v>0</v>
      </c>
      <c r="AD204" s="62">
        <v>0</v>
      </c>
      <c r="AE204" s="62" t="s">
        <v>32</v>
      </c>
    </row>
    <row r="205" spans="1:31" x14ac:dyDescent="0.3">
      <c r="A205" s="62" t="s">
        <v>106</v>
      </c>
      <c r="B205" s="62">
        <v>202</v>
      </c>
      <c r="C205" s="62">
        <v>133</v>
      </c>
      <c r="D205" s="62" t="s">
        <v>108</v>
      </c>
      <c r="E205" s="62">
        <v>0</v>
      </c>
      <c r="F205" s="62">
        <v>0</v>
      </c>
      <c r="G205" s="62">
        <v>0</v>
      </c>
      <c r="H205" s="62"/>
      <c r="I205" s="62">
        <v>1.6559999999999999</v>
      </c>
      <c r="J205" s="62">
        <v>5768</v>
      </c>
      <c r="K205" s="62">
        <v>13858</v>
      </c>
      <c r="L205" s="62">
        <v>13892</v>
      </c>
      <c r="M205" s="62" t="s">
        <v>31</v>
      </c>
      <c r="N205" s="62"/>
      <c r="O205" s="62">
        <v>0.192</v>
      </c>
      <c r="P205" s="62">
        <v>4828</v>
      </c>
      <c r="Q205" s="62">
        <v>13785</v>
      </c>
      <c r="R205" s="62">
        <v>13828</v>
      </c>
      <c r="S205" s="62" t="s">
        <v>31</v>
      </c>
      <c r="T205" s="62"/>
      <c r="U205" s="62">
        <v>2.3E-2</v>
      </c>
      <c r="V205" s="62">
        <v>0</v>
      </c>
      <c r="W205" s="62">
        <v>0</v>
      </c>
      <c r="X205" s="62">
        <v>0</v>
      </c>
      <c r="Y205" s="62" t="s">
        <v>32</v>
      </c>
      <c r="Z205" s="62"/>
      <c r="AA205" s="62">
        <v>6.0000000000000001E-3</v>
      </c>
      <c r="AB205" s="62">
        <v>0</v>
      </c>
      <c r="AC205" s="62">
        <v>0</v>
      </c>
      <c r="AD205" s="62">
        <v>0</v>
      </c>
      <c r="AE205" s="62" t="s">
        <v>32</v>
      </c>
    </row>
    <row r="206" spans="1:31" hidden="1" x14ac:dyDescent="0.3">
      <c r="A206" s="62" t="s">
        <v>109</v>
      </c>
      <c r="B206" s="62">
        <v>205</v>
      </c>
      <c r="C206" s="62">
        <v>0</v>
      </c>
      <c r="D206" s="62" t="s">
        <v>110</v>
      </c>
      <c r="E206" s="62">
        <v>0</v>
      </c>
      <c r="F206" s="62">
        <v>0</v>
      </c>
      <c r="G206" s="62">
        <v>0</v>
      </c>
      <c r="H206" s="62"/>
      <c r="I206" s="62">
        <v>-7.1719999999999997</v>
      </c>
      <c r="J206" s="62">
        <v>3328</v>
      </c>
      <c r="K206" s="62">
        <v>14158</v>
      </c>
      <c r="L206" s="62">
        <v>14201</v>
      </c>
      <c r="M206" s="62" t="s">
        <v>31</v>
      </c>
      <c r="N206" s="62"/>
      <c r="O206" s="62">
        <v>-0.30599999999999999</v>
      </c>
      <c r="P206" s="62">
        <v>3299</v>
      </c>
      <c r="Q206" s="62">
        <v>14085</v>
      </c>
      <c r="R206" s="62">
        <v>14107</v>
      </c>
      <c r="S206" s="62" t="s">
        <v>31</v>
      </c>
      <c r="T206" s="62"/>
      <c r="U206" s="62">
        <v>-0.1</v>
      </c>
      <c r="V206" s="62">
        <v>0</v>
      </c>
      <c r="W206" s="62">
        <v>0</v>
      </c>
      <c r="X206" s="62">
        <v>0</v>
      </c>
      <c r="Y206" s="62" t="s">
        <v>32</v>
      </c>
      <c r="Z206" s="62"/>
      <c r="AA206" s="62">
        <v>-8.9999999999999993E-3</v>
      </c>
      <c r="AB206" s="62">
        <v>0</v>
      </c>
      <c r="AC206" s="62">
        <v>0</v>
      </c>
      <c r="AD206" s="62">
        <v>0</v>
      </c>
      <c r="AE206" s="62" t="s">
        <v>32</v>
      </c>
    </row>
    <row r="207" spans="1:31" hidden="1" x14ac:dyDescent="0.3">
      <c r="A207" s="62" t="s">
        <v>111</v>
      </c>
      <c r="B207" s="62">
        <v>206</v>
      </c>
      <c r="C207" s="62">
        <v>121</v>
      </c>
      <c r="D207" s="62" t="s">
        <v>30</v>
      </c>
      <c r="E207" s="62">
        <v>2</v>
      </c>
      <c r="F207" s="62">
        <v>0</v>
      </c>
      <c r="G207" s="62">
        <v>0</v>
      </c>
      <c r="H207" s="62"/>
      <c r="I207" s="62">
        <v>0.61</v>
      </c>
      <c r="J207" s="62">
        <v>5479</v>
      </c>
      <c r="K207" s="62">
        <v>14218</v>
      </c>
      <c r="L207" s="62">
        <v>14254</v>
      </c>
      <c r="M207" s="62" t="s">
        <v>31</v>
      </c>
      <c r="N207" s="62"/>
      <c r="O207" s="62">
        <v>0.123</v>
      </c>
      <c r="P207" s="62">
        <v>4615</v>
      </c>
      <c r="Q207" s="62">
        <v>14145</v>
      </c>
      <c r="R207" s="62">
        <v>14191</v>
      </c>
      <c r="S207" s="62" t="s">
        <v>31</v>
      </c>
      <c r="T207" s="62"/>
      <c r="U207" s="62">
        <v>8.9999999999999993E-3</v>
      </c>
      <c r="V207" s="62">
        <v>0</v>
      </c>
      <c r="W207" s="62">
        <v>0</v>
      </c>
      <c r="X207" s="62">
        <v>0</v>
      </c>
      <c r="Y207" s="62" t="s">
        <v>32</v>
      </c>
      <c r="Z207" s="62"/>
      <c r="AA207" s="62">
        <v>4.0000000000000001E-3</v>
      </c>
      <c r="AB207" s="62">
        <v>0</v>
      </c>
      <c r="AC207" s="62">
        <v>0</v>
      </c>
      <c r="AD207" s="62">
        <v>0</v>
      </c>
      <c r="AE207" s="62" t="s">
        <v>32</v>
      </c>
    </row>
    <row r="208" spans="1:31" hidden="1" x14ac:dyDescent="0.3">
      <c r="A208" s="62" t="s">
        <v>111</v>
      </c>
      <c r="B208" s="62">
        <v>207</v>
      </c>
      <c r="C208" s="62">
        <v>121</v>
      </c>
      <c r="D208" s="62" t="s">
        <v>30</v>
      </c>
      <c r="E208" s="62">
        <v>2</v>
      </c>
      <c r="F208" s="62">
        <v>0</v>
      </c>
      <c r="G208" s="62">
        <v>0</v>
      </c>
      <c r="H208" s="62"/>
      <c r="I208" s="62">
        <v>0.73699999999999999</v>
      </c>
      <c r="J208" s="62">
        <v>5514</v>
      </c>
      <c r="K208" s="62">
        <v>14278</v>
      </c>
      <c r="L208" s="62">
        <v>14314</v>
      </c>
      <c r="M208" s="62" t="s">
        <v>31</v>
      </c>
      <c r="N208" s="62"/>
      <c r="O208" s="62">
        <v>0.111</v>
      </c>
      <c r="P208" s="62">
        <v>4580</v>
      </c>
      <c r="Q208" s="62">
        <v>14205</v>
      </c>
      <c r="R208" s="62">
        <v>14250</v>
      </c>
      <c r="S208" s="62" t="s">
        <v>31</v>
      </c>
      <c r="T208" s="62"/>
      <c r="U208" s="62">
        <v>0.01</v>
      </c>
      <c r="V208" s="62">
        <v>0</v>
      </c>
      <c r="W208" s="62">
        <v>0</v>
      </c>
      <c r="X208" s="62">
        <v>0</v>
      </c>
      <c r="Y208" s="62" t="s">
        <v>32</v>
      </c>
      <c r="Z208" s="62"/>
      <c r="AA208" s="62">
        <v>3.0000000000000001E-3</v>
      </c>
      <c r="AB208" s="62">
        <v>0</v>
      </c>
      <c r="AC208" s="62">
        <v>0</v>
      </c>
      <c r="AD208" s="62">
        <v>0</v>
      </c>
      <c r="AE208" s="62" t="s">
        <v>32</v>
      </c>
    </row>
    <row r="209" spans="1:31" hidden="1" x14ac:dyDescent="0.3">
      <c r="A209" s="62" t="s">
        <v>111</v>
      </c>
      <c r="B209" s="62">
        <v>208</v>
      </c>
      <c r="C209" s="62">
        <v>121</v>
      </c>
      <c r="D209" s="62" t="s">
        <v>30</v>
      </c>
      <c r="E209" s="62">
        <v>2</v>
      </c>
      <c r="F209" s="62">
        <v>0</v>
      </c>
      <c r="G209" s="62">
        <v>0</v>
      </c>
      <c r="H209" s="62"/>
      <c r="I209" s="62">
        <v>0.73699999999999999</v>
      </c>
      <c r="J209" s="62">
        <v>5514</v>
      </c>
      <c r="K209" s="62">
        <v>14338</v>
      </c>
      <c r="L209" s="62">
        <v>14374</v>
      </c>
      <c r="M209" s="62" t="s">
        <v>31</v>
      </c>
      <c r="N209" s="62"/>
      <c r="O209" s="62">
        <v>0.122</v>
      </c>
      <c r="P209" s="62">
        <v>4612</v>
      </c>
      <c r="Q209" s="62">
        <v>14265</v>
      </c>
      <c r="R209" s="62">
        <v>14311</v>
      </c>
      <c r="S209" s="62" t="s">
        <v>31</v>
      </c>
      <c r="T209" s="62"/>
      <c r="U209" s="62">
        <v>0.01</v>
      </c>
      <c r="V209" s="62">
        <v>0</v>
      </c>
      <c r="W209" s="62">
        <v>0</v>
      </c>
      <c r="X209" s="62">
        <v>0</v>
      </c>
      <c r="Y209" s="62" t="s">
        <v>32</v>
      </c>
      <c r="Z209" s="62"/>
      <c r="AA209" s="62">
        <v>4.0000000000000001E-3</v>
      </c>
      <c r="AB209" s="62">
        <v>0</v>
      </c>
      <c r="AC209" s="62">
        <v>0</v>
      </c>
      <c r="AD209" s="62">
        <v>0</v>
      </c>
      <c r="AE209" s="62" t="s">
        <v>32</v>
      </c>
    </row>
    <row r="210" spans="1:31" hidden="1" x14ac:dyDescent="0.3">
      <c r="A210" s="62" t="s">
        <v>111</v>
      </c>
      <c r="B210" s="62">
        <v>209</v>
      </c>
      <c r="C210" s="62">
        <v>121</v>
      </c>
      <c r="D210" s="62" t="s">
        <v>30</v>
      </c>
      <c r="E210" s="62">
        <v>2</v>
      </c>
      <c r="F210" s="62">
        <v>0</v>
      </c>
      <c r="G210" s="62">
        <v>0</v>
      </c>
      <c r="H210" s="62"/>
      <c r="I210" s="62">
        <v>0.82</v>
      </c>
      <c r="J210" s="62">
        <v>5537</v>
      </c>
      <c r="K210" s="62">
        <v>14398</v>
      </c>
      <c r="L210" s="62">
        <v>14434</v>
      </c>
      <c r="M210" s="62" t="s">
        <v>31</v>
      </c>
      <c r="N210" s="62"/>
      <c r="O210" s="62">
        <v>0.121</v>
      </c>
      <c r="P210" s="62">
        <v>4610</v>
      </c>
      <c r="Q210" s="62">
        <v>14325</v>
      </c>
      <c r="R210" s="62">
        <v>14370</v>
      </c>
      <c r="S210" s="62" t="s">
        <v>31</v>
      </c>
      <c r="T210" s="62"/>
      <c r="U210" s="62">
        <v>1.0999999999999999E-2</v>
      </c>
      <c r="V210" s="62">
        <v>0</v>
      </c>
      <c r="W210" s="62">
        <v>0</v>
      </c>
      <c r="X210" s="62">
        <v>0</v>
      </c>
      <c r="Y210" s="62" t="s">
        <v>32</v>
      </c>
      <c r="Z210" s="62"/>
      <c r="AA210" s="62">
        <v>4.0000000000000001E-3</v>
      </c>
      <c r="AB210" s="62">
        <v>0</v>
      </c>
      <c r="AC210" s="62">
        <v>0</v>
      </c>
      <c r="AD210" s="62">
        <v>0</v>
      </c>
      <c r="AE210" s="62" t="s">
        <v>32</v>
      </c>
    </row>
    <row r="211" spans="1:31" hidden="1" x14ac:dyDescent="0.3">
      <c r="A211" s="62" t="s">
        <v>111</v>
      </c>
      <c r="B211" s="62">
        <v>210</v>
      </c>
      <c r="C211" s="62">
        <v>121</v>
      </c>
      <c r="D211" s="62" t="s">
        <v>30</v>
      </c>
      <c r="E211" s="62">
        <v>2</v>
      </c>
      <c r="F211" s="62">
        <v>0</v>
      </c>
      <c r="G211" s="62">
        <v>0</v>
      </c>
      <c r="H211" s="62"/>
      <c r="I211" s="62">
        <v>0.751</v>
      </c>
      <c r="J211" s="62">
        <v>5518</v>
      </c>
      <c r="K211" s="62">
        <v>14458</v>
      </c>
      <c r="L211" s="62">
        <v>14494</v>
      </c>
      <c r="M211" s="62" t="s">
        <v>31</v>
      </c>
      <c r="N211" s="62"/>
      <c r="O211" s="62">
        <v>0.115</v>
      </c>
      <c r="P211" s="62">
        <v>4591</v>
      </c>
      <c r="Q211" s="62">
        <v>14385</v>
      </c>
      <c r="R211" s="62">
        <v>14431</v>
      </c>
      <c r="S211" s="62" t="s">
        <v>31</v>
      </c>
      <c r="T211" s="62"/>
      <c r="U211" s="62">
        <v>1.0999999999999999E-2</v>
      </c>
      <c r="V211" s="62">
        <v>0</v>
      </c>
      <c r="W211" s="62">
        <v>0</v>
      </c>
      <c r="X211" s="62">
        <v>0</v>
      </c>
      <c r="Y211" s="62" t="s">
        <v>32</v>
      </c>
      <c r="Z211" s="62"/>
      <c r="AA211" s="62">
        <v>4.0000000000000001E-3</v>
      </c>
      <c r="AB211" s="62">
        <v>0</v>
      </c>
      <c r="AC211" s="62">
        <v>0</v>
      </c>
      <c r="AD211" s="62">
        <v>0</v>
      </c>
      <c r="AE211" s="62" t="s">
        <v>32</v>
      </c>
    </row>
    <row r="212" spans="1:31" hidden="1" x14ac:dyDescent="0.3">
      <c r="A212" s="62" t="s">
        <v>111</v>
      </c>
      <c r="B212" s="62">
        <v>211</v>
      </c>
      <c r="C212" s="62">
        <v>121</v>
      </c>
      <c r="D212" s="62" t="s">
        <v>30</v>
      </c>
      <c r="E212" s="62">
        <v>2</v>
      </c>
      <c r="F212" s="62">
        <v>0</v>
      </c>
      <c r="G212" s="62">
        <v>0</v>
      </c>
      <c r="H212" s="62"/>
      <c r="I212" s="62">
        <v>0.74099999999999999</v>
      </c>
      <c r="J212" s="62">
        <v>5515</v>
      </c>
      <c r="K212" s="62">
        <v>14518</v>
      </c>
      <c r="L212" s="62">
        <v>14554</v>
      </c>
      <c r="M212" s="62" t="s">
        <v>31</v>
      </c>
      <c r="N212" s="62"/>
      <c r="O212" s="62">
        <v>0.122</v>
      </c>
      <c r="P212" s="62">
        <v>4611</v>
      </c>
      <c r="Q212" s="62">
        <v>14445</v>
      </c>
      <c r="R212" s="62">
        <v>14491</v>
      </c>
      <c r="S212" s="62" t="s">
        <v>31</v>
      </c>
      <c r="T212" s="62"/>
      <c r="U212" s="62">
        <v>0.01</v>
      </c>
      <c r="V212" s="62">
        <v>0</v>
      </c>
      <c r="W212" s="62">
        <v>0</v>
      </c>
      <c r="X212" s="62">
        <v>0</v>
      </c>
      <c r="Y212" s="62" t="s">
        <v>32</v>
      </c>
      <c r="Z212" s="62"/>
      <c r="AA212" s="62">
        <v>4.0000000000000001E-3</v>
      </c>
      <c r="AB212" s="62">
        <v>0</v>
      </c>
      <c r="AC212" s="62">
        <v>0</v>
      </c>
      <c r="AD212" s="62">
        <v>0</v>
      </c>
      <c r="AE212" s="62" t="s">
        <v>32</v>
      </c>
    </row>
    <row r="213" spans="1:31" hidden="1" x14ac:dyDescent="0.3">
      <c r="A213" s="62" t="s">
        <v>111</v>
      </c>
      <c r="B213" s="62">
        <v>212</v>
      </c>
      <c r="C213" s="62">
        <v>121</v>
      </c>
      <c r="D213" s="62" t="s">
        <v>30</v>
      </c>
      <c r="E213" s="62">
        <v>2</v>
      </c>
      <c r="F213" s="62">
        <v>0</v>
      </c>
      <c r="G213" s="62">
        <v>0</v>
      </c>
      <c r="H213" s="62"/>
      <c r="I213" s="62">
        <v>0.75900000000000001</v>
      </c>
      <c r="J213" s="62">
        <v>5520</v>
      </c>
      <c r="K213" s="62">
        <v>14578</v>
      </c>
      <c r="L213" s="62">
        <v>14614</v>
      </c>
      <c r="M213" s="62" t="s">
        <v>31</v>
      </c>
      <c r="N213" s="62"/>
      <c r="O213" s="62">
        <v>0.114</v>
      </c>
      <c r="P213" s="62">
        <v>4587</v>
      </c>
      <c r="Q213" s="62">
        <v>14505</v>
      </c>
      <c r="R213" s="62">
        <v>14551</v>
      </c>
      <c r="S213" s="62" t="s">
        <v>31</v>
      </c>
      <c r="T213" s="62"/>
      <c r="U213" s="62">
        <v>1.0999999999999999E-2</v>
      </c>
      <c r="V213" s="62">
        <v>0</v>
      </c>
      <c r="W213" s="62">
        <v>0</v>
      </c>
      <c r="X213" s="62">
        <v>0</v>
      </c>
      <c r="Y213" s="62" t="s">
        <v>32</v>
      </c>
      <c r="Z213" s="62"/>
      <c r="AA213" s="62">
        <v>4.0000000000000001E-3</v>
      </c>
      <c r="AB213" s="62">
        <v>0</v>
      </c>
      <c r="AC213" s="62">
        <v>0</v>
      </c>
      <c r="AD213" s="62">
        <v>0</v>
      </c>
      <c r="AE213" s="62" t="s">
        <v>32</v>
      </c>
    </row>
    <row r="214" spans="1:31" hidden="1" x14ac:dyDescent="0.3">
      <c r="A214" s="62" t="s">
        <v>112</v>
      </c>
      <c r="B214" s="62">
        <v>213</v>
      </c>
      <c r="C214" s="62">
        <v>122</v>
      </c>
      <c r="D214" s="62" t="s">
        <v>30</v>
      </c>
      <c r="E214" s="62">
        <v>4</v>
      </c>
      <c r="F214" s="62">
        <v>0</v>
      </c>
      <c r="G214" s="62">
        <v>0</v>
      </c>
      <c r="H214" s="62"/>
      <c r="I214" s="62">
        <v>1.385</v>
      </c>
      <c r="J214" s="62">
        <v>5693</v>
      </c>
      <c r="K214" s="62">
        <v>14638</v>
      </c>
      <c r="L214" s="62">
        <v>14674</v>
      </c>
      <c r="M214" s="62" t="s">
        <v>31</v>
      </c>
      <c r="N214" s="62"/>
      <c r="O214" s="62">
        <v>0.2</v>
      </c>
      <c r="P214" s="62">
        <v>4852</v>
      </c>
      <c r="Q214" s="62">
        <v>14565</v>
      </c>
      <c r="R214" s="62">
        <v>14611</v>
      </c>
      <c r="S214" s="62" t="s">
        <v>31</v>
      </c>
      <c r="T214" s="62"/>
      <c r="U214" s="62">
        <v>1.9E-2</v>
      </c>
      <c r="V214" s="62">
        <v>0</v>
      </c>
      <c r="W214" s="62">
        <v>0</v>
      </c>
      <c r="X214" s="62">
        <v>0</v>
      </c>
      <c r="Y214" s="62" t="s">
        <v>32</v>
      </c>
      <c r="Z214" s="62"/>
      <c r="AA214" s="62">
        <v>6.0000000000000001E-3</v>
      </c>
      <c r="AB214" s="62">
        <v>0</v>
      </c>
      <c r="AC214" s="62">
        <v>0</v>
      </c>
      <c r="AD214" s="62">
        <v>0</v>
      </c>
      <c r="AE214" s="62" t="s">
        <v>32</v>
      </c>
    </row>
    <row r="215" spans="1:31" hidden="1" x14ac:dyDescent="0.3">
      <c r="A215" s="62" t="s">
        <v>112</v>
      </c>
      <c r="B215" s="62">
        <v>214</v>
      </c>
      <c r="C215" s="62">
        <v>122</v>
      </c>
      <c r="D215" s="62" t="s">
        <v>30</v>
      </c>
      <c r="E215" s="62">
        <v>4</v>
      </c>
      <c r="F215" s="62">
        <v>0</v>
      </c>
      <c r="G215" s="62">
        <v>0</v>
      </c>
      <c r="H215" s="62"/>
      <c r="I215" s="62">
        <v>1.381</v>
      </c>
      <c r="J215" s="62">
        <v>5692</v>
      </c>
      <c r="K215" s="62">
        <v>14698</v>
      </c>
      <c r="L215" s="62">
        <v>14734</v>
      </c>
      <c r="M215" s="62" t="s">
        <v>31</v>
      </c>
      <c r="N215" s="62"/>
      <c r="O215" s="62">
        <v>0.193</v>
      </c>
      <c r="P215" s="62">
        <v>4831</v>
      </c>
      <c r="Q215" s="62">
        <v>14625</v>
      </c>
      <c r="R215" s="62">
        <v>14671</v>
      </c>
      <c r="S215" s="62" t="s">
        <v>31</v>
      </c>
      <c r="T215" s="62"/>
      <c r="U215" s="62">
        <v>1.9E-2</v>
      </c>
      <c r="V215" s="62">
        <v>0</v>
      </c>
      <c r="W215" s="62">
        <v>0</v>
      </c>
      <c r="X215" s="62">
        <v>0</v>
      </c>
      <c r="Y215" s="62" t="s">
        <v>32</v>
      </c>
      <c r="Z215" s="62"/>
      <c r="AA215" s="62">
        <v>6.0000000000000001E-3</v>
      </c>
      <c r="AB215" s="62">
        <v>0</v>
      </c>
      <c r="AC215" s="62">
        <v>0</v>
      </c>
      <c r="AD215" s="62">
        <v>0</v>
      </c>
      <c r="AE215" s="62" t="s">
        <v>32</v>
      </c>
    </row>
    <row r="216" spans="1:31" hidden="1" x14ac:dyDescent="0.3">
      <c r="A216" s="62" t="s">
        <v>112</v>
      </c>
      <c r="B216" s="62">
        <v>215</v>
      </c>
      <c r="C216" s="62">
        <v>122</v>
      </c>
      <c r="D216" s="62" t="s">
        <v>30</v>
      </c>
      <c r="E216" s="62">
        <v>4</v>
      </c>
      <c r="F216" s="62">
        <v>0</v>
      </c>
      <c r="G216" s="62">
        <v>0</v>
      </c>
      <c r="H216" s="62"/>
      <c r="I216" s="62">
        <v>1.3660000000000001</v>
      </c>
      <c r="J216" s="62">
        <v>5688</v>
      </c>
      <c r="K216" s="62">
        <v>14758</v>
      </c>
      <c r="L216" s="62">
        <v>14794</v>
      </c>
      <c r="M216" s="62" t="s">
        <v>31</v>
      </c>
      <c r="N216" s="62"/>
      <c r="O216" s="62">
        <v>0.192</v>
      </c>
      <c r="P216" s="62">
        <v>4828</v>
      </c>
      <c r="Q216" s="62">
        <v>14685</v>
      </c>
      <c r="R216" s="62">
        <v>14732</v>
      </c>
      <c r="S216" s="62" t="s">
        <v>31</v>
      </c>
      <c r="T216" s="62"/>
      <c r="U216" s="62">
        <v>1.9E-2</v>
      </c>
      <c r="V216" s="62">
        <v>0</v>
      </c>
      <c r="W216" s="62">
        <v>0</v>
      </c>
      <c r="X216" s="62">
        <v>0</v>
      </c>
      <c r="Y216" s="62" t="s">
        <v>32</v>
      </c>
      <c r="Z216" s="62"/>
      <c r="AA216" s="62">
        <v>6.0000000000000001E-3</v>
      </c>
      <c r="AB216" s="62">
        <v>0</v>
      </c>
      <c r="AC216" s="62">
        <v>0</v>
      </c>
      <c r="AD216" s="62">
        <v>0</v>
      </c>
      <c r="AE216" s="62" t="s">
        <v>32</v>
      </c>
    </row>
    <row r="217" spans="1:31" hidden="1" x14ac:dyDescent="0.3">
      <c r="A217" s="62" t="s">
        <v>112</v>
      </c>
      <c r="B217" s="62">
        <v>216</v>
      </c>
      <c r="C217" s="62">
        <v>122</v>
      </c>
      <c r="D217" s="62" t="s">
        <v>30</v>
      </c>
      <c r="E217" s="62">
        <v>4</v>
      </c>
      <c r="F217" s="62">
        <v>0</v>
      </c>
      <c r="G217" s="62">
        <v>0</v>
      </c>
      <c r="H217" s="62"/>
      <c r="I217" s="62">
        <v>1.4139999999999999</v>
      </c>
      <c r="J217" s="62">
        <v>5701</v>
      </c>
      <c r="K217" s="62">
        <v>14818</v>
      </c>
      <c r="L217" s="62">
        <v>14853</v>
      </c>
      <c r="M217" s="62" t="s">
        <v>31</v>
      </c>
      <c r="N217" s="62"/>
      <c r="O217" s="62">
        <v>0.19500000000000001</v>
      </c>
      <c r="P217" s="62">
        <v>4838</v>
      </c>
      <c r="Q217" s="62">
        <v>14745</v>
      </c>
      <c r="R217" s="62">
        <v>14792</v>
      </c>
      <c r="S217" s="62" t="s">
        <v>31</v>
      </c>
      <c r="T217" s="62"/>
      <c r="U217" s="62">
        <v>0.02</v>
      </c>
      <c r="V217" s="62">
        <v>0</v>
      </c>
      <c r="W217" s="62">
        <v>0</v>
      </c>
      <c r="X217" s="62">
        <v>0</v>
      </c>
      <c r="Y217" s="62" t="s">
        <v>32</v>
      </c>
      <c r="Z217" s="62"/>
      <c r="AA217" s="62">
        <v>6.0000000000000001E-3</v>
      </c>
      <c r="AB217" s="62">
        <v>0</v>
      </c>
      <c r="AC217" s="62">
        <v>0</v>
      </c>
      <c r="AD217" s="62">
        <v>0</v>
      </c>
      <c r="AE217" s="62" t="s">
        <v>32</v>
      </c>
    </row>
    <row r="218" spans="1:31" hidden="1" x14ac:dyDescent="0.3">
      <c r="A218" s="62" t="s">
        <v>112</v>
      </c>
      <c r="B218" s="62">
        <v>217</v>
      </c>
      <c r="C218" s="62">
        <v>122</v>
      </c>
      <c r="D218" s="62" t="s">
        <v>30</v>
      </c>
      <c r="E218" s="62">
        <v>4</v>
      </c>
      <c r="F218" s="62">
        <v>0</v>
      </c>
      <c r="G218" s="62">
        <v>0</v>
      </c>
      <c r="H218" s="62"/>
      <c r="I218" s="62">
        <v>1.45</v>
      </c>
      <c r="J218" s="62">
        <v>5711</v>
      </c>
      <c r="K218" s="62">
        <v>14878</v>
      </c>
      <c r="L218" s="62">
        <v>14914</v>
      </c>
      <c r="M218" s="62" t="s">
        <v>31</v>
      </c>
      <c r="N218" s="62"/>
      <c r="O218" s="62">
        <v>0.193</v>
      </c>
      <c r="P218" s="62">
        <v>4831</v>
      </c>
      <c r="Q218" s="62">
        <v>14805</v>
      </c>
      <c r="R218" s="62">
        <v>14851</v>
      </c>
      <c r="S218" s="62" t="s">
        <v>31</v>
      </c>
      <c r="T218" s="62"/>
      <c r="U218" s="62">
        <v>0.02</v>
      </c>
      <c r="V218" s="62">
        <v>0</v>
      </c>
      <c r="W218" s="62">
        <v>0</v>
      </c>
      <c r="X218" s="62">
        <v>0</v>
      </c>
      <c r="Y218" s="62" t="s">
        <v>32</v>
      </c>
      <c r="Z218" s="62"/>
      <c r="AA218" s="62">
        <v>6.0000000000000001E-3</v>
      </c>
      <c r="AB218" s="62">
        <v>0</v>
      </c>
      <c r="AC218" s="62">
        <v>0</v>
      </c>
      <c r="AD218" s="62">
        <v>0</v>
      </c>
      <c r="AE218" s="62" t="s">
        <v>32</v>
      </c>
    </row>
    <row r="219" spans="1:31" hidden="1" x14ac:dyDescent="0.3">
      <c r="A219" s="62" t="s">
        <v>112</v>
      </c>
      <c r="B219" s="62">
        <v>218</v>
      </c>
      <c r="C219" s="62">
        <v>122</v>
      </c>
      <c r="D219" s="62" t="s">
        <v>30</v>
      </c>
      <c r="E219" s="62">
        <v>4</v>
      </c>
      <c r="F219" s="62">
        <v>0</v>
      </c>
      <c r="G219" s="62">
        <v>0</v>
      </c>
      <c r="H219" s="62"/>
      <c r="I219" s="62">
        <v>1.403</v>
      </c>
      <c r="J219" s="62">
        <v>5698</v>
      </c>
      <c r="K219" s="62">
        <v>14938</v>
      </c>
      <c r="L219" s="62">
        <v>14974</v>
      </c>
      <c r="M219" s="62" t="s">
        <v>31</v>
      </c>
      <c r="N219" s="62"/>
      <c r="O219" s="62">
        <v>0.19600000000000001</v>
      </c>
      <c r="P219" s="62">
        <v>4841</v>
      </c>
      <c r="Q219" s="62">
        <v>14865</v>
      </c>
      <c r="R219" s="62">
        <v>14911</v>
      </c>
      <c r="S219" s="62" t="s">
        <v>31</v>
      </c>
      <c r="T219" s="62"/>
      <c r="U219" s="62">
        <v>0.02</v>
      </c>
      <c r="V219" s="62">
        <v>0</v>
      </c>
      <c r="W219" s="62">
        <v>0</v>
      </c>
      <c r="X219" s="62">
        <v>0</v>
      </c>
      <c r="Y219" s="62" t="s">
        <v>32</v>
      </c>
      <c r="Z219" s="62"/>
      <c r="AA219" s="62">
        <v>6.0000000000000001E-3</v>
      </c>
      <c r="AB219" s="62">
        <v>0</v>
      </c>
      <c r="AC219" s="62">
        <v>0</v>
      </c>
      <c r="AD219" s="62">
        <v>0</v>
      </c>
      <c r="AE219" s="62" t="s">
        <v>32</v>
      </c>
    </row>
    <row r="220" spans="1:31" hidden="1" x14ac:dyDescent="0.3">
      <c r="A220" s="62" t="s">
        <v>112</v>
      </c>
      <c r="B220" s="62">
        <v>219</v>
      </c>
      <c r="C220" s="62">
        <v>122</v>
      </c>
      <c r="D220" s="62" t="s">
        <v>30</v>
      </c>
      <c r="E220" s="62">
        <v>4</v>
      </c>
      <c r="F220" s="62">
        <v>0</v>
      </c>
      <c r="G220" s="62">
        <v>0</v>
      </c>
      <c r="H220" s="62"/>
      <c r="I220" s="62">
        <v>1.421</v>
      </c>
      <c r="J220" s="62">
        <v>5703</v>
      </c>
      <c r="K220" s="62">
        <v>14998</v>
      </c>
      <c r="L220" s="62">
        <v>15034</v>
      </c>
      <c r="M220" s="62" t="s">
        <v>31</v>
      </c>
      <c r="N220" s="62"/>
      <c r="O220" s="62">
        <v>0.19500000000000001</v>
      </c>
      <c r="P220" s="62">
        <v>4838</v>
      </c>
      <c r="Q220" s="62">
        <v>14925</v>
      </c>
      <c r="R220" s="62">
        <v>14970</v>
      </c>
      <c r="S220" s="62" t="s">
        <v>31</v>
      </c>
      <c r="T220" s="62"/>
      <c r="U220" s="62">
        <v>0.02</v>
      </c>
      <c r="V220" s="62">
        <v>0</v>
      </c>
      <c r="W220" s="62">
        <v>0</v>
      </c>
      <c r="X220" s="62">
        <v>0</v>
      </c>
      <c r="Y220" s="62" t="s">
        <v>32</v>
      </c>
      <c r="Z220" s="62"/>
      <c r="AA220" s="62">
        <v>6.0000000000000001E-3</v>
      </c>
      <c r="AB220" s="62">
        <v>0</v>
      </c>
      <c r="AC220" s="62">
        <v>0</v>
      </c>
      <c r="AD220" s="62">
        <v>0</v>
      </c>
      <c r="AE220" s="62" t="s">
        <v>32</v>
      </c>
    </row>
    <row r="221" spans="1:31" hidden="1" x14ac:dyDescent="0.3">
      <c r="A221" s="62" t="s">
        <v>113</v>
      </c>
      <c r="B221" s="62">
        <v>220</v>
      </c>
      <c r="C221" s="62">
        <v>123</v>
      </c>
      <c r="D221" s="62" t="s">
        <v>30</v>
      </c>
      <c r="E221" s="62">
        <v>6</v>
      </c>
      <c r="F221" s="62">
        <v>0</v>
      </c>
      <c r="G221" s="62">
        <v>0</v>
      </c>
      <c r="H221" s="62"/>
      <c r="I221" s="62">
        <v>7.1040000000000001</v>
      </c>
      <c r="J221" s="62">
        <v>7274</v>
      </c>
      <c r="K221" s="62">
        <v>15058</v>
      </c>
      <c r="L221" s="62">
        <v>15094</v>
      </c>
      <c r="M221" s="62" t="s">
        <v>31</v>
      </c>
      <c r="N221" s="62"/>
      <c r="O221" s="62">
        <v>0.92200000000000004</v>
      </c>
      <c r="P221" s="62">
        <v>7069</v>
      </c>
      <c r="Q221" s="62">
        <v>14985</v>
      </c>
      <c r="R221" s="62">
        <v>15030</v>
      </c>
      <c r="S221" s="62" t="s">
        <v>31</v>
      </c>
      <c r="T221" s="62"/>
      <c r="U221" s="62">
        <v>0.1</v>
      </c>
      <c r="V221" s="62">
        <v>0</v>
      </c>
      <c r="W221" s="62">
        <v>0</v>
      </c>
      <c r="X221" s="62">
        <v>0</v>
      </c>
      <c r="Y221" s="62" t="s">
        <v>32</v>
      </c>
      <c r="Z221" s="62"/>
      <c r="AA221" s="62">
        <v>2.9000000000000001E-2</v>
      </c>
      <c r="AB221" s="62">
        <v>0</v>
      </c>
      <c r="AC221" s="62">
        <v>0</v>
      </c>
      <c r="AD221" s="62">
        <v>0</v>
      </c>
      <c r="AE221" s="62" t="s">
        <v>32</v>
      </c>
    </row>
    <row r="222" spans="1:31" hidden="1" x14ac:dyDescent="0.3">
      <c r="A222" s="62" t="s">
        <v>113</v>
      </c>
      <c r="B222" s="62">
        <v>221</v>
      </c>
      <c r="C222" s="62">
        <v>123</v>
      </c>
      <c r="D222" s="62" t="s">
        <v>30</v>
      </c>
      <c r="E222" s="62">
        <v>6</v>
      </c>
      <c r="F222" s="62">
        <v>0</v>
      </c>
      <c r="G222" s="62">
        <v>0</v>
      </c>
      <c r="H222" s="62"/>
      <c r="I222" s="62">
        <v>7.2169999999999996</v>
      </c>
      <c r="J222" s="62">
        <v>7305</v>
      </c>
      <c r="K222" s="62">
        <v>15118</v>
      </c>
      <c r="L222" s="62">
        <v>15154</v>
      </c>
      <c r="M222" s="62" t="s">
        <v>31</v>
      </c>
      <c r="N222" s="62"/>
      <c r="O222" s="62">
        <v>0.91900000000000004</v>
      </c>
      <c r="P222" s="62">
        <v>7059</v>
      </c>
      <c r="Q222" s="62">
        <v>15045</v>
      </c>
      <c r="R222" s="62">
        <v>15090</v>
      </c>
      <c r="S222" s="62" t="s">
        <v>31</v>
      </c>
      <c r="T222" s="62"/>
      <c r="U222" s="62">
        <v>0.10100000000000001</v>
      </c>
      <c r="V222" s="62">
        <v>0</v>
      </c>
      <c r="W222" s="62">
        <v>0</v>
      </c>
      <c r="X222" s="62">
        <v>0</v>
      </c>
      <c r="Y222" s="62" t="s">
        <v>32</v>
      </c>
      <c r="Z222" s="62"/>
      <c r="AA222" s="62">
        <v>2.8000000000000001E-2</v>
      </c>
      <c r="AB222" s="62">
        <v>0</v>
      </c>
      <c r="AC222" s="62">
        <v>0</v>
      </c>
      <c r="AD222" s="62">
        <v>0</v>
      </c>
      <c r="AE222" s="62" t="s">
        <v>32</v>
      </c>
    </row>
    <row r="223" spans="1:31" hidden="1" x14ac:dyDescent="0.3">
      <c r="A223" s="62" t="s">
        <v>113</v>
      </c>
      <c r="B223" s="62">
        <v>222</v>
      </c>
      <c r="C223" s="62">
        <v>123</v>
      </c>
      <c r="D223" s="62" t="s">
        <v>30</v>
      </c>
      <c r="E223" s="62">
        <v>6</v>
      </c>
      <c r="F223" s="62">
        <v>0</v>
      </c>
      <c r="G223" s="62">
        <v>0</v>
      </c>
      <c r="H223" s="62"/>
      <c r="I223" s="62">
        <v>7.242</v>
      </c>
      <c r="J223" s="62">
        <v>7312</v>
      </c>
      <c r="K223" s="62">
        <v>15178</v>
      </c>
      <c r="L223" s="62">
        <v>15214</v>
      </c>
      <c r="M223" s="62" t="s">
        <v>31</v>
      </c>
      <c r="N223" s="62"/>
      <c r="O223" s="62">
        <v>0.92100000000000004</v>
      </c>
      <c r="P223" s="62">
        <v>7065</v>
      </c>
      <c r="Q223" s="62">
        <v>15105</v>
      </c>
      <c r="R223" s="62">
        <v>15150</v>
      </c>
      <c r="S223" s="62" t="s">
        <v>31</v>
      </c>
      <c r="T223" s="62"/>
      <c r="U223" s="62">
        <v>0.10100000000000001</v>
      </c>
      <c r="V223" s="62">
        <v>0</v>
      </c>
      <c r="W223" s="62">
        <v>0</v>
      </c>
      <c r="X223" s="62">
        <v>0</v>
      </c>
      <c r="Y223" s="62" t="s">
        <v>32</v>
      </c>
      <c r="Z223" s="62"/>
      <c r="AA223" s="62">
        <v>2.8000000000000001E-2</v>
      </c>
      <c r="AB223" s="62">
        <v>0</v>
      </c>
      <c r="AC223" s="62">
        <v>0</v>
      </c>
      <c r="AD223" s="62">
        <v>0</v>
      </c>
      <c r="AE223" s="62" t="s">
        <v>32</v>
      </c>
    </row>
    <row r="224" spans="1:31" hidden="1" x14ac:dyDescent="0.3">
      <c r="A224" s="62" t="s">
        <v>113</v>
      </c>
      <c r="B224" s="62">
        <v>223</v>
      </c>
      <c r="C224" s="62">
        <v>123</v>
      </c>
      <c r="D224" s="62" t="s">
        <v>30</v>
      </c>
      <c r="E224" s="62">
        <v>6</v>
      </c>
      <c r="F224" s="62">
        <v>0</v>
      </c>
      <c r="G224" s="62">
        <v>0</v>
      </c>
      <c r="H224" s="62"/>
      <c r="I224" s="62">
        <v>7.2709999999999999</v>
      </c>
      <c r="J224" s="62">
        <v>7320</v>
      </c>
      <c r="K224" s="62">
        <v>15238</v>
      </c>
      <c r="L224" s="62">
        <v>15274</v>
      </c>
      <c r="M224" s="62" t="s">
        <v>31</v>
      </c>
      <c r="N224" s="62"/>
      <c r="O224" s="62">
        <v>0.93700000000000006</v>
      </c>
      <c r="P224" s="62">
        <v>7114</v>
      </c>
      <c r="Q224" s="62">
        <v>15165</v>
      </c>
      <c r="R224" s="62">
        <v>15209</v>
      </c>
      <c r="S224" s="62" t="s">
        <v>31</v>
      </c>
      <c r="T224" s="62"/>
      <c r="U224" s="62">
        <v>0.10199999999999999</v>
      </c>
      <c r="V224" s="62">
        <v>0</v>
      </c>
      <c r="W224" s="62">
        <v>0</v>
      </c>
      <c r="X224" s="62">
        <v>0</v>
      </c>
      <c r="Y224" s="62" t="s">
        <v>32</v>
      </c>
      <c r="Z224" s="62"/>
      <c r="AA224" s="62">
        <v>2.9000000000000001E-2</v>
      </c>
      <c r="AB224" s="62">
        <v>0</v>
      </c>
      <c r="AC224" s="62">
        <v>0</v>
      </c>
      <c r="AD224" s="62">
        <v>0</v>
      </c>
      <c r="AE224" s="62" t="s">
        <v>32</v>
      </c>
    </row>
    <row r="225" spans="1:31" hidden="1" x14ac:dyDescent="0.3">
      <c r="A225" s="62" t="s">
        <v>113</v>
      </c>
      <c r="B225" s="62">
        <v>224</v>
      </c>
      <c r="C225" s="62">
        <v>123</v>
      </c>
      <c r="D225" s="62" t="s">
        <v>30</v>
      </c>
      <c r="E225" s="62">
        <v>6</v>
      </c>
      <c r="F225" s="62">
        <v>0</v>
      </c>
      <c r="G225" s="62">
        <v>0</v>
      </c>
      <c r="H225" s="62"/>
      <c r="I225" s="62">
        <v>7.3</v>
      </c>
      <c r="J225" s="62">
        <v>7328</v>
      </c>
      <c r="K225" s="62">
        <v>15298</v>
      </c>
      <c r="L225" s="62">
        <v>15334</v>
      </c>
      <c r="M225" s="62" t="s">
        <v>31</v>
      </c>
      <c r="N225" s="62"/>
      <c r="O225" s="62">
        <v>0.92500000000000004</v>
      </c>
      <c r="P225" s="62">
        <v>7079</v>
      </c>
      <c r="Q225" s="62">
        <v>15225</v>
      </c>
      <c r="R225" s="62">
        <v>15270</v>
      </c>
      <c r="S225" s="62" t="s">
        <v>31</v>
      </c>
      <c r="T225" s="62"/>
      <c r="U225" s="62">
        <v>0.10199999999999999</v>
      </c>
      <c r="V225" s="62">
        <v>0</v>
      </c>
      <c r="W225" s="62">
        <v>0</v>
      </c>
      <c r="X225" s="62">
        <v>0</v>
      </c>
      <c r="Y225" s="62" t="s">
        <v>32</v>
      </c>
      <c r="Z225" s="62"/>
      <c r="AA225" s="62">
        <v>2.9000000000000001E-2</v>
      </c>
      <c r="AB225" s="62">
        <v>0</v>
      </c>
      <c r="AC225" s="62">
        <v>0</v>
      </c>
      <c r="AD225" s="62">
        <v>0</v>
      </c>
      <c r="AE225" s="62" t="s">
        <v>32</v>
      </c>
    </row>
    <row r="226" spans="1:31" hidden="1" x14ac:dyDescent="0.3">
      <c r="A226" s="62" t="s">
        <v>113</v>
      </c>
      <c r="B226" s="62">
        <v>225</v>
      </c>
      <c r="C226" s="62">
        <v>123</v>
      </c>
      <c r="D226" s="62" t="s">
        <v>30</v>
      </c>
      <c r="E226" s="62">
        <v>6</v>
      </c>
      <c r="F226" s="62">
        <v>0</v>
      </c>
      <c r="G226" s="62">
        <v>0</v>
      </c>
      <c r="H226" s="62"/>
      <c r="I226" s="62">
        <v>7.173</v>
      </c>
      <c r="J226" s="62">
        <v>7293</v>
      </c>
      <c r="K226" s="62">
        <v>15358</v>
      </c>
      <c r="L226" s="62">
        <v>15393</v>
      </c>
      <c r="M226" s="62" t="s">
        <v>31</v>
      </c>
      <c r="N226" s="62"/>
      <c r="O226" s="62">
        <v>0.92</v>
      </c>
      <c r="P226" s="62">
        <v>7064</v>
      </c>
      <c r="Q226" s="62">
        <v>15285</v>
      </c>
      <c r="R226" s="62">
        <v>15328</v>
      </c>
      <c r="S226" s="62" t="s">
        <v>31</v>
      </c>
      <c r="T226" s="62"/>
      <c r="U226" s="62">
        <v>0.1</v>
      </c>
      <c r="V226" s="62">
        <v>0</v>
      </c>
      <c r="W226" s="62">
        <v>0</v>
      </c>
      <c r="X226" s="62">
        <v>0</v>
      </c>
      <c r="Y226" s="62" t="s">
        <v>32</v>
      </c>
      <c r="Z226" s="62"/>
      <c r="AA226" s="62">
        <v>2.8000000000000001E-2</v>
      </c>
      <c r="AB226" s="62">
        <v>0</v>
      </c>
      <c r="AC226" s="62">
        <v>0</v>
      </c>
      <c r="AD226" s="62">
        <v>0</v>
      </c>
      <c r="AE226" s="62" t="s">
        <v>32</v>
      </c>
    </row>
    <row r="227" spans="1:31" hidden="1" x14ac:dyDescent="0.3">
      <c r="A227" s="62" t="s">
        <v>113</v>
      </c>
      <c r="B227" s="62">
        <v>226</v>
      </c>
      <c r="C227" s="62">
        <v>123</v>
      </c>
      <c r="D227" s="62" t="s">
        <v>30</v>
      </c>
      <c r="E227" s="62">
        <v>6</v>
      </c>
      <c r="F227" s="62">
        <v>0</v>
      </c>
      <c r="G227" s="62">
        <v>0</v>
      </c>
      <c r="H227" s="62"/>
      <c r="I227" s="62">
        <v>7.0069999999999997</v>
      </c>
      <c r="J227" s="62">
        <v>7247</v>
      </c>
      <c r="K227" s="62">
        <v>15418</v>
      </c>
      <c r="L227" s="62">
        <v>15453</v>
      </c>
      <c r="M227" s="62" t="s">
        <v>31</v>
      </c>
      <c r="N227" s="62"/>
      <c r="O227" s="62">
        <v>0.92300000000000004</v>
      </c>
      <c r="P227" s="62">
        <v>7071</v>
      </c>
      <c r="Q227" s="62">
        <v>15345</v>
      </c>
      <c r="R227" s="62">
        <v>15388</v>
      </c>
      <c r="S227" s="62" t="s">
        <v>31</v>
      </c>
      <c r="T227" s="62"/>
      <c r="U227" s="62">
        <v>9.8000000000000004E-2</v>
      </c>
      <c r="V227" s="62">
        <v>0</v>
      </c>
      <c r="W227" s="62">
        <v>0</v>
      </c>
      <c r="X227" s="62">
        <v>0</v>
      </c>
      <c r="Y227" s="62" t="s">
        <v>32</v>
      </c>
      <c r="Z227" s="62"/>
      <c r="AA227" s="62">
        <v>2.9000000000000001E-2</v>
      </c>
      <c r="AB227" s="62">
        <v>0</v>
      </c>
      <c r="AC227" s="62">
        <v>0</v>
      </c>
      <c r="AD227" s="62">
        <v>0</v>
      </c>
      <c r="AE227" s="62" t="s">
        <v>32</v>
      </c>
    </row>
    <row r="228" spans="1:31" hidden="1" x14ac:dyDescent="0.3">
      <c r="A228" s="62" t="s">
        <v>103</v>
      </c>
      <c r="B228" s="62">
        <v>227</v>
      </c>
      <c r="C228" s="62">
        <v>135</v>
      </c>
      <c r="D228" s="62" t="s">
        <v>104</v>
      </c>
      <c r="E228" s="62">
        <v>0</v>
      </c>
      <c r="F228" s="62">
        <v>9</v>
      </c>
      <c r="G228" s="62">
        <v>1</v>
      </c>
      <c r="H228" s="62"/>
      <c r="I228" s="62">
        <v>170.20500000000001</v>
      </c>
      <c r="J228" s="62">
        <v>52356</v>
      </c>
      <c r="K228" s="62">
        <v>15478</v>
      </c>
      <c r="L228" s="62">
        <v>15514</v>
      </c>
      <c r="M228" s="62" t="s">
        <v>42</v>
      </c>
      <c r="N228" s="62"/>
      <c r="O228" s="62">
        <v>-0.29499999999999998</v>
      </c>
      <c r="P228" s="62">
        <v>3331</v>
      </c>
      <c r="Q228" s="62">
        <v>15405</v>
      </c>
      <c r="R228" s="62">
        <v>15448</v>
      </c>
      <c r="S228" s="62" t="s">
        <v>31</v>
      </c>
      <c r="T228" s="62"/>
      <c r="U228" s="62">
        <v>2.3839999999999999</v>
      </c>
      <c r="V228" s="62">
        <v>0</v>
      </c>
      <c r="W228" s="62">
        <v>0</v>
      </c>
      <c r="X228" s="62">
        <v>0</v>
      </c>
      <c r="Y228" s="62" t="s">
        <v>32</v>
      </c>
      <c r="Z228" s="62"/>
      <c r="AA228" s="62">
        <v>-8.9999999999999993E-3</v>
      </c>
      <c r="AB228" s="62">
        <v>0</v>
      </c>
      <c r="AC228" s="62">
        <v>0</v>
      </c>
      <c r="AD228" s="62">
        <v>0</v>
      </c>
      <c r="AE228" s="62" t="s">
        <v>32</v>
      </c>
    </row>
    <row r="229" spans="1:31" hidden="1" x14ac:dyDescent="0.3">
      <c r="A229" s="62" t="s">
        <v>105</v>
      </c>
      <c r="B229" s="62">
        <v>228</v>
      </c>
      <c r="C229" s="62">
        <v>136</v>
      </c>
      <c r="D229" s="62" t="s">
        <v>104</v>
      </c>
      <c r="E229" s="62">
        <v>0</v>
      </c>
      <c r="F229" s="62">
        <v>9</v>
      </c>
      <c r="G229" s="62">
        <v>2</v>
      </c>
      <c r="H229" s="62"/>
      <c r="I229" s="62">
        <v>172.11099999999999</v>
      </c>
      <c r="J229" s="62">
        <v>52883</v>
      </c>
      <c r="K229" s="62">
        <v>15538</v>
      </c>
      <c r="L229" s="62">
        <v>15573</v>
      </c>
      <c r="M229" s="62" t="s">
        <v>42</v>
      </c>
      <c r="N229" s="62"/>
      <c r="O229" s="62">
        <v>17.672000000000001</v>
      </c>
      <c r="P229" s="62">
        <v>58509</v>
      </c>
      <c r="Q229" s="62">
        <v>15465</v>
      </c>
      <c r="R229" s="62">
        <v>15505</v>
      </c>
      <c r="S229" s="62" t="s">
        <v>43</v>
      </c>
      <c r="T229" s="62"/>
      <c r="U229" s="62">
        <v>2.411</v>
      </c>
      <c r="V229" s="62">
        <v>0</v>
      </c>
      <c r="W229" s="62">
        <v>0</v>
      </c>
      <c r="X229" s="62">
        <v>0</v>
      </c>
      <c r="Y229" s="62" t="s">
        <v>32</v>
      </c>
      <c r="Z229" s="62"/>
      <c r="AA229" s="62">
        <v>0.54700000000000004</v>
      </c>
      <c r="AB229" s="62">
        <v>0</v>
      </c>
      <c r="AC229" s="62">
        <v>0</v>
      </c>
      <c r="AD229" s="62">
        <v>0</v>
      </c>
      <c r="AE229" s="62" t="s">
        <v>32</v>
      </c>
    </row>
    <row r="230" spans="1:31" hidden="1" x14ac:dyDescent="0.3">
      <c r="A230" s="62" t="s">
        <v>86</v>
      </c>
      <c r="B230" s="62">
        <v>229</v>
      </c>
      <c r="C230" s="62">
        <v>138</v>
      </c>
      <c r="D230" s="62" t="s">
        <v>87</v>
      </c>
      <c r="E230" s="62">
        <v>0</v>
      </c>
      <c r="F230" s="62">
        <v>0</v>
      </c>
      <c r="G230" s="62">
        <v>0</v>
      </c>
      <c r="H230" s="62"/>
      <c r="I230" s="62">
        <v>153.27699999999999</v>
      </c>
      <c r="J230" s="62">
        <v>47677</v>
      </c>
      <c r="K230" s="62">
        <v>15598</v>
      </c>
      <c r="L230" s="62">
        <v>15633</v>
      </c>
      <c r="M230" s="62" t="s">
        <v>43</v>
      </c>
      <c r="N230" s="62"/>
      <c r="O230" s="62">
        <v>15.044</v>
      </c>
      <c r="P230" s="62">
        <v>50437</v>
      </c>
      <c r="Q230" s="62">
        <v>15525</v>
      </c>
      <c r="R230" s="62">
        <v>15564</v>
      </c>
      <c r="S230" s="62" t="s">
        <v>43</v>
      </c>
      <c r="T230" s="62"/>
      <c r="U230" s="62">
        <v>2.1469999999999998</v>
      </c>
      <c r="V230" s="62">
        <v>0</v>
      </c>
      <c r="W230" s="62">
        <v>0</v>
      </c>
      <c r="X230" s="62">
        <v>0</v>
      </c>
      <c r="Y230" s="62" t="s">
        <v>32</v>
      </c>
      <c r="Z230" s="62"/>
      <c r="AA230" s="62">
        <v>0.46500000000000002</v>
      </c>
      <c r="AB230" s="62">
        <v>0</v>
      </c>
      <c r="AC230" s="62">
        <v>0</v>
      </c>
      <c r="AD230" s="62">
        <v>0</v>
      </c>
      <c r="AE230" s="62" t="s">
        <v>32</v>
      </c>
    </row>
    <row r="231" spans="1:31" hidden="1" x14ac:dyDescent="0.3">
      <c r="A231" s="62" t="s">
        <v>109</v>
      </c>
      <c r="B231" s="62">
        <v>230</v>
      </c>
      <c r="C231" s="62">
        <v>0</v>
      </c>
      <c r="D231" s="62" t="s">
        <v>110</v>
      </c>
      <c r="E231" s="62">
        <v>0</v>
      </c>
      <c r="F231" s="62">
        <v>0</v>
      </c>
      <c r="G231" s="62">
        <v>0</v>
      </c>
      <c r="H231" s="62"/>
      <c r="I231" s="62">
        <v>-7.1719999999999997</v>
      </c>
      <c r="J231" s="62">
        <v>3328</v>
      </c>
      <c r="K231" s="62">
        <v>15778</v>
      </c>
      <c r="L231" s="62">
        <v>15825</v>
      </c>
      <c r="M231" s="62" t="s">
        <v>31</v>
      </c>
      <c r="N231" s="62"/>
      <c r="O231" s="62">
        <v>-0.30599999999999999</v>
      </c>
      <c r="P231" s="62">
        <v>3299</v>
      </c>
      <c r="Q231" s="62">
        <v>15705</v>
      </c>
      <c r="R231" s="62">
        <v>15752</v>
      </c>
      <c r="S231" s="62" t="s">
        <v>31</v>
      </c>
      <c r="T231" s="62"/>
      <c r="U231" s="62">
        <v>-0.1</v>
      </c>
      <c r="V231" s="62">
        <v>0</v>
      </c>
      <c r="W231" s="62">
        <v>0</v>
      </c>
      <c r="X231" s="62">
        <v>0</v>
      </c>
      <c r="Y231" s="62" t="s">
        <v>32</v>
      </c>
      <c r="Z231" s="62"/>
      <c r="AA231" s="62">
        <v>-8.9999999999999993E-3</v>
      </c>
      <c r="AB231" s="62">
        <v>0</v>
      </c>
      <c r="AC231" s="62">
        <v>0</v>
      </c>
      <c r="AD231" s="62">
        <v>0</v>
      </c>
      <c r="AE231" s="62" t="s">
        <v>32</v>
      </c>
    </row>
    <row r="232" spans="1:31" hidden="1" x14ac:dyDescent="0.3">
      <c r="A232" s="62" t="s">
        <v>115</v>
      </c>
      <c r="B232" s="62">
        <v>231</v>
      </c>
      <c r="C232" s="62">
        <v>0</v>
      </c>
      <c r="D232" s="62" t="s">
        <v>116</v>
      </c>
      <c r="E232" s="62">
        <v>0</v>
      </c>
      <c r="F232" s="62">
        <v>0</v>
      </c>
      <c r="G232" s="62">
        <v>0</v>
      </c>
      <c r="H232" s="62"/>
      <c r="I232" s="62">
        <v>-7.1719999999999997</v>
      </c>
      <c r="J232" s="62">
        <v>3328</v>
      </c>
      <c r="K232" s="62">
        <v>15953</v>
      </c>
      <c r="L232" s="62">
        <v>15959</v>
      </c>
      <c r="M232" s="62" t="s">
        <v>117</v>
      </c>
      <c r="N232" s="62"/>
      <c r="O232" s="62">
        <v>-0.30599999999999999</v>
      </c>
      <c r="P232" s="62">
        <v>3299</v>
      </c>
      <c r="Q232" s="62">
        <v>15905</v>
      </c>
      <c r="R232" s="62">
        <v>15911</v>
      </c>
      <c r="S232" s="62" t="s">
        <v>117</v>
      </c>
      <c r="T232" s="62"/>
      <c r="U232" s="62">
        <v>-0.1</v>
      </c>
      <c r="V232" s="62">
        <v>0</v>
      </c>
      <c r="W232" s="62">
        <v>0</v>
      </c>
      <c r="X232" s="62">
        <v>0</v>
      </c>
      <c r="Y232" s="62" t="s">
        <v>32</v>
      </c>
      <c r="Z232" s="62"/>
      <c r="AA232" s="62">
        <v>-8.9999999999999993E-3</v>
      </c>
      <c r="AB232" s="62">
        <v>0</v>
      </c>
      <c r="AC232" s="62">
        <v>0</v>
      </c>
      <c r="AD232" s="62">
        <v>0</v>
      </c>
      <c r="AE232" s="62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114"/>
  <sheetViews>
    <sheetView topLeftCell="A77" workbookViewId="0">
      <selection activeCell="B11" sqref="B11:C104"/>
    </sheetView>
  </sheetViews>
  <sheetFormatPr defaultRowHeight="14.4" x14ac:dyDescent="0.3"/>
  <cols>
    <col min="2" max="2" width="10.88671875" bestFit="1" customWidth="1"/>
    <col min="3" max="3" width="10.88671875" customWidth="1"/>
  </cols>
  <sheetData>
    <row r="10" spans="2:7" x14ac:dyDescent="0.3">
      <c r="D10" t="s">
        <v>135</v>
      </c>
      <c r="E10" t="s">
        <v>136</v>
      </c>
      <c r="F10" s="7" t="s">
        <v>137</v>
      </c>
      <c r="G10" s="7" t="s">
        <v>138</v>
      </c>
    </row>
    <row r="11" spans="2:7" x14ac:dyDescent="0.3">
      <c r="B11" s="45" t="s">
        <v>141</v>
      </c>
      <c r="C11" s="62" t="s">
        <v>236</v>
      </c>
      <c r="D11">
        <f>VLOOKUP($B11,Data!$A$16:$AE$260,9,FALSE)</f>
        <v>32.911000000000001</v>
      </c>
      <c r="E11">
        <f t="shared" ref="E11:E74" si="0">D11*14.0076/1000</f>
        <v>0.46100412360000004</v>
      </c>
      <c r="F11">
        <f>VLOOKUP(B11,Data!$A$16:$S$217,15,FALSE)</f>
        <v>0.72799999999999998</v>
      </c>
      <c r="G11">
        <f t="shared" ref="G11:G74" si="1">F11*30.94/1000</f>
        <v>2.252432E-2</v>
      </c>
    </row>
    <row r="12" spans="2:7" x14ac:dyDescent="0.3">
      <c r="B12" s="44" t="s">
        <v>142</v>
      </c>
      <c r="C12" s="62" t="s">
        <v>237</v>
      </c>
      <c r="D12">
        <f>VLOOKUP($B12,Data!$A$16:$AE$260,9,FALSE)</f>
        <v>33.475000000000001</v>
      </c>
      <c r="E12">
        <f t="shared" si="0"/>
        <v>0.46890441000000005</v>
      </c>
      <c r="F12">
        <f>VLOOKUP(B12,Data!$A$16:$S$217,15,FALSE)</f>
        <v>0.72399999999999998</v>
      </c>
      <c r="G12">
        <f t="shared" si="1"/>
        <v>2.240056E-2</v>
      </c>
    </row>
    <row r="13" spans="2:7" x14ac:dyDescent="0.3">
      <c r="B13" s="45" t="s">
        <v>143</v>
      </c>
      <c r="C13" s="62" t="s">
        <v>238</v>
      </c>
      <c r="D13">
        <f>VLOOKUP($B13,Data!$A$16:$AE$260,9,FALSE)</f>
        <v>34.107999999999997</v>
      </c>
      <c r="E13">
        <f t="shared" si="0"/>
        <v>0.47777122080000001</v>
      </c>
      <c r="F13">
        <f>VLOOKUP(B13,Data!$A$16:$S$217,15,FALSE)</f>
        <v>0.74199999999999999</v>
      </c>
      <c r="G13">
        <f t="shared" si="1"/>
        <v>2.2957479999999999E-2</v>
      </c>
    </row>
    <row r="14" spans="2:7" x14ac:dyDescent="0.3">
      <c r="B14" s="44" t="s">
        <v>144</v>
      </c>
      <c r="C14" s="62" t="s">
        <v>239</v>
      </c>
      <c r="D14">
        <f>VLOOKUP($B14,Data!$A$16:$AE$260,9,FALSE)</f>
        <v>36.442</v>
      </c>
      <c r="E14">
        <f t="shared" si="0"/>
        <v>0.51046495920000001</v>
      </c>
      <c r="F14">
        <f>VLOOKUP(B14,Data!$A$16:$S$217,15,FALSE)</f>
        <v>0.83299999999999996</v>
      </c>
      <c r="G14">
        <f t="shared" si="1"/>
        <v>2.5773020000000001E-2</v>
      </c>
    </row>
    <row r="15" spans="2:7" x14ac:dyDescent="0.3">
      <c r="B15" s="45" t="s">
        <v>145</v>
      </c>
      <c r="C15" s="62" t="s">
        <v>240</v>
      </c>
      <c r="D15">
        <f>VLOOKUP($B15,Data!$A$16:$AE$260,9,FALSE)</f>
        <v>34.94</v>
      </c>
      <c r="E15">
        <f t="shared" si="0"/>
        <v>0.48942554399999993</v>
      </c>
      <c r="F15">
        <f>VLOOKUP(B15,Data!$A$16:$S$217,15,FALSE)</f>
        <v>0.79600000000000004</v>
      </c>
      <c r="G15">
        <f t="shared" si="1"/>
        <v>2.4628240000000003E-2</v>
      </c>
    </row>
    <row r="16" spans="2:7" x14ac:dyDescent="0.3">
      <c r="B16" s="44" t="s">
        <v>146</v>
      </c>
      <c r="C16" s="62" t="s">
        <v>241</v>
      </c>
      <c r="D16">
        <f>VLOOKUP($B16,Data!$A$16:$AE$260,9,FALSE)</f>
        <v>35.353000000000002</v>
      </c>
      <c r="E16">
        <f t="shared" si="0"/>
        <v>0.49521068280000002</v>
      </c>
      <c r="F16">
        <f>VLOOKUP(B16,Data!$A$16:$S$217,15,FALSE)</f>
        <v>0.81699999999999995</v>
      </c>
      <c r="G16">
        <f t="shared" si="1"/>
        <v>2.5277979999999999E-2</v>
      </c>
    </row>
    <row r="17" spans="2:7" x14ac:dyDescent="0.3">
      <c r="B17" s="45" t="s">
        <v>147</v>
      </c>
      <c r="C17" s="62" t="s">
        <v>242</v>
      </c>
      <c r="D17">
        <f>VLOOKUP($B17,Data!$A$16:$AE$260,9,FALSE)</f>
        <v>35.225999999999999</v>
      </c>
      <c r="E17">
        <f t="shared" si="0"/>
        <v>0.49343171759999999</v>
      </c>
      <c r="F17">
        <f>VLOOKUP(B17,Data!$A$16:$S$217,15,FALSE)</f>
        <v>0.748</v>
      </c>
      <c r="G17">
        <f t="shared" si="1"/>
        <v>2.314312E-2</v>
      </c>
    </row>
    <row r="18" spans="2:7" x14ac:dyDescent="0.3">
      <c r="B18" s="44" t="s">
        <v>148</v>
      </c>
      <c r="C18" s="62" t="s">
        <v>243</v>
      </c>
      <c r="D18">
        <f>VLOOKUP($B18,Data!$A$16:$AE$260,9,FALSE)</f>
        <v>34.567999999999998</v>
      </c>
      <c r="E18">
        <f t="shared" si="0"/>
        <v>0.48421471679999994</v>
      </c>
      <c r="F18">
        <f>VLOOKUP(B18,Data!$A$16:$S$217,15,FALSE)</f>
        <v>0.69899999999999995</v>
      </c>
      <c r="G18">
        <f t="shared" si="1"/>
        <v>2.162706E-2</v>
      </c>
    </row>
    <row r="19" spans="2:7" x14ac:dyDescent="0.3">
      <c r="B19" s="45" t="s">
        <v>149</v>
      </c>
      <c r="C19" s="62" t="s">
        <v>244</v>
      </c>
      <c r="D19">
        <f>VLOOKUP($B19,Data!$A$16:$AE$260,9,FALSE)</f>
        <v>35.735999999999997</v>
      </c>
      <c r="E19">
        <f t="shared" si="0"/>
        <v>0.50057559359999992</v>
      </c>
      <c r="F19">
        <f>VLOOKUP(B19,Data!$A$16:$S$217,15,FALSE)</f>
        <v>0.75900000000000001</v>
      </c>
      <c r="G19">
        <f t="shared" si="1"/>
        <v>2.3483460000000001E-2</v>
      </c>
    </row>
    <row r="20" spans="2:7" x14ac:dyDescent="0.3">
      <c r="B20" s="44" t="s">
        <v>150</v>
      </c>
      <c r="C20" s="62" t="s">
        <v>245</v>
      </c>
      <c r="D20">
        <f>VLOOKUP($B20,Data!$A$16:$AE$260,9,FALSE)</f>
        <v>35.536999999999999</v>
      </c>
      <c r="E20">
        <f t="shared" si="0"/>
        <v>0.49778808119999995</v>
      </c>
      <c r="F20">
        <f>VLOOKUP(B20,Data!$A$16:$S$217,15,FALSE)</f>
        <v>0.73599999999999999</v>
      </c>
      <c r="G20">
        <f t="shared" si="1"/>
        <v>2.2771840000000002E-2</v>
      </c>
    </row>
    <row r="21" spans="2:7" x14ac:dyDescent="0.3">
      <c r="B21" s="45" t="s">
        <v>151</v>
      </c>
      <c r="C21" s="62" t="s">
        <v>246</v>
      </c>
      <c r="D21">
        <f>VLOOKUP($B21,Data!$A$16:$AE$260,9,FALSE)</f>
        <v>34.651000000000003</v>
      </c>
      <c r="E21">
        <f t="shared" si="0"/>
        <v>0.48537734760000006</v>
      </c>
      <c r="F21">
        <f>VLOOKUP(B21,Data!$A$16:$S$217,15,FALSE)</f>
        <v>0.78700000000000003</v>
      </c>
      <c r="G21">
        <f t="shared" si="1"/>
        <v>2.4349780000000001E-2</v>
      </c>
    </row>
    <row r="22" spans="2:7" x14ac:dyDescent="0.3">
      <c r="B22" s="45" t="s">
        <v>152</v>
      </c>
      <c r="C22" s="62" t="s">
        <v>247</v>
      </c>
      <c r="D22">
        <f>VLOOKUP($B22,Data!$A$16:$AE$260,9,FALSE)</f>
        <v>35.619999999999997</v>
      </c>
      <c r="E22">
        <f t="shared" si="0"/>
        <v>0.49895071199999996</v>
      </c>
      <c r="F22">
        <f>VLOOKUP(B22,Data!$A$16:$S$217,15,FALSE)</f>
        <v>0.73399999999999999</v>
      </c>
      <c r="G22">
        <f t="shared" si="1"/>
        <v>2.2709959999999998E-2</v>
      </c>
    </row>
    <row r="23" spans="2:7" x14ac:dyDescent="0.3">
      <c r="B23" s="44" t="s">
        <v>153</v>
      </c>
      <c r="C23" s="62" t="s">
        <v>248</v>
      </c>
      <c r="D23">
        <f>VLOOKUP($B23,Data!$A$16:$AE$260,9,FALSE)</f>
        <v>35.485999999999997</v>
      </c>
      <c r="E23">
        <f t="shared" si="0"/>
        <v>0.49707369359999998</v>
      </c>
      <c r="F23">
        <f>VLOOKUP(B23,Data!$A$16:$S$217,15,FALSE)</f>
        <v>0.76</v>
      </c>
      <c r="G23">
        <f t="shared" si="1"/>
        <v>2.3514400000000001E-2</v>
      </c>
    </row>
    <row r="24" spans="2:7" x14ac:dyDescent="0.3">
      <c r="B24" s="45" t="s">
        <v>154</v>
      </c>
      <c r="C24" s="62" t="s">
        <v>249</v>
      </c>
      <c r="D24">
        <f>VLOOKUP($B24,Data!$A$16:$AE$260,9,FALSE)</f>
        <v>35.631</v>
      </c>
      <c r="E24">
        <f t="shared" si="0"/>
        <v>0.49910479559999998</v>
      </c>
      <c r="F24">
        <f>VLOOKUP(B24,Data!$A$16:$S$217,15,FALSE)</f>
        <v>0.81200000000000006</v>
      </c>
      <c r="G24">
        <f t="shared" si="1"/>
        <v>2.5123280000000001E-2</v>
      </c>
    </row>
    <row r="25" spans="2:7" x14ac:dyDescent="0.3">
      <c r="B25" s="44" t="s">
        <v>155</v>
      </c>
      <c r="C25" s="62" t="s">
        <v>250</v>
      </c>
      <c r="D25">
        <f>VLOOKUP($B25,Data!$A$16:$AE$260,9,FALSE)</f>
        <v>35.197000000000003</v>
      </c>
      <c r="E25">
        <f t="shared" si="0"/>
        <v>0.4930254972</v>
      </c>
      <c r="F25">
        <f>VLOOKUP(B25,Data!$A$16:$S$217,15,FALSE)</f>
        <v>0.79300000000000004</v>
      </c>
      <c r="G25">
        <f t="shared" si="1"/>
        <v>2.4535420000000002E-2</v>
      </c>
    </row>
    <row r="26" spans="2:7" x14ac:dyDescent="0.3">
      <c r="B26" s="45" t="s">
        <v>156</v>
      </c>
      <c r="C26" s="62" t="s">
        <v>251</v>
      </c>
      <c r="D26">
        <f>VLOOKUP($B26,Data!$A$16:$AE$260,9,FALSE)</f>
        <v>34.878999999999998</v>
      </c>
      <c r="E26">
        <f t="shared" si="0"/>
        <v>0.48857108039999997</v>
      </c>
      <c r="F26">
        <f>VLOOKUP(B26,Data!$A$16:$S$217,15,FALSE)</f>
        <v>0.77400000000000002</v>
      </c>
      <c r="G26">
        <f t="shared" si="1"/>
        <v>2.3947560000000003E-2</v>
      </c>
    </row>
    <row r="27" spans="2:7" x14ac:dyDescent="0.3">
      <c r="B27" s="44" t="s">
        <v>157</v>
      </c>
      <c r="C27" s="62" t="s">
        <v>252</v>
      </c>
      <c r="D27">
        <f>VLOOKUP($B27,Data!$A$16:$AE$260,9,FALSE)</f>
        <v>35.561999999999998</v>
      </c>
      <c r="E27">
        <f t="shared" si="0"/>
        <v>0.49813827119999998</v>
      </c>
      <c r="F27">
        <f>VLOOKUP(B27,Data!$A$16:$S$217,15,FALSE)</f>
        <v>0.79800000000000004</v>
      </c>
      <c r="G27">
        <f t="shared" si="1"/>
        <v>2.4690120000000003E-2</v>
      </c>
    </row>
    <row r="28" spans="2:7" x14ac:dyDescent="0.3">
      <c r="B28" s="45" t="s">
        <v>158</v>
      </c>
      <c r="C28" s="62" t="s">
        <v>253</v>
      </c>
      <c r="D28">
        <f>VLOOKUP($B28,Data!$A$16:$AE$260,9,FALSE)</f>
        <v>34.929000000000002</v>
      </c>
      <c r="E28">
        <f t="shared" si="0"/>
        <v>0.48927146040000002</v>
      </c>
      <c r="F28">
        <f>VLOOKUP(B28,Data!$A$16:$S$217,15,FALSE)</f>
        <v>0.77200000000000002</v>
      </c>
      <c r="G28">
        <f t="shared" si="1"/>
        <v>2.3885679999999999E-2</v>
      </c>
    </row>
    <row r="29" spans="2:7" x14ac:dyDescent="0.3">
      <c r="B29" s="44" t="s">
        <v>159</v>
      </c>
      <c r="C29" s="62" t="s">
        <v>254</v>
      </c>
      <c r="D29">
        <f>VLOOKUP($B29,Data!$A$16:$AE$260,9,FALSE)</f>
        <v>35.975000000000001</v>
      </c>
      <c r="E29">
        <f t="shared" si="0"/>
        <v>0.50392341000000007</v>
      </c>
      <c r="F29">
        <f>VLOOKUP(B29,Data!$A$16:$S$217,15,FALSE)</f>
        <v>0.79300000000000004</v>
      </c>
      <c r="G29">
        <f t="shared" si="1"/>
        <v>2.4535420000000002E-2</v>
      </c>
    </row>
    <row r="30" spans="2:7" x14ac:dyDescent="0.3">
      <c r="B30" s="45" t="s">
        <v>160</v>
      </c>
      <c r="C30" s="62" t="s">
        <v>255</v>
      </c>
      <c r="D30">
        <f>VLOOKUP($B30,Data!$A$16:$AE$260,9,FALSE)</f>
        <v>35.844999999999999</v>
      </c>
      <c r="E30">
        <f t="shared" si="0"/>
        <v>0.50210242199999999</v>
      </c>
      <c r="F30">
        <f>VLOOKUP(B30,Data!$A$16:$S$217,15,FALSE)</f>
        <v>0.80300000000000005</v>
      </c>
      <c r="G30">
        <f t="shared" si="1"/>
        <v>2.4844820000000004E-2</v>
      </c>
    </row>
    <row r="31" spans="2:7" x14ac:dyDescent="0.3">
      <c r="B31" s="44" t="s">
        <v>161</v>
      </c>
      <c r="C31" s="62" t="s">
        <v>256</v>
      </c>
      <c r="D31">
        <f>VLOOKUP($B31,Data!$A$16:$AE$260,9,FALSE)</f>
        <v>35.348999999999997</v>
      </c>
      <c r="E31">
        <f t="shared" si="0"/>
        <v>0.49515465239999995</v>
      </c>
      <c r="F31">
        <f>VLOOKUP(B31,Data!$A$16:$S$217,15,FALSE)</f>
        <v>0.71099999999999997</v>
      </c>
      <c r="G31">
        <f t="shared" si="1"/>
        <v>2.1998339999999998E-2</v>
      </c>
    </row>
    <row r="32" spans="2:7" x14ac:dyDescent="0.3">
      <c r="B32" s="44" t="s">
        <v>162</v>
      </c>
      <c r="C32" s="62" t="s">
        <v>257</v>
      </c>
      <c r="D32">
        <f>VLOOKUP($B32,Data!$A$16:$AE$260,9,FALSE)</f>
        <v>37.171999999999997</v>
      </c>
      <c r="E32">
        <f t="shared" si="0"/>
        <v>0.52069050719999999</v>
      </c>
      <c r="F32">
        <f>VLOOKUP(B32,Data!$A$16:$S$217,15,FALSE)</f>
        <v>0.753</v>
      </c>
      <c r="G32">
        <f t="shared" si="1"/>
        <v>2.329782E-2</v>
      </c>
    </row>
    <row r="33" spans="2:7" x14ac:dyDescent="0.3">
      <c r="B33" s="45" t="s">
        <v>163</v>
      </c>
      <c r="C33" s="62" t="s">
        <v>258</v>
      </c>
      <c r="D33">
        <f>VLOOKUP($B33,Data!$A$16:$AE$260,9,FALSE)</f>
        <v>32.555999999999997</v>
      </c>
      <c r="E33">
        <f t="shared" si="0"/>
        <v>0.45603142559999998</v>
      </c>
      <c r="F33">
        <f>VLOOKUP(B33,Data!$A$16:$S$217,15,FALSE)</f>
        <v>0.69099999999999995</v>
      </c>
      <c r="G33">
        <f t="shared" si="1"/>
        <v>2.1379539999999999E-2</v>
      </c>
    </row>
    <row r="34" spans="2:7" x14ac:dyDescent="0.3">
      <c r="B34" s="44" t="s">
        <v>164</v>
      </c>
      <c r="C34" s="62" t="s">
        <v>259</v>
      </c>
      <c r="D34">
        <f>VLOOKUP($B34,Data!$A$16:$AE$260,9,FALSE)</f>
        <v>33.159999999999997</v>
      </c>
      <c r="E34">
        <f t="shared" si="0"/>
        <v>0.46449201599999995</v>
      </c>
      <c r="F34">
        <f>VLOOKUP(B34,Data!$A$16:$S$217,15,FALSE)</f>
        <v>0.66400000000000003</v>
      </c>
      <c r="G34">
        <f t="shared" si="1"/>
        <v>2.0544160000000002E-2</v>
      </c>
    </row>
    <row r="35" spans="2:7" x14ac:dyDescent="0.3">
      <c r="B35" s="45" t="s">
        <v>165</v>
      </c>
      <c r="C35" s="62" t="s">
        <v>260</v>
      </c>
      <c r="D35">
        <f>VLOOKUP($B35,Data!$A$16:$AE$260,9,FALSE)</f>
        <v>33.503999999999998</v>
      </c>
      <c r="E35">
        <f t="shared" si="0"/>
        <v>0.46931063039999998</v>
      </c>
      <c r="F35">
        <f>VLOOKUP(B35,Data!$A$16:$S$217,15,FALSE)</f>
        <v>0.755</v>
      </c>
      <c r="G35">
        <f t="shared" si="1"/>
        <v>2.3359700000000001E-2</v>
      </c>
    </row>
    <row r="36" spans="2:7" x14ac:dyDescent="0.3">
      <c r="B36" s="44" t="s">
        <v>166</v>
      </c>
      <c r="C36" s="62" t="s">
        <v>261</v>
      </c>
      <c r="D36">
        <f>VLOOKUP($B36,Data!$A$16:$AE$260,9,FALSE)</f>
        <v>33.435000000000002</v>
      </c>
      <c r="E36">
        <f t="shared" si="0"/>
        <v>0.46834410600000004</v>
      </c>
      <c r="F36">
        <f>VLOOKUP(B36,Data!$A$16:$S$217,15,FALSE)</f>
        <v>0.67100000000000004</v>
      </c>
      <c r="G36">
        <f t="shared" si="1"/>
        <v>2.0760740000000003E-2</v>
      </c>
    </row>
    <row r="37" spans="2:7" x14ac:dyDescent="0.3">
      <c r="B37" s="45" t="s">
        <v>167</v>
      </c>
      <c r="C37" s="62" t="s">
        <v>262</v>
      </c>
      <c r="D37">
        <f>VLOOKUP($B37,Data!$A$16:$AE$260,9,FALSE)</f>
        <v>32.555999999999997</v>
      </c>
      <c r="E37">
        <f t="shared" si="0"/>
        <v>0.45603142559999998</v>
      </c>
      <c r="F37">
        <f>VLOOKUP(B37,Data!$A$16:$S$217,15,FALSE)</f>
        <v>0.7</v>
      </c>
      <c r="G37">
        <f t="shared" si="1"/>
        <v>2.1658E-2</v>
      </c>
    </row>
    <row r="38" spans="2:7" x14ac:dyDescent="0.3">
      <c r="B38" s="44" t="s">
        <v>168</v>
      </c>
      <c r="C38" s="62" t="s">
        <v>263</v>
      </c>
      <c r="D38">
        <f>VLOOKUP($B38,Data!$A$16:$AE$260,9,FALSE)</f>
        <v>33.066000000000003</v>
      </c>
      <c r="E38">
        <f t="shared" si="0"/>
        <v>0.46317530160000003</v>
      </c>
      <c r="F38">
        <f>VLOOKUP(B38,Data!$A$16:$S$217,15,FALSE)</f>
        <v>0.78900000000000003</v>
      </c>
      <c r="G38">
        <f t="shared" si="1"/>
        <v>2.4411660000000002E-2</v>
      </c>
    </row>
    <row r="39" spans="2:7" x14ac:dyDescent="0.3">
      <c r="B39" s="45" t="s">
        <v>169</v>
      </c>
      <c r="C39" s="62" t="s">
        <v>264</v>
      </c>
      <c r="D39">
        <f>VLOOKUP($B39,Data!$A$16:$AE$260,9,FALSE)</f>
        <v>34.188000000000002</v>
      </c>
      <c r="E39">
        <f t="shared" si="0"/>
        <v>0.47889182880000003</v>
      </c>
      <c r="F39">
        <f>VLOOKUP(B39,Data!$A$16:$S$217,15,FALSE)</f>
        <v>0.79300000000000004</v>
      </c>
      <c r="G39">
        <f t="shared" si="1"/>
        <v>2.4535420000000002E-2</v>
      </c>
    </row>
    <row r="40" spans="2:7" x14ac:dyDescent="0.3">
      <c r="B40" s="44" t="s">
        <v>170</v>
      </c>
      <c r="C40" s="62" t="s">
        <v>265</v>
      </c>
      <c r="D40">
        <f>VLOOKUP($B40,Data!$A$16:$AE$260,9,FALSE)</f>
        <v>31.774999999999999</v>
      </c>
      <c r="E40">
        <f t="shared" si="0"/>
        <v>0.44509148999999998</v>
      </c>
      <c r="F40">
        <f>VLOOKUP(B40,Data!$A$16:$S$217,15,FALSE)</f>
        <v>0.69299999999999995</v>
      </c>
      <c r="G40">
        <f t="shared" si="1"/>
        <v>2.1441419999999999E-2</v>
      </c>
    </row>
    <row r="41" spans="2:7" x14ac:dyDescent="0.3">
      <c r="B41" s="45" t="s">
        <v>172</v>
      </c>
      <c r="C41" s="62" t="s">
        <v>266</v>
      </c>
      <c r="D41">
        <f>VLOOKUP($B41,Data!$A$16:$AE$260,9,FALSE)</f>
        <v>30.367000000000001</v>
      </c>
      <c r="E41">
        <f t="shared" si="0"/>
        <v>0.42536878920000004</v>
      </c>
      <c r="F41">
        <f>VLOOKUP(B41,Data!$A$16:$S$217,15,FALSE)</f>
        <v>0.67400000000000004</v>
      </c>
      <c r="G41">
        <f t="shared" si="1"/>
        <v>2.085356E-2</v>
      </c>
    </row>
    <row r="42" spans="2:7" x14ac:dyDescent="0.3">
      <c r="B42" s="45" t="s">
        <v>173</v>
      </c>
      <c r="C42" s="62" t="s">
        <v>267</v>
      </c>
      <c r="D42">
        <f>VLOOKUP($B42,Data!$A$16:$AE$260,9,FALSE)</f>
        <v>31.632999999999999</v>
      </c>
      <c r="E42">
        <f t="shared" si="0"/>
        <v>0.44310241079999996</v>
      </c>
      <c r="F42">
        <f>VLOOKUP(B42,Data!$A$16:$S$217,15,FALSE)</f>
        <v>0.72199999999999998</v>
      </c>
      <c r="G42">
        <f t="shared" si="1"/>
        <v>2.233868E-2</v>
      </c>
    </row>
    <row r="43" spans="2:7" x14ac:dyDescent="0.3">
      <c r="B43" s="44" t="s">
        <v>174</v>
      </c>
      <c r="C43" s="62" t="s">
        <v>268</v>
      </c>
      <c r="D43">
        <f>VLOOKUP($B43,Data!$A$16:$AE$260,9,FALSE)</f>
        <v>31.283000000000001</v>
      </c>
      <c r="E43">
        <f t="shared" si="0"/>
        <v>0.43819975080000001</v>
      </c>
      <c r="F43">
        <f>VLOOKUP(B43,Data!$A$16:$S$217,15,FALSE)</f>
        <v>0.76500000000000001</v>
      </c>
      <c r="G43">
        <f t="shared" si="1"/>
        <v>2.3669100000000002E-2</v>
      </c>
    </row>
    <row r="44" spans="2:7" x14ac:dyDescent="0.3">
      <c r="B44" s="45" t="s">
        <v>175</v>
      </c>
      <c r="C44" s="62" t="s">
        <v>269</v>
      </c>
      <c r="D44">
        <f>VLOOKUP($B44,Data!$A$16:$AE$260,9,FALSE)</f>
        <v>31.413</v>
      </c>
      <c r="E44">
        <f t="shared" si="0"/>
        <v>0.44002073879999998</v>
      </c>
      <c r="F44">
        <f>VLOOKUP(B44,Data!$A$16:$S$217,15,FALSE)</f>
        <v>0.73899999999999999</v>
      </c>
      <c r="G44">
        <f t="shared" si="1"/>
        <v>2.2864660000000002E-2</v>
      </c>
    </row>
    <row r="45" spans="2:7" x14ac:dyDescent="0.3">
      <c r="B45" s="44" t="s">
        <v>176</v>
      </c>
      <c r="C45" s="62" t="s">
        <v>270</v>
      </c>
      <c r="D45">
        <f>VLOOKUP($B45,Data!$A$16:$AE$260,9,FALSE)</f>
        <v>32.932000000000002</v>
      </c>
      <c r="E45">
        <f t="shared" si="0"/>
        <v>0.46129828319999999</v>
      </c>
      <c r="F45">
        <f>VLOOKUP(B45,Data!$A$16:$S$217,15,FALSE)</f>
        <v>0.77700000000000002</v>
      </c>
      <c r="G45">
        <f t="shared" si="1"/>
        <v>2.4040380000000004E-2</v>
      </c>
    </row>
    <row r="46" spans="2:7" x14ac:dyDescent="0.3">
      <c r="B46" s="45" t="s">
        <v>177</v>
      </c>
      <c r="C46" s="62" t="s">
        <v>271</v>
      </c>
      <c r="D46">
        <f>VLOOKUP($B46,Data!$A$16:$AE$260,9,FALSE)</f>
        <v>32.523000000000003</v>
      </c>
      <c r="E46">
        <f t="shared" si="0"/>
        <v>0.45556917480000003</v>
      </c>
      <c r="F46">
        <f>VLOOKUP(B46,Data!$A$16:$S$217,15,FALSE)</f>
        <v>0.68500000000000005</v>
      </c>
      <c r="G46">
        <f t="shared" si="1"/>
        <v>2.1193900000000002E-2</v>
      </c>
    </row>
    <row r="47" spans="2:7" x14ac:dyDescent="0.3">
      <c r="B47" s="44" t="s">
        <v>178</v>
      </c>
      <c r="C47" s="62" t="s">
        <v>272</v>
      </c>
      <c r="D47">
        <f>VLOOKUP($B47,Data!$A$16:$AE$260,9,FALSE)</f>
        <v>34.26</v>
      </c>
      <c r="E47">
        <f t="shared" si="0"/>
        <v>0.47990037600000002</v>
      </c>
      <c r="F47">
        <f>VLOOKUP(B47,Data!$A$16:$S$217,15,FALSE)</f>
        <v>0.85399999999999998</v>
      </c>
      <c r="G47">
        <f t="shared" si="1"/>
        <v>2.642276E-2</v>
      </c>
    </row>
    <row r="48" spans="2:7" x14ac:dyDescent="0.3">
      <c r="B48" s="45" t="s">
        <v>179</v>
      </c>
      <c r="C48" s="62" t="s">
        <v>273</v>
      </c>
      <c r="D48">
        <f>VLOOKUP($B48,Data!$A$16:$AE$260,9,FALSE)</f>
        <v>33.301000000000002</v>
      </c>
      <c r="E48">
        <f t="shared" si="0"/>
        <v>0.4664670876</v>
      </c>
      <c r="F48">
        <f>VLOOKUP(B48,Data!$A$16:$S$217,15,FALSE)</f>
        <v>0.78200000000000003</v>
      </c>
      <c r="G48">
        <f t="shared" si="1"/>
        <v>2.4195080000000001E-2</v>
      </c>
    </row>
    <row r="49" spans="2:7" x14ac:dyDescent="0.3">
      <c r="B49" s="44" t="s">
        <v>180</v>
      </c>
      <c r="C49" s="62" t="s">
        <v>274</v>
      </c>
      <c r="D49">
        <f>VLOOKUP($B49,Data!$A$16:$AE$260,9,FALSE)</f>
        <v>34.246000000000002</v>
      </c>
      <c r="E49">
        <f t="shared" si="0"/>
        <v>0.47970426960000001</v>
      </c>
      <c r="F49">
        <f>VLOOKUP(B49,Data!$A$16:$S$217,15,FALSE)</f>
        <v>0.82799999999999996</v>
      </c>
      <c r="G49">
        <f t="shared" si="1"/>
        <v>2.561832E-2</v>
      </c>
    </row>
    <row r="50" spans="2:7" x14ac:dyDescent="0.3">
      <c r="B50" s="45" t="s">
        <v>181</v>
      </c>
      <c r="C50" s="62" t="s">
        <v>275</v>
      </c>
      <c r="D50">
        <f>VLOOKUP($B50,Data!$A$16:$AE$260,9,FALSE)</f>
        <v>32.750999999999998</v>
      </c>
      <c r="E50">
        <f t="shared" si="0"/>
        <v>0.45876290759999994</v>
      </c>
      <c r="F50">
        <f>VLOOKUP(B50,Data!$A$16:$S$217,15,FALSE)</f>
        <v>0.78700000000000003</v>
      </c>
      <c r="G50">
        <f t="shared" si="1"/>
        <v>2.4349780000000001E-2</v>
      </c>
    </row>
    <row r="51" spans="2:7" x14ac:dyDescent="0.3">
      <c r="B51" s="44" t="s">
        <v>182</v>
      </c>
      <c r="C51" s="62" t="s">
        <v>276</v>
      </c>
      <c r="D51">
        <f>VLOOKUP($B51,Data!$A$16:$AE$260,9,FALSE)</f>
        <v>31.481000000000002</v>
      </c>
      <c r="E51">
        <f>D51*14.0076/1000</f>
        <v>0.4409732556</v>
      </c>
      <c r="F51">
        <f>VLOOKUP(B51,Data!$A$16:$S$217,15,FALSE)</f>
        <v>0.76600000000000001</v>
      </c>
      <c r="G51">
        <f>F51*30.94/1000</f>
        <v>2.3700040000000002E-2</v>
      </c>
    </row>
    <row r="52" spans="2:7" x14ac:dyDescent="0.3">
      <c r="B52" s="44" t="s">
        <v>183</v>
      </c>
      <c r="C52" s="62" t="s">
        <v>277</v>
      </c>
      <c r="D52">
        <f>VLOOKUP($B52,Data!$A$16:$AE$260,9,FALSE)</f>
        <v>33.54</v>
      </c>
      <c r="E52">
        <f t="shared" si="0"/>
        <v>0.46981490400000003</v>
      </c>
      <c r="F52">
        <f>VLOOKUP(B52,Data!$A$16:$S$217,15,FALSE)</f>
        <v>0.78800000000000003</v>
      </c>
      <c r="G52">
        <f t="shared" si="1"/>
        <v>2.4380720000000005E-2</v>
      </c>
    </row>
    <row r="53" spans="2:7" x14ac:dyDescent="0.3">
      <c r="B53" s="45" t="s">
        <v>184</v>
      </c>
      <c r="C53" s="62" t="s">
        <v>278</v>
      </c>
      <c r="D53">
        <f>VLOOKUP($B53,Data!$A$16:$AE$260,9,FALSE)</f>
        <v>33.658999999999999</v>
      </c>
      <c r="E53">
        <f t="shared" si="0"/>
        <v>0.47148180839999998</v>
      </c>
      <c r="F53">
        <f>VLOOKUP(B53,Data!$A$16:$S$217,15,FALSE)</f>
        <v>0.81200000000000006</v>
      </c>
      <c r="G53">
        <f t="shared" si="1"/>
        <v>2.5123280000000001E-2</v>
      </c>
    </row>
    <row r="54" spans="2:7" x14ac:dyDescent="0.3">
      <c r="B54" s="44" t="s">
        <v>185</v>
      </c>
      <c r="C54" s="62" t="s">
        <v>279</v>
      </c>
      <c r="D54">
        <f>VLOOKUP($B54,Data!$A$16:$AE$260,9,FALSE)</f>
        <v>36.542999999999999</v>
      </c>
      <c r="E54">
        <f t="shared" si="0"/>
        <v>0.51187972680000005</v>
      </c>
      <c r="F54">
        <f>VLOOKUP(B54,Data!$A$16:$S$217,15,FALSE)</f>
        <v>0.85799999999999998</v>
      </c>
      <c r="G54">
        <f t="shared" si="1"/>
        <v>2.6546520000000001E-2</v>
      </c>
    </row>
    <row r="55" spans="2:7" x14ac:dyDescent="0.3">
      <c r="B55" s="45" t="s">
        <v>186</v>
      </c>
      <c r="C55" s="62" t="s">
        <v>280</v>
      </c>
      <c r="D55">
        <f>VLOOKUP($B55,Data!$A$16:$AE$260,9,FALSE)</f>
        <v>34.231000000000002</v>
      </c>
      <c r="E55">
        <f t="shared" si="0"/>
        <v>0.47949415559999997</v>
      </c>
      <c r="F55">
        <f>VLOOKUP(B55,Data!$A$16:$S$217,15,FALSE)</f>
        <v>0.77100000000000002</v>
      </c>
      <c r="G55">
        <f t="shared" si="1"/>
        <v>2.3854740000000003E-2</v>
      </c>
    </row>
    <row r="56" spans="2:7" x14ac:dyDescent="0.3">
      <c r="B56" s="44" t="s">
        <v>187</v>
      </c>
      <c r="C56" s="62" t="s">
        <v>281</v>
      </c>
      <c r="D56">
        <f>VLOOKUP($B56,Data!$A$16:$AE$260,9,FALSE)</f>
        <v>32.737000000000002</v>
      </c>
      <c r="E56">
        <f t="shared" si="0"/>
        <v>0.45856680120000004</v>
      </c>
      <c r="F56">
        <f>VLOOKUP(B56,Data!$A$16:$S$217,15,FALSE)</f>
        <v>0.67700000000000005</v>
      </c>
      <c r="G56">
        <f t="shared" si="1"/>
        <v>2.0946380000000001E-2</v>
      </c>
    </row>
    <row r="57" spans="2:7" x14ac:dyDescent="0.3">
      <c r="B57" s="45" t="s">
        <v>188</v>
      </c>
      <c r="C57" s="62" t="s">
        <v>282</v>
      </c>
      <c r="D57">
        <f>VLOOKUP($B57,Data!$A$16:$AE$260,9,FALSE)</f>
        <v>33.695999999999998</v>
      </c>
      <c r="E57">
        <f t="shared" si="0"/>
        <v>0.47200008959999995</v>
      </c>
      <c r="F57">
        <f>VLOOKUP(B57,Data!$A$16:$S$217,15,FALSE)</f>
        <v>0.76800000000000002</v>
      </c>
      <c r="G57">
        <f t="shared" si="1"/>
        <v>2.3761919999999999E-2</v>
      </c>
    </row>
    <row r="58" spans="2:7" x14ac:dyDescent="0.3">
      <c r="B58" s="44" t="s">
        <v>189</v>
      </c>
      <c r="C58" s="62" t="s">
        <v>283</v>
      </c>
      <c r="D58">
        <f>VLOOKUP($B58,Data!$A$16:$AE$260,9,FALSE)</f>
        <v>33.450000000000003</v>
      </c>
      <c r="E58">
        <f t="shared" si="0"/>
        <v>0.46855422000000002</v>
      </c>
      <c r="F58">
        <f>VLOOKUP(B58,Data!$A$16:$S$217,15,FALSE)</f>
        <v>0.6</v>
      </c>
      <c r="G58">
        <f t="shared" si="1"/>
        <v>1.8564000000000001E-2</v>
      </c>
    </row>
    <row r="59" spans="2:7" x14ac:dyDescent="0.3">
      <c r="B59" s="45" t="s">
        <v>190</v>
      </c>
      <c r="C59" s="62" t="s">
        <v>284</v>
      </c>
      <c r="D59">
        <f>VLOOKUP($B59,Data!$A$16:$AE$260,9,FALSE)</f>
        <v>35.758000000000003</v>
      </c>
      <c r="E59">
        <f t="shared" si="0"/>
        <v>0.50088376080000008</v>
      </c>
      <c r="F59">
        <f>VLOOKUP(B59,Data!$A$16:$S$217,15,FALSE)</f>
        <v>0.93400000000000005</v>
      </c>
      <c r="G59">
        <f t="shared" si="1"/>
        <v>2.889796E-2</v>
      </c>
    </row>
    <row r="60" spans="2:7" x14ac:dyDescent="0.3">
      <c r="B60" s="44" t="s">
        <v>191</v>
      </c>
      <c r="C60" s="62" t="s">
        <v>285</v>
      </c>
      <c r="D60">
        <f>VLOOKUP($B60,Data!$A$16:$AE$260,9,FALSE)</f>
        <v>37.447000000000003</v>
      </c>
      <c r="E60">
        <f t="shared" si="0"/>
        <v>0.52454259720000007</v>
      </c>
      <c r="F60">
        <f>VLOOKUP(B60,Data!$A$16:$S$217,15,FALSE)</f>
        <v>0.97699999999999998</v>
      </c>
      <c r="G60">
        <f t="shared" si="1"/>
        <v>3.0228380000000003E-2</v>
      </c>
    </row>
    <row r="61" spans="2:7" x14ac:dyDescent="0.3">
      <c r="B61" s="45" t="s">
        <v>192</v>
      </c>
      <c r="C61" s="62" t="s">
        <v>286</v>
      </c>
      <c r="D61">
        <f>VLOOKUP($B61,Data!$A$16:$AE$260,9,FALSE)</f>
        <v>34.557000000000002</v>
      </c>
      <c r="E61">
        <f t="shared" si="0"/>
        <v>0.48406063320000003</v>
      </c>
      <c r="F61">
        <f>VLOOKUP(B61,Data!$A$16:$S$217,15,FALSE)</f>
        <v>0.89500000000000002</v>
      </c>
      <c r="G61">
        <f t="shared" si="1"/>
        <v>2.7691300000000002E-2</v>
      </c>
    </row>
    <row r="62" spans="2:7" x14ac:dyDescent="0.3">
      <c r="B62" s="45" t="s">
        <v>193</v>
      </c>
      <c r="C62" s="62" t="s">
        <v>287</v>
      </c>
      <c r="D62">
        <f>VLOOKUP($B62,Data!$A$16:$AE$260,9,FALSE)</f>
        <v>34.85</v>
      </c>
      <c r="E62">
        <f t="shared" si="0"/>
        <v>0.48816486000000003</v>
      </c>
      <c r="F62">
        <f>VLOOKUP(B62,Data!$A$16:$S$217,15,FALSE)</f>
        <v>0.95099999999999996</v>
      </c>
      <c r="G62">
        <f t="shared" si="1"/>
        <v>2.9423939999999999E-2</v>
      </c>
    </row>
    <row r="63" spans="2:7" x14ac:dyDescent="0.3">
      <c r="B63" s="44" t="s">
        <v>194</v>
      </c>
      <c r="C63" s="62" t="s">
        <v>288</v>
      </c>
      <c r="D63">
        <f>VLOOKUP($B63,Data!$A$16:$AE$260,9,FALSE)</f>
        <v>34.281999999999996</v>
      </c>
      <c r="E63">
        <f t="shared" si="0"/>
        <v>0.48020854319999995</v>
      </c>
      <c r="F63">
        <f>VLOOKUP(B63,Data!$A$16:$S$217,15,FALSE)</f>
        <v>0.94</v>
      </c>
      <c r="G63">
        <f t="shared" si="1"/>
        <v>2.9083600000000001E-2</v>
      </c>
    </row>
    <row r="64" spans="2:7" x14ac:dyDescent="0.3">
      <c r="B64" s="45" t="s">
        <v>195</v>
      </c>
      <c r="C64" s="62" t="s">
        <v>289</v>
      </c>
      <c r="D64">
        <f>VLOOKUP($B64,Data!$A$16:$AE$260,9,FALSE)</f>
        <v>38.655999999999999</v>
      </c>
      <c r="E64">
        <f t="shared" si="0"/>
        <v>0.54147778559999993</v>
      </c>
      <c r="F64">
        <f>VLOOKUP(B64,Data!$A$16:$S$217,15,FALSE)</f>
        <v>1.0720000000000001</v>
      </c>
      <c r="G64">
        <f t="shared" si="1"/>
        <v>3.3167680000000005E-2</v>
      </c>
    </row>
    <row r="65" spans="2:7" x14ac:dyDescent="0.3">
      <c r="B65" s="44" t="s">
        <v>196</v>
      </c>
      <c r="C65" s="62" t="s">
        <v>290</v>
      </c>
      <c r="D65">
        <f>VLOOKUP($B65,Data!$A$16:$AE$260,9,FALSE)</f>
        <v>35.121000000000002</v>
      </c>
      <c r="E65">
        <f t="shared" si="0"/>
        <v>0.49196091959999999</v>
      </c>
      <c r="F65">
        <f>VLOOKUP(B65,Data!$A$16:$S$217,15,FALSE)</f>
        <v>0.89500000000000002</v>
      </c>
      <c r="G65">
        <f t="shared" si="1"/>
        <v>2.7691300000000002E-2</v>
      </c>
    </row>
    <row r="66" spans="2:7" x14ac:dyDescent="0.3">
      <c r="B66" s="45" t="s">
        <v>197</v>
      </c>
      <c r="C66" s="62" t="s">
        <v>291</v>
      </c>
      <c r="D66">
        <f>VLOOKUP($B66,Data!$A$16:$AE$260,9,FALSE)</f>
        <v>35.881</v>
      </c>
      <c r="E66">
        <f t="shared" si="0"/>
        <v>0.50260669560000004</v>
      </c>
      <c r="F66">
        <f>VLOOKUP(B66,Data!$A$16:$S$217,15,FALSE)</f>
        <v>0.89900000000000002</v>
      </c>
      <c r="G66">
        <f t="shared" si="1"/>
        <v>2.7815060000000003E-2</v>
      </c>
    </row>
    <row r="67" spans="2:7" x14ac:dyDescent="0.3">
      <c r="B67" s="44" t="s">
        <v>198</v>
      </c>
      <c r="C67" s="62" t="s">
        <v>292</v>
      </c>
      <c r="D67">
        <f>VLOOKUP($B67,Data!$A$16:$AE$260,9,FALSE)</f>
        <v>35.32</v>
      </c>
      <c r="E67">
        <f t="shared" si="0"/>
        <v>0.49474843199999996</v>
      </c>
      <c r="F67">
        <f>VLOOKUP(B67,Data!$A$16:$S$217,15,FALSE)</f>
        <v>0.95</v>
      </c>
      <c r="G67">
        <f t="shared" si="1"/>
        <v>2.9392999999999999E-2</v>
      </c>
    </row>
    <row r="68" spans="2:7" x14ac:dyDescent="0.3">
      <c r="B68" s="45" t="s">
        <v>199</v>
      </c>
      <c r="C68" s="62" t="s">
        <v>293</v>
      </c>
      <c r="D68">
        <f>VLOOKUP($B68,Data!$A$16:$AE$260,9,FALSE)</f>
        <v>36.206000000000003</v>
      </c>
      <c r="E68">
        <f t="shared" si="0"/>
        <v>0.50715916560000007</v>
      </c>
      <c r="F68">
        <f>VLOOKUP(B68,Data!$A$16:$S$217,15,FALSE)</f>
        <v>1.05</v>
      </c>
      <c r="G68">
        <f t="shared" si="1"/>
        <v>3.2487000000000002E-2</v>
      </c>
    </row>
    <row r="69" spans="2:7" x14ac:dyDescent="0.3">
      <c r="B69" s="44" t="s">
        <v>200</v>
      </c>
      <c r="C69" s="62" t="s">
        <v>294</v>
      </c>
      <c r="D69">
        <f>VLOOKUP($B69,Data!$A$16:$AE$260,9,FALSE)</f>
        <v>36.015000000000001</v>
      </c>
      <c r="E69">
        <f t="shared" si="0"/>
        <v>0.50448371400000003</v>
      </c>
      <c r="F69">
        <f>VLOOKUP(B69,Data!$A$16:$S$217,15,FALSE)</f>
        <v>0.97099999999999997</v>
      </c>
      <c r="G69">
        <f t="shared" si="1"/>
        <v>3.0042740000000002E-2</v>
      </c>
    </row>
    <row r="70" spans="2:7" x14ac:dyDescent="0.3">
      <c r="B70" s="45" t="s">
        <v>201</v>
      </c>
      <c r="C70" s="62" t="s">
        <v>295</v>
      </c>
      <c r="D70">
        <f>VLOOKUP($B70,Data!$A$16:$AE$260,9,FALSE)</f>
        <v>37.497999999999998</v>
      </c>
      <c r="E70">
        <f t="shared" si="0"/>
        <v>0.52525698479999994</v>
      </c>
      <c r="F70">
        <f>VLOOKUP(B70,Data!$A$16:$S$217,15,FALSE)</f>
        <v>0.98199999999999998</v>
      </c>
      <c r="G70">
        <f t="shared" si="1"/>
        <v>3.038308E-2</v>
      </c>
    </row>
    <row r="71" spans="2:7" x14ac:dyDescent="0.3">
      <c r="B71" s="44" t="s">
        <v>202</v>
      </c>
      <c r="C71" s="62" t="s">
        <v>296</v>
      </c>
      <c r="D71">
        <f>VLOOKUP($B71,Data!$A$16:$AE$260,9,FALSE)</f>
        <v>33.680999999999997</v>
      </c>
      <c r="E71">
        <f t="shared" si="0"/>
        <v>0.47178997559999997</v>
      </c>
      <c r="F71">
        <f>VLOOKUP(B71,Data!$A$16:$S$217,15,FALSE)</f>
        <v>0.90600000000000003</v>
      </c>
      <c r="G71">
        <f t="shared" si="1"/>
        <v>2.8031640000000003E-2</v>
      </c>
    </row>
    <row r="72" spans="2:7" x14ac:dyDescent="0.3">
      <c r="B72" s="44" t="s">
        <v>203</v>
      </c>
      <c r="C72" s="62" t="s">
        <v>297</v>
      </c>
      <c r="D72">
        <f>VLOOKUP($B72,Data!$A$16:$AE$260,9,FALSE)</f>
        <v>35.143000000000001</v>
      </c>
      <c r="E72">
        <f t="shared" si="0"/>
        <v>0.49226908680000003</v>
      </c>
      <c r="F72">
        <f>VLOOKUP(B72,Data!$A$16:$S$217,15,FALSE)</f>
        <v>0.93600000000000005</v>
      </c>
      <c r="G72">
        <f t="shared" si="1"/>
        <v>2.8959840000000004E-2</v>
      </c>
    </row>
    <row r="73" spans="2:7" x14ac:dyDescent="0.3">
      <c r="B73" s="45" t="s">
        <v>204</v>
      </c>
      <c r="C73" s="62" t="s">
        <v>298</v>
      </c>
      <c r="D73">
        <f>VLOOKUP($B73,Data!$A$16:$AE$260,9,FALSE)</f>
        <v>37.146999999999998</v>
      </c>
      <c r="E73">
        <f t="shared" si="0"/>
        <v>0.52034031719999996</v>
      </c>
      <c r="F73">
        <f>VLOOKUP(B73,Data!$A$16:$S$217,15,FALSE)</f>
        <v>1.0089999999999999</v>
      </c>
      <c r="G73">
        <f t="shared" si="1"/>
        <v>3.1218459999999996E-2</v>
      </c>
    </row>
    <row r="74" spans="2:7" x14ac:dyDescent="0.3">
      <c r="B74" s="44" t="s">
        <v>205</v>
      </c>
      <c r="C74" s="62" t="s">
        <v>299</v>
      </c>
      <c r="D74">
        <f>VLOOKUP($B74,Data!$A$16:$AE$260,9,FALSE)</f>
        <v>35.295000000000002</v>
      </c>
      <c r="E74">
        <f t="shared" si="0"/>
        <v>0.49439824200000004</v>
      </c>
      <c r="F74">
        <f>VLOOKUP(B74,Data!$A$16:$S$217,15,FALSE)</f>
        <v>0.96899999999999997</v>
      </c>
      <c r="G74">
        <f t="shared" si="1"/>
        <v>2.9980860000000002E-2</v>
      </c>
    </row>
    <row r="75" spans="2:7" x14ac:dyDescent="0.3">
      <c r="B75" s="45" t="s">
        <v>206</v>
      </c>
      <c r="C75" s="62" t="s">
        <v>300</v>
      </c>
      <c r="D75">
        <f>VLOOKUP($B75,Data!$A$16:$AE$260,9,FALSE)</f>
        <v>34.51</v>
      </c>
      <c r="E75">
        <f t="shared" ref="E75:E78" si="2">D75*14.0076/1000</f>
        <v>0.48340227599999996</v>
      </c>
      <c r="F75">
        <f>VLOOKUP(B75,Data!$A$16:$S$217,15,FALSE)</f>
        <v>0.94099999999999995</v>
      </c>
      <c r="G75">
        <f t="shared" ref="G75:G78" si="3">F75*30.94/1000</f>
        <v>2.9114539999999998E-2</v>
      </c>
    </row>
    <row r="76" spans="2:7" x14ac:dyDescent="0.3">
      <c r="B76" s="44" t="s">
        <v>207</v>
      </c>
      <c r="C76" s="62" t="s">
        <v>301</v>
      </c>
      <c r="D76">
        <f>VLOOKUP($B76,Data!$A$16:$AE$260,9,FALSE)</f>
        <v>35.731999999999999</v>
      </c>
      <c r="E76">
        <f t="shared" si="2"/>
        <v>0.50051956320000002</v>
      </c>
      <c r="F76">
        <f>VLOOKUP(B76,Data!$A$16:$S$217,15,FALSE)</f>
        <v>0.90100000000000002</v>
      </c>
      <c r="G76">
        <f t="shared" si="3"/>
        <v>2.7876940000000003E-2</v>
      </c>
    </row>
    <row r="77" spans="2:7" x14ac:dyDescent="0.3">
      <c r="B77" s="45" t="s">
        <v>208</v>
      </c>
      <c r="C77" s="62" t="s">
        <v>302</v>
      </c>
      <c r="D77">
        <f>VLOOKUP($B77,Data!$A$16:$AE$260,9,FALSE)</f>
        <v>35.747</v>
      </c>
      <c r="E77">
        <f t="shared" si="2"/>
        <v>0.50072967720000006</v>
      </c>
      <c r="F77">
        <f>VLOOKUP(B77,Data!$A$16:$S$217,15,FALSE)</f>
        <v>0.94299999999999995</v>
      </c>
      <c r="G77">
        <f t="shared" si="3"/>
        <v>2.9176420000000002E-2</v>
      </c>
    </row>
    <row r="78" spans="2:7" x14ac:dyDescent="0.3">
      <c r="B78" s="44" t="s">
        <v>209</v>
      </c>
      <c r="C78" s="62" t="s">
        <v>303</v>
      </c>
      <c r="D78">
        <f>VLOOKUP($B78,Data!$A$16:$AE$260,9,FALSE)</f>
        <v>36.375999999999998</v>
      </c>
      <c r="E78">
        <f t="shared" si="2"/>
        <v>0.5095404576</v>
      </c>
      <c r="F78">
        <f>VLOOKUP(B78,Data!$A$16:$S$217,15,FALSE)</f>
        <v>0.97399999999999998</v>
      </c>
      <c r="G78">
        <f t="shared" si="3"/>
        <v>3.0135560000000002E-2</v>
      </c>
    </row>
    <row r="79" spans="2:7" x14ac:dyDescent="0.3">
      <c r="B79" s="45" t="s">
        <v>210</v>
      </c>
      <c r="C79" s="62" t="s">
        <v>304</v>
      </c>
      <c r="D79" s="62">
        <f>VLOOKUP($B79,Data!$A$16:$AE$260,9,FALSE)</f>
        <v>36.357999999999997</v>
      </c>
      <c r="E79" s="62">
        <f t="shared" ref="E79:E114" si="4">D79*14.0076/1000</f>
        <v>0.50928832079999997</v>
      </c>
      <c r="F79" s="62">
        <f>VLOOKUP(B79,Data!$A$16:$S$217,15,FALSE)</f>
        <v>0.93400000000000005</v>
      </c>
      <c r="G79" s="62">
        <f t="shared" ref="G79:G114" si="5">F79*30.94/1000</f>
        <v>2.889796E-2</v>
      </c>
    </row>
    <row r="80" spans="2:7" x14ac:dyDescent="0.3">
      <c r="B80" s="44" t="s">
        <v>211</v>
      </c>
      <c r="C80" s="62" t="s">
        <v>305</v>
      </c>
      <c r="D80" s="62">
        <f>VLOOKUP($B80,Data!$A$16:$AE$260,9,FALSE)</f>
        <v>36.104999999999997</v>
      </c>
      <c r="E80" s="62">
        <f t="shared" si="4"/>
        <v>0.50574439799999993</v>
      </c>
      <c r="F80" s="62">
        <f>VLOOKUP(B80,Data!$A$16:$S$217,15,FALSE)</f>
        <v>0.96299999999999997</v>
      </c>
      <c r="G80" s="62">
        <f t="shared" si="5"/>
        <v>2.9795220000000001E-2</v>
      </c>
    </row>
    <row r="81" spans="2:7" x14ac:dyDescent="0.3">
      <c r="B81" s="45" t="s">
        <v>212</v>
      </c>
      <c r="C81" s="62" t="s">
        <v>306</v>
      </c>
      <c r="D81" s="62">
        <f>VLOOKUP($B81,Data!$A$16:$AE$260,9,FALSE)</f>
        <v>35.244</v>
      </c>
      <c r="E81" s="62">
        <f t="shared" si="4"/>
        <v>0.49368385439999996</v>
      </c>
      <c r="F81" s="62">
        <f>VLOOKUP(B81,Data!$A$16:$S$217,15,FALSE)</f>
        <v>0.96399999999999997</v>
      </c>
      <c r="G81" s="62">
        <f t="shared" si="5"/>
        <v>2.9826160000000001E-2</v>
      </c>
    </row>
    <row r="82" spans="2:7" x14ac:dyDescent="0.3">
      <c r="B82" s="45" t="s">
        <v>213</v>
      </c>
      <c r="C82" s="62" t="s">
        <v>307</v>
      </c>
      <c r="D82" s="62">
        <f>VLOOKUP($B82,Data!$A$16:$AE$260,9,FALSE)</f>
        <v>37.154000000000003</v>
      </c>
      <c r="E82" s="62">
        <f t="shared" si="4"/>
        <v>0.52043837040000007</v>
      </c>
      <c r="F82" s="62">
        <f>VLOOKUP(B82,Data!$A$16:$S$217,15,FALSE)</f>
        <v>1.0469999999999999</v>
      </c>
      <c r="G82" s="62">
        <f t="shared" si="5"/>
        <v>3.2394180000000002E-2</v>
      </c>
    </row>
    <row r="83" spans="2:7" x14ac:dyDescent="0.3">
      <c r="B83" s="44" t="s">
        <v>214</v>
      </c>
      <c r="C83" s="62" t="s">
        <v>308</v>
      </c>
      <c r="D83" s="62">
        <f>VLOOKUP($B83,Data!$A$16:$AE$260,9,FALSE)</f>
        <v>35.953000000000003</v>
      </c>
      <c r="E83" s="62">
        <f t="shared" si="4"/>
        <v>0.50361524280000003</v>
      </c>
      <c r="F83" s="62">
        <f>VLOOKUP(B83,Data!$A$16:$S$217,15,FALSE)</f>
        <v>1.006</v>
      </c>
      <c r="G83" s="62">
        <f t="shared" si="5"/>
        <v>3.112564E-2</v>
      </c>
    </row>
    <row r="84" spans="2:7" x14ac:dyDescent="0.3">
      <c r="B84" s="45" t="s">
        <v>215</v>
      </c>
      <c r="C84" s="62" t="s">
        <v>309</v>
      </c>
      <c r="D84" s="62">
        <f>VLOOKUP($B84,Data!$A$16:$AE$260,9,FALSE)</f>
        <v>36.789000000000001</v>
      </c>
      <c r="E84" s="62">
        <f t="shared" si="4"/>
        <v>0.51532559639999997</v>
      </c>
      <c r="F84" s="62">
        <f>VLOOKUP(B84,Data!$A$16:$S$217,15,FALSE)</f>
        <v>1.046</v>
      </c>
      <c r="G84" s="62">
        <f t="shared" si="5"/>
        <v>3.2363240000000001E-2</v>
      </c>
    </row>
    <row r="85" spans="2:7" x14ac:dyDescent="0.3">
      <c r="B85" s="44" t="s">
        <v>216</v>
      </c>
      <c r="C85" s="62" t="s">
        <v>310</v>
      </c>
      <c r="D85" s="62">
        <f>VLOOKUP($B85,Data!$A$16:$AE$260,9,FALSE)</f>
        <v>35.154000000000003</v>
      </c>
      <c r="E85" s="62">
        <f t="shared" si="4"/>
        <v>0.49242317040000005</v>
      </c>
      <c r="F85" s="62">
        <f>VLOOKUP(B85,Data!$A$16:$S$217,15,FALSE)</f>
        <v>0.98099999999999998</v>
      </c>
      <c r="G85" s="62">
        <f t="shared" si="5"/>
        <v>3.0352140000000003E-2</v>
      </c>
    </row>
    <row r="86" spans="2:7" x14ac:dyDescent="0.3">
      <c r="B86" s="45" t="s">
        <v>217</v>
      </c>
      <c r="C86" s="62" t="s">
        <v>311</v>
      </c>
      <c r="D86" s="62">
        <f>VLOOKUP($B86,Data!$A$16:$AE$260,9,FALSE)</f>
        <v>36.542999999999999</v>
      </c>
      <c r="E86" s="62">
        <f t="shared" si="4"/>
        <v>0.51187972680000005</v>
      </c>
      <c r="F86" s="62">
        <f>VLOOKUP(B86,Data!$A$16:$S$217,15,FALSE)</f>
        <v>1.0920000000000001</v>
      </c>
      <c r="G86" s="62">
        <f t="shared" si="5"/>
        <v>3.3786480000000008E-2</v>
      </c>
    </row>
    <row r="87" spans="2:7" x14ac:dyDescent="0.3">
      <c r="B87" s="44" t="s">
        <v>218</v>
      </c>
      <c r="C87" s="62" t="s">
        <v>312</v>
      </c>
      <c r="D87" s="62">
        <f>VLOOKUP($B87,Data!$A$16:$AE$260,9,FALSE)</f>
        <v>34.582000000000001</v>
      </c>
      <c r="E87" s="62">
        <f t="shared" si="4"/>
        <v>0.48441082320000006</v>
      </c>
      <c r="F87" s="62">
        <f>VLOOKUP(B87,Data!$A$16:$S$217,15,FALSE)</f>
        <v>0.93400000000000005</v>
      </c>
      <c r="G87" s="62">
        <f t="shared" si="5"/>
        <v>2.889796E-2</v>
      </c>
    </row>
    <row r="88" spans="2:7" x14ac:dyDescent="0.3">
      <c r="B88" s="45" t="s">
        <v>219</v>
      </c>
      <c r="C88" s="62" t="s">
        <v>313</v>
      </c>
      <c r="D88" s="62">
        <f>VLOOKUP($B88,Data!$A$16:$AE$260,9,FALSE)</f>
        <v>35.164000000000001</v>
      </c>
      <c r="E88" s="62">
        <f t="shared" si="4"/>
        <v>0.49256324640000004</v>
      </c>
      <c r="F88" s="62">
        <f>VLOOKUP(B88,Data!$A$16:$S$217,15,FALSE)</f>
        <v>0.95499999999999996</v>
      </c>
      <c r="G88" s="62">
        <f t="shared" si="5"/>
        <v>2.95477E-2</v>
      </c>
    </row>
    <row r="89" spans="2:7" x14ac:dyDescent="0.3">
      <c r="B89" s="44" t="s">
        <v>220</v>
      </c>
      <c r="C89" s="62" t="s">
        <v>314</v>
      </c>
      <c r="D89" s="62">
        <f>VLOOKUP($B89,Data!$A$16:$AE$260,9,FALSE)</f>
        <v>35.015999999999998</v>
      </c>
      <c r="E89" s="62">
        <f t="shared" si="4"/>
        <v>0.49049012159999994</v>
      </c>
      <c r="F89" s="62">
        <f>VLOOKUP(B89,Data!$A$16:$S$217,15,FALSE)</f>
        <v>0.94499999999999995</v>
      </c>
      <c r="G89" s="62">
        <f t="shared" si="5"/>
        <v>2.9238299999999998E-2</v>
      </c>
    </row>
    <row r="90" spans="2:7" x14ac:dyDescent="0.3">
      <c r="B90" s="45" t="s">
        <v>221</v>
      </c>
      <c r="C90" s="62" t="s">
        <v>315</v>
      </c>
      <c r="D90" s="62">
        <f>VLOOKUP($B90,Data!$A$16:$AE$260,9,FALSE)</f>
        <v>35.543999999999997</v>
      </c>
      <c r="E90" s="62">
        <f t="shared" si="4"/>
        <v>0.49788613439999996</v>
      </c>
      <c r="F90" s="62">
        <f>VLOOKUP(B90,Data!$A$16:$S$217,15,FALSE)</f>
        <v>0.92500000000000004</v>
      </c>
      <c r="G90" s="62">
        <f t="shared" si="5"/>
        <v>2.8619500000000003E-2</v>
      </c>
    </row>
    <row r="91" spans="2:7" x14ac:dyDescent="0.3">
      <c r="B91" s="44" t="s">
        <v>222</v>
      </c>
      <c r="C91" s="62" t="s">
        <v>316</v>
      </c>
      <c r="D91" s="62">
        <f>VLOOKUP($B91,Data!$A$16:$AE$260,9,FALSE)</f>
        <v>33.840000000000003</v>
      </c>
      <c r="E91" s="62">
        <f t="shared" si="4"/>
        <v>0.47401718400000004</v>
      </c>
      <c r="F91" s="62">
        <f>VLOOKUP(B91,Data!$A$16:$S$217,15,FALSE)</f>
        <v>0.90800000000000003</v>
      </c>
      <c r="G91" s="62">
        <f t="shared" si="5"/>
        <v>2.809352E-2</v>
      </c>
    </row>
    <row r="92" spans="2:7" x14ac:dyDescent="0.3">
      <c r="B92" s="44" t="s">
        <v>223</v>
      </c>
      <c r="C92" s="62" t="s">
        <v>317</v>
      </c>
      <c r="D92" s="62">
        <f>VLOOKUP($B92,Data!$A$16:$AE$260,9,FALSE)</f>
        <v>36.789000000000001</v>
      </c>
      <c r="E92" s="62">
        <f t="shared" si="4"/>
        <v>0.51532559639999997</v>
      </c>
      <c r="F92" s="62">
        <f>VLOOKUP(B92,Data!$A$16:$S$217,15,FALSE)</f>
        <v>0.92</v>
      </c>
      <c r="G92" s="62">
        <f t="shared" si="5"/>
        <v>2.8464800000000005E-2</v>
      </c>
    </row>
    <row r="93" spans="2:7" x14ac:dyDescent="0.3">
      <c r="B93" s="45" t="s">
        <v>224</v>
      </c>
      <c r="C93" s="62" t="s">
        <v>318</v>
      </c>
      <c r="D93" s="62">
        <f>VLOOKUP($B93,Data!$A$16:$AE$260,9,FALSE)</f>
        <v>35.009</v>
      </c>
      <c r="E93" s="62">
        <f t="shared" si="4"/>
        <v>0.49039206840000005</v>
      </c>
      <c r="F93" s="62">
        <f>VLOOKUP(B93,Data!$A$16:$S$217,15,FALSE)</f>
        <v>0.92800000000000005</v>
      </c>
      <c r="G93" s="62">
        <f t="shared" si="5"/>
        <v>2.8712320000000003E-2</v>
      </c>
    </row>
    <row r="94" spans="2:7" x14ac:dyDescent="0.3">
      <c r="B94" s="44" t="s">
        <v>225</v>
      </c>
      <c r="C94" s="62" t="s">
        <v>319</v>
      </c>
      <c r="D94" s="62">
        <f>VLOOKUP($B94,Data!$A$16:$AE$260,9,FALSE)</f>
        <v>35.642000000000003</v>
      </c>
      <c r="E94" s="62">
        <f t="shared" si="4"/>
        <v>0.49925887920000001</v>
      </c>
      <c r="F94" s="62">
        <f>VLOOKUP(B94,Data!$A$16:$S$217,15,FALSE)</f>
        <v>0.98899999999999999</v>
      </c>
      <c r="G94" s="62">
        <f t="shared" si="5"/>
        <v>3.0599660000000001E-2</v>
      </c>
    </row>
    <row r="95" spans="2:7" x14ac:dyDescent="0.3">
      <c r="B95" s="45" t="s">
        <v>226</v>
      </c>
      <c r="C95" s="62" t="s">
        <v>320</v>
      </c>
      <c r="D95" s="62">
        <f>VLOOKUP($B95,Data!$A$16:$AE$260,9,FALSE)</f>
        <v>34.841999999999999</v>
      </c>
      <c r="E95" s="62">
        <f t="shared" si="4"/>
        <v>0.4880527992</v>
      </c>
      <c r="F95" s="62">
        <f>VLOOKUP(B95,Data!$A$16:$S$217,15,FALSE)</f>
        <v>0.94599999999999995</v>
      </c>
      <c r="G95" s="62">
        <f t="shared" si="5"/>
        <v>2.9269239999999998E-2</v>
      </c>
    </row>
    <row r="96" spans="2:7" x14ac:dyDescent="0.3">
      <c r="B96" s="44" t="s">
        <v>227</v>
      </c>
      <c r="C96" s="62" t="s">
        <v>321</v>
      </c>
      <c r="D96" s="62">
        <f>VLOOKUP($B96,Data!$A$16:$AE$260,9,FALSE)</f>
        <v>35.326999999999998</v>
      </c>
      <c r="E96" s="62">
        <f t="shared" si="4"/>
        <v>0.49484648519999996</v>
      </c>
      <c r="F96" s="62">
        <f>VLOOKUP(B96,Data!$A$16:$S$217,15,FALSE)</f>
        <v>0.95599999999999996</v>
      </c>
      <c r="G96" s="62">
        <f t="shared" si="5"/>
        <v>2.957864E-2</v>
      </c>
    </row>
    <row r="97" spans="2:7" x14ac:dyDescent="0.3">
      <c r="B97" s="45" t="s">
        <v>228</v>
      </c>
      <c r="C97" s="62" t="s">
        <v>322</v>
      </c>
      <c r="D97" s="62">
        <f>VLOOKUP($B97,Data!$A$16:$AE$260,9,FALSE)</f>
        <v>36.695</v>
      </c>
      <c r="E97" s="62">
        <f t="shared" si="4"/>
        <v>0.51400888199999994</v>
      </c>
      <c r="F97" s="62">
        <f>VLOOKUP(B97,Data!$A$16:$S$217,15,FALSE)</f>
        <v>1.107</v>
      </c>
      <c r="G97" s="62">
        <f t="shared" si="5"/>
        <v>3.4250580000000003E-2</v>
      </c>
    </row>
    <row r="98" spans="2:7" x14ac:dyDescent="0.3">
      <c r="B98" s="44" t="s">
        <v>229</v>
      </c>
      <c r="C98" s="62" t="s">
        <v>323</v>
      </c>
      <c r="D98" s="62">
        <f>VLOOKUP($B98,Data!$A$16:$AE$260,9,FALSE)</f>
        <v>35.685000000000002</v>
      </c>
      <c r="E98" s="62">
        <f t="shared" si="4"/>
        <v>0.49986120600000006</v>
      </c>
      <c r="F98" s="62">
        <f>VLOOKUP(B98,Data!$A$16:$S$217,15,FALSE)</f>
        <v>0.96699999999999997</v>
      </c>
      <c r="G98" s="62">
        <f t="shared" si="5"/>
        <v>2.9918980000000001E-2</v>
      </c>
    </row>
    <row r="99" spans="2:7" x14ac:dyDescent="0.3">
      <c r="B99" s="45" t="s">
        <v>230</v>
      </c>
      <c r="C99" s="62" t="s">
        <v>324</v>
      </c>
      <c r="D99" s="62">
        <f>VLOOKUP($B99,Data!$A$16:$AE$260,9,FALSE)</f>
        <v>36.104999999999997</v>
      </c>
      <c r="E99" s="62">
        <f t="shared" si="4"/>
        <v>0.50574439799999993</v>
      </c>
      <c r="F99" s="62">
        <f>VLOOKUP(B99,Data!$A$16:$S$217,15,FALSE)</f>
        <v>1.004</v>
      </c>
      <c r="G99" s="62">
        <f t="shared" si="5"/>
        <v>3.1063760000000003E-2</v>
      </c>
    </row>
    <row r="100" spans="2:7" x14ac:dyDescent="0.3">
      <c r="B100" s="44" t="s">
        <v>231</v>
      </c>
      <c r="C100" s="62" t="s">
        <v>325</v>
      </c>
      <c r="D100" s="62">
        <f>VLOOKUP($B100,Data!$A$16:$AE$260,9,FALSE)</f>
        <v>35.598999999999997</v>
      </c>
      <c r="E100" s="62">
        <f t="shared" si="4"/>
        <v>0.49865655239999995</v>
      </c>
      <c r="F100" s="62">
        <f>VLOOKUP(B100,Data!$A$16:$S$217,15,FALSE)</f>
        <v>1.0009999999999999</v>
      </c>
      <c r="G100" s="62">
        <f t="shared" si="5"/>
        <v>3.0970939999999999E-2</v>
      </c>
    </row>
    <row r="101" spans="2:7" x14ac:dyDescent="0.3">
      <c r="B101" s="45" t="s">
        <v>232</v>
      </c>
      <c r="C101" s="62" t="s">
        <v>326</v>
      </c>
      <c r="D101" s="62">
        <f>VLOOKUP($B101,Data!$A$16:$AE$260,9,FALSE)</f>
        <v>34.267000000000003</v>
      </c>
      <c r="E101" s="62">
        <f t="shared" si="4"/>
        <v>0.47999842920000002</v>
      </c>
      <c r="F101" s="62">
        <f>VLOOKUP(B101,Data!$A$16:$S$217,15,FALSE)</f>
        <v>0.98</v>
      </c>
      <c r="G101" s="62">
        <f t="shared" si="5"/>
        <v>3.03212E-2</v>
      </c>
    </row>
    <row r="102" spans="2:7" x14ac:dyDescent="0.3">
      <c r="B102" s="45" t="s">
        <v>233</v>
      </c>
      <c r="C102" s="62" t="s">
        <v>327</v>
      </c>
      <c r="D102" s="62">
        <f>VLOOKUP($B102,Data!$A$16:$AE$260,9,FALSE)</f>
        <v>34.726999999999997</v>
      </c>
      <c r="E102" s="62">
        <f t="shared" si="4"/>
        <v>0.48644192519999996</v>
      </c>
      <c r="F102" s="62">
        <f>VLOOKUP(B102,Data!$A$16:$S$217,15,FALSE)</f>
        <v>0.997</v>
      </c>
      <c r="G102" s="62">
        <f t="shared" si="5"/>
        <v>3.0847180000000002E-2</v>
      </c>
    </row>
    <row r="103" spans="2:7" x14ac:dyDescent="0.3">
      <c r="B103" s="44" t="s">
        <v>234</v>
      </c>
      <c r="C103" s="62" t="s">
        <v>328</v>
      </c>
      <c r="D103" s="62">
        <f>VLOOKUP($B103,Data!$A$16:$AE$260,9,FALSE)</f>
        <v>36.503</v>
      </c>
      <c r="E103" s="62">
        <f t="shared" si="4"/>
        <v>0.51131942279999998</v>
      </c>
      <c r="F103" s="62">
        <f>VLOOKUP(B103,Data!$A$16:$S$217,15,FALSE)</f>
        <v>1.04</v>
      </c>
      <c r="G103" s="62">
        <f t="shared" si="5"/>
        <v>3.2177600000000008E-2</v>
      </c>
    </row>
    <row r="104" spans="2:7" x14ac:dyDescent="0.3">
      <c r="B104" s="45" t="s">
        <v>235</v>
      </c>
      <c r="C104" s="62" t="s">
        <v>329</v>
      </c>
      <c r="D104" s="62">
        <f>VLOOKUP($B104,Data!$A$16:$AE$260,9,FALSE)</f>
        <v>34.17</v>
      </c>
      <c r="E104" s="62">
        <f t="shared" si="4"/>
        <v>0.47863969200000001</v>
      </c>
      <c r="F104" s="62">
        <f>VLOOKUP(B104,Data!$A$16:$S$217,15,FALSE)</f>
        <v>0.91500000000000004</v>
      </c>
      <c r="G104" s="62">
        <f t="shared" si="5"/>
        <v>2.8310100000000001E-2</v>
      </c>
    </row>
    <row r="105" spans="2:7" x14ac:dyDescent="0.3">
      <c r="B105" s="45"/>
      <c r="D105" s="62"/>
      <c r="E105" s="62"/>
      <c r="F105" s="62"/>
      <c r="G105" s="62"/>
    </row>
    <row r="106" spans="2:7" x14ac:dyDescent="0.3">
      <c r="D106" s="62"/>
      <c r="E106" s="62"/>
      <c r="F106" s="62"/>
      <c r="G106" s="62"/>
    </row>
    <row r="107" spans="2:7" x14ac:dyDescent="0.3">
      <c r="D107" s="62"/>
      <c r="E107" s="62"/>
      <c r="F107" s="62"/>
      <c r="G107" s="62"/>
    </row>
    <row r="108" spans="2:7" x14ac:dyDescent="0.3">
      <c r="D108" s="62"/>
      <c r="E108" s="62"/>
      <c r="F108" s="62"/>
      <c r="G108" s="62"/>
    </row>
    <row r="109" spans="2:7" x14ac:dyDescent="0.3">
      <c r="D109" s="62"/>
      <c r="E109" s="62"/>
      <c r="F109" s="62"/>
      <c r="G109" s="62"/>
    </row>
    <row r="110" spans="2:7" x14ac:dyDescent="0.3">
      <c r="D110" s="62"/>
      <c r="E110" s="62"/>
      <c r="F110" s="62"/>
      <c r="G110" s="62"/>
    </row>
    <row r="111" spans="2:7" x14ac:dyDescent="0.3">
      <c r="D111" s="62"/>
      <c r="E111" s="62"/>
      <c r="F111" s="62"/>
      <c r="G111" s="62"/>
    </row>
    <row r="112" spans="2:7" x14ac:dyDescent="0.3">
      <c r="D112" s="62"/>
      <c r="E112" s="62"/>
      <c r="F112" s="62"/>
      <c r="G112" s="62"/>
    </row>
    <row r="113" spans="4:7" x14ac:dyDescent="0.3">
      <c r="D113" s="62"/>
      <c r="E113" s="62"/>
      <c r="F113" s="62"/>
      <c r="G113" s="62"/>
    </row>
    <row r="114" spans="4:7" x14ac:dyDescent="0.3">
      <c r="D114" s="62"/>
      <c r="E114" s="62"/>
      <c r="F114" s="62"/>
      <c r="G114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workbookViewId="0">
      <selection activeCell="A30" sqref="A30"/>
    </sheetView>
  </sheetViews>
  <sheetFormatPr defaultRowHeight="14.4" x14ac:dyDescent="0.3"/>
  <cols>
    <col min="1" max="1" width="10.88671875" bestFit="1" customWidth="1"/>
  </cols>
  <sheetData>
    <row r="1" spans="1:21" x14ac:dyDescent="0.3">
      <c r="A1" s="62" t="s">
        <v>140</v>
      </c>
    </row>
    <row r="2" spans="1:21" x14ac:dyDescent="0.3">
      <c r="A2" t="s">
        <v>0</v>
      </c>
      <c r="F2" t="s">
        <v>1</v>
      </c>
      <c r="J2" t="s">
        <v>2</v>
      </c>
      <c r="N2" t="s">
        <v>3</v>
      </c>
      <c r="S2" t="s">
        <v>4</v>
      </c>
    </row>
    <row r="3" spans="1:21" x14ac:dyDescent="0.3">
      <c r="A3" t="s">
        <v>5</v>
      </c>
      <c r="B3" t="s">
        <v>6</v>
      </c>
      <c r="C3" t="s">
        <v>7</v>
      </c>
      <c r="G3" t="s">
        <v>6</v>
      </c>
      <c r="H3" t="s">
        <v>7</v>
      </c>
      <c r="K3" t="s">
        <v>6</v>
      </c>
      <c r="L3" t="s">
        <v>7</v>
      </c>
      <c r="O3" t="s">
        <v>6</v>
      </c>
      <c r="P3" t="s">
        <v>7</v>
      </c>
      <c r="Q3" t="s">
        <v>8</v>
      </c>
      <c r="T3" t="s">
        <v>6</v>
      </c>
      <c r="U3" t="s">
        <v>7</v>
      </c>
    </row>
    <row r="4" spans="1:21" x14ac:dyDescent="0.3">
      <c r="A4">
        <v>100</v>
      </c>
      <c r="B4" s="46">
        <v>0.90481877819548862</v>
      </c>
      <c r="C4" s="46">
        <v>1.2405966101694916</v>
      </c>
      <c r="F4" t="s">
        <v>9</v>
      </c>
      <c r="G4">
        <v>6.2864555839935582E-2</v>
      </c>
      <c r="H4">
        <v>4.8205907561309552E-3</v>
      </c>
      <c r="J4" t="s">
        <v>10</v>
      </c>
      <c r="K4">
        <v>10</v>
      </c>
      <c r="L4">
        <v>10</v>
      </c>
      <c r="N4" t="s">
        <v>11</v>
      </c>
      <c r="O4">
        <v>-1.4617500000000001</v>
      </c>
      <c r="P4">
        <v>0.18574999999999997</v>
      </c>
      <c r="Q4">
        <v>0</v>
      </c>
      <c r="S4" t="s">
        <v>8</v>
      </c>
      <c r="T4">
        <v>7.5</v>
      </c>
      <c r="U4">
        <v>0.75</v>
      </c>
    </row>
    <row r="5" spans="1:21" x14ac:dyDescent="0.3">
      <c r="A5">
        <v>50</v>
      </c>
      <c r="B5" s="46">
        <v>0.86181575187969894</v>
      </c>
      <c r="C5" s="46">
        <v>1.0218440677966103</v>
      </c>
      <c r="F5" t="s">
        <v>12</v>
      </c>
      <c r="G5">
        <v>0.19758329900491753</v>
      </c>
      <c r="H5">
        <v>1.5151116746519592E-2</v>
      </c>
      <c r="J5" t="s">
        <v>13</v>
      </c>
      <c r="K5" s="46">
        <v>0.97316213082384506</v>
      </c>
      <c r="L5" s="46">
        <v>1.0061411449785074</v>
      </c>
      <c r="N5" t="s">
        <v>14</v>
      </c>
      <c r="O5" s="46">
        <v>-8.9186666666666668E-3</v>
      </c>
      <c r="P5" s="46">
        <v>1.2613333333333332E-2</v>
      </c>
      <c r="Q5" t="s">
        <v>15</v>
      </c>
      <c r="S5" t="s">
        <v>16</v>
      </c>
      <c r="T5">
        <v>6.0557999999999996</v>
      </c>
      <c r="U5">
        <v>0.92310000000000003</v>
      </c>
    </row>
    <row r="6" spans="1:21" x14ac:dyDescent="0.3">
      <c r="A6">
        <v>10</v>
      </c>
      <c r="B6" s="46">
        <v>0.88312419022556388</v>
      </c>
      <c r="C6" s="46">
        <v>0.96895389830508483</v>
      </c>
      <c r="F6" t="s">
        <v>17</v>
      </c>
      <c r="G6">
        <v>2.7674899941721783E-3</v>
      </c>
      <c r="H6">
        <v>4.6877555213731622E-4</v>
      </c>
      <c r="N6" t="s">
        <v>18</v>
      </c>
      <c r="O6" s="46">
        <v>-0.22091218336140561</v>
      </c>
      <c r="P6" s="46">
        <v>0.20496154262810093</v>
      </c>
      <c r="Q6" t="s">
        <v>19</v>
      </c>
      <c r="S6" t="s">
        <v>20</v>
      </c>
      <c r="T6" s="46">
        <v>0.80743999999999994</v>
      </c>
      <c r="U6" s="46">
        <v>1.2308000000000001</v>
      </c>
    </row>
    <row r="7" spans="1:21" x14ac:dyDescent="0.3">
      <c r="A7" t="s">
        <v>139</v>
      </c>
    </row>
    <row r="10" spans="1:21" x14ac:dyDescent="0.3">
      <c r="C10" t="s">
        <v>135</v>
      </c>
      <c r="D10" t="s">
        <v>136</v>
      </c>
      <c r="E10" t="s">
        <v>137</v>
      </c>
      <c r="F10" t="s">
        <v>138</v>
      </c>
    </row>
    <row r="11" spans="1:21" x14ac:dyDescent="0.3">
      <c r="A11" t="s">
        <v>141</v>
      </c>
      <c r="B11" t="s">
        <v>236</v>
      </c>
      <c r="C11">
        <v>32.911000000000001</v>
      </c>
      <c r="D11">
        <v>0.46100412360000004</v>
      </c>
      <c r="E11">
        <v>0.72799999999999998</v>
      </c>
      <c r="F11">
        <v>2.252432E-2</v>
      </c>
    </row>
    <row r="12" spans="1:21" x14ac:dyDescent="0.3">
      <c r="A12" t="s">
        <v>142</v>
      </c>
      <c r="B12" t="s">
        <v>237</v>
      </c>
      <c r="C12">
        <v>33.475000000000001</v>
      </c>
      <c r="D12">
        <v>0.46890441000000005</v>
      </c>
      <c r="E12">
        <v>0.72399999999999998</v>
      </c>
      <c r="F12">
        <v>2.240056E-2</v>
      </c>
      <c r="O12" s="62"/>
      <c r="P12" s="62"/>
    </row>
    <row r="13" spans="1:21" x14ac:dyDescent="0.3">
      <c r="A13" t="s">
        <v>143</v>
      </c>
      <c r="B13" t="s">
        <v>238</v>
      </c>
      <c r="C13">
        <v>34.107999999999997</v>
      </c>
      <c r="D13">
        <v>0.47777122080000001</v>
      </c>
      <c r="E13">
        <v>0.74199999999999999</v>
      </c>
      <c r="F13">
        <v>2.2957479999999999E-2</v>
      </c>
      <c r="O13" s="62"/>
      <c r="P13" s="62"/>
    </row>
    <row r="14" spans="1:21" x14ac:dyDescent="0.3">
      <c r="A14" t="s">
        <v>144</v>
      </c>
      <c r="B14" t="s">
        <v>239</v>
      </c>
      <c r="C14">
        <v>36.442</v>
      </c>
      <c r="D14">
        <v>0.51046495920000001</v>
      </c>
      <c r="E14">
        <v>0.83299999999999996</v>
      </c>
      <c r="F14">
        <v>2.5773020000000001E-2</v>
      </c>
      <c r="O14" s="62"/>
      <c r="P14" s="62"/>
    </row>
    <row r="15" spans="1:21" x14ac:dyDescent="0.3">
      <c r="A15" t="s">
        <v>145</v>
      </c>
      <c r="B15" t="s">
        <v>240</v>
      </c>
      <c r="C15">
        <v>34.94</v>
      </c>
      <c r="D15">
        <v>0.48942554399999993</v>
      </c>
      <c r="E15">
        <v>0.79600000000000004</v>
      </c>
      <c r="F15">
        <v>2.4628240000000003E-2</v>
      </c>
      <c r="O15" s="62"/>
      <c r="P15" s="62"/>
    </row>
    <row r="16" spans="1:21" x14ac:dyDescent="0.3">
      <c r="A16" t="s">
        <v>146</v>
      </c>
      <c r="B16" t="s">
        <v>241</v>
      </c>
      <c r="C16">
        <v>35.353000000000002</v>
      </c>
      <c r="D16">
        <v>0.49521068280000002</v>
      </c>
      <c r="E16">
        <v>0.81699999999999995</v>
      </c>
      <c r="F16">
        <v>2.5277979999999999E-2</v>
      </c>
      <c r="O16" s="62"/>
      <c r="P16" s="62"/>
    </row>
    <row r="17" spans="1:16" x14ac:dyDescent="0.3">
      <c r="A17" t="s">
        <v>147</v>
      </c>
      <c r="B17" t="s">
        <v>242</v>
      </c>
      <c r="C17">
        <v>35.225999999999999</v>
      </c>
      <c r="D17">
        <v>0.49343171759999999</v>
      </c>
      <c r="E17">
        <v>0.748</v>
      </c>
      <c r="F17">
        <v>2.314312E-2</v>
      </c>
      <c r="O17" s="62"/>
      <c r="P17" s="62"/>
    </row>
    <row r="18" spans="1:16" x14ac:dyDescent="0.3">
      <c r="A18" t="s">
        <v>148</v>
      </c>
      <c r="B18" t="s">
        <v>243</v>
      </c>
      <c r="C18">
        <v>34.567999999999998</v>
      </c>
      <c r="D18">
        <v>0.48421471679999994</v>
      </c>
      <c r="E18">
        <v>0.69899999999999995</v>
      </c>
      <c r="F18">
        <v>2.162706E-2</v>
      </c>
      <c r="O18" s="62"/>
      <c r="P18" s="62"/>
    </row>
    <row r="19" spans="1:16" x14ac:dyDescent="0.3">
      <c r="A19" t="s">
        <v>149</v>
      </c>
      <c r="B19" t="s">
        <v>244</v>
      </c>
      <c r="C19">
        <v>35.735999999999997</v>
      </c>
      <c r="D19">
        <v>0.50057559359999992</v>
      </c>
      <c r="E19">
        <v>0.75900000000000001</v>
      </c>
      <c r="F19">
        <v>2.3483460000000001E-2</v>
      </c>
      <c r="O19" s="62"/>
      <c r="P19" s="62"/>
    </row>
    <row r="20" spans="1:16" x14ac:dyDescent="0.3">
      <c r="A20" t="s">
        <v>150</v>
      </c>
      <c r="B20" t="s">
        <v>245</v>
      </c>
      <c r="C20">
        <v>35.536999999999999</v>
      </c>
      <c r="D20">
        <v>0.49778808119999995</v>
      </c>
      <c r="E20">
        <v>0.73599999999999999</v>
      </c>
      <c r="F20">
        <v>2.2771840000000002E-2</v>
      </c>
      <c r="O20" s="62"/>
      <c r="P20" s="62"/>
    </row>
    <row r="21" spans="1:16" x14ac:dyDescent="0.3">
      <c r="A21" t="s">
        <v>151</v>
      </c>
      <c r="B21" t="s">
        <v>246</v>
      </c>
      <c r="C21">
        <v>34.651000000000003</v>
      </c>
      <c r="D21">
        <v>0.48537734760000006</v>
      </c>
      <c r="E21">
        <v>0.78700000000000003</v>
      </c>
      <c r="F21">
        <v>2.4349780000000001E-2</v>
      </c>
      <c r="O21" s="62"/>
      <c r="P21" s="62"/>
    </row>
    <row r="22" spans="1:16" x14ac:dyDescent="0.3">
      <c r="A22" t="s">
        <v>152</v>
      </c>
      <c r="B22" t="s">
        <v>247</v>
      </c>
      <c r="C22">
        <v>35.619999999999997</v>
      </c>
      <c r="D22">
        <v>0.49895071199999996</v>
      </c>
      <c r="E22">
        <v>0.73399999999999999</v>
      </c>
      <c r="F22">
        <v>2.2709959999999998E-2</v>
      </c>
      <c r="O22" s="62"/>
      <c r="P22" s="62"/>
    </row>
    <row r="23" spans="1:16" x14ac:dyDescent="0.3">
      <c r="A23" t="s">
        <v>153</v>
      </c>
      <c r="B23" t="s">
        <v>248</v>
      </c>
      <c r="C23">
        <v>35.485999999999997</v>
      </c>
      <c r="D23">
        <v>0.49707369359999998</v>
      </c>
      <c r="E23">
        <v>0.76</v>
      </c>
      <c r="F23">
        <v>2.3514400000000001E-2</v>
      </c>
      <c r="O23" s="62"/>
      <c r="P23" s="62"/>
    </row>
    <row r="24" spans="1:16" x14ac:dyDescent="0.3">
      <c r="A24" t="s">
        <v>154</v>
      </c>
      <c r="B24" t="s">
        <v>249</v>
      </c>
      <c r="C24">
        <v>35.631</v>
      </c>
      <c r="D24">
        <v>0.49910479559999998</v>
      </c>
      <c r="E24">
        <v>0.81200000000000006</v>
      </c>
      <c r="F24">
        <v>2.5123280000000001E-2</v>
      </c>
      <c r="O24" s="62"/>
      <c r="P24" s="62"/>
    </row>
    <row r="25" spans="1:16" x14ac:dyDescent="0.3">
      <c r="A25" t="s">
        <v>155</v>
      </c>
      <c r="B25" t="s">
        <v>250</v>
      </c>
      <c r="C25">
        <v>35.197000000000003</v>
      </c>
      <c r="D25">
        <v>0.4930254972</v>
      </c>
      <c r="E25">
        <v>0.79300000000000004</v>
      </c>
      <c r="F25">
        <v>2.4535420000000002E-2</v>
      </c>
      <c r="O25" s="62"/>
      <c r="P25" s="62"/>
    </row>
    <row r="26" spans="1:16" x14ac:dyDescent="0.3">
      <c r="A26" t="s">
        <v>156</v>
      </c>
      <c r="B26" t="s">
        <v>251</v>
      </c>
      <c r="C26">
        <v>34.878999999999998</v>
      </c>
      <c r="D26">
        <v>0.48857108039999997</v>
      </c>
      <c r="E26">
        <v>0.77400000000000002</v>
      </c>
      <c r="F26">
        <v>2.3947560000000003E-2</v>
      </c>
      <c r="O26" s="62"/>
      <c r="P26" s="62"/>
    </row>
    <row r="27" spans="1:16" x14ac:dyDescent="0.3">
      <c r="A27" t="s">
        <v>157</v>
      </c>
      <c r="B27" t="s">
        <v>252</v>
      </c>
      <c r="C27">
        <v>35.561999999999998</v>
      </c>
      <c r="D27">
        <v>0.49813827119999998</v>
      </c>
      <c r="E27">
        <v>0.79800000000000004</v>
      </c>
      <c r="F27">
        <v>2.4690120000000003E-2</v>
      </c>
      <c r="O27" s="62"/>
      <c r="P27" s="62"/>
    </row>
    <row r="28" spans="1:16" x14ac:dyDescent="0.3">
      <c r="A28" t="s">
        <v>158</v>
      </c>
      <c r="B28" t="s">
        <v>253</v>
      </c>
      <c r="C28">
        <v>34.929000000000002</v>
      </c>
      <c r="D28">
        <v>0.48927146040000002</v>
      </c>
      <c r="E28">
        <v>0.77200000000000002</v>
      </c>
      <c r="F28">
        <v>2.3885679999999999E-2</v>
      </c>
      <c r="O28" s="62"/>
      <c r="P28" s="62"/>
    </row>
    <row r="29" spans="1:16" x14ac:dyDescent="0.3">
      <c r="A29" t="s">
        <v>159</v>
      </c>
      <c r="B29" t="s">
        <v>254</v>
      </c>
      <c r="C29">
        <v>35.975000000000001</v>
      </c>
      <c r="D29">
        <v>0.50392341000000007</v>
      </c>
      <c r="E29">
        <v>0.79300000000000004</v>
      </c>
      <c r="F29">
        <v>2.4535420000000002E-2</v>
      </c>
      <c r="O29" s="62"/>
      <c r="P29" s="62"/>
    </row>
    <row r="30" spans="1:16" x14ac:dyDescent="0.3">
      <c r="A30" t="s">
        <v>160</v>
      </c>
      <c r="B30" t="s">
        <v>255</v>
      </c>
      <c r="C30">
        <v>35.844999999999999</v>
      </c>
      <c r="D30">
        <v>0.50210242199999999</v>
      </c>
      <c r="E30">
        <v>0.80300000000000005</v>
      </c>
      <c r="F30">
        <v>2.4844820000000004E-2</v>
      </c>
      <c r="O30" s="62"/>
      <c r="P30" s="62"/>
    </row>
    <row r="31" spans="1:16" x14ac:dyDescent="0.3">
      <c r="A31" t="s">
        <v>161</v>
      </c>
      <c r="B31" t="s">
        <v>256</v>
      </c>
      <c r="C31">
        <v>35.348999999999997</v>
      </c>
      <c r="D31">
        <v>0.49515465239999995</v>
      </c>
      <c r="E31">
        <v>0.71099999999999997</v>
      </c>
      <c r="F31">
        <v>2.1998339999999998E-2</v>
      </c>
      <c r="O31" s="62"/>
      <c r="P31" s="62"/>
    </row>
    <row r="32" spans="1:16" x14ac:dyDescent="0.3">
      <c r="A32" t="s">
        <v>162</v>
      </c>
      <c r="B32" t="s">
        <v>257</v>
      </c>
      <c r="C32">
        <v>37.171999999999997</v>
      </c>
      <c r="D32">
        <v>0.52069050719999999</v>
      </c>
      <c r="E32">
        <v>0.753</v>
      </c>
      <c r="F32">
        <v>2.329782E-2</v>
      </c>
      <c r="O32" s="62"/>
      <c r="P32" s="62"/>
    </row>
    <row r="33" spans="1:16" x14ac:dyDescent="0.3">
      <c r="A33" t="s">
        <v>163</v>
      </c>
      <c r="B33" t="s">
        <v>258</v>
      </c>
      <c r="C33">
        <v>32.555999999999997</v>
      </c>
      <c r="D33">
        <v>0.45603142559999998</v>
      </c>
      <c r="E33">
        <v>0.69099999999999995</v>
      </c>
      <c r="F33">
        <v>2.1379539999999999E-2</v>
      </c>
      <c r="O33" s="62"/>
      <c r="P33" s="62"/>
    </row>
    <row r="34" spans="1:16" x14ac:dyDescent="0.3">
      <c r="A34" t="s">
        <v>164</v>
      </c>
      <c r="B34" t="s">
        <v>259</v>
      </c>
      <c r="C34">
        <v>33.159999999999997</v>
      </c>
      <c r="D34">
        <v>0.46449201599999995</v>
      </c>
      <c r="E34">
        <v>0.66400000000000003</v>
      </c>
      <c r="F34">
        <v>2.0544160000000002E-2</v>
      </c>
      <c r="O34" s="62"/>
      <c r="P34" s="62"/>
    </row>
    <row r="35" spans="1:16" x14ac:dyDescent="0.3">
      <c r="A35" t="s">
        <v>165</v>
      </c>
      <c r="B35" t="s">
        <v>260</v>
      </c>
      <c r="C35">
        <v>33.503999999999998</v>
      </c>
      <c r="D35">
        <v>0.46931063039999998</v>
      </c>
      <c r="E35">
        <v>0.755</v>
      </c>
      <c r="F35">
        <v>2.3359700000000001E-2</v>
      </c>
      <c r="O35" s="62"/>
      <c r="P35" s="62"/>
    </row>
    <row r="36" spans="1:16" x14ac:dyDescent="0.3">
      <c r="A36" t="s">
        <v>166</v>
      </c>
      <c r="B36" t="s">
        <v>261</v>
      </c>
      <c r="C36">
        <v>33.435000000000002</v>
      </c>
      <c r="D36">
        <v>0.46834410600000004</v>
      </c>
      <c r="E36">
        <v>0.67100000000000004</v>
      </c>
      <c r="F36">
        <v>2.0760740000000003E-2</v>
      </c>
      <c r="O36" s="62"/>
      <c r="P36" s="62"/>
    </row>
    <row r="37" spans="1:16" x14ac:dyDescent="0.3">
      <c r="A37" t="s">
        <v>167</v>
      </c>
      <c r="B37" t="s">
        <v>262</v>
      </c>
      <c r="C37">
        <v>32.555999999999997</v>
      </c>
      <c r="D37">
        <v>0.45603142559999998</v>
      </c>
      <c r="E37">
        <v>0.7</v>
      </c>
      <c r="F37">
        <v>2.1658E-2</v>
      </c>
      <c r="O37" s="62"/>
      <c r="P37" s="62"/>
    </row>
    <row r="38" spans="1:16" x14ac:dyDescent="0.3">
      <c r="A38" t="s">
        <v>168</v>
      </c>
      <c r="B38" t="s">
        <v>263</v>
      </c>
      <c r="C38">
        <v>33.066000000000003</v>
      </c>
      <c r="D38">
        <v>0.46317530160000003</v>
      </c>
      <c r="E38">
        <v>0.78900000000000003</v>
      </c>
      <c r="F38">
        <v>2.4411660000000002E-2</v>
      </c>
      <c r="O38" s="62"/>
      <c r="P38" s="62"/>
    </row>
    <row r="39" spans="1:16" x14ac:dyDescent="0.3">
      <c r="A39" t="s">
        <v>169</v>
      </c>
      <c r="B39" t="s">
        <v>264</v>
      </c>
      <c r="C39">
        <v>34.188000000000002</v>
      </c>
      <c r="D39">
        <v>0.47889182880000003</v>
      </c>
      <c r="E39">
        <v>0.79300000000000004</v>
      </c>
      <c r="F39">
        <v>2.4535420000000002E-2</v>
      </c>
      <c r="O39" s="62"/>
      <c r="P39" s="62"/>
    </row>
    <row r="40" spans="1:16" x14ac:dyDescent="0.3">
      <c r="A40" t="s">
        <v>170</v>
      </c>
      <c r="B40" t="s">
        <v>265</v>
      </c>
      <c r="C40">
        <v>31.774999999999999</v>
      </c>
      <c r="D40">
        <v>0.44509148999999998</v>
      </c>
      <c r="E40">
        <v>0.69299999999999995</v>
      </c>
      <c r="F40">
        <v>2.1441419999999999E-2</v>
      </c>
      <c r="O40" s="62"/>
      <c r="P40" s="62"/>
    </row>
    <row r="41" spans="1:16" x14ac:dyDescent="0.3">
      <c r="A41" t="s">
        <v>172</v>
      </c>
      <c r="B41" t="s">
        <v>266</v>
      </c>
      <c r="C41">
        <v>30.367000000000001</v>
      </c>
      <c r="D41">
        <v>0.42536878920000004</v>
      </c>
      <c r="E41">
        <v>0.67400000000000004</v>
      </c>
      <c r="F41">
        <v>2.085356E-2</v>
      </c>
      <c r="O41" s="62"/>
      <c r="P41" s="62"/>
    </row>
    <row r="42" spans="1:16" x14ac:dyDescent="0.3">
      <c r="A42" t="s">
        <v>173</v>
      </c>
      <c r="B42" t="s">
        <v>267</v>
      </c>
      <c r="C42">
        <v>31.632999999999999</v>
      </c>
      <c r="D42">
        <v>0.44310241079999996</v>
      </c>
      <c r="E42">
        <v>0.72199999999999998</v>
      </c>
      <c r="F42">
        <v>2.233868E-2</v>
      </c>
      <c r="O42" s="62"/>
      <c r="P42" s="62"/>
    </row>
    <row r="43" spans="1:16" x14ac:dyDescent="0.3">
      <c r="A43" t="s">
        <v>174</v>
      </c>
      <c r="B43" t="s">
        <v>268</v>
      </c>
      <c r="C43">
        <v>31.283000000000001</v>
      </c>
      <c r="D43">
        <v>0.43819975080000001</v>
      </c>
      <c r="E43">
        <v>0.76500000000000001</v>
      </c>
      <c r="F43">
        <v>2.3669100000000002E-2</v>
      </c>
      <c r="O43" s="62"/>
      <c r="P43" s="62"/>
    </row>
    <row r="44" spans="1:16" x14ac:dyDescent="0.3">
      <c r="A44" t="s">
        <v>175</v>
      </c>
      <c r="B44" t="s">
        <v>269</v>
      </c>
      <c r="C44">
        <v>31.413</v>
      </c>
      <c r="D44">
        <v>0.44002073879999998</v>
      </c>
      <c r="E44">
        <v>0.73899999999999999</v>
      </c>
      <c r="F44">
        <v>2.2864660000000002E-2</v>
      </c>
      <c r="O44" s="62"/>
      <c r="P44" s="62"/>
    </row>
    <row r="45" spans="1:16" x14ac:dyDescent="0.3">
      <c r="A45" t="s">
        <v>176</v>
      </c>
      <c r="B45" t="s">
        <v>270</v>
      </c>
      <c r="C45">
        <v>32.932000000000002</v>
      </c>
      <c r="D45">
        <v>0.46129828319999999</v>
      </c>
      <c r="E45">
        <v>0.77700000000000002</v>
      </c>
      <c r="F45">
        <v>2.4040380000000004E-2</v>
      </c>
      <c r="O45" s="62"/>
      <c r="P45" s="62"/>
    </row>
    <row r="46" spans="1:16" x14ac:dyDescent="0.3">
      <c r="A46" t="s">
        <v>177</v>
      </c>
      <c r="B46" t="s">
        <v>271</v>
      </c>
      <c r="C46">
        <v>32.523000000000003</v>
      </c>
      <c r="D46">
        <v>0.45556917480000003</v>
      </c>
      <c r="E46">
        <v>0.68500000000000005</v>
      </c>
      <c r="F46">
        <v>2.1193900000000002E-2</v>
      </c>
      <c r="O46" s="62"/>
      <c r="P46" s="62"/>
    </row>
    <row r="47" spans="1:16" x14ac:dyDescent="0.3">
      <c r="A47" t="s">
        <v>178</v>
      </c>
      <c r="B47" t="s">
        <v>272</v>
      </c>
      <c r="C47">
        <v>34.26</v>
      </c>
      <c r="D47">
        <v>0.47990037600000002</v>
      </c>
      <c r="E47">
        <v>0.85399999999999998</v>
      </c>
      <c r="F47">
        <v>2.642276E-2</v>
      </c>
      <c r="O47" s="62"/>
      <c r="P47" s="62"/>
    </row>
    <row r="48" spans="1:16" x14ac:dyDescent="0.3">
      <c r="A48" t="s">
        <v>179</v>
      </c>
      <c r="B48" t="s">
        <v>273</v>
      </c>
      <c r="C48">
        <v>33.301000000000002</v>
      </c>
      <c r="D48">
        <v>0.4664670876</v>
      </c>
      <c r="E48">
        <v>0.78200000000000003</v>
      </c>
      <c r="F48">
        <v>2.4195080000000001E-2</v>
      </c>
      <c r="O48" s="62"/>
      <c r="P48" s="62"/>
    </row>
    <row r="49" spans="1:16" x14ac:dyDescent="0.3">
      <c r="A49" t="s">
        <v>180</v>
      </c>
      <c r="B49" t="s">
        <v>274</v>
      </c>
      <c r="C49">
        <v>34.246000000000002</v>
      </c>
      <c r="D49">
        <v>0.47970426960000001</v>
      </c>
      <c r="E49">
        <v>0.82799999999999996</v>
      </c>
      <c r="F49">
        <v>2.561832E-2</v>
      </c>
      <c r="O49" s="62"/>
      <c r="P49" s="62"/>
    </row>
    <row r="50" spans="1:16" x14ac:dyDescent="0.3">
      <c r="A50" t="s">
        <v>181</v>
      </c>
      <c r="B50" t="s">
        <v>275</v>
      </c>
      <c r="C50">
        <v>32.750999999999998</v>
      </c>
      <c r="D50">
        <v>0.45876290759999994</v>
      </c>
      <c r="E50">
        <v>0.78700000000000003</v>
      </c>
      <c r="F50">
        <v>2.4349780000000001E-2</v>
      </c>
      <c r="O50" s="62"/>
      <c r="P50" s="62"/>
    </row>
    <row r="51" spans="1:16" x14ac:dyDescent="0.3">
      <c r="A51" t="s">
        <v>182</v>
      </c>
      <c r="B51" t="s">
        <v>276</v>
      </c>
      <c r="C51">
        <v>31.481000000000002</v>
      </c>
      <c r="D51">
        <v>0.4409732556</v>
      </c>
      <c r="E51">
        <v>0.76600000000000001</v>
      </c>
      <c r="F51">
        <v>2.3700040000000002E-2</v>
      </c>
      <c r="O51" s="62"/>
      <c r="P51" s="62"/>
    </row>
    <row r="52" spans="1:16" x14ac:dyDescent="0.3">
      <c r="A52" t="s">
        <v>183</v>
      </c>
      <c r="B52" t="s">
        <v>277</v>
      </c>
      <c r="C52">
        <v>33.54</v>
      </c>
      <c r="D52">
        <v>0.46981490400000003</v>
      </c>
      <c r="E52">
        <v>0.78800000000000003</v>
      </c>
      <c r="F52">
        <v>2.4380720000000005E-2</v>
      </c>
      <c r="O52" s="62"/>
      <c r="P52" s="62"/>
    </row>
    <row r="53" spans="1:16" x14ac:dyDescent="0.3">
      <c r="A53" t="s">
        <v>184</v>
      </c>
      <c r="B53" t="s">
        <v>278</v>
      </c>
      <c r="C53">
        <v>33.658999999999999</v>
      </c>
      <c r="D53">
        <v>0.47148180839999998</v>
      </c>
      <c r="E53">
        <v>0.81200000000000006</v>
      </c>
      <c r="F53">
        <v>2.5123280000000001E-2</v>
      </c>
      <c r="O53" s="62"/>
      <c r="P53" s="62"/>
    </row>
    <row r="54" spans="1:16" x14ac:dyDescent="0.3">
      <c r="A54" t="s">
        <v>185</v>
      </c>
      <c r="B54" t="s">
        <v>279</v>
      </c>
      <c r="C54">
        <v>36.542999999999999</v>
      </c>
      <c r="D54">
        <v>0.51187972680000005</v>
      </c>
      <c r="E54">
        <v>0.85799999999999998</v>
      </c>
      <c r="F54">
        <v>2.6546520000000001E-2</v>
      </c>
      <c r="O54" s="62"/>
      <c r="P54" s="62"/>
    </row>
    <row r="55" spans="1:16" x14ac:dyDescent="0.3">
      <c r="A55" t="s">
        <v>186</v>
      </c>
      <c r="B55" t="s">
        <v>280</v>
      </c>
      <c r="C55">
        <v>34.231000000000002</v>
      </c>
      <c r="D55">
        <v>0.47949415559999997</v>
      </c>
      <c r="E55">
        <v>0.77100000000000002</v>
      </c>
      <c r="F55">
        <v>2.3854740000000003E-2</v>
      </c>
      <c r="O55" s="62"/>
      <c r="P55" s="62"/>
    </row>
    <row r="56" spans="1:16" x14ac:dyDescent="0.3">
      <c r="A56" t="s">
        <v>187</v>
      </c>
      <c r="B56" t="s">
        <v>281</v>
      </c>
      <c r="C56">
        <v>32.737000000000002</v>
      </c>
      <c r="D56">
        <v>0.45856680120000004</v>
      </c>
      <c r="E56">
        <v>0.67700000000000005</v>
      </c>
      <c r="F56">
        <v>2.0946380000000001E-2</v>
      </c>
      <c r="O56" s="62"/>
      <c r="P56" s="62"/>
    </row>
    <row r="57" spans="1:16" x14ac:dyDescent="0.3">
      <c r="A57" t="s">
        <v>188</v>
      </c>
      <c r="B57" t="s">
        <v>282</v>
      </c>
      <c r="C57">
        <v>33.695999999999998</v>
      </c>
      <c r="D57">
        <v>0.47200008959999995</v>
      </c>
      <c r="E57">
        <v>0.76800000000000002</v>
      </c>
      <c r="F57">
        <v>2.3761919999999999E-2</v>
      </c>
      <c r="O57" s="62"/>
      <c r="P57" s="62"/>
    </row>
    <row r="58" spans="1:16" x14ac:dyDescent="0.3">
      <c r="A58" t="s">
        <v>189</v>
      </c>
      <c r="B58" t="s">
        <v>283</v>
      </c>
      <c r="C58">
        <v>33.450000000000003</v>
      </c>
      <c r="D58">
        <v>0.46855422000000002</v>
      </c>
      <c r="E58">
        <v>0.6</v>
      </c>
      <c r="F58">
        <v>1.8564000000000001E-2</v>
      </c>
      <c r="O58" s="62"/>
      <c r="P58" s="62"/>
    </row>
    <row r="59" spans="1:16" x14ac:dyDescent="0.3">
      <c r="A59" t="s">
        <v>190</v>
      </c>
      <c r="B59" t="s">
        <v>284</v>
      </c>
      <c r="C59">
        <v>35.758000000000003</v>
      </c>
      <c r="D59">
        <v>0.50088376080000008</v>
      </c>
      <c r="E59">
        <v>0.93400000000000005</v>
      </c>
      <c r="F59">
        <v>2.889796E-2</v>
      </c>
      <c r="O59" s="62"/>
      <c r="P59" s="62"/>
    </row>
    <row r="60" spans="1:16" x14ac:dyDescent="0.3">
      <c r="A60" t="s">
        <v>191</v>
      </c>
      <c r="B60" t="s">
        <v>285</v>
      </c>
      <c r="C60">
        <v>37.447000000000003</v>
      </c>
      <c r="D60">
        <v>0.52454259720000007</v>
      </c>
      <c r="E60">
        <v>0.97699999999999998</v>
      </c>
      <c r="F60">
        <v>3.0228380000000003E-2</v>
      </c>
      <c r="O60" s="62"/>
      <c r="P60" s="62"/>
    </row>
    <row r="61" spans="1:16" x14ac:dyDescent="0.3">
      <c r="A61" t="s">
        <v>192</v>
      </c>
      <c r="B61" t="s">
        <v>286</v>
      </c>
      <c r="C61">
        <v>34.557000000000002</v>
      </c>
      <c r="D61">
        <v>0.48406063320000003</v>
      </c>
      <c r="E61">
        <v>0.89500000000000002</v>
      </c>
      <c r="F61">
        <v>2.7691300000000002E-2</v>
      </c>
      <c r="O61" s="62"/>
      <c r="P61" s="62"/>
    </row>
    <row r="62" spans="1:16" x14ac:dyDescent="0.3">
      <c r="A62" t="s">
        <v>193</v>
      </c>
      <c r="B62" t="s">
        <v>287</v>
      </c>
      <c r="C62">
        <v>34.85</v>
      </c>
      <c r="D62">
        <v>0.48816486000000003</v>
      </c>
      <c r="E62">
        <v>0.95099999999999996</v>
      </c>
      <c r="F62">
        <v>2.9423939999999999E-2</v>
      </c>
      <c r="O62" s="62"/>
      <c r="P62" s="62"/>
    </row>
    <row r="63" spans="1:16" x14ac:dyDescent="0.3">
      <c r="A63" t="s">
        <v>194</v>
      </c>
      <c r="B63" t="s">
        <v>288</v>
      </c>
      <c r="C63">
        <v>34.281999999999996</v>
      </c>
      <c r="D63">
        <v>0.48020854319999995</v>
      </c>
      <c r="E63">
        <v>0.94</v>
      </c>
      <c r="F63">
        <v>2.9083600000000001E-2</v>
      </c>
      <c r="O63" s="62"/>
      <c r="P63" s="62"/>
    </row>
    <row r="64" spans="1:16" x14ac:dyDescent="0.3">
      <c r="A64" t="s">
        <v>195</v>
      </c>
      <c r="B64" t="s">
        <v>289</v>
      </c>
      <c r="C64">
        <v>38.655999999999999</v>
      </c>
      <c r="D64">
        <v>0.54147778559999993</v>
      </c>
      <c r="E64">
        <v>1.0720000000000001</v>
      </c>
      <c r="F64">
        <v>3.3167680000000005E-2</v>
      </c>
      <c r="O64" s="62"/>
      <c r="P64" s="62"/>
    </row>
    <row r="65" spans="1:16" x14ac:dyDescent="0.3">
      <c r="A65" t="s">
        <v>196</v>
      </c>
      <c r="B65" t="s">
        <v>290</v>
      </c>
      <c r="C65">
        <v>35.121000000000002</v>
      </c>
      <c r="D65">
        <v>0.49196091959999999</v>
      </c>
      <c r="E65">
        <v>0.89500000000000002</v>
      </c>
      <c r="F65">
        <v>2.7691300000000002E-2</v>
      </c>
      <c r="O65" s="62"/>
      <c r="P65" s="62"/>
    </row>
    <row r="66" spans="1:16" x14ac:dyDescent="0.3">
      <c r="A66" t="s">
        <v>197</v>
      </c>
      <c r="B66" t="s">
        <v>291</v>
      </c>
      <c r="C66">
        <v>35.881</v>
      </c>
      <c r="D66">
        <v>0.50260669560000004</v>
      </c>
      <c r="E66">
        <v>0.89900000000000002</v>
      </c>
      <c r="F66">
        <v>2.7815060000000003E-2</v>
      </c>
      <c r="O66" s="62"/>
      <c r="P66" s="62"/>
    </row>
    <row r="67" spans="1:16" x14ac:dyDescent="0.3">
      <c r="A67" t="s">
        <v>198</v>
      </c>
      <c r="B67" t="s">
        <v>292</v>
      </c>
      <c r="C67">
        <v>35.32</v>
      </c>
      <c r="D67">
        <v>0.49474843199999996</v>
      </c>
      <c r="E67">
        <v>0.95</v>
      </c>
      <c r="F67">
        <v>2.9392999999999999E-2</v>
      </c>
      <c r="O67" s="62"/>
      <c r="P67" s="62"/>
    </row>
    <row r="68" spans="1:16" x14ac:dyDescent="0.3">
      <c r="A68" t="s">
        <v>199</v>
      </c>
      <c r="B68" t="s">
        <v>293</v>
      </c>
      <c r="C68">
        <v>36.206000000000003</v>
      </c>
      <c r="D68">
        <v>0.50715916560000007</v>
      </c>
      <c r="E68">
        <v>1.05</v>
      </c>
      <c r="F68">
        <v>3.2487000000000002E-2</v>
      </c>
      <c r="O68" s="62"/>
      <c r="P68" s="62"/>
    </row>
    <row r="69" spans="1:16" x14ac:dyDescent="0.3">
      <c r="A69" t="s">
        <v>200</v>
      </c>
      <c r="B69" t="s">
        <v>294</v>
      </c>
      <c r="C69">
        <v>36.015000000000001</v>
      </c>
      <c r="D69">
        <v>0.50448371400000003</v>
      </c>
      <c r="E69">
        <v>0.97099999999999997</v>
      </c>
      <c r="F69">
        <v>3.0042740000000002E-2</v>
      </c>
      <c r="O69" s="62"/>
      <c r="P69" s="62"/>
    </row>
    <row r="70" spans="1:16" x14ac:dyDescent="0.3">
      <c r="A70" t="s">
        <v>201</v>
      </c>
      <c r="B70" t="s">
        <v>295</v>
      </c>
      <c r="C70">
        <v>37.497999999999998</v>
      </c>
      <c r="D70">
        <v>0.52525698479999994</v>
      </c>
      <c r="E70">
        <v>0.98199999999999998</v>
      </c>
      <c r="F70">
        <v>3.038308E-2</v>
      </c>
      <c r="O70" s="62"/>
      <c r="P70" s="62"/>
    </row>
    <row r="71" spans="1:16" x14ac:dyDescent="0.3">
      <c r="A71" t="s">
        <v>202</v>
      </c>
      <c r="B71" t="s">
        <v>296</v>
      </c>
      <c r="C71">
        <v>33.680999999999997</v>
      </c>
      <c r="D71">
        <v>0.47178997559999997</v>
      </c>
      <c r="E71">
        <v>0.90600000000000003</v>
      </c>
      <c r="F71">
        <v>2.8031640000000003E-2</v>
      </c>
      <c r="O71" s="62"/>
      <c r="P71" s="62"/>
    </row>
    <row r="72" spans="1:16" x14ac:dyDescent="0.3">
      <c r="A72" t="s">
        <v>203</v>
      </c>
      <c r="B72" t="s">
        <v>297</v>
      </c>
      <c r="C72">
        <v>35.143000000000001</v>
      </c>
      <c r="D72">
        <v>0.49226908680000003</v>
      </c>
      <c r="E72">
        <v>0.93600000000000005</v>
      </c>
      <c r="F72">
        <v>2.8959840000000004E-2</v>
      </c>
      <c r="O72" s="62"/>
      <c r="P72" s="62"/>
    </row>
    <row r="73" spans="1:16" x14ac:dyDescent="0.3">
      <c r="A73" t="s">
        <v>204</v>
      </c>
      <c r="B73" t="s">
        <v>298</v>
      </c>
      <c r="C73">
        <v>37.146999999999998</v>
      </c>
      <c r="D73">
        <v>0.52034031719999996</v>
      </c>
      <c r="E73">
        <v>1.0089999999999999</v>
      </c>
      <c r="F73">
        <v>3.1218459999999996E-2</v>
      </c>
      <c r="O73" s="62"/>
      <c r="P73" s="62"/>
    </row>
    <row r="74" spans="1:16" x14ac:dyDescent="0.3">
      <c r="A74" t="s">
        <v>205</v>
      </c>
      <c r="B74" t="s">
        <v>299</v>
      </c>
      <c r="C74">
        <v>35.295000000000002</v>
      </c>
      <c r="D74">
        <v>0.49439824200000004</v>
      </c>
      <c r="E74">
        <v>0.96899999999999997</v>
      </c>
      <c r="F74">
        <v>2.9980860000000002E-2</v>
      </c>
      <c r="O74" s="62"/>
      <c r="P74" s="62"/>
    </row>
    <row r="75" spans="1:16" x14ac:dyDescent="0.3">
      <c r="A75" t="s">
        <v>206</v>
      </c>
      <c r="B75" t="s">
        <v>300</v>
      </c>
      <c r="C75">
        <v>34.51</v>
      </c>
      <c r="D75">
        <v>0.48340227599999996</v>
      </c>
      <c r="E75">
        <v>0.94099999999999995</v>
      </c>
      <c r="F75">
        <v>2.9114539999999998E-2</v>
      </c>
      <c r="O75" s="62"/>
      <c r="P75" s="62"/>
    </row>
    <row r="76" spans="1:16" x14ac:dyDescent="0.3">
      <c r="A76" t="s">
        <v>207</v>
      </c>
      <c r="B76" t="s">
        <v>301</v>
      </c>
      <c r="C76">
        <v>35.731999999999999</v>
      </c>
      <c r="D76">
        <v>0.50051956320000002</v>
      </c>
      <c r="E76">
        <v>0.90100000000000002</v>
      </c>
      <c r="F76">
        <v>2.7876940000000003E-2</v>
      </c>
      <c r="O76" s="62"/>
      <c r="P76" s="62"/>
    </row>
    <row r="77" spans="1:16" x14ac:dyDescent="0.3">
      <c r="A77" t="s">
        <v>208</v>
      </c>
      <c r="B77" t="s">
        <v>302</v>
      </c>
      <c r="C77">
        <v>35.747</v>
      </c>
      <c r="D77">
        <v>0.50072967720000006</v>
      </c>
      <c r="E77">
        <v>0.94299999999999995</v>
      </c>
      <c r="F77">
        <v>2.9176420000000002E-2</v>
      </c>
      <c r="O77" s="62"/>
      <c r="P77" s="62"/>
    </row>
    <row r="78" spans="1:16" x14ac:dyDescent="0.3">
      <c r="A78" t="s">
        <v>209</v>
      </c>
      <c r="B78" t="s">
        <v>303</v>
      </c>
      <c r="C78">
        <v>36.375999999999998</v>
      </c>
      <c r="D78">
        <v>0.5095404576</v>
      </c>
      <c r="E78">
        <v>0.97399999999999998</v>
      </c>
      <c r="F78">
        <v>3.0135560000000002E-2</v>
      </c>
      <c r="O78" s="62"/>
      <c r="P78" s="62"/>
    </row>
    <row r="79" spans="1:16" x14ac:dyDescent="0.3">
      <c r="A79" t="s">
        <v>210</v>
      </c>
      <c r="B79" t="s">
        <v>304</v>
      </c>
      <c r="C79">
        <v>36.357999999999997</v>
      </c>
      <c r="D79">
        <v>0.50928832079999997</v>
      </c>
      <c r="E79">
        <v>0.93400000000000005</v>
      </c>
      <c r="F79">
        <v>2.889796E-2</v>
      </c>
      <c r="O79" s="62"/>
      <c r="P79" s="62"/>
    </row>
    <row r="80" spans="1:16" x14ac:dyDescent="0.3">
      <c r="A80" t="s">
        <v>211</v>
      </c>
      <c r="B80" t="s">
        <v>305</v>
      </c>
      <c r="C80">
        <v>36.104999999999997</v>
      </c>
      <c r="D80">
        <v>0.50574439799999993</v>
      </c>
      <c r="E80">
        <v>0.96299999999999997</v>
      </c>
      <c r="F80">
        <v>2.9795220000000001E-2</v>
      </c>
      <c r="O80" s="62"/>
      <c r="P80" s="62"/>
    </row>
    <row r="81" spans="1:16" x14ac:dyDescent="0.3">
      <c r="A81" t="s">
        <v>212</v>
      </c>
      <c r="B81" t="s">
        <v>306</v>
      </c>
      <c r="C81">
        <v>35.244</v>
      </c>
      <c r="D81">
        <v>0.49368385439999996</v>
      </c>
      <c r="E81">
        <v>0.96399999999999997</v>
      </c>
      <c r="F81">
        <v>2.9826160000000001E-2</v>
      </c>
      <c r="O81" s="62"/>
      <c r="P81" s="62"/>
    </row>
    <row r="82" spans="1:16" x14ac:dyDescent="0.3">
      <c r="A82" t="s">
        <v>213</v>
      </c>
      <c r="B82" t="s">
        <v>307</v>
      </c>
      <c r="C82">
        <v>37.154000000000003</v>
      </c>
      <c r="D82">
        <v>0.52043837040000007</v>
      </c>
      <c r="E82">
        <v>1.0469999999999999</v>
      </c>
      <c r="F82">
        <v>3.2394180000000002E-2</v>
      </c>
      <c r="O82" s="62"/>
      <c r="P82" s="62"/>
    </row>
    <row r="83" spans="1:16" x14ac:dyDescent="0.3">
      <c r="A83" t="s">
        <v>214</v>
      </c>
      <c r="B83" t="s">
        <v>308</v>
      </c>
      <c r="C83">
        <v>35.953000000000003</v>
      </c>
      <c r="D83">
        <v>0.50361524280000003</v>
      </c>
      <c r="E83">
        <v>1.006</v>
      </c>
      <c r="F83">
        <v>3.112564E-2</v>
      </c>
      <c r="O83" s="62"/>
      <c r="P83" s="62"/>
    </row>
    <row r="84" spans="1:16" x14ac:dyDescent="0.3">
      <c r="A84" t="s">
        <v>215</v>
      </c>
      <c r="B84" t="s">
        <v>309</v>
      </c>
      <c r="C84">
        <v>36.789000000000001</v>
      </c>
      <c r="D84">
        <v>0.51532559639999997</v>
      </c>
      <c r="E84">
        <v>1.046</v>
      </c>
      <c r="F84">
        <v>3.2363240000000001E-2</v>
      </c>
      <c r="O84" s="62"/>
      <c r="P84" s="62"/>
    </row>
    <row r="85" spans="1:16" x14ac:dyDescent="0.3">
      <c r="A85" t="s">
        <v>216</v>
      </c>
      <c r="B85" t="s">
        <v>310</v>
      </c>
      <c r="C85">
        <v>35.154000000000003</v>
      </c>
      <c r="D85">
        <v>0.49242317040000005</v>
      </c>
      <c r="E85">
        <v>0.98099999999999998</v>
      </c>
      <c r="F85">
        <v>3.0352140000000003E-2</v>
      </c>
      <c r="O85" s="62"/>
      <c r="P85" s="62"/>
    </row>
    <row r="86" spans="1:16" x14ac:dyDescent="0.3">
      <c r="A86" t="s">
        <v>217</v>
      </c>
      <c r="B86" t="s">
        <v>311</v>
      </c>
      <c r="C86">
        <v>36.542999999999999</v>
      </c>
      <c r="D86">
        <v>0.51187972680000005</v>
      </c>
      <c r="E86">
        <v>1.0920000000000001</v>
      </c>
      <c r="F86">
        <v>3.3786480000000008E-2</v>
      </c>
      <c r="O86" s="62"/>
      <c r="P86" s="62"/>
    </row>
    <row r="87" spans="1:16" x14ac:dyDescent="0.3">
      <c r="A87" t="s">
        <v>218</v>
      </c>
      <c r="B87" t="s">
        <v>312</v>
      </c>
      <c r="C87">
        <v>34.582000000000001</v>
      </c>
      <c r="D87">
        <v>0.48441082320000006</v>
      </c>
      <c r="E87">
        <v>0.93400000000000005</v>
      </c>
      <c r="F87">
        <v>2.889796E-2</v>
      </c>
      <c r="O87" s="62"/>
      <c r="P87" s="62"/>
    </row>
    <row r="88" spans="1:16" x14ac:dyDescent="0.3">
      <c r="A88" t="s">
        <v>219</v>
      </c>
      <c r="B88" t="s">
        <v>313</v>
      </c>
      <c r="C88">
        <v>35.164000000000001</v>
      </c>
      <c r="D88">
        <v>0.49256324640000004</v>
      </c>
      <c r="E88">
        <v>0.95499999999999996</v>
      </c>
      <c r="F88">
        <v>2.95477E-2</v>
      </c>
      <c r="O88" s="62"/>
      <c r="P88" s="62"/>
    </row>
    <row r="89" spans="1:16" x14ac:dyDescent="0.3">
      <c r="A89" t="s">
        <v>220</v>
      </c>
      <c r="B89" t="s">
        <v>314</v>
      </c>
      <c r="C89">
        <v>35.015999999999998</v>
      </c>
      <c r="D89">
        <v>0.49049012159999994</v>
      </c>
      <c r="E89">
        <v>0.94499999999999995</v>
      </c>
      <c r="F89">
        <v>2.9238299999999998E-2</v>
      </c>
      <c r="O89" s="62"/>
      <c r="P89" s="62"/>
    </row>
    <row r="90" spans="1:16" x14ac:dyDescent="0.3">
      <c r="A90" t="s">
        <v>221</v>
      </c>
      <c r="B90" t="s">
        <v>315</v>
      </c>
      <c r="C90">
        <v>35.543999999999997</v>
      </c>
      <c r="D90">
        <v>0.49788613439999996</v>
      </c>
      <c r="E90">
        <v>0.92500000000000004</v>
      </c>
      <c r="F90">
        <v>2.8619500000000003E-2</v>
      </c>
      <c r="O90" s="62"/>
      <c r="P90" s="62"/>
    </row>
    <row r="91" spans="1:16" x14ac:dyDescent="0.3">
      <c r="A91" t="s">
        <v>222</v>
      </c>
      <c r="B91" t="s">
        <v>316</v>
      </c>
      <c r="C91">
        <v>33.840000000000003</v>
      </c>
      <c r="D91">
        <v>0.47401718400000004</v>
      </c>
      <c r="E91">
        <v>0.90800000000000003</v>
      </c>
      <c r="F91">
        <v>2.809352E-2</v>
      </c>
      <c r="O91" s="62"/>
      <c r="P91" s="62"/>
    </row>
    <row r="92" spans="1:16" x14ac:dyDescent="0.3">
      <c r="A92" t="s">
        <v>223</v>
      </c>
      <c r="B92" t="s">
        <v>317</v>
      </c>
      <c r="C92">
        <v>36.789000000000001</v>
      </c>
      <c r="D92">
        <v>0.51532559639999997</v>
      </c>
      <c r="E92">
        <v>0.92</v>
      </c>
      <c r="F92">
        <v>2.8464800000000005E-2</v>
      </c>
      <c r="O92" s="62"/>
      <c r="P92" s="62"/>
    </row>
    <row r="93" spans="1:16" x14ac:dyDescent="0.3">
      <c r="A93" t="s">
        <v>224</v>
      </c>
      <c r="B93" t="s">
        <v>318</v>
      </c>
      <c r="C93">
        <v>35.009</v>
      </c>
      <c r="D93">
        <v>0.49039206840000005</v>
      </c>
      <c r="E93">
        <v>0.92800000000000005</v>
      </c>
      <c r="F93">
        <v>2.8712320000000003E-2</v>
      </c>
      <c r="O93" s="62"/>
      <c r="P93" s="62"/>
    </row>
    <row r="94" spans="1:16" x14ac:dyDescent="0.3">
      <c r="A94" t="s">
        <v>225</v>
      </c>
      <c r="B94" t="s">
        <v>319</v>
      </c>
      <c r="C94">
        <v>35.642000000000003</v>
      </c>
      <c r="D94">
        <v>0.49925887920000001</v>
      </c>
      <c r="E94">
        <v>0.98899999999999999</v>
      </c>
      <c r="F94">
        <v>3.0599660000000001E-2</v>
      </c>
      <c r="O94" s="62"/>
      <c r="P94" s="62"/>
    </row>
    <row r="95" spans="1:16" x14ac:dyDescent="0.3">
      <c r="A95" t="s">
        <v>226</v>
      </c>
      <c r="B95" t="s">
        <v>320</v>
      </c>
      <c r="C95">
        <v>34.841999999999999</v>
      </c>
      <c r="D95">
        <v>0.4880527992</v>
      </c>
      <c r="E95">
        <v>0.94599999999999995</v>
      </c>
      <c r="F95">
        <v>2.9269239999999998E-2</v>
      </c>
      <c r="O95" s="62"/>
      <c r="P95" s="62"/>
    </row>
    <row r="96" spans="1:16" x14ac:dyDescent="0.3">
      <c r="A96" t="s">
        <v>227</v>
      </c>
      <c r="B96" t="s">
        <v>321</v>
      </c>
      <c r="C96">
        <v>35.326999999999998</v>
      </c>
      <c r="D96">
        <v>0.49484648519999996</v>
      </c>
      <c r="E96">
        <v>0.95599999999999996</v>
      </c>
      <c r="F96">
        <v>2.957864E-2</v>
      </c>
      <c r="O96" s="62"/>
      <c r="P96" s="62"/>
    </row>
    <row r="97" spans="1:16" x14ac:dyDescent="0.3">
      <c r="A97" t="s">
        <v>228</v>
      </c>
      <c r="B97" t="s">
        <v>322</v>
      </c>
      <c r="C97">
        <v>36.695</v>
      </c>
      <c r="D97">
        <v>0.51400888199999994</v>
      </c>
      <c r="E97">
        <v>1.107</v>
      </c>
      <c r="F97">
        <v>3.4250580000000003E-2</v>
      </c>
      <c r="O97" s="62"/>
      <c r="P97" s="62"/>
    </row>
    <row r="98" spans="1:16" x14ac:dyDescent="0.3">
      <c r="A98" t="s">
        <v>229</v>
      </c>
      <c r="B98" t="s">
        <v>323</v>
      </c>
      <c r="C98">
        <v>35.685000000000002</v>
      </c>
      <c r="D98">
        <v>0.49986120600000006</v>
      </c>
      <c r="E98">
        <v>0.96699999999999997</v>
      </c>
      <c r="F98">
        <v>2.9918980000000001E-2</v>
      </c>
      <c r="O98" s="62"/>
      <c r="P98" s="62"/>
    </row>
    <row r="99" spans="1:16" x14ac:dyDescent="0.3">
      <c r="A99" t="s">
        <v>230</v>
      </c>
      <c r="B99" t="s">
        <v>324</v>
      </c>
      <c r="C99">
        <v>36.104999999999997</v>
      </c>
      <c r="D99">
        <v>0.50574439799999993</v>
      </c>
      <c r="E99">
        <v>1.004</v>
      </c>
      <c r="F99">
        <v>3.1063760000000003E-2</v>
      </c>
      <c r="O99" s="62"/>
      <c r="P99" s="62"/>
    </row>
    <row r="100" spans="1:16" x14ac:dyDescent="0.3">
      <c r="A100" t="s">
        <v>231</v>
      </c>
      <c r="B100" t="s">
        <v>325</v>
      </c>
      <c r="C100">
        <v>35.598999999999997</v>
      </c>
      <c r="D100">
        <v>0.49865655239999995</v>
      </c>
      <c r="E100">
        <v>1.0009999999999999</v>
      </c>
      <c r="F100">
        <v>3.0970939999999999E-2</v>
      </c>
      <c r="O100" s="62"/>
      <c r="P100" s="62"/>
    </row>
    <row r="101" spans="1:16" x14ac:dyDescent="0.3">
      <c r="A101" t="s">
        <v>232</v>
      </c>
      <c r="B101" t="s">
        <v>326</v>
      </c>
      <c r="C101">
        <v>34.267000000000003</v>
      </c>
      <c r="D101">
        <v>0.47999842920000002</v>
      </c>
      <c r="E101">
        <v>0.98</v>
      </c>
      <c r="F101">
        <v>3.03212E-2</v>
      </c>
      <c r="O101" s="62"/>
      <c r="P101" s="62"/>
    </row>
    <row r="102" spans="1:16" x14ac:dyDescent="0.3">
      <c r="A102" t="s">
        <v>233</v>
      </c>
      <c r="B102" t="s">
        <v>327</v>
      </c>
      <c r="C102">
        <v>34.726999999999997</v>
      </c>
      <c r="D102">
        <v>0.48644192519999996</v>
      </c>
      <c r="E102">
        <v>0.997</v>
      </c>
      <c r="F102">
        <v>3.0847180000000002E-2</v>
      </c>
      <c r="O102" s="62"/>
      <c r="P102" s="62"/>
    </row>
    <row r="103" spans="1:16" x14ac:dyDescent="0.3">
      <c r="A103" t="s">
        <v>234</v>
      </c>
      <c r="B103" t="s">
        <v>328</v>
      </c>
      <c r="C103">
        <v>36.503</v>
      </c>
      <c r="D103">
        <v>0.51131942279999998</v>
      </c>
      <c r="E103">
        <v>1.04</v>
      </c>
      <c r="F103">
        <v>3.2177600000000008E-2</v>
      </c>
      <c r="O103" s="62"/>
      <c r="P103" s="62"/>
    </row>
    <row r="104" spans="1:16" x14ac:dyDescent="0.3">
      <c r="A104" t="s">
        <v>235</v>
      </c>
      <c r="B104" t="s">
        <v>329</v>
      </c>
      <c r="C104">
        <v>34.17</v>
      </c>
      <c r="D104">
        <v>0.47863969200000001</v>
      </c>
      <c r="E104">
        <v>0.91500000000000004</v>
      </c>
      <c r="F104">
        <v>2.8310100000000001E-2</v>
      </c>
      <c r="O104" s="62"/>
      <c r="P104" s="62"/>
    </row>
  </sheetData>
  <conditionalFormatting sqref="M11:N78">
    <cfRule type="cellIs" dxfId="2" priority="2" operator="lessThan">
      <formula>0</formula>
    </cfRule>
  </conditionalFormatting>
  <conditionalFormatting sqref="O11:P10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QC</vt:lpstr>
      <vt:lpstr>QC_analysis</vt:lpstr>
      <vt:lpstr>Data</vt:lpstr>
      <vt:lpstr>Table</vt:lpstr>
      <vt:lpstr>Compiled</vt:lpstr>
      <vt:lpstr>forDistribution</vt:lpstr>
    </vt:vector>
  </TitlesOfParts>
  <Company>University of Vermont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sblocher</dc:creator>
  <cp:lastModifiedBy>saul</cp:lastModifiedBy>
  <dcterms:created xsi:type="dcterms:W3CDTF">2019-03-21T01:26:42Z</dcterms:created>
  <dcterms:modified xsi:type="dcterms:W3CDTF">2019-12-21T02:33:35Z</dcterms:modified>
</cp:coreProperties>
</file>