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2019" sheetId="1" r:id="rId1"/>
    <sheet name="2020" sheetId="2" r:id="rId2"/>
  </sheets>
  <definedNames>
    <definedName name="_xlnm.Print_Titles" localSheetId="0">'2019'!$12:$13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D48" i="2"/>
  <c r="D63" i="2" s="1"/>
  <c r="D76" i="2" s="1"/>
  <c r="D78" i="2" s="1"/>
  <c r="C69" i="2"/>
  <c r="C68" i="2"/>
  <c r="C67" i="2"/>
  <c r="C66" i="2"/>
  <c r="C74" i="2"/>
  <c r="C73" i="2"/>
  <c r="C72" i="2"/>
  <c r="C71" i="2"/>
  <c r="C70" i="2"/>
  <c r="C65" i="2"/>
  <c r="G64" i="2"/>
  <c r="F64" i="2"/>
  <c r="E64" i="2"/>
  <c r="C61" i="2"/>
  <c r="G60" i="2"/>
  <c r="F60" i="2"/>
  <c r="E60" i="2"/>
  <c r="D60" i="2"/>
  <c r="C60" i="2"/>
  <c r="C59" i="2"/>
  <c r="C58" i="2"/>
  <c r="C57" i="2"/>
  <c r="G56" i="2"/>
  <c r="F56" i="2"/>
  <c r="E56" i="2"/>
  <c r="D56" i="2"/>
  <c r="C56" i="2"/>
  <c r="C54" i="2"/>
  <c r="C53" i="2"/>
  <c r="C52" i="2"/>
  <c r="C51" i="2"/>
  <c r="C50" i="2"/>
  <c r="C49" i="2"/>
  <c r="F48" i="2"/>
  <c r="E48" i="2"/>
  <c r="C47" i="2"/>
  <c r="C45" i="2" s="1"/>
  <c r="C46" i="2"/>
  <c r="G45" i="2"/>
  <c r="F45" i="2"/>
  <c r="E45" i="2"/>
  <c r="D45" i="2"/>
  <c r="C43" i="2"/>
  <c r="C42" i="2"/>
  <c r="C41" i="2" s="1"/>
  <c r="G41" i="2"/>
  <c r="F41" i="2"/>
  <c r="E41" i="2"/>
  <c r="D41" i="2"/>
  <c r="C40" i="2"/>
  <c r="C39" i="2"/>
  <c r="C38" i="2"/>
  <c r="G37" i="2"/>
  <c r="F37" i="2"/>
  <c r="E37" i="2"/>
  <c r="D37" i="2"/>
  <c r="C36" i="2"/>
  <c r="C35" i="2"/>
  <c r="C34" i="2"/>
  <c r="G33" i="2"/>
  <c r="F33" i="2"/>
  <c r="E33" i="2"/>
  <c r="D33" i="2"/>
  <c r="C32" i="2"/>
  <c r="C31" i="2"/>
  <c r="C30" i="2"/>
  <c r="C28" i="2" s="1"/>
  <c r="C29" i="2"/>
  <c r="G28" i="2"/>
  <c r="F28" i="2"/>
  <c r="E28" i="2"/>
  <c r="D28" i="2"/>
  <c r="C24" i="2"/>
  <c r="C23" i="2"/>
  <c r="C22" i="2"/>
  <c r="C21" i="2"/>
  <c r="C20" i="2"/>
  <c r="C19" i="2"/>
  <c r="G16" i="2"/>
  <c r="C17" i="2"/>
  <c r="F16" i="2"/>
  <c r="E16" i="2"/>
  <c r="E25" i="2" s="1"/>
  <c r="D16" i="2"/>
  <c r="D25" i="2" s="1"/>
  <c r="C15" i="2"/>
  <c r="G60" i="1"/>
  <c r="D60" i="1"/>
  <c r="E60" i="1"/>
  <c r="F60" i="1"/>
  <c r="C60" i="1"/>
  <c r="C61" i="1"/>
  <c r="G56" i="1"/>
  <c r="D56" i="1"/>
  <c r="E56" i="1"/>
  <c r="F56" i="1"/>
  <c r="C56" i="1"/>
  <c r="C58" i="1"/>
  <c r="C59" i="1"/>
  <c r="C57" i="1"/>
  <c r="G45" i="1"/>
  <c r="D45" i="1"/>
  <c r="E45" i="1"/>
  <c r="F45" i="1"/>
  <c r="C45" i="1"/>
  <c r="C47" i="1"/>
  <c r="C46" i="1"/>
  <c r="G37" i="1"/>
  <c r="D37" i="1"/>
  <c r="E37" i="1"/>
  <c r="F37" i="1"/>
  <c r="C37" i="1"/>
  <c r="C40" i="1"/>
  <c r="C39" i="1"/>
  <c r="C38" i="1"/>
  <c r="G28" i="1"/>
  <c r="D28" i="1"/>
  <c r="E28" i="1"/>
  <c r="F28" i="1"/>
  <c r="C28" i="1"/>
  <c r="C32" i="1"/>
  <c r="C31" i="1"/>
  <c r="C30" i="1"/>
  <c r="C29" i="1"/>
  <c r="C15" i="1"/>
  <c r="D64" i="2" l="1"/>
  <c r="C64" i="2"/>
  <c r="C48" i="2"/>
  <c r="E63" i="2"/>
  <c r="E76" i="2" s="1"/>
  <c r="E78" i="2" s="1"/>
  <c r="F14" i="2" s="1"/>
  <c r="F25" i="2" s="1"/>
  <c r="F63" i="2"/>
  <c r="F76" i="2" s="1"/>
  <c r="C37" i="2"/>
  <c r="C33" i="2"/>
  <c r="C18" i="2"/>
  <c r="C16" i="2" s="1"/>
  <c r="C25" i="2" s="1"/>
  <c r="G48" i="2"/>
  <c r="G63" i="2" s="1"/>
  <c r="G76" i="2" s="1"/>
  <c r="G18" i="1"/>
  <c r="G64" i="1"/>
  <c r="G71" i="1"/>
  <c r="C66" i="1"/>
  <c r="C67" i="1"/>
  <c r="C68" i="1"/>
  <c r="C69" i="1"/>
  <c r="C71" i="1"/>
  <c r="C72" i="1"/>
  <c r="C73" i="1"/>
  <c r="C74" i="1"/>
  <c r="C65" i="1"/>
  <c r="F64" i="1"/>
  <c r="D64" i="1"/>
  <c r="E64" i="1"/>
  <c r="G48" i="1"/>
  <c r="D48" i="1"/>
  <c r="E48" i="1"/>
  <c r="F48" i="1"/>
  <c r="C50" i="1"/>
  <c r="C51" i="1"/>
  <c r="C52" i="1"/>
  <c r="C53" i="1"/>
  <c r="C54" i="1"/>
  <c r="C49" i="1"/>
  <c r="G50" i="1"/>
  <c r="F50" i="1"/>
  <c r="G49" i="1"/>
  <c r="F49" i="1"/>
  <c r="G33" i="1"/>
  <c r="D33" i="1"/>
  <c r="E33" i="1"/>
  <c r="F33" i="1"/>
  <c r="C35" i="1"/>
  <c r="C36" i="1"/>
  <c r="C34" i="1"/>
  <c r="C43" i="1"/>
  <c r="C42" i="1"/>
  <c r="C41" i="1" s="1"/>
  <c r="G41" i="1"/>
  <c r="F41" i="1"/>
  <c r="D41" i="1"/>
  <c r="E41" i="1"/>
  <c r="F78" i="2" l="1"/>
  <c r="G14" i="2" s="1"/>
  <c r="G25" i="2" s="1"/>
  <c r="G78" i="2" s="1"/>
  <c r="C63" i="2"/>
  <c r="C76" i="2" s="1"/>
  <c r="F63" i="1"/>
  <c r="F76" i="1" s="1"/>
  <c r="C48" i="1"/>
  <c r="E63" i="1"/>
  <c r="E76" i="1" s="1"/>
  <c r="G63" i="1"/>
  <c r="G76" i="1" s="1"/>
  <c r="D63" i="1"/>
  <c r="D76" i="1" s="1"/>
  <c r="C33" i="1"/>
  <c r="C63" i="1" s="1"/>
  <c r="C70" i="1"/>
  <c r="C64" i="1" s="1"/>
  <c r="E25" i="1"/>
  <c r="F25" i="1"/>
  <c r="D25" i="1"/>
  <c r="C18" i="1"/>
  <c r="D16" i="1"/>
  <c r="E16" i="1"/>
  <c r="F16" i="1"/>
  <c r="G16" i="1"/>
  <c r="G25" i="1" s="1"/>
  <c r="C19" i="1"/>
  <c r="C20" i="1"/>
  <c r="C21" i="1"/>
  <c r="C22" i="1"/>
  <c r="C23" i="1"/>
  <c r="C24" i="1"/>
  <c r="C17" i="1"/>
  <c r="C76" i="1" l="1"/>
  <c r="C16" i="1"/>
  <c r="C25" i="1" s="1"/>
</calcChain>
</file>

<file path=xl/sharedStrings.xml><?xml version="1.0" encoding="utf-8"?>
<sst xmlns="http://schemas.openxmlformats.org/spreadsheetml/2006/main" count="270" uniqueCount="138">
  <si>
    <t>№ п/п</t>
  </si>
  <si>
    <t>Наименование статей</t>
  </si>
  <si>
    <t>Итого, год</t>
  </si>
  <si>
    <t>в том числе</t>
  </si>
  <si>
    <t>I квартал</t>
  </si>
  <si>
    <t>II квартал</t>
  </si>
  <si>
    <t>III квартал</t>
  </si>
  <si>
    <t>IV квартал</t>
  </si>
  <si>
    <t>010</t>
  </si>
  <si>
    <t xml:space="preserve">Остаток прошлого периода, доступный к использованию </t>
  </si>
  <si>
    <t>020</t>
  </si>
  <si>
    <t>Взносы учредителей</t>
  </si>
  <si>
    <t>Благотворительные пожертвования, в том числе целевые (благотворительные гранты), предоставляемые гражданами и юридическим лицами в денежной или натуральной форме, в том числе</t>
  </si>
  <si>
    <t>030</t>
  </si>
  <si>
    <t>030.1</t>
  </si>
  <si>
    <t xml:space="preserve">          Юридические лица</t>
  </si>
  <si>
    <t>030.2</t>
  </si>
  <si>
    <t xml:space="preserve">          Физические лица</t>
  </si>
  <si>
    <t>030.3</t>
  </si>
  <si>
    <t xml:space="preserve">          Государственные гранты и субсидии</t>
  </si>
  <si>
    <t>040</t>
  </si>
  <si>
    <t xml:space="preserve">Поступления от деятельности по привлечению ресурсов (проведение кампаний по привлечению благотворителей и добровольцев, включая организацию развлекательных, культурных, спортивных и иных массовых мероприятий, проведение лотерей, аукционов в соответствии с законодаиельством РФ, реализацию имуществаи пожертвований, поступивших от благотворителей, в соответствии с их пожеланиями)     </t>
  </si>
  <si>
    <t>050</t>
  </si>
  <si>
    <t>Доходы от разрешенной законом предпринимательской деятельности</t>
  </si>
  <si>
    <t>060</t>
  </si>
  <si>
    <t>Доходы от деятельности хозяйственных обществ, учрежденных благотворительной организацией</t>
  </si>
  <si>
    <t>070</t>
  </si>
  <si>
    <t>Труд добровольцев</t>
  </si>
  <si>
    <t>080</t>
  </si>
  <si>
    <t>Иные не запрещенные законом источники</t>
  </si>
  <si>
    <t>ИТОГО ДОХОДЫ И ПОСТУПЛЕНИЯ:</t>
  </si>
  <si>
    <t>ФИНАНСОВЫЙ ПЛАН (БЮДЖЕТ) ДЕЯТЕЛЬНОСТИ БЛАГОТВОРИТЕЛЬНОГО ФОНДА ВЯЧЕСЛАВА БРОННИКОВА</t>
  </si>
  <si>
    <t>НА ПЕРИОД С 06.06.2019 ПО 31.12.2019 ГОДА</t>
  </si>
  <si>
    <t>УТВЕРЖДЕНО</t>
  </si>
  <si>
    <t>№_____________ от _____________</t>
  </si>
  <si>
    <t xml:space="preserve">РАСХОДЫ НА РЕАЛИЗАЦИЮ ПРОГРАММ </t>
  </si>
  <si>
    <t>090</t>
  </si>
  <si>
    <t>100</t>
  </si>
  <si>
    <t>110</t>
  </si>
  <si>
    <t>Проект «Мир Зрения и Видения – Мир без Слепоты»</t>
  </si>
  <si>
    <t>111</t>
  </si>
  <si>
    <t>Меропрития по профилактике слепоты</t>
  </si>
  <si>
    <t>112</t>
  </si>
  <si>
    <t>Программа подготовки профессиональных родителей</t>
  </si>
  <si>
    <t>113</t>
  </si>
  <si>
    <t>Обучение специалистов</t>
  </si>
  <si>
    <t>114</t>
  </si>
  <si>
    <t>115</t>
  </si>
  <si>
    <t>Проект «Милосердие»</t>
  </si>
  <si>
    <t>116</t>
  </si>
  <si>
    <t>Адресная помощь ветеранам</t>
  </si>
  <si>
    <t>117</t>
  </si>
  <si>
    <t>Адресная помощь малообеспеченным группам населения, инвалидам и больным</t>
  </si>
  <si>
    <t>118</t>
  </si>
  <si>
    <t>Помощь учреждениям здравоохранения (хосписам)</t>
  </si>
  <si>
    <t>119</t>
  </si>
  <si>
    <t>Проект «Возрождение»</t>
  </si>
  <si>
    <t>120</t>
  </si>
  <si>
    <t>110.1</t>
  </si>
  <si>
    <t>110.2</t>
  </si>
  <si>
    <t>110.3</t>
  </si>
  <si>
    <t>110.4</t>
  </si>
  <si>
    <t>115.1</t>
  </si>
  <si>
    <t>115.2</t>
  </si>
  <si>
    <t>115.3</t>
  </si>
  <si>
    <t>119.1</t>
  </si>
  <si>
    <t>111.1</t>
  </si>
  <si>
    <t>111.2</t>
  </si>
  <si>
    <t>111.3</t>
  </si>
  <si>
    <t>119.2</t>
  </si>
  <si>
    <t>112.1</t>
  </si>
  <si>
    <t>112.2</t>
  </si>
  <si>
    <t>112.3</t>
  </si>
  <si>
    <t xml:space="preserve">Памятники культурного наследия и достопримечательные места Крыма, их выявление и восстановление. </t>
  </si>
  <si>
    <t>Достопримечатетельное место "Усадьба Коронелли" Феодосия</t>
  </si>
  <si>
    <t xml:space="preserve">Оказание содействия в проведении конференции 3-4 августа 2019 г «Потенциальные возможности исторического наследия в преобразовании мира» </t>
  </si>
  <si>
    <t>Проект «Культура и наука»</t>
  </si>
  <si>
    <t>113.1</t>
  </si>
  <si>
    <t>Содействие в проведении культурно-массовых мероприятий в области культуры и искусства  Международный фестиваль-пленэр «Лигурийские сезоны на Крымском полуострове»</t>
  </si>
  <si>
    <t>113.2</t>
  </si>
  <si>
    <t>Поддержка создания, издания произведений литературы (статья в газете)</t>
  </si>
  <si>
    <t>113.3</t>
  </si>
  <si>
    <t>Проект «Здоровая нация»</t>
  </si>
  <si>
    <t>114.1</t>
  </si>
  <si>
    <t>Реабилатация детей больных детским церебральным параличом</t>
  </si>
  <si>
    <t xml:space="preserve">Обучение слепых и слабовидящих людей по  технологии делового успеха в создании своей  финансовой независимости.  </t>
  </si>
  <si>
    <t>114.2</t>
  </si>
  <si>
    <t>Реабилитация детей больных сахарным диабетом</t>
  </si>
  <si>
    <t>Проект «Наука и образование»</t>
  </si>
  <si>
    <t>Поддержка деятельности научных проектов в области информационной медицины</t>
  </si>
  <si>
    <t>Поддержка программы "Информационное развитие человека"</t>
  </si>
  <si>
    <t>Создание системы диагностического обучения</t>
  </si>
  <si>
    <t>115.4</t>
  </si>
  <si>
    <t>115.5</t>
  </si>
  <si>
    <t>115.6</t>
  </si>
  <si>
    <t>115.7</t>
  </si>
  <si>
    <t>Проект «Ноосферный город»</t>
  </si>
  <si>
    <t>116.1</t>
  </si>
  <si>
    <t>Экология среды обитания</t>
  </si>
  <si>
    <t>116.2</t>
  </si>
  <si>
    <t>Экология жизни и здоровья человека</t>
  </si>
  <si>
    <t>116.3</t>
  </si>
  <si>
    <t>Экология духа. Непрерывное образование и развитие человека</t>
  </si>
  <si>
    <t>Проект «Школа космические дети»</t>
  </si>
  <si>
    <t>117.1</t>
  </si>
  <si>
    <t>117.2</t>
  </si>
  <si>
    <t>Научно-исследовательский центр "Вейс"</t>
  </si>
  <si>
    <t>Поддержка в создании школы-пансиона для формирования элиты общества на основе интеллектуального, человеческого, креативного капитала.</t>
  </si>
  <si>
    <t>ИТОГО ПРОГРАММЫ</t>
  </si>
  <si>
    <t>Административно-управленческие расходы, в том числе</t>
  </si>
  <si>
    <t>Приобретение программ и их поддержка</t>
  </si>
  <si>
    <t>Оплата доменов/хостинга/джастклик</t>
  </si>
  <si>
    <t>Услуги связи, интернет</t>
  </si>
  <si>
    <t>Обслуживание оргтехники</t>
  </si>
  <si>
    <t>Оплата коммунальных платежей, прочие хозяйственные расходы</t>
  </si>
  <si>
    <t>Расчетно-кассовое обслуживание в банке</t>
  </si>
  <si>
    <t>Оформление авторского права</t>
  </si>
  <si>
    <t>Расходы на служебные командировки и деловые поездки</t>
  </si>
  <si>
    <t>Приобретение основных средств, инвентаря и иного имущества</t>
  </si>
  <si>
    <t>119.3</t>
  </si>
  <si>
    <t>119.4</t>
  </si>
  <si>
    <t>119.5</t>
  </si>
  <si>
    <t>119.6</t>
  </si>
  <si>
    <t>119.7</t>
  </si>
  <si>
    <t>119.8</t>
  </si>
  <si>
    <t>119.9</t>
  </si>
  <si>
    <t>119.10</t>
  </si>
  <si>
    <t>ИТОГО РАСХОДЫ</t>
  </si>
  <si>
    <t>Председатель правления фонда</t>
  </si>
  <si>
    <t>/Т.А.Сухова/</t>
  </si>
  <si>
    <t>НА ПЕРИОД С 01.01.2020 ПО 31.12.2020 ГОДА</t>
  </si>
  <si>
    <t>тыс. руб.</t>
  </si>
  <si>
    <t>Взаимодействие с образовательными учреждениями, адресная помощь студентам</t>
  </si>
  <si>
    <t>Издательство журналов, брошюр, книг под брендом Фонда</t>
  </si>
  <si>
    <t>Организация информационного центра, реконструкция центра</t>
  </si>
  <si>
    <t xml:space="preserve">Оказание содействия в проведении Х международной конференции 8-9 августа 2020 г "Информационные технологии в развитии новой реальности социальных процессов" </t>
  </si>
  <si>
    <t xml:space="preserve">Содействие в проведении культурно-массовых мероприятий в области культуры и искусства  </t>
  </si>
  <si>
    <t>Протоколом правления фонда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</si>
</sst>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5" xfId="0" applyFont="1" applyBorder="1"/>
    <xf numFmtId="49" fontId="1" fillId="0" borderId="4" xfId="0" applyNumberFormat="1" applyFont="1" applyBorder="1"/>
    <xf numFmtId="0" fontId="1" fillId="0" borderId="5" xfId="0" applyFont="1" applyBorder="1" applyAlignment="1">
      <alignment wrapText="1"/>
    </xf>
    <xf numFmtId="49" fontId="2" fillId="5" borderId="10" xfId="0" applyNumberFormat="1" applyFont="1" applyFill="1" applyBorder="1"/>
    <xf numFmtId="0" fontId="2" fillId="5" borderId="11" xfId="0" applyFont="1" applyFill="1" applyBorder="1"/>
    <xf numFmtId="0" fontId="2" fillId="5" borderId="5" xfId="0" applyFont="1" applyFill="1" applyBorder="1"/>
    <xf numFmtId="49" fontId="2" fillId="5" borderId="4" xfId="0" applyNumberFormat="1" applyFont="1" applyFill="1" applyBorder="1"/>
    <xf numFmtId="49" fontId="2" fillId="2" borderId="4" xfId="0" applyNumberFormat="1" applyFont="1" applyFill="1" applyBorder="1"/>
    <xf numFmtId="0" fontId="2" fillId="2" borderId="5" xfId="0" applyFont="1" applyFill="1" applyBorder="1"/>
    <xf numFmtId="49" fontId="2" fillId="3" borderId="4" xfId="0" applyNumberFormat="1" applyFont="1" applyFill="1" applyBorder="1"/>
    <xf numFmtId="0" fontId="2" fillId="3" borderId="5" xfId="0" applyFont="1" applyFill="1" applyBorder="1"/>
    <xf numFmtId="0" fontId="4" fillId="2" borderId="0" xfId="0" applyFont="1" applyFill="1"/>
    <xf numFmtId="0" fontId="1" fillId="0" borderId="0" xfId="0" applyFont="1" applyAlignment="1">
      <alignment wrapText="1"/>
    </xf>
    <xf numFmtId="49" fontId="2" fillId="3" borderId="7" xfId="0" applyNumberFormat="1" applyFont="1" applyFill="1" applyBorder="1"/>
    <xf numFmtId="0" fontId="2" fillId="3" borderId="8" xfId="0" applyFont="1" applyFill="1" applyBorder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5" fillId="0" borderId="4" xfId="0" applyNumberFormat="1" applyFont="1" applyBorder="1"/>
    <xf numFmtId="0" fontId="5" fillId="0" borderId="5" xfId="0" applyFont="1" applyBorder="1"/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64" fontId="2" fillId="5" borderId="11" xfId="0" applyNumberFormat="1" applyFont="1" applyFill="1" applyBorder="1" applyAlignment="1">
      <alignment horizontal="right"/>
    </xf>
    <xf numFmtId="164" fontId="2" fillId="5" borderId="11" xfId="0" applyNumberFormat="1" applyFont="1" applyFill="1" applyBorder="1"/>
    <xf numFmtId="164" fontId="2" fillId="5" borderId="12" xfId="0" applyNumberFormat="1" applyFont="1" applyFill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5" fillId="0" borderId="5" xfId="0" applyNumberFormat="1" applyFont="1" applyBorder="1"/>
    <xf numFmtId="164" fontId="5" fillId="0" borderId="5" xfId="0" applyNumberFormat="1" applyFont="1" applyBorder="1" applyAlignment="1">
      <alignment horizontal="right"/>
    </xf>
    <xf numFmtId="164" fontId="5" fillId="0" borderId="6" xfId="0" applyNumberFormat="1" applyFont="1" applyBorder="1"/>
    <xf numFmtId="164" fontId="2" fillId="5" borderId="5" xfId="0" applyNumberFormat="1" applyFont="1" applyFill="1" applyBorder="1"/>
    <xf numFmtId="164" fontId="2" fillId="5" borderId="6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164" fontId="2" fillId="2" borderId="5" xfId="0" applyNumberFormat="1" applyFont="1" applyFill="1" applyBorder="1"/>
    <xf numFmtId="164" fontId="2" fillId="2" borderId="6" xfId="0" applyNumberFormat="1" applyFont="1" applyFill="1" applyBorder="1"/>
    <xf numFmtId="164" fontId="2" fillId="3" borderId="5" xfId="0" applyNumberFormat="1" applyFont="1" applyFill="1" applyBorder="1"/>
    <xf numFmtId="164" fontId="2" fillId="3" borderId="6" xfId="0" applyNumberFormat="1" applyFont="1" applyFill="1" applyBorder="1"/>
    <xf numFmtId="164" fontId="2" fillId="3" borderId="8" xfId="0" applyNumberFormat="1" applyFont="1" applyFill="1" applyBorder="1"/>
    <xf numFmtId="164" fontId="2" fillId="3" borderId="9" xfId="0" applyNumberFormat="1" applyFont="1" applyFill="1" applyBorder="1"/>
    <xf numFmtId="164" fontId="1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4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9"/>
  <sheetViews>
    <sheetView workbookViewId="0">
      <selection activeCell="A8" sqref="A8:G8"/>
    </sheetView>
  </sheetViews>
  <sheetFormatPr defaultRowHeight="15" x14ac:dyDescent="0.25"/>
  <cols>
    <col min="1" max="1" width="9.140625" style="1"/>
    <col min="2" max="2" width="81.85546875" style="1" customWidth="1"/>
    <col min="3" max="3" width="22.42578125" style="1" customWidth="1"/>
    <col min="4" max="7" width="20.7109375" style="1" customWidth="1"/>
    <col min="8" max="16384" width="9.140625" style="1"/>
  </cols>
  <sheetData>
    <row r="1" spans="1:7" x14ac:dyDescent="0.25">
      <c r="A1" s="17"/>
      <c r="B1" s="17"/>
      <c r="C1" s="17"/>
      <c r="D1" s="17"/>
      <c r="E1" s="17"/>
      <c r="F1" s="42" t="s">
        <v>33</v>
      </c>
      <c r="G1" s="42"/>
    </row>
    <row r="2" spans="1:7" x14ac:dyDescent="0.25">
      <c r="A2" s="17"/>
      <c r="B2" s="17"/>
      <c r="C2" s="17"/>
      <c r="D2" s="17"/>
      <c r="E2" s="17"/>
      <c r="F2" s="17" t="s">
        <v>137</v>
      </c>
      <c r="G2" s="17"/>
    </row>
    <row r="3" spans="1:7" x14ac:dyDescent="0.25">
      <c r="A3" s="17"/>
      <c r="B3" s="17"/>
      <c r="C3" s="17"/>
      <c r="D3" s="17"/>
      <c r="E3" s="17"/>
      <c r="F3" s="17" t="s">
        <v>34</v>
      </c>
      <c r="G3" s="17"/>
    </row>
    <row r="4" spans="1:7" x14ac:dyDescent="0.25">
      <c r="A4" s="17"/>
      <c r="B4" s="17"/>
      <c r="C4" s="17"/>
      <c r="D4" s="17"/>
      <c r="E4" s="17"/>
      <c r="F4" s="17"/>
      <c r="G4" s="17"/>
    </row>
    <row r="5" spans="1:7" x14ac:dyDescent="0.25">
      <c r="A5" s="17"/>
      <c r="B5" s="17"/>
      <c r="C5" s="17"/>
      <c r="D5" s="17"/>
      <c r="E5" s="17"/>
      <c r="F5" s="17"/>
      <c r="G5" s="17"/>
    </row>
    <row r="6" spans="1:7" x14ac:dyDescent="0.25">
      <c r="A6" s="17"/>
      <c r="B6" s="17"/>
      <c r="C6" s="17"/>
      <c r="D6" s="17"/>
      <c r="E6" s="17"/>
      <c r="F6" s="17"/>
      <c r="G6" s="17"/>
    </row>
    <row r="7" spans="1:7" x14ac:dyDescent="0.25">
      <c r="A7" s="17"/>
      <c r="B7" s="17"/>
      <c r="C7" s="17"/>
      <c r="D7" s="17"/>
      <c r="E7" s="17"/>
      <c r="F7" s="17"/>
      <c r="G7" s="17"/>
    </row>
    <row r="8" spans="1:7" ht="18.75" x14ac:dyDescent="0.3">
      <c r="A8" s="48" t="s">
        <v>31</v>
      </c>
      <c r="B8" s="48"/>
      <c r="C8" s="48"/>
      <c r="D8" s="48"/>
      <c r="E8" s="48"/>
      <c r="F8" s="48"/>
      <c r="G8" s="48"/>
    </row>
    <row r="9" spans="1:7" ht="18.75" x14ac:dyDescent="0.3">
      <c r="A9" s="48" t="s">
        <v>32</v>
      </c>
      <c r="B9" s="48"/>
      <c r="C9" s="48"/>
      <c r="D9" s="48"/>
      <c r="E9" s="48"/>
      <c r="F9" s="48"/>
      <c r="G9" s="48"/>
    </row>
    <row r="10" spans="1:7" x14ac:dyDescent="0.25">
      <c r="A10" s="17"/>
      <c r="B10" s="17"/>
      <c r="C10" s="17"/>
      <c r="D10" s="17"/>
      <c r="E10" s="17"/>
      <c r="F10" s="17"/>
      <c r="G10" s="17"/>
    </row>
    <row r="11" spans="1:7" x14ac:dyDescent="0.25">
      <c r="A11" s="17"/>
      <c r="B11" s="17"/>
      <c r="C11" s="17"/>
      <c r="D11" s="17"/>
      <c r="E11" s="17"/>
      <c r="F11" s="18" t="s">
        <v>131</v>
      </c>
      <c r="G11" s="17"/>
    </row>
    <row r="12" spans="1:7" ht="16.5" customHeight="1" x14ac:dyDescent="0.25">
      <c r="A12" s="43" t="s">
        <v>0</v>
      </c>
      <c r="B12" s="45" t="s">
        <v>1</v>
      </c>
      <c r="C12" s="45" t="s">
        <v>2</v>
      </c>
      <c r="D12" s="45" t="s">
        <v>3</v>
      </c>
      <c r="E12" s="45"/>
      <c r="F12" s="45"/>
      <c r="G12" s="47"/>
    </row>
    <row r="13" spans="1:7" ht="22.5" customHeight="1" x14ac:dyDescent="0.25">
      <c r="A13" s="44"/>
      <c r="B13" s="46"/>
      <c r="C13" s="46"/>
      <c r="D13" s="21" t="s">
        <v>4</v>
      </c>
      <c r="E13" s="21" t="s">
        <v>5</v>
      </c>
      <c r="F13" s="21" t="s">
        <v>6</v>
      </c>
      <c r="G13" s="22" t="s">
        <v>7</v>
      </c>
    </row>
    <row r="14" spans="1:7" x14ac:dyDescent="0.25">
      <c r="A14" s="5" t="s">
        <v>8</v>
      </c>
      <c r="B14" s="6" t="s">
        <v>9</v>
      </c>
      <c r="C14" s="23">
        <v>0</v>
      </c>
      <c r="D14" s="24"/>
      <c r="E14" s="24"/>
      <c r="F14" s="24"/>
      <c r="G14" s="25"/>
    </row>
    <row r="15" spans="1:7" x14ac:dyDescent="0.25">
      <c r="A15" s="3" t="s">
        <v>10</v>
      </c>
      <c r="B15" s="2" t="s">
        <v>11</v>
      </c>
      <c r="C15" s="26">
        <f t="shared" ref="C15" si="0">SUM(D15:G15)</f>
        <v>0</v>
      </c>
      <c r="D15" s="26">
        <v>0</v>
      </c>
      <c r="E15" s="26">
        <v>0</v>
      </c>
      <c r="F15" s="26">
        <v>0</v>
      </c>
      <c r="G15" s="27">
        <v>0</v>
      </c>
    </row>
    <row r="16" spans="1:7" ht="45" x14ac:dyDescent="0.25">
      <c r="A16" s="3" t="s">
        <v>13</v>
      </c>
      <c r="B16" s="4" t="s">
        <v>12</v>
      </c>
      <c r="C16" s="26">
        <f>C17+C18</f>
        <v>2782.33</v>
      </c>
      <c r="D16" s="26">
        <f t="shared" ref="D16:G16" si="1">D17+D18</f>
        <v>0</v>
      </c>
      <c r="E16" s="26">
        <f t="shared" si="1"/>
        <v>137</v>
      </c>
      <c r="F16" s="26">
        <f t="shared" si="1"/>
        <v>540</v>
      </c>
      <c r="G16" s="27">
        <f t="shared" si="1"/>
        <v>2105.33</v>
      </c>
    </row>
    <row r="17" spans="1:7" x14ac:dyDescent="0.25">
      <c r="A17" s="19" t="s">
        <v>14</v>
      </c>
      <c r="B17" s="20" t="s">
        <v>15</v>
      </c>
      <c r="C17" s="28">
        <f>SUM(D17:G17)</f>
        <v>375</v>
      </c>
      <c r="D17" s="29">
        <v>0</v>
      </c>
      <c r="E17" s="28">
        <v>100</v>
      </c>
      <c r="F17" s="28">
        <v>40</v>
      </c>
      <c r="G17" s="30">
        <v>235</v>
      </c>
    </row>
    <row r="18" spans="1:7" x14ac:dyDescent="0.25">
      <c r="A18" s="19" t="s">
        <v>16</v>
      </c>
      <c r="B18" s="20" t="s">
        <v>17</v>
      </c>
      <c r="C18" s="28">
        <f t="shared" ref="C18:C24" si="2">SUM(D18:G18)</f>
        <v>2407.33</v>
      </c>
      <c r="D18" s="28">
        <v>0</v>
      </c>
      <c r="E18" s="28">
        <v>37</v>
      </c>
      <c r="F18" s="28">
        <v>500</v>
      </c>
      <c r="G18" s="30">
        <f>2495.13-235-0.9-388.9</f>
        <v>1870.33</v>
      </c>
    </row>
    <row r="19" spans="1:7" x14ac:dyDescent="0.25">
      <c r="A19" s="19" t="s">
        <v>18</v>
      </c>
      <c r="B19" s="20" t="s">
        <v>19</v>
      </c>
      <c r="C19" s="28">
        <f t="shared" si="2"/>
        <v>0</v>
      </c>
      <c r="D19" s="28">
        <v>0</v>
      </c>
      <c r="E19" s="28">
        <v>0</v>
      </c>
      <c r="F19" s="28">
        <v>0</v>
      </c>
      <c r="G19" s="30">
        <v>0</v>
      </c>
    </row>
    <row r="20" spans="1:7" ht="75" x14ac:dyDescent="0.25">
      <c r="A20" s="3" t="s">
        <v>20</v>
      </c>
      <c r="B20" s="4" t="s">
        <v>21</v>
      </c>
      <c r="C20" s="26">
        <f t="shared" si="2"/>
        <v>0</v>
      </c>
      <c r="D20" s="26">
        <v>0</v>
      </c>
      <c r="E20" s="26">
        <v>0</v>
      </c>
      <c r="F20" s="26">
        <v>0</v>
      </c>
      <c r="G20" s="27">
        <v>0</v>
      </c>
    </row>
    <row r="21" spans="1:7" x14ac:dyDescent="0.25">
      <c r="A21" s="3" t="s">
        <v>22</v>
      </c>
      <c r="B21" s="2" t="s">
        <v>23</v>
      </c>
      <c r="C21" s="26">
        <f t="shared" si="2"/>
        <v>0</v>
      </c>
      <c r="D21" s="26">
        <v>0</v>
      </c>
      <c r="E21" s="26">
        <v>0</v>
      </c>
      <c r="F21" s="26">
        <v>0</v>
      </c>
      <c r="G21" s="27">
        <v>0</v>
      </c>
    </row>
    <row r="22" spans="1:7" ht="30" x14ac:dyDescent="0.25">
      <c r="A22" s="3" t="s">
        <v>24</v>
      </c>
      <c r="B22" s="4" t="s">
        <v>25</v>
      </c>
      <c r="C22" s="26">
        <f t="shared" si="2"/>
        <v>0</v>
      </c>
      <c r="D22" s="26">
        <v>0</v>
      </c>
      <c r="E22" s="26">
        <v>0</v>
      </c>
      <c r="F22" s="26">
        <v>0</v>
      </c>
      <c r="G22" s="27">
        <v>0</v>
      </c>
    </row>
    <row r="23" spans="1:7" ht="16.5" customHeight="1" x14ac:dyDescent="0.25">
      <c r="A23" s="3" t="s">
        <v>26</v>
      </c>
      <c r="B23" s="2" t="s">
        <v>27</v>
      </c>
      <c r="C23" s="26">
        <f t="shared" si="2"/>
        <v>0</v>
      </c>
      <c r="D23" s="26">
        <v>0</v>
      </c>
      <c r="E23" s="26">
        <v>0</v>
      </c>
      <c r="F23" s="26">
        <v>0</v>
      </c>
      <c r="G23" s="27">
        <v>0</v>
      </c>
    </row>
    <row r="24" spans="1:7" x14ac:dyDescent="0.25">
      <c r="A24" s="3" t="s">
        <v>28</v>
      </c>
      <c r="B24" s="2" t="s">
        <v>29</v>
      </c>
      <c r="C24" s="26">
        <f t="shared" si="2"/>
        <v>0</v>
      </c>
      <c r="D24" s="26">
        <v>0</v>
      </c>
      <c r="E24" s="26">
        <v>0</v>
      </c>
      <c r="F24" s="26">
        <v>0</v>
      </c>
      <c r="G24" s="27">
        <v>0</v>
      </c>
    </row>
    <row r="25" spans="1:7" x14ac:dyDescent="0.25">
      <c r="A25" s="8" t="s">
        <v>36</v>
      </c>
      <c r="B25" s="7" t="s">
        <v>30</v>
      </c>
      <c r="C25" s="31">
        <f>C14+C15+C16+C20+C21+C22+C23+C24</f>
        <v>2782.33</v>
      </c>
      <c r="D25" s="31">
        <f>D14+D20+D22+D23+D24+D16</f>
        <v>0</v>
      </c>
      <c r="E25" s="31">
        <f t="shared" ref="E25:F25" si="3">E14+E20+E22+E23+E24+E16</f>
        <v>137</v>
      </c>
      <c r="F25" s="31">
        <f t="shared" si="3"/>
        <v>540</v>
      </c>
      <c r="G25" s="32">
        <f>G14+G15+G16+G20+G21+G22+G23+G24</f>
        <v>2105.33</v>
      </c>
    </row>
    <row r="26" spans="1:7" x14ac:dyDescent="0.25">
      <c r="A26" s="3"/>
      <c r="B26" s="2"/>
      <c r="C26" s="26"/>
      <c r="D26" s="26"/>
      <c r="E26" s="26"/>
      <c r="F26" s="26"/>
      <c r="G26" s="27"/>
    </row>
    <row r="27" spans="1:7" x14ac:dyDescent="0.25">
      <c r="A27" s="11" t="s">
        <v>37</v>
      </c>
      <c r="B27" s="12" t="s">
        <v>35</v>
      </c>
      <c r="C27" s="33"/>
      <c r="D27" s="33"/>
      <c r="E27" s="33"/>
      <c r="F27" s="33"/>
      <c r="G27" s="34"/>
    </row>
    <row r="28" spans="1:7" ht="15.75" x14ac:dyDescent="0.25">
      <c r="A28" s="9" t="s">
        <v>38</v>
      </c>
      <c r="B28" s="13" t="s">
        <v>39</v>
      </c>
      <c r="C28" s="35">
        <f>C29+C30+C31+C32</f>
        <v>0</v>
      </c>
      <c r="D28" s="35">
        <f t="shared" ref="D28:F28" si="4">D29+D30+D31+D32</f>
        <v>0</v>
      </c>
      <c r="E28" s="35">
        <f t="shared" si="4"/>
        <v>0</v>
      </c>
      <c r="F28" s="35">
        <f t="shared" si="4"/>
        <v>0</v>
      </c>
      <c r="G28" s="36">
        <f>G29+G30+G31+G32</f>
        <v>0</v>
      </c>
    </row>
    <row r="29" spans="1:7" x14ac:dyDescent="0.25">
      <c r="A29" s="3" t="s">
        <v>58</v>
      </c>
      <c r="B29" s="2" t="s">
        <v>41</v>
      </c>
      <c r="C29" s="26">
        <f t="shared" ref="C29:C32" si="5">SUM(D29:G29)</f>
        <v>0</v>
      </c>
      <c r="D29" s="26">
        <v>0</v>
      </c>
      <c r="E29" s="26">
        <v>0</v>
      </c>
      <c r="F29" s="26">
        <v>0</v>
      </c>
      <c r="G29" s="27">
        <v>0</v>
      </c>
    </row>
    <row r="30" spans="1:7" x14ac:dyDescent="0.25">
      <c r="A30" s="3" t="s">
        <v>59</v>
      </c>
      <c r="B30" s="2" t="s">
        <v>43</v>
      </c>
      <c r="C30" s="26">
        <f t="shared" si="5"/>
        <v>0</v>
      </c>
      <c r="D30" s="26">
        <v>0</v>
      </c>
      <c r="E30" s="26">
        <v>0</v>
      </c>
      <c r="F30" s="26">
        <v>0</v>
      </c>
      <c r="G30" s="27">
        <v>0</v>
      </c>
    </row>
    <row r="31" spans="1:7" x14ac:dyDescent="0.25">
      <c r="A31" s="3" t="s">
        <v>60</v>
      </c>
      <c r="B31" s="2" t="s">
        <v>45</v>
      </c>
      <c r="C31" s="26">
        <f t="shared" si="5"/>
        <v>0</v>
      </c>
      <c r="D31" s="26">
        <v>0</v>
      </c>
      <c r="E31" s="26">
        <v>0</v>
      </c>
      <c r="F31" s="26">
        <v>0</v>
      </c>
      <c r="G31" s="27">
        <v>0</v>
      </c>
    </row>
    <row r="32" spans="1:7" ht="30" x14ac:dyDescent="0.25">
      <c r="A32" s="3" t="s">
        <v>61</v>
      </c>
      <c r="B32" s="4" t="s">
        <v>85</v>
      </c>
      <c r="C32" s="26">
        <f t="shared" si="5"/>
        <v>0</v>
      </c>
      <c r="D32" s="26">
        <v>0</v>
      </c>
      <c r="E32" s="26">
        <v>0</v>
      </c>
      <c r="F32" s="26">
        <v>0</v>
      </c>
      <c r="G32" s="27">
        <v>0</v>
      </c>
    </row>
    <row r="33" spans="1:7" ht="15.75" x14ac:dyDescent="0.25">
      <c r="A33" s="9" t="s">
        <v>40</v>
      </c>
      <c r="B33" s="13" t="s">
        <v>48</v>
      </c>
      <c r="C33" s="35">
        <f>C34+C35+C36</f>
        <v>100</v>
      </c>
      <c r="D33" s="35">
        <f t="shared" ref="D33:F33" si="6">D34+D35+D36</f>
        <v>0</v>
      </c>
      <c r="E33" s="35">
        <f t="shared" si="6"/>
        <v>0</v>
      </c>
      <c r="F33" s="35">
        <f t="shared" si="6"/>
        <v>20</v>
      </c>
      <c r="G33" s="36">
        <f>G34+G35+G36</f>
        <v>80</v>
      </c>
    </row>
    <row r="34" spans="1:7" x14ac:dyDescent="0.25">
      <c r="A34" s="3" t="s">
        <v>66</v>
      </c>
      <c r="B34" s="2" t="s">
        <v>50</v>
      </c>
      <c r="C34" s="26">
        <f>SUM(D34:G34)</f>
        <v>80</v>
      </c>
      <c r="D34" s="26">
        <v>0</v>
      </c>
      <c r="E34" s="26">
        <v>0</v>
      </c>
      <c r="F34" s="26">
        <v>0</v>
      </c>
      <c r="G34" s="27">
        <v>80</v>
      </c>
    </row>
    <row r="35" spans="1:7" x14ac:dyDescent="0.25">
      <c r="A35" s="3" t="s">
        <v>67</v>
      </c>
      <c r="B35" s="2" t="s">
        <v>52</v>
      </c>
      <c r="C35" s="26">
        <f t="shared" ref="C35:C36" si="7">SUM(D35:G35)</f>
        <v>20</v>
      </c>
      <c r="D35" s="26">
        <v>0</v>
      </c>
      <c r="E35" s="26">
        <v>0</v>
      </c>
      <c r="F35" s="26">
        <v>20</v>
      </c>
      <c r="G35" s="27">
        <v>0</v>
      </c>
    </row>
    <row r="36" spans="1:7" x14ac:dyDescent="0.25">
      <c r="A36" s="3" t="s">
        <v>68</v>
      </c>
      <c r="B36" s="2" t="s">
        <v>54</v>
      </c>
      <c r="C36" s="26">
        <f t="shared" si="7"/>
        <v>0</v>
      </c>
      <c r="D36" s="26">
        <v>0</v>
      </c>
      <c r="E36" s="26">
        <v>0</v>
      </c>
      <c r="F36" s="26">
        <v>0</v>
      </c>
      <c r="G36" s="27">
        <v>0</v>
      </c>
    </row>
    <row r="37" spans="1:7" ht="15.75" x14ac:dyDescent="0.25">
      <c r="A37" s="9" t="s">
        <v>42</v>
      </c>
      <c r="B37" s="13" t="s">
        <v>56</v>
      </c>
      <c r="C37" s="35">
        <f>C38+C39+C40</f>
        <v>0</v>
      </c>
      <c r="D37" s="35">
        <f t="shared" ref="D37:F37" si="8">D38+D39+D40</f>
        <v>0</v>
      </c>
      <c r="E37" s="35">
        <f t="shared" si="8"/>
        <v>0</v>
      </c>
      <c r="F37" s="35">
        <f t="shared" si="8"/>
        <v>0</v>
      </c>
      <c r="G37" s="36">
        <f>G38+G39+G40</f>
        <v>0</v>
      </c>
    </row>
    <row r="38" spans="1:7" ht="30" x14ac:dyDescent="0.25">
      <c r="A38" s="3" t="s">
        <v>70</v>
      </c>
      <c r="B38" s="4" t="s">
        <v>73</v>
      </c>
      <c r="C38" s="26">
        <f t="shared" ref="C38:C40" si="9">SUM(D38:G38)</f>
        <v>0</v>
      </c>
      <c r="D38" s="26">
        <v>0</v>
      </c>
      <c r="E38" s="26">
        <v>0</v>
      </c>
      <c r="F38" s="26">
        <v>0</v>
      </c>
      <c r="G38" s="27">
        <v>0</v>
      </c>
    </row>
    <row r="39" spans="1:7" x14ac:dyDescent="0.25">
      <c r="A39" s="3" t="s">
        <v>71</v>
      </c>
      <c r="B39" s="2" t="s">
        <v>74</v>
      </c>
      <c r="C39" s="26">
        <f t="shared" si="9"/>
        <v>0</v>
      </c>
      <c r="D39" s="26">
        <v>0</v>
      </c>
      <c r="E39" s="26">
        <v>0</v>
      </c>
      <c r="F39" s="26">
        <v>0</v>
      </c>
      <c r="G39" s="27">
        <v>0</v>
      </c>
    </row>
    <row r="40" spans="1:7" ht="30" x14ac:dyDescent="0.25">
      <c r="A40" s="3" t="s">
        <v>72</v>
      </c>
      <c r="B40" s="4" t="s">
        <v>75</v>
      </c>
      <c r="C40" s="26">
        <f t="shared" si="9"/>
        <v>0</v>
      </c>
      <c r="D40" s="26">
        <v>0</v>
      </c>
      <c r="E40" s="26">
        <v>0</v>
      </c>
      <c r="F40" s="26">
        <v>0</v>
      </c>
      <c r="G40" s="27">
        <v>0</v>
      </c>
    </row>
    <row r="41" spans="1:7" ht="15.75" x14ac:dyDescent="0.25">
      <c r="A41" s="9" t="s">
        <v>44</v>
      </c>
      <c r="B41" s="13" t="s">
        <v>76</v>
      </c>
      <c r="C41" s="35">
        <f t="shared" ref="C41:D41" si="10">C42+C43</f>
        <v>37</v>
      </c>
      <c r="D41" s="35">
        <f t="shared" si="10"/>
        <v>0</v>
      </c>
      <c r="E41" s="35">
        <f>E42+E43</f>
        <v>0</v>
      </c>
      <c r="F41" s="35">
        <f t="shared" ref="F41:G41" si="11">F42+F43</f>
        <v>37</v>
      </c>
      <c r="G41" s="35">
        <f t="shared" si="11"/>
        <v>0</v>
      </c>
    </row>
    <row r="42" spans="1:7" ht="45" x14ac:dyDescent="0.25">
      <c r="A42" s="3" t="s">
        <v>77</v>
      </c>
      <c r="B42" s="14" t="s">
        <v>78</v>
      </c>
      <c r="C42" s="26">
        <f>SUM(D42:G42)</f>
        <v>20</v>
      </c>
      <c r="D42" s="26">
        <v>0</v>
      </c>
      <c r="E42" s="26">
        <v>0</v>
      </c>
      <c r="F42" s="26">
        <v>20</v>
      </c>
      <c r="G42" s="27">
        <v>0</v>
      </c>
    </row>
    <row r="43" spans="1:7" x14ac:dyDescent="0.25">
      <c r="A43" s="3" t="s">
        <v>79</v>
      </c>
      <c r="B43" s="2" t="s">
        <v>80</v>
      </c>
      <c r="C43" s="26">
        <f>SUM(D43:G43)</f>
        <v>17</v>
      </c>
      <c r="D43" s="26">
        <v>0</v>
      </c>
      <c r="E43" s="26">
        <v>0</v>
      </c>
      <c r="F43" s="26">
        <v>17</v>
      </c>
      <c r="G43" s="27">
        <v>0</v>
      </c>
    </row>
    <row r="44" spans="1:7" x14ac:dyDescent="0.25">
      <c r="A44" s="3" t="s">
        <v>81</v>
      </c>
      <c r="B44" s="2"/>
      <c r="C44" s="26"/>
      <c r="D44" s="26"/>
      <c r="E44" s="26"/>
      <c r="F44" s="26"/>
      <c r="G44" s="27"/>
    </row>
    <row r="45" spans="1:7" ht="15.75" x14ac:dyDescent="0.25">
      <c r="A45" s="9" t="s">
        <v>46</v>
      </c>
      <c r="B45" s="13" t="s">
        <v>82</v>
      </c>
      <c r="C45" s="35">
        <f>C46+C47</f>
        <v>0</v>
      </c>
      <c r="D45" s="35">
        <f t="shared" ref="D45:F45" si="12">D46+D47</f>
        <v>0</v>
      </c>
      <c r="E45" s="35">
        <f t="shared" si="12"/>
        <v>0</v>
      </c>
      <c r="F45" s="35">
        <f t="shared" si="12"/>
        <v>0</v>
      </c>
      <c r="G45" s="36">
        <f>G46+G47</f>
        <v>0</v>
      </c>
    </row>
    <row r="46" spans="1:7" x14ac:dyDescent="0.25">
      <c r="A46" s="3" t="s">
        <v>83</v>
      </c>
      <c r="B46" s="2" t="s">
        <v>84</v>
      </c>
      <c r="C46" s="26">
        <f t="shared" ref="C46:C47" si="13">SUM(D46:G46)</f>
        <v>0</v>
      </c>
      <c r="D46" s="26">
        <v>0</v>
      </c>
      <c r="E46" s="26">
        <v>0</v>
      </c>
      <c r="F46" s="26">
        <v>0</v>
      </c>
      <c r="G46" s="27">
        <v>0</v>
      </c>
    </row>
    <row r="47" spans="1:7" x14ac:dyDescent="0.25">
      <c r="A47" s="3" t="s">
        <v>86</v>
      </c>
      <c r="B47" s="2" t="s">
        <v>87</v>
      </c>
      <c r="C47" s="26">
        <f t="shared" si="13"/>
        <v>0</v>
      </c>
      <c r="D47" s="26">
        <v>0</v>
      </c>
      <c r="E47" s="26">
        <v>0</v>
      </c>
      <c r="F47" s="26">
        <v>0</v>
      </c>
      <c r="G47" s="27">
        <v>0</v>
      </c>
    </row>
    <row r="48" spans="1:7" ht="15.75" x14ac:dyDescent="0.25">
      <c r="A48" s="9" t="s">
        <v>47</v>
      </c>
      <c r="B48" s="13" t="s">
        <v>88</v>
      </c>
      <c r="C48" s="35">
        <f>SUM(C49:C54)</f>
        <v>2083.5</v>
      </c>
      <c r="D48" s="35">
        <f t="shared" ref="D48:F48" si="14">SUM(D49:D54)</f>
        <v>0</v>
      </c>
      <c r="E48" s="35">
        <f t="shared" si="14"/>
        <v>0</v>
      </c>
      <c r="F48" s="35">
        <f t="shared" si="14"/>
        <v>378.4</v>
      </c>
      <c r="G48" s="36">
        <f>SUM(G49:G54)</f>
        <v>1705.1</v>
      </c>
    </row>
    <row r="49" spans="1:7" x14ac:dyDescent="0.25">
      <c r="A49" s="3" t="s">
        <v>62</v>
      </c>
      <c r="B49" s="14" t="s">
        <v>89</v>
      </c>
      <c r="C49" s="26">
        <f>SUM(D49:G49)</f>
        <v>678.60000000000014</v>
      </c>
      <c r="D49" s="26">
        <v>0</v>
      </c>
      <c r="E49" s="26">
        <v>0</v>
      </c>
      <c r="F49" s="26">
        <f>60.6+67.2</f>
        <v>127.80000000000001</v>
      </c>
      <c r="G49" s="27">
        <f>678.6-127.8</f>
        <v>550.80000000000007</v>
      </c>
    </row>
    <row r="50" spans="1:7" x14ac:dyDescent="0.25">
      <c r="A50" s="3" t="s">
        <v>63</v>
      </c>
      <c r="B50" s="14" t="s">
        <v>90</v>
      </c>
      <c r="C50" s="26">
        <f t="shared" ref="C50:C54" si="15">SUM(D50:G50)</f>
        <v>1193.3</v>
      </c>
      <c r="D50" s="26">
        <v>0</v>
      </c>
      <c r="E50" s="26">
        <v>0</v>
      </c>
      <c r="F50" s="26">
        <f>141.6+100+9</f>
        <v>250.6</v>
      </c>
      <c r="G50" s="27">
        <f>1193.3-250.6</f>
        <v>942.69999999999993</v>
      </c>
    </row>
    <row r="51" spans="1:7" x14ac:dyDescent="0.25">
      <c r="A51" s="3" t="s">
        <v>64</v>
      </c>
      <c r="B51" s="2" t="s">
        <v>91</v>
      </c>
      <c r="C51" s="26">
        <f t="shared" si="15"/>
        <v>0</v>
      </c>
      <c r="D51" s="26">
        <v>0</v>
      </c>
      <c r="E51" s="26">
        <v>0</v>
      </c>
      <c r="F51" s="26">
        <v>0</v>
      </c>
      <c r="G51" s="27">
        <v>0</v>
      </c>
    </row>
    <row r="52" spans="1:7" x14ac:dyDescent="0.25">
      <c r="A52" s="3" t="s">
        <v>92</v>
      </c>
      <c r="B52" s="2" t="s">
        <v>132</v>
      </c>
      <c r="C52" s="26">
        <f t="shared" si="15"/>
        <v>50</v>
      </c>
      <c r="D52" s="26">
        <v>0</v>
      </c>
      <c r="E52" s="26">
        <v>0</v>
      </c>
      <c r="F52" s="26">
        <v>0</v>
      </c>
      <c r="G52" s="27">
        <v>50</v>
      </c>
    </row>
    <row r="53" spans="1:7" x14ac:dyDescent="0.25">
      <c r="A53" s="3" t="s">
        <v>93</v>
      </c>
      <c r="B53" s="2" t="s">
        <v>133</v>
      </c>
      <c r="C53" s="26">
        <f t="shared" si="15"/>
        <v>161.6</v>
      </c>
      <c r="D53" s="26">
        <v>0</v>
      </c>
      <c r="E53" s="26">
        <v>0</v>
      </c>
      <c r="F53" s="26">
        <v>0</v>
      </c>
      <c r="G53" s="27">
        <v>161.6</v>
      </c>
    </row>
    <row r="54" spans="1:7" x14ac:dyDescent="0.25">
      <c r="A54" s="3" t="s">
        <v>94</v>
      </c>
      <c r="B54" s="2" t="s">
        <v>106</v>
      </c>
      <c r="C54" s="26">
        <f t="shared" si="15"/>
        <v>0</v>
      </c>
      <c r="D54" s="26">
        <v>0</v>
      </c>
      <c r="E54" s="26">
        <v>0</v>
      </c>
      <c r="F54" s="26">
        <v>0</v>
      </c>
      <c r="G54" s="27">
        <v>0</v>
      </c>
    </row>
    <row r="55" spans="1:7" x14ac:dyDescent="0.25">
      <c r="A55" s="3" t="s">
        <v>95</v>
      </c>
      <c r="B55" s="2"/>
      <c r="C55" s="26"/>
      <c r="D55" s="26"/>
      <c r="E55" s="26"/>
      <c r="F55" s="26"/>
      <c r="G55" s="27"/>
    </row>
    <row r="56" spans="1:7" ht="15.75" x14ac:dyDescent="0.25">
      <c r="A56" s="9" t="s">
        <v>49</v>
      </c>
      <c r="B56" s="13" t="s">
        <v>96</v>
      </c>
      <c r="C56" s="35">
        <f>C57+C58+C59</f>
        <v>0</v>
      </c>
      <c r="D56" s="35">
        <f t="shared" ref="D56:F56" si="16">D57+D58+D59</f>
        <v>0</v>
      </c>
      <c r="E56" s="35">
        <f t="shared" si="16"/>
        <v>0</v>
      </c>
      <c r="F56" s="35">
        <f t="shared" si="16"/>
        <v>0</v>
      </c>
      <c r="G56" s="36">
        <f>G57+G58+G59</f>
        <v>0</v>
      </c>
    </row>
    <row r="57" spans="1:7" x14ac:dyDescent="0.25">
      <c r="A57" s="3" t="s">
        <v>97</v>
      </c>
      <c r="B57" s="2" t="s">
        <v>98</v>
      </c>
      <c r="C57" s="26">
        <f t="shared" ref="C57" si="17">SUM(D57:G57)</f>
        <v>0</v>
      </c>
      <c r="D57" s="26">
        <v>0</v>
      </c>
      <c r="E57" s="26">
        <v>0</v>
      </c>
      <c r="F57" s="26">
        <v>0</v>
      </c>
      <c r="G57" s="27">
        <v>0</v>
      </c>
    </row>
    <row r="58" spans="1:7" x14ac:dyDescent="0.25">
      <c r="A58" s="3" t="s">
        <v>99</v>
      </c>
      <c r="B58" s="2" t="s">
        <v>100</v>
      </c>
      <c r="C58" s="26">
        <f t="shared" ref="C58:C59" si="18">SUM(D58:G58)</f>
        <v>0</v>
      </c>
      <c r="D58" s="26">
        <v>0</v>
      </c>
      <c r="E58" s="26">
        <v>0</v>
      </c>
      <c r="F58" s="26">
        <v>0</v>
      </c>
      <c r="G58" s="27">
        <v>0</v>
      </c>
    </row>
    <row r="59" spans="1:7" x14ac:dyDescent="0.25">
      <c r="A59" s="3" t="s">
        <v>101</v>
      </c>
      <c r="B59" s="2" t="s">
        <v>102</v>
      </c>
      <c r="C59" s="26">
        <f t="shared" si="18"/>
        <v>0</v>
      </c>
      <c r="D59" s="26">
        <v>0</v>
      </c>
      <c r="E59" s="26">
        <v>0</v>
      </c>
      <c r="F59" s="26">
        <v>0</v>
      </c>
      <c r="G59" s="27">
        <v>0</v>
      </c>
    </row>
    <row r="60" spans="1:7" ht="15.75" x14ac:dyDescent="0.25">
      <c r="A60" s="9" t="s">
        <v>51</v>
      </c>
      <c r="B60" s="13" t="s">
        <v>103</v>
      </c>
      <c r="C60" s="35">
        <f>C61+C62</f>
        <v>0</v>
      </c>
      <c r="D60" s="35">
        <f t="shared" ref="D60:F60" si="19">D61+D62</f>
        <v>0</v>
      </c>
      <c r="E60" s="35">
        <f t="shared" si="19"/>
        <v>0</v>
      </c>
      <c r="F60" s="35">
        <f t="shared" si="19"/>
        <v>0</v>
      </c>
      <c r="G60" s="36">
        <f>G61+G62</f>
        <v>0</v>
      </c>
    </row>
    <row r="61" spans="1:7" ht="30" x14ac:dyDescent="0.25">
      <c r="A61" s="3" t="s">
        <v>104</v>
      </c>
      <c r="B61" s="14" t="s">
        <v>107</v>
      </c>
      <c r="C61" s="26">
        <f t="shared" ref="C61" si="20">SUM(D61:G61)</f>
        <v>0</v>
      </c>
      <c r="D61" s="26">
        <v>0</v>
      </c>
      <c r="E61" s="26">
        <v>0</v>
      </c>
      <c r="F61" s="26">
        <v>0</v>
      </c>
      <c r="G61" s="27">
        <v>0</v>
      </c>
    </row>
    <row r="62" spans="1:7" x14ac:dyDescent="0.25">
      <c r="A62" s="3" t="s">
        <v>105</v>
      </c>
      <c r="B62" s="2"/>
      <c r="C62" s="26"/>
      <c r="D62" s="26"/>
      <c r="E62" s="26"/>
      <c r="F62" s="26"/>
      <c r="G62" s="27"/>
    </row>
    <row r="63" spans="1:7" x14ac:dyDescent="0.25">
      <c r="A63" s="11" t="s">
        <v>53</v>
      </c>
      <c r="B63" s="12" t="s">
        <v>108</v>
      </c>
      <c r="C63" s="37">
        <f>C28+C33+C37+C41+C45+C48+C56+C60</f>
        <v>2220.5</v>
      </c>
      <c r="D63" s="37">
        <f t="shared" ref="D63:F63" si="21">D28+D33+D37+D41+D45+D48+D56+D60</f>
        <v>0</v>
      </c>
      <c r="E63" s="37">
        <f t="shared" si="21"/>
        <v>0</v>
      </c>
      <c r="F63" s="37">
        <f t="shared" si="21"/>
        <v>435.4</v>
      </c>
      <c r="G63" s="38">
        <f>G28+G33+G37+G41+G45+G56+G60+G48</f>
        <v>1785.1</v>
      </c>
    </row>
    <row r="64" spans="1:7" ht="15" customHeight="1" x14ac:dyDescent="0.25">
      <c r="A64" s="9" t="s">
        <v>55</v>
      </c>
      <c r="B64" s="10" t="s">
        <v>109</v>
      </c>
      <c r="C64" s="35">
        <f>SUM(C65:C74)</f>
        <v>561.75</v>
      </c>
      <c r="D64" s="35">
        <f>SUM(D65:D74)</f>
        <v>0</v>
      </c>
      <c r="E64" s="35">
        <f>SUM(E65:E74)</f>
        <v>2.6</v>
      </c>
      <c r="F64" s="35">
        <f>SUM(F65:F74)</f>
        <v>16.700000000000003</v>
      </c>
      <c r="G64" s="36">
        <f>SUM(G65:G74)</f>
        <v>542.45000000000005</v>
      </c>
    </row>
    <row r="65" spans="1:7" ht="15" customHeight="1" x14ac:dyDescent="0.25">
      <c r="A65" s="3" t="s">
        <v>65</v>
      </c>
      <c r="B65" s="2" t="s">
        <v>110</v>
      </c>
      <c r="C65" s="26">
        <f>SUM(D65:G65)</f>
        <v>4.9000000000000004</v>
      </c>
      <c r="D65" s="26">
        <v>0</v>
      </c>
      <c r="E65" s="26">
        <v>0</v>
      </c>
      <c r="F65" s="26">
        <v>4.9000000000000004</v>
      </c>
      <c r="G65" s="27">
        <v>0</v>
      </c>
    </row>
    <row r="66" spans="1:7" ht="15" customHeight="1" x14ac:dyDescent="0.25">
      <c r="A66" s="3" t="s">
        <v>69</v>
      </c>
      <c r="B66" s="2" t="s">
        <v>111</v>
      </c>
      <c r="C66" s="26">
        <f t="shared" ref="C66:C74" si="22">SUM(D66:G66)</f>
        <v>37.299999999999997</v>
      </c>
      <c r="D66" s="26">
        <v>0</v>
      </c>
      <c r="E66" s="26">
        <v>0</v>
      </c>
      <c r="F66" s="26">
        <v>0</v>
      </c>
      <c r="G66" s="27">
        <v>37.299999999999997</v>
      </c>
    </row>
    <row r="67" spans="1:7" ht="15" customHeight="1" x14ac:dyDescent="0.25">
      <c r="A67" s="3" t="s">
        <v>119</v>
      </c>
      <c r="B67" s="2" t="s">
        <v>112</v>
      </c>
      <c r="C67" s="26">
        <f t="shared" si="22"/>
        <v>7.2</v>
      </c>
      <c r="D67" s="26">
        <v>0</v>
      </c>
      <c r="E67" s="26">
        <v>0</v>
      </c>
      <c r="F67" s="26">
        <v>0</v>
      </c>
      <c r="G67" s="27">
        <v>7.2</v>
      </c>
    </row>
    <row r="68" spans="1:7" ht="15" customHeight="1" x14ac:dyDescent="0.25">
      <c r="A68" s="3" t="s">
        <v>120</v>
      </c>
      <c r="B68" s="2" t="s">
        <v>113</v>
      </c>
      <c r="C68" s="26">
        <f t="shared" si="22"/>
        <v>3.3</v>
      </c>
      <c r="D68" s="26">
        <v>0</v>
      </c>
      <c r="E68" s="26">
        <v>0</v>
      </c>
      <c r="F68" s="26">
        <v>0</v>
      </c>
      <c r="G68" s="27">
        <v>3.3</v>
      </c>
    </row>
    <row r="69" spans="1:7" ht="15" customHeight="1" x14ac:dyDescent="0.25">
      <c r="A69" s="3" t="s">
        <v>121</v>
      </c>
      <c r="B69" s="2" t="s">
        <v>114</v>
      </c>
      <c r="C69" s="26">
        <f t="shared" si="22"/>
        <v>71.099999999999994</v>
      </c>
      <c r="D69" s="26">
        <v>0</v>
      </c>
      <c r="E69" s="26">
        <v>0</v>
      </c>
      <c r="F69" s="26">
        <v>0</v>
      </c>
      <c r="G69" s="27">
        <v>71.099999999999994</v>
      </c>
    </row>
    <row r="70" spans="1:7" ht="15" customHeight="1" x14ac:dyDescent="0.25">
      <c r="A70" s="3" t="s">
        <v>122</v>
      </c>
      <c r="B70" s="2" t="s">
        <v>134</v>
      </c>
      <c r="C70" s="26">
        <f t="shared" si="22"/>
        <v>255</v>
      </c>
      <c r="D70" s="26">
        <v>0</v>
      </c>
      <c r="E70" s="26">
        <v>0</v>
      </c>
      <c r="F70" s="26">
        <v>0</v>
      </c>
      <c r="G70" s="27">
        <v>255</v>
      </c>
    </row>
    <row r="71" spans="1:7" ht="15" customHeight="1" x14ac:dyDescent="0.25">
      <c r="A71" s="3" t="s">
        <v>123</v>
      </c>
      <c r="B71" s="2" t="s">
        <v>115</v>
      </c>
      <c r="C71" s="26">
        <f t="shared" si="22"/>
        <v>49</v>
      </c>
      <c r="D71" s="26">
        <v>0</v>
      </c>
      <c r="E71" s="26">
        <v>2.6</v>
      </c>
      <c r="F71" s="26">
        <v>11.8</v>
      </c>
      <c r="G71" s="27">
        <f>49-14.4</f>
        <v>34.6</v>
      </c>
    </row>
    <row r="72" spans="1:7" ht="15" customHeight="1" x14ac:dyDescent="0.25">
      <c r="A72" s="3" t="s">
        <v>124</v>
      </c>
      <c r="B72" s="2" t="s">
        <v>116</v>
      </c>
      <c r="C72" s="26">
        <f t="shared" si="22"/>
        <v>62</v>
      </c>
      <c r="D72" s="26">
        <v>0</v>
      </c>
      <c r="E72" s="26">
        <v>0</v>
      </c>
      <c r="F72" s="26">
        <v>0</v>
      </c>
      <c r="G72" s="27">
        <v>62</v>
      </c>
    </row>
    <row r="73" spans="1:7" x14ac:dyDescent="0.25">
      <c r="A73" s="3" t="s">
        <v>125</v>
      </c>
      <c r="B73" s="2" t="s">
        <v>118</v>
      </c>
      <c r="C73" s="26">
        <f t="shared" si="22"/>
        <v>71.95</v>
      </c>
      <c r="D73" s="26">
        <v>0</v>
      </c>
      <c r="E73" s="26">
        <v>0</v>
      </c>
      <c r="F73" s="26">
        <v>0</v>
      </c>
      <c r="G73" s="27">
        <v>71.95</v>
      </c>
    </row>
    <row r="74" spans="1:7" x14ac:dyDescent="0.25">
      <c r="A74" s="3" t="s">
        <v>126</v>
      </c>
      <c r="B74" s="2" t="s">
        <v>117</v>
      </c>
      <c r="C74" s="26">
        <f t="shared" si="22"/>
        <v>0</v>
      </c>
      <c r="D74" s="26">
        <v>0</v>
      </c>
      <c r="E74" s="26">
        <v>0</v>
      </c>
      <c r="F74" s="26">
        <v>0</v>
      </c>
      <c r="G74" s="27">
        <v>0</v>
      </c>
    </row>
    <row r="75" spans="1:7" x14ac:dyDescent="0.25">
      <c r="A75" s="3"/>
      <c r="B75" s="2"/>
      <c r="C75" s="26"/>
      <c r="D75" s="26"/>
      <c r="E75" s="26"/>
      <c r="F75" s="26"/>
      <c r="G75" s="27"/>
    </row>
    <row r="76" spans="1:7" ht="20.25" customHeight="1" x14ac:dyDescent="0.25">
      <c r="A76" s="15" t="s">
        <v>57</v>
      </c>
      <c r="B76" s="16" t="s">
        <v>127</v>
      </c>
      <c r="C76" s="39">
        <f>C63+C64</f>
        <v>2782.25</v>
      </c>
      <c r="D76" s="39">
        <f t="shared" ref="D76:F76" si="23">D63+D64</f>
        <v>0</v>
      </c>
      <c r="E76" s="39">
        <f t="shared" si="23"/>
        <v>2.6</v>
      </c>
      <c r="F76" s="39">
        <f t="shared" si="23"/>
        <v>452.09999999999997</v>
      </c>
      <c r="G76" s="40">
        <f>G63+G64</f>
        <v>2327.5500000000002</v>
      </c>
    </row>
    <row r="77" spans="1:7" x14ac:dyDescent="0.25">
      <c r="A77" s="17"/>
      <c r="B77" s="17"/>
      <c r="C77" s="17"/>
      <c r="D77" s="17"/>
      <c r="E77" s="17"/>
      <c r="F77" s="17"/>
      <c r="G77" s="17"/>
    </row>
    <row r="78" spans="1:7" x14ac:dyDescent="0.25">
      <c r="A78" s="17"/>
      <c r="B78" s="17"/>
      <c r="C78" s="17"/>
      <c r="D78" s="17"/>
      <c r="E78" s="17"/>
      <c r="F78" s="17"/>
      <c r="G78" s="17"/>
    </row>
    <row r="79" spans="1:7" x14ac:dyDescent="0.25">
      <c r="A79" s="17"/>
      <c r="B79" s="17" t="s">
        <v>128</v>
      </c>
      <c r="C79" s="17" t="s">
        <v>129</v>
      </c>
      <c r="D79" s="17"/>
      <c r="E79" s="17"/>
      <c r="F79" s="17"/>
      <c r="G79" s="17"/>
    </row>
  </sheetData>
  <mergeCells count="7">
    <mergeCell ref="F1:G1"/>
    <mergeCell ref="A12:A13"/>
    <mergeCell ref="B12:B13"/>
    <mergeCell ref="C12:C13"/>
    <mergeCell ref="D12:G12"/>
    <mergeCell ref="A8:G8"/>
    <mergeCell ref="A9:G9"/>
  </mergeCells>
  <printOptions horizontalCentered="1" gridLines="1"/>
  <pageMargins left="0.70866141732283472" right="0.70866141732283472" top="0.74803149606299213" bottom="0.74803149606299213" header="0.31496062992125984" footer="0.31496062992125984"/>
  <pageSetup paperSize="9" scale="66" fitToHeight="7" orientation="landscape" r:id="rId1"/>
  <headerFooter>
    <oddHeader>&amp;C&amp;K08-024ФИНАНСОВЫЙ ПЛАН (БЮДЖЕТ) БЛАГОТВОРИТЕЛЬНОГО ФОНДА ВЯЧЕСЛАВА БРОННИКОВА 2019 Г</oddHeader>
    <oddFooter>Страница 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9"/>
  <sheetViews>
    <sheetView tabSelected="1" topLeftCell="A46" zoomScaleNormal="100" workbookViewId="0">
      <selection activeCell="B72" sqref="B72"/>
    </sheetView>
  </sheetViews>
  <sheetFormatPr defaultRowHeight="15" x14ac:dyDescent="0.25"/>
  <cols>
    <col min="1" max="1" width="9.140625" style="1"/>
    <col min="2" max="2" width="81.85546875" style="1" customWidth="1"/>
    <col min="3" max="3" width="22.42578125" style="1" customWidth="1"/>
    <col min="4" max="7" width="20.7109375" style="1" customWidth="1"/>
    <col min="8" max="16384" width="9.140625" style="1"/>
  </cols>
  <sheetData>
    <row r="1" spans="1:7" x14ac:dyDescent="0.25">
      <c r="A1" s="17"/>
      <c r="B1" s="17"/>
      <c r="C1" s="17"/>
      <c r="D1" s="17"/>
      <c r="E1" s="17"/>
      <c r="F1" s="42" t="s">
        <v>33</v>
      </c>
      <c r="G1" s="42"/>
    </row>
    <row r="2" spans="1:7" x14ac:dyDescent="0.25">
      <c r="A2" s="17"/>
      <c r="B2" s="17"/>
      <c r="C2" s="17"/>
      <c r="D2" s="17"/>
      <c r="E2" s="17"/>
      <c r="F2" s="17" t="s">
        <v>137</v>
      </c>
      <c r="G2" s="17"/>
    </row>
    <row r="3" spans="1:7" x14ac:dyDescent="0.25">
      <c r="A3" s="17"/>
      <c r="B3" s="17"/>
      <c r="C3" s="17"/>
      <c r="D3" s="17"/>
      <c r="E3" s="17"/>
      <c r="F3" s="17" t="s">
        <v>34</v>
      </c>
      <c r="G3" s="17"/>
    </row>
    <row r="4" spans="1:7" x14ac:dyDescent="0.25">
      <c r="A4" s="17"/>
      <c r="B4" s="17"/>
      <c r="C4" s="17"/>
      <c r="D4" s="17"/>
      <c r="E4" s="17"/>
      <c r="F4" s="17"/>
      <c r="G4" s="17"/>
    </row>
    <row r="5" spans="1:7" x14ac:dyDescent="0.25">
      <c r="A5" s="17"/>
      <c r="B5" s="17"/>
      <c r="C5" s="17"/>
      <c r="D5" s="17"/>
      <c r="E5" s="17"/>
      <c r="F5" s="17"/>
      <c r="G5" s="17"/>
    </row>
    <row r="6" spans="1:7" x14ac:dyDescent="0.25">
      <c r="A6" s="17"/>
      <c r="B6" s="17"/>
      <c r="C6" s="17"/>
      <c r="D6" s="17"/>
      <c r="E6" s="17"/>
      <c r="F6" s="17"/>
      <c r="G6" s="17"/>
    </row>
    <row r="7" spans="1:7" x14ac:dyDescent="0.25">
      <c r="A7" s="17"/>
      <c r="B7" s="17"/>
      <c r="C7" s="17"/>
      <c r="D7" s="17"/>
      <c r="E7" s="17"/>
      <c r="F7" s="17"/>
      <c r="G7" s="17"/>
    </row>
    <row r="8" spans="1:7" ht="18.75" x14ac:dyDescent="0.3">
      <c r="A8" s="48" t="s">
        <v>31</v>
      </c>
      <c r="B8" s="48"/>
      <c r="C8" s="48"/>
      <c r="D8" s="48"/>
      <c r="E8" s="48"/>
      <c r="F8" s="48"/>
      <c r="G8" s="48"/>
    </row>
    <row r="9" spans="1:7" ht="18.75" x14ac:dyDescent="0.3">
      <c r="A9" s="48" t="s">
        <v>130</v>
      </c>
      <c r="B9" s="48"/>
      <c r="C9" s="48"/>
      <c r="D9" s="48"/>
      <c r="E9" s="48"/>
      <c r="F9" s="48"/>
      <c r="G9" s="48"/>
    </row>
    <row r="10" spans="1:7" x14ac:dyDescent="0.25">
      <c r="A10" s="17"/>
      <c r="B10" s="17"/>
      <c r="C10" s="17"/>
      <c r="D10" s="17"/>
      <c r="E10" s="17"/>
      <c r="F10" s="17"/>
      <c r="G10" s="17"/>
    </row>
    <row r="11" spans="1:7" x14ac:dyDescent="0.25">
      <c r="A11" s="17"/>
      <c r="B11" s="17"/>
      <c r="C11" s="17"/>
      <c r="D11" s="17"/>
      <c r="E11" s="17"/>
      <c r="F11" s="18" t="s">
        <v>131</v>
      </c>
      <c r="G11" s="17"/>
    </row>
    <row r="12" spans="1:7" ht="16.5" customHeight="1" x14ac:dyDescent="0.25">
      <c r="A12" s="43" t="s">
        <v>0</v>
      </c>
      <c r="B12" s="45" t="s">
        <v>1</v>
      </c>
      <c r="C12" s="45" t="s">
        <v>2</v>
      </c>
      <c r="D12" s="45" t="s">
        <v>3</v>
      </c>
      <c r="E12" s="45"/>
      <c r="F12" s="45"/>
      <c r="G12" s="47"/>
    </row>
    <row r="13" spans="1:7" ht="22.5" customHeight="1" x14ac:dyDescent="0.25">
      <c r="A13" s="44"/>
      <c r="B13" s="46"/>
      <c r="C13" s="46"/>
      <c r="D13" s="21" t="s">
        <v>4</v>
      </c>
      <c r="E13" s="21" t="s">
        <v>5</v>
      </c>
      <c r="F13" s="21" t="s">
        <v>6</v>
      </c>
      <c r="G13" s="22" t="s">
        <v>7</v>
      </c>
    </row>
    <row r="14" spans="1:7" x14ac:dyDescent="0.25">
      <c r="A14" s="5" t="s">
        <v>8</v>
      </c>
      <c r="B14" s="6" t="s">
        <v>9</v>
      </c>
      <c r="C14" s="23">
        <v>948</v>
      </c>
      <c r="D14" s="24">
        <v>948</v>
      </c>
      <c r="E14" s="24">
        <f>D78</f>
        <v>523</v>
      </c>
      <c r="F14" s="24">
        <f>E78</f>
        <v>408</v>
      </c>
      <c r="G14" s="25">
        <f>F78</f>
        <v>88.099999999999909</v>
      </c>
    </row>
    <row r="15" spans="1:7" x14ac:dyDescent="0.25">
      <c r="A15" s="3" t="s">
        <v>10</v>
      </c>
      <c r="B15" s="2" t="s">
        <v>11</v>
      </c>
      <c r="C15" s="26">
        <f t="shared" ref="C15" si="0">SUM(D15:G15)</f>
        <v>0</v>
      </c>
      <c r="D15" s="26">
        <v>0</v>
      </c>
      <c r="E15" s="26">
        <v>0</v>
      </c>
      <c r="F15" s="26">
        <v>0</v>
      </c>
      <c r="G15" s="27">
        <v>0</v>
      </c>
    </row>
    <row r="16" spans="1:7" ht="45" x14ac:dyDescent="0.25">
      <c r="A16" s="3" t="s">
        <v>13</v>
      </c>
      <c r="B16" s="4" t="s">
        <v>12</v>
      </c>
      <c r="C16" s="26">
        <f>C17+C18</f>
        <v>7900</v>
      </c>
      <c r="D16" s="26">
        <f t="shared" ref="D16:G16" si="1">D17+D18</f>
        <v>1600</v>
      </c>
      <c r="E16" s="26">
        <f t="shared" si="1"/>
        <v>2100</v>
      </c>
      <c r="F16" s="26">
        <f t="shared" si="1"/>
        <v>2100</v>
      </c>
      <c r="G16" s="27">
        <f t="shared" si="1"/>
        <v>2100</v>
      </c>
    </row>
    <row r="17" spans="1:7" x14ac:dyDescent="0.25">
      <c r="A17" s="19" t="s">
        <v>14</v>
      </c>
      <c r="B17" s="20" t="s">
        <v>15</v>
      </c>
      <c r="C17" s="28">
        <f>SUM(D17:G17)</f>
        <v>400</v>
      </c>
      <c r="D17" s="29">
        <v>100</v>
      </c>
      <c r="E17" s="28">
        <v>100</v>
      </c>
      <c r="F17" s="28">
        <v>100</v>
      </c>
      <c r="G17" s="30">
        <v>100</v>
      </c>
    </row>
    <row r="18" spans="1:7" x14ac:dyDescent="0.25">
      <c r="A18" s="19" t="s">
        <v>16</v>
      </c>
      <c r="B18" s="20" t="s">
        <v>17</v>
      </c>
      <c r="C18" s="28">
        <f t="shared" ref="C18:C24" si="2">SUM(D18:G18)</f>
        <v>7500</v>
      </c>
      <c r="D18" s="28">
        <v>1500</v>
      </c>
      <c r="E18" s="28">
        <v>2000</v>
      </c>
      <c r="F18" s="28">
        <v>2000</v>
      </c>
      <c r="G18" s="30">
        <v>2000</v>
      </c>
    </row>
    <row r="19" spans="1:7" x14ac:dyDescent="0.25">
      <c r="A19" s="19" t="s">
        <v>18</v>
      </c>
      <c r="B19" s="20" t="s">
        <v>19</v>
      </c>
      <c r="C19" s="28">
        <f t="shared" si="2"/>
        <v>0</v>
      </c>
      <c r="D19" s="28">
        <v>0</v>
      </c>
      <c r="E19" s="28">
        <v>0</v>
      </c>
      <c r="F19" s="28">
        <v>0</v>
      </c>
      <c r="G19" s="30">
        <v>0</v>
      </c>
    </row>
    <row r="20" spans="1:7" ht="75" x14ac:dyDescent="0.25">
      <c r="A20" s="3" t="s">
        <v>20</v>
      </c>
      <c r="B20" s="4" t="s">
        <v>21</v>
      </c>
      <c r="C20" s="26">
        <f t="shared" si="2"/>
        <v>0</v>
      </c>
      <c r="D20" s="26">
        <v>0</v>
      </c>
      <c r="E20" s="26">
        <v>0</v>
      </c>
      <c r="F20" s="26">
        <v>0</v>
      </c>
      <c r="G20" s="27">
        <v>0</v>
      </c>
    </row>
    <row r="21" spans="1:7" x14ac:dyDescent="0.25">
      <c r="A21" s="3" t="s">
        <v>22</v>
      </c>
      <c r="B21" s="2" t="s">
        <v>23</v>
      </c>
      <c r="C21" s="26">
        <f t="shared" si="2"/>
        <v>0</v>
      </c>
      <c r="D21" s="26">
        <v>0</v>
      </c>
      <c r="E21" s="26">
        <v>0</v>
      </c>
      <c r="F21" s="26">
        <v>0</v>
      </c>
      <c r="G21" s="27">
        <v>0</v>
      </c>
    </row>
    <row r="22" spans="1:7" ht="30" x14ac:dyDescent="0.25">
      <c r="A22" s="3" t="s">
        <v>24</v>
      </c>
      <c r="B22" s="4" t="s">
        <v>25</v>
      </c>
      <c r="C22" s="26">
        <f t="shared" si="2"/>
        <v>0</v>
      </c>
      <c r="D22" s="26">
        <v>0</v>
      </c>
      <c r="E22" s="26">
        <v>0</v>
      </c>
      <c r="F22" s="26">
        <v>0</v>
      </c>
      <c r="G22" s="27">
        <v>0</v>
      </c>
    </row>
    <row r="23" spans="1:7" ht="16.5" customHeight="1" x14ac:dyDescent="0.25">
      <c r="A23" s="3" t="s">
        <v>26</v>
      </c>
      <c r="B23" s="2" t="s">
        <v>27</v>
      </c>
      <c r="C23" s="26">
        <f t="shared" si="2"/>
        <v>0</v>
      </c>
      <c r="D23" s="26">
        <v>0</v>
      </c>
      <c r="E23" s="26">
        <v>0</v>
      </c>
      <c r="F23" s="26">
        <v>0</v>
      </c>
      <c r="G23" s="27">
        <v>0</v>
      </c>
    </row>
    <row r="24" spans="1:7" x14ac:dyDescent="0.25">
      <c r="A24" s="3" t="s">
        <v>28</v>
      </c>
      <c r="B24" s="2" t="s">
        <v>29</v>
      </c>
      <c r="C24" s="26">
        <f t="shared" si="2"/>
        <v>0</v>
      </c>
      <c r="D24" s="26">
        <v>0</v>
      </c>
      <c r="E24" s="26">
        <v>0</v>
      </c>
      <c r="F24" s="26">
        <v>0</v>
      </c>
      <c r="G24" s="27">
        <v>0</v>
      </c>
    </row>
    <row r="25" spans="1:7" ht="18" customHeight="1" x14ac:dyDescent="0.25">
      <c r="A25" s="8" t="s">
        <v>36</v>
      </c>
      <c r="B25" s="7" t="s">
        <v>30</v>
      </c>
      <c r="C25" s="31">
        <f>C14+C15+C16+C20+C21+C22+C23+C24</f>
        <v>8848</v>
      </c>
      <c r="D25" s="31">
        <f>D14+D20+D22+D23+D24+D16</f>
        <v>2548</v>
      </c>
      <c r="E25" s="31">
        <f t="shared" ref="E25:F25" si="3">E14+E20+E22+E23+E24+E16</f>
        <v>2623</v>
      </c>
      <c r="F25" s="31">
        <f t="shared" si="3"/>
        <v>2508</v>
      </c>
      <c r="G25" s="32">
        <f>G14+G15+G16+G20+G21+G22+G23+G24</f>
        <v>2188.1</v>
      </c>
    </row>
    <row r="26" spans="1:7" x14ac:dyDescent="0.25">
      <c r="A26" s="3"/>
      <c r="B26" s="2"/>
      <c r="C26" s="26"/>
      <c r="D26" s="26"/>
      <c r="E26" s="26"/>
      <c r="F26" s="26"/>
      <c r="G26" s="27"/>
    </row>
    <row r="27" spans="1:7" x14ac:dyDescent="0.25">
      <c r="A27" s="11" t="s">
        <v>37</v>
      </c>
      <c r="B27" s="12" t="s">
        <v>35</v>
      </c>
      <c r="C27" s="33"/>
      <c r="D27" s="33"/>
      <c r="E27" s="33"/>
      <c r="F27" s="33"/>
      <c r="G27" s="34"/>
    </row>
    <row r="28" spans="1:7" ht="15.75" x14ac:dyDescent="0.25">
      <c r="A28" s="9" t="s">
        <v>38</v>
      </c>
      <c r="B28" s="13" t="s">
        <v>39</v>
      </c>
      <c r="C28" s="35">
        <f>C29+C30+C31+C32</f>
        <v>0</v>
      </c>
      <c r="D28" s="35">
        <f t="shared" ref="D28:F28" si="4">D29+D30+D31+D32</f>
        <v>0</v>
      </c>
      <c r="E28" s="35">
        <f t="shared" si="4"/>
        <v>0</v>
      </c>
      <c r="F28" s="35">
        <f t="shared" si="4"/>
        <v>0</v>
      </c>
      <c r="G28" s="36">
        <f>G29+G30+G31+G32</f>
        <v>0</v>
      </c>
    </row>
    <row r="29" spans="1:7" x14ac:dyDescent="0.25">
      <c r="A29" s="3" t="s">
        <v>58</v>
      </c>
      <c r="B29" s="2" t="s">
        <v>41</v>
      </c>
      <c r="C29" s="26">
        <f t="shared" ref="C29:C32" si="5">SUM(D29:G29)</f>
        <v>0</v>
      </c>
      <c r="D29" s="26">
        <v>0</v>
      </c>
      <c r="E29" s="26">
        <v>0</v>
      </c>
      <c r="F29" s="26">
        <v>0</v>
      </c>
      <c r="G29" s="27">
        <v>0</v>
      </c>
    </row>
    <row r="30" spans="1:7" x14ac:dyDescent="0.25">
      <c r="A30" s="3" t="s">
        <v>59</v>
      </c>
      <c r="B30" s="2" t="s">
        <v>43</v>
      </c>
      <c r="C30" s="26">
        <f t="shared" si="5"/>
        <v>0</v>
      </c>
      <c r="D30" s="26">
        <v>0</v>
      </c>
      <c r="E30" s="26">
        <v>0</v>
      </c>
      <c r="F30" s="26">
        <v>0</v>
      </c>
      <c r="G30" s="27">
        <v>0</v>
      </c>
    </row>
    <row r="31" spans="1:7" x14ac:dyDescent="0.25">
      <c r="A31" s="3" t="s">
        <v>60</v>
      </c>
      <c r="B31" s="2" t="s">
        <v>45</v>
      </c>
      <c r="C31" s="26">
        <f t="shared" si="5"/>
        <v>0</v>
      </c>
      <c r="D31" s="26">
        <v>0</v>
      </c>
      <c r="E31" s="26">
        <v>0</v>
      </c>
      <c r="F31" s="26">
        <v>0</v>
      </c>
      <c r="G31" s="27">
        <v>0</v>
      </c>
    </row>
    <row r="32" spans="1:7" ht="30" x14ac:dyDescent="0.25">
      <c r="A32" s="3" t="s">
        <v>61</v>
      </c>
      <c r="B32" s="4" t="s">
        <v>85</v>
      </c>
      <c r="C32" s="26">
        <f t="shared" si="5"/>
        <v>0</v>
      </c>
      <c r="D32" s="26">
        <v>0</v>
      </c>
      <c r="E32" s="26">
        <v>0</v>
      </c>
      <c r="F32" s="26">
        <v>0</v>
      </c>
      <c r="G32" s="27">
        <v>0</v>
      </c>
    </row>
    <row r="33" spans="1:7" ht="15.75" x14ac:dyDescent="0.25">
      <c r="A33" s="9" t="s">
        <v>40</v>
      </c>
      <c r="B33" s="13" t="s">
        <v>48</v>
      </c>
      <c r="C33" s="35">
        <f>C34+C35+C36</f>
        <v>280</v>
      </c>
      <c r="D33" s="35">
        <f t="shared" ref="D33:F33" si="6">D34+D35+D36</f>
        <v>70</v>
      </c>
      <c r="E33" s="35">
        <f t="shared" si="6"/>
        <v>70</v>
      </c>
      <c r="F33" s="35">
        <f t="shared" si="6"/>
        <v>70</v>
      </c>
      <c r="G33" s="36">
        <f>G34+G35+G36</f>
        <v>70</v>
      </c>
    </row>
    <row r="34" spans="1:7" x14ac:dyDescent="0.25">
      <c r="A34" s="3" t="s">
        <v>66</v>
      </c>
      <c r="B34" s="2" t="s">
        <v>50</v>
      </c>
      <c r="C34" s="26">
        <f>SUM(D34:G34)</f>
        <v>80</v>
      </c>
      <c r="D34" s="26">
        <v>20</v>
      </c>
      <c r="E34" s="26">
        <v>20</v>
      </c>
      <c r="F34" s="26">
        <v>20</v>
      </c>
      <c r="G34" s="27">
        <v>20</v>
      </c>
    </row>
    <row r="35" spans="1:7" x14ac:dyDescent="0.25">
      <c r="A35" s="3" t="s">
        <v>67</v>
      </c>
      <c r="B35" s="2" t="s">
        <v>52</v>
      </c>
      <c r="C35" s="26">
        <f t="shared" ref="C35:C36" si="7">SUM(D35:G35)</f>
        <v>200</v>
      </c>
      <c r="D35" s="26">
        <v>50</v>
      </c>
      <c r="E35" s="26">
        <v>50</v>
      </c>
      <c r="F35" s="26">
        <v>50</v>
      </c>
      <c r="G35" s="27">
        <v>50</v>
      </c>
    </row>
    <row r="36" spans="1:7" x14ac:dyDescent="0.25">
      <c r="A36" s="3" t="s">
        <v>68</v>
      </c>
      <c r="B36" s="2" t="s">
        <v>54</v>
      </c>
      <c r="C36" s="26">
        <f t="shared" si="7"/>
        <v>0</v>
      </c>
      <c r="D36" s="26">
        <v>0</v>
      </c>
      <c r="E36" s="26">
        <v>0</v>
      </c>
      <c r="F36" s="26">
        <v>0</v>
      </c>
      <c r="G36" s="27">
        <v>0</v>
      </c>
    </row>
    <row r="37" spans="1:7" ht="15.75" x14ac:dyDescent="0.25">
      <c r="A37" s="9" t="s">
        <v>42</v>
      </c>
      <c r="B37" s="13" t="s">
        <v>56</v>
      </c>
      <c r="C37" s="35">
        <f>C38+C39+C40</f>
        <v>400</v>
      </c>
      <c r="D37" s="35">
        <f t="shared" ref="D37:F37" si="8">D38+D39+D40</f>
        <v>50</v>
      </c>
      <c r="E37" s="35">
        <f t="shared" si="8"/>
        <v>50</v>
      </c>
      <c r="F37" s="35">
        <f t="shared" si="8"/>
        <v>250</v>
      </c>
      <c r="G37" s="36">
        <f>G38+G39+G40</f>
        <v>50</v>
      </c>
    </row>
    <row r="38" spans="1:7" ht="30" x14ac:dyDescent="0.25">
      <c r="A38" s="3" t="s">
        <v>70</v>
      </c>
      <c r="B38" s="4" t="s">
        <v>73</v>
      </c>
      <c r="C38" s="26">
        <f t="shared" ref="C38:C40" si="9">SUM(D38:G38)</f>
        <v>0</v>
      </c>
      <c r="D38" s="26">
        <v>0</v>
      </c>
      <c r="E38" s="26">
        <v>0</v>
      </c>
      <c r="F38" s="26">
        <v>0</v>
      </c>
      <c r="G38" s="27">
        <v>0</v>
      </c>
    </row>
    <row r="39" spans="1:7" x14ac:dyDescent="0.25">
      <c r="A39" s="3" t="s">
        <v>71</v>
      </c>
      <c r="B39" s="2" t="s">
        <v>74</v>
      </c>
      <c r="C39" s="26">
        <f t="shared" si="9"/>
        <v>200</v>
      </c>
      <c r="D39" s="26">
        <v>50</v>
      </c>
      <c r="E39" s="26">
        <v>50</v>
      </c>
      <c r="F39" s="26">
        <v>50</v>
      </c>
      <c r="G39" s="27">
        <v>50</v>
      </c>
    </row>
    <row r="40" spans="1:7" ht="30" x14ac:dyDescent="0.25">
      <c r="A40" s="3" t="s">
        <v>72</v>
      </c>
      <c r="B40" s="4" t="s">
        <v>135</v>
      </c>
      <c r="C40" s="26">
        <f t="shared" si="9"/>
        <v>200</v>
      </c>
      <c r="D40" s="26">
        <v>0</v>
      </c>
      <c r="E40" s="26">
        <v>0</v>
      </c>
      <c r="F40" s="26">
        <v>200</v>
      </c>
      <c r="G40" s="27">
        <v>0</v>
      </c>
    </row>
    <row r="41" spans="1:7" ht="15.75" x14ac:dyDescent="0.25">
      <c r="A41" s="9" t="s">
        <v>44</v>
      </c>
      <c r="B41" s="13" t="s">
        <v>76</v>
      </c>
      <c r="C41" s="35">
        <f t="shared" ref="C41:D41" si="10">C42+C43</f>
        <v>80</v>
      </c>
      <c r="D41" s="35">
        <f t="shared" si="10"/>
        <v>0</v>
      </c>
      <c r="E41" s="35">
        <f>E42+E43</f>
        <v>40</v>
      </c>
      <c r="F41" s="35">
        <f t="shared" ref="F41:G41" si="11">F42+F43</f>
        <v>40</v>
      </c>
      <c r="G41" s="35">
        <f t="shared" si="11"/>
        <v>0</v>
      </c>
    </row>
    <row r="42" spans="1:7" ht="30" x14ac:dyDescent="0.25">
      <c r="A42" s="3" t="s">
        <v>77</v>
      </c>
      <c r="B42" s="14" t="s">
        <v>136</v>
      </c>
      <c r="C42" s="26">
        <f>SUM(D42:G42)</f>
        <v>40</v>
      </c>
      <c r="D42" s="26">
        <v>0</v>
      </c>
      <c r="E42" s="26">
        <v>20</v>
      </c>
      <c r="F42" s="26">
        <v>20</v>
      </c>
      <c r="G42" s="27">
        <v>0</v>
      </c>
    </row>
    <row r="43" spans="1:7" x14ac:dyDescent="0.25">
      <c r="A43" s="3" t="s">
        <v>79</v>
      </c>
      <c r="B43" s="2" t="s">
        <v>80</v>
      </c>
      <c r="C43" s="26">
        <f>SUM(D43:G43)</f>
        <v>40</v>
      </c>
      <c r="D43" s="26">
        <v>0</v>
      </c>
      <c r="E43" s="26">
        <v>20</v>
      </c>
      <c r="F43" s="26">
        <v>20</v>
      </c>
      <c r="G43" s="27">
        <v>0</v>
      </c>
    </row>
    <row r="44" spans="1:7" x14ac:dyDescent="0.25">
      <c r="A44" s="3" t="s">
        <v>81</v>
      </c>
      <c r="B44" s="2"/>
      <c r="C44" s="26"/>
      <c r="D44" s="26"/>
      <c r="E44" s="26"/>
      <c r="F44" s="26"/>
      <c r="G44" s="27"/>
    </row>
    <row r="45" spans="1:7" ht="15.75" x14ac:dyDescent="0.25">
      <c r="A45" s="9" t="s">
        <v>46</v>
      </c>
      <c r="B45" s="13" t="s">
        <v>82</v>
      </c>
      <c r="C45" s="35">
        <f>C46+C47</f>
        <v>0</v>
      </c>
      <c r="D45" s="35">
        <f t="shared" ref="D45:F45" si="12">D46+D47</f>
        <v>0</v>
      </c>
      <c r="E45" s="35">
        <f t="shared" si="12"/>
        <v>0</v>
      </c>
      <c r="F45" s="35">
        <f t="shared" si="12"/>
        <v>0</v>
      </c>
      <c r="G45" s="36">
        <f>G46+G47</f>
        <v>0</v>
      </c>
    </row>
    <row r="46" spans="1:7" x14ac:dyDescent="0.25">
      <c r="A46" s="3" t="s">
        <v>83</v>
      </c>
      <c r="B46" s="2" t="s">
        <v>84</v>
      </c>
      <c r="C46" s="26">
        <f t="shared" ref="C46:C47" si="13">SUM(D46:G46)</f>
        <v>0</v>
      </c>
      <c r="D46" s="26">
        <v>0</v>
      </c>
      <c r="E46" s="26">
        <v>0</v>
      </c>
      <c r="F46" s="26">
        <v>0</v>
      </c>
      <c r="G46" s="27">
        <v>0</v>
      </c>
    </row>
    <row r="47" spans="1:7" x14ac:dyDescent="0.25">
      <c r="A47" s="3" t="s">
        <v>86</v>
      </c>
      <c r="B47" s="2" t="s">
        <v>87</v>
      </c>
      <c r="C47" s="26">
        <f t="shared" si="13"/>
        <v>0</v>
      </c>
      <c r="D47" s="26">
        <v>0</v>
      </c>
      <c r="E47" s="26">
        <v>0</v>
      </c>
      <c r="F47" s="26">
        <v>0</v>
      </c>
      <c r="G47" s="27">
        <v>0</v>
      </c>
    </row>
    <row r="48" spans="1:7" ht="15.75" x14ac:dyDescent="0.25">
      <c r="A48" s="9" t="s">
        <v>47</v>
      </c>
      <c r="B48" s="13" t="s">
        <v>88</v>
      </c>
      <c r="C48" s="35">
        <f>SUM(C49:C54)</f>
        <v>7090</v>
      </c>
      <c r="D48" s="35">
        <f>SUM(D49:D54)</f>
        <v>1660</v>
      </c>
      <c r="E48" s="35">
        <f t="shared" ref="E48:F48" si="14">SUM(E49:E54)</f>
        <v>1810</v>
      </c>
      <c r="F48" s="35">
        <f t="shared" si="14"/>
        <v>1810</v>
      </c>
      <c r="G48" s="36">
        <f>SUM(G49:G54)</f>
        <v>1810</v>
      </c>
    </row>
    <row r="49" spans="1:7" x14ac:dyDescent="0.25">
      <c r="A49" s="3" t="s">
        <v>62</v>
      </c>
      <c r="B49" s="14" t="s">
        <v>89</v>
      </c>
      <c r="C49" s="26">
        <f>SUM(D49:G49)</f>
        <v>2250</v>
      </c>
      <c r="D49" s="26">
        <v>450</v>
      </c>
      <c r="E49" s="26">
        <v>600</v>
      </c>
      <c r="F49" s="26">
        <v>600</v>
      </c>
      <c r="G49" s="27">
        <v>600</v>
      </c>
    </row>
    <row r="50" spans="1:7" x14ac:dyDescent="0.25">
      <c r="A50" s="3" t="s">
        <v>63</v>
      </c>
      <c r="B50" s="14" t="s">
        <v>90</v>
      </c>
      <c r="C50" s="26">
        <f t="shared" ref="C50:C54" si="15">SUM(D50:G50)</f>
        <v>3600</v>
      </c>
      <c r="D50" s="26">
        <v>900</v>
      </c>
      <c r="E50" s="26">
        <v>900</v>
      </c>
      <c r="F50" s="26">
        <v>900</v>
      </c>
      <c r="G50" s="27">
        <v>900</v>
      </c>
    </row>
    <row r="51" spans="1:7" x14ac:dyDescent="0.25">
      <c r="A51" s="3" t="s">
        <v>64</v>
      </c>
      <c r="B51" s="2" t="s">
        <v>91</v>
      </c>
      <c r="C51" s="26">
        <f t="shared" si="15"/>
        <v>0</v>
      </c>
      <c r="D51" s="26">
        <v>0</v>
      </c>
      <c r="E51" s="26">
        <v>0</v>
      </c>
      <c r="F51" s="26">
        <v>0</v>
      </c>
      <c r="G51" s="27">
        <v>0</v>
      </c>
    </row>
    <row r="52" spans="1:7" x14ac:dyDescent="0.25">
      <c r="A52" s="3" t="s">
        <v>92</v>
      </c>
      <c r="B52" s="2" t="s">
        <v>132</v>
      </c>
      <c r="C52" s="26">
        <f t="shared" si="15"/>
        <v>200</v>
      </c>
      <c r="D52" s="26">
        <v>50</v>
      </c>
      <c r="E52" s="26">
        <v>50</v>
      </c>
      <c r="F52" s="26">
        <v>50</v>
      </c>
      <c r="G52" s="27">
        <v>50</v>
      </c>
    </row>
    <row r="53" spans="1:7" x14ac:dyDescent="0.25">
      <c r="A53" s="3" t="s">
        <v>93</v>
      </c>
      <c r="B53" s="2" t="s">
        <v>133</v>
      </c>
      <c r="C53" s="26">
        <f t="shared" si="15"/>
        <v>640</v>
      </c>
      <c r="D53" s="26">
        <v>160</v>
      </c>
      <c r="E53" s="26">
        <v>160</v>
      </c>
      <c r="F53" s="26">
        <v>160</v>
      </c>
      <c r="G53" s="27">
        <v>160</v>
      </c>
    </row>
    <row r="54" spans="1:7" x14ac:dyDescent="0.25">
      <c r="A54" s="3" t="s">
        <v>94</v>
      </c>
      <c r="B54" s="2" t="s">
        <v>106</v>
      </c>
      <c r="C54" s="26">
        <f t="shared" si="15"/>
        <v>400</v>
      </c>
      <c r="D54" s="26">
        <v>100</v>
      </c>
      <c r="E54" s="26">
        <v>100</v>
      </c>
      <c r="F54" s="26">
        <v>100</v>
      </c>
      <c r="G54" s="27">
        <v>100</v>
      </c>
    </row>
    <row r="55" spans="1:7" x14ac:dyDescent="0.25">
      <c r="A55" s="3" t="s">
        <v>95</v>
      </c>
      <c r="B55" s="2"/>
      <c r="C55" s="26"/>
      <c r="D55" s="26"/>
      <c r="E55" s="26"/>
      <c r="F55" s="26"/>
      <c r="G55" s="27"/>
    </row>
    <row r="56" spans="1:7" ht="15.75" x14ac:dyDescent="0.25">
      <c r="A56" s="9" t="s">
        <v>49</v>
      </c>
      <c r="B56" s="13" t="s">
        <v>96</v>
      </c>
      <c r="C56" s="35">
        <f>C57+C58+C59</f>
        <v>0</v>
      </c>
      <c r="D56" s="35">
        <f t="shared" ref="D56:F56" si="16">D57+D58+D59</f>
        <v>0</v>
      </c>
      <c r="E56" s="35">
        <f t="shared" si="16"/>
        <v>0</v>
      </c>
      <c r="F56" s="35">
        <f t="shared" si="16"/>
        <v>0</v>
      </c>
      <c r="G56" s="36">
        <f>G57+G58+G59</f>
        <v>0</v>
      </c>
    </row>
    <row r="57" spans="1:7" x14ac:dyDescent="0.25">
      <c r="A57" s="3" t="s">
        <v>97</v>
      </c>
      <c r="B57" s="2" t="s">
        <v>98</v>
      </c>
      <c r="C57" s="26">
        <f t="shared" ref="C57:C59" si="17">SUM(D57:G57)</f>
        <v>0</v>
      </c>
      <c r="D57" s="26">
        <v>0</v>
      </c>
      <c r="E57" s="26">
        <v>0</v>
      </c>
      <c r="F57" s="26">
        <v>0</v>
      </c>
      <c r="G57" s="27">
        <v>0</v>
      </c>
    </row>
    <row r="58" spans="1:7" x14ac:dyDescent="0.25">
      <c r="A58" s="3" t="s">
        <v>99</v>
      </c>
      <c r="B58" s="2" t="s">
        <v>100</v>
      </c>
      <c r="C58" s="26">
        <f t="shared" si="17"/>
        <v>0</v>
      </c>
      <c r="D58" s="26">
        <v>0</v>
      </c>
      <c r="E58" s="26">
        <v>0</v>
      </c>
      <c r="F58" s="26">
        <v>0</v>
      </c>
      <c r="G58" s="27">
        <v>0</v>
      </c>
    </row>
    <row r="59" spans="1:7" x14ac:dyDescent="0.25">
      <c r="A59" s="3" t="s">
        <v>101</v>
      </c>
      <c r="B59" s="2" t="s">
        <v>102</v>
      </c>
      <c r="C59" s="26">
        <f t="shared" si="17"/>
        <v>0</v>
      </c>
      <c r="D59" s="26">
        <v>0</v>
      </c>
      <c r="E59" s="26">
        <v>0</v>
      </c>
      <c r="F59" s="26">
        <v>0</v>
      </c>
      <c r="G59" s="27">
        <v>0</v>
      </c>
    </row>
    <row r="60" spans="1:7" ht="15.75" x14ac:dyDescent="0.25">
      <c r="A60" s="9" t="s">
        <v>51</v>
      </c>
      <c r="B60" s="13" t="s">
        <v>103</v>
      </c>
      <c r="C60" s="35">
        <f>C61+C62</f>
        <v>0</v>
      </c>
      <c r="D60" s="35">
        <f t="shared" ref="D60:F60" si="18">D61+D62</f>
        <v>0</v>
      </c>
      <c r="E60" s="35">
        <f t="shared" si="18"/>
        <v>0</v>
      </c>
      <c r="F60" s="35">
        <f t="shared" si="18"/>
        <v>0</v>
      </c>
      <c r="G60" s="36">
        <f>G61+G62</f>
        <v>0</v>
      </c>
    </row>
    <row r="61" spans="1:7" ht="30" x14ac:dyDescent="0.25">
      <c r="A61" s="3" t="s">
        <v>104</v>
      </c>
      <c r="B61" s="14" t="s">
        <v>107</v>
      </c>
      <c r="C61" s="26">
        <f t="shared" ref="C61" si="19">SUM(D61:G61)</f>
        <v>0</v>
      </c>
      <c r="D61" s="26">
        <v>0</v>
      </c>
      <c r="E61" s="26">
        <v>0</v>
      </c>
      <c r="F61" s="26">
        <v>0</v>
      </c>
      <c r="G61" s="27">
        <v>0</v>
      </c>
    </row>
    <row r="62" spans="1:7" x14ac:dyDescent="0.25">
      <c r="A62" s="3" t="s">
        <v>105</v>
      </c>
      <c r="B62" s="2"/>
      <c r="C62" s="26"/>
      <c r="D62" s="26"/>
      <c r="E62" s="26"/>
      <c r="F62" s="26"/>
      <c r="G62" s="27"/>
    </row>
    <row r="63" spans="1:7" x14ac:dyDescent="0.25">
      <c r="A63" s="11" t="s">
        <v>53</v>
      </c>
      <c r="B63" s="12" t="s">
        <v>108</v>
      </c>
      <c r="C63" s="37">
        <f>C28+C33+C37+C41+C45+C48+C56+C60</f>
        <v>7850</v>
      </c>
      <c r="D63" s="37">
        <f>D28+D33+D37+D41+D45+D48+D56+D60</f>
        <v>1780</v>
      </c>
      <c r="E63" s="37">
        <f t="shared" ref="E63:F63" si="20">E28+E33+E37+E41+E45+E48+E56+E60</f>
        <v>1970</v>
      </c>
      <c r="F63" s="37">
        <f t="shared" si="20"/>
        <v>2170</v>
      </c>
      <c r="G63" s="38">
        <f>G28+G33+G37+G41+G45+G56+G60+G48</f>
        <v>1930</v>
      </c>
    </row>
    <row r="64" spans="1:7" ht="15" customHeight="1" x14ac:dyDescent="0.25">
      <c r="A64" s="9" t="s">
        <v>55</v>
      </c>
      <c r="B64" s="10" t="s">
        <v>109</v>
      </c>
      <c r="C64" s="35">
        <f>SUM(C65:C74)</f>
        <v>998</v>
      </c>
      <c r="D64" s="35">
        <f>SUM(D65:D74)</f>
        <v>245</v>
      </c>
      <c r="E64" s="35">
        <f>SUM(E65:E74)</f>
        <v>245</v>
      </c>
      <c r="F64" s="35">
        <f>SUM(F65:F74)</f>
        <v>249.9</v>
      </c>
      <c r="G64" s="36">
        <f>SUM(G65:G74)</f>
        <v>258.10000000000002</v>
      </c>
    </row>
    <row r="65" spans="1:7" ht="15" customHeight="1" x14ac:dyDescent="0.25">
      <c r="A65" s="3" t="s">
        <v>65</v>
      </c>
      <c r="B65" s="2" t="s">
        <v>110</v>
      </c>
      <c r="C65" s="26">
        <f>SUM(D65:G65)</f>
        <v>4.9000000000000004</v>
      </c>
      <c r="D65" s="26">
        <v>0</v>
      </c>
      <c r="E65" s="26">
        <v>0</v>
      </c>
      <c r="F65" s="26">
        <v>4.9000000000000004</v>
      </c>
      <c r="G65" s="27">
        <v>0</v>
      </c>
    </row>
    <row r="66" spans="1:7" ht="15" customHeight="1" x14ac:dyDescent="0.25">
      <c r="A66" s="3" t="s">
        <v>69</v>
      </c>
      <c r="B66" s="2" t="s">
        <v>111</v>
      </c>
      <c r="C66" s="26">
        <f t="shared" ref="C66:C74" si="21">SUM(D66:G66)</f>
        <v>40</v>
      </c>
      <c r="D66" s="26">
        <v>10</v>
      </c>
      <c r="E66" s="26">
        <v>10</v>
      </c>
      <c r="F66" s="26">
        <v>10</v>
      </c>
      <c r="G66" s="27">
        <v>10</v>
      </c>
    </row>
    <row r="67" spans="1:7" ht="15" customHeight="1" x14ac:dyDescent="0.25">
      <c r="A67" s="3" t="s">
        <v>119</v>
      </c>
      <c r="B67" s="2" t="s">
        <v>112</v>
      </c>
      <c r="C67" s="26">
        <f t="shared" si="21"/>
        <v>40</v>
      </c>
      <c r="D67" s="26">
        <v>10</v>
      </c>
      <c r="E67" s="26">
        <v>10</v>
      </c>
      <c r="F67" s="26">
        <v>10</v>
      </c>
      <c r="G67" s="27">
        <v>10</v>
      </c>
    </row>
    <row r="68" spans="1:7" ht="15" customHeight="1" x14ac:dyDescent="0.25">
      <c r="A68" s="3" t="s">
        <v>120</v>
      </c>
      <c r="B68" s="2" t="s">
        <v>113</v>
      </c>
      <c r="C68" s="26">
        <f t="shared" si="21"/>
        <v>20</v>
      </c>
      <c r="D68" s="26">
        <v>5</v>
      </c>
      <c r="E68" s="26">
        <v>5</v>
      </c>
      <c r="F68" s="26">
        <v>5</v>
      </c>
      <c r="G68" s="27">
        <v>5</v>
      </c>
    </row>
    <row r="69" spans="1:7" ht="15" customHeight="1" x14ac:dyDescent="0.25">
      <c r="A69" s="3" t="s">
        <v>121</v>
      </c>
      <c r="B69" s="2" t="s">
        <v>114</v>
      </c>
      <c r="C69" s="26">
        <f t="shared" si="21"/>
        <v>280</v>
      </c>
      <c r="D69" s="26">
        <v>70</v>
      </c>
      <c r="E69" s="26">
        <v>70</v>
      </c>
      <c r="F69" s="26">
        <v>70</v>
      </c>
      <c r="G69" s="27">
        <v>70</v>
      </c>
    </row>
    <row r="70" spans="1:7" ht="15" customHeight="1" x14ac:dyDescent="0.25">
      <c r="A70" s="3" t="s">
        <v>122</v>
      </c>
      <c r="B70" s="2" t="s">
        <v>134</v>
      </c>
      <c r="C70" s="26">
        <f t="shared" si="21"/>
        <v>200</v>
      </c>
      <c r="D70" s="26">
        <v>50</v>
      </c>
      <c r="E70" s="26">
        <v>50</v>
      </c>
      <c r="F70" s="26">
        <v>50</v>
      </c>
      <c r="G70" s="27">
        <v>50</v>
      </c>
    </row>
    <row r="71" spans="1:7" ht="15" customHeight="1" x14ac:dyDescent="0.25">
      <c r="A71" s="3" t="s">
        <v>123</v>
      </c>
      <c r="B71" s="2" t="s">
        <v>115</v>
      </c>
      <c r="C71" s="26">
        <f t="shared" si="21"/>
        <v>120</v>
      </c>
      <c r="D71" s="26">
        <v>30</v>
      </c>
      <c r="E71" s="26">
        <v>30</v>
      </c>
      <c r="F71" s="26">
        <v>30</v>
      </c>
      <c r="G71" s="27">
        <v>30</v>
      </c>
    </row>
    <row r="72" spans="1:7" ht="15" customHeight="1" x14ac:dyDescent="0.25">
      <c r="A72" s="3" t="s">
        <v>124</v>
      </c>
      <c r="B72" s="2" t="s">
        <v>116</v>
      </c>
      <c r="C72" s="26">
        <f t="shared" si="21"/>
        <v>0</v>
      </c>
      <c r="D72" s="26">
        <v>0</v>
      </c>
      <c r="E72" s="26">
        <v>0</v>
      </c>
      <c r="F72" s="26">
        <v>0</v>
      </c>
      <c r="G72" s="27">
        <v>0</v>
      </c>
    </row>
    <row r="73" spans="1:7" x14ac:dyDescent="0.25">
      <c r="A73" s="3" t="s">
        <v>125</v>
      </c>
      <c r="B73" s="2" t="s">
        <v>118</v>
      </c>
      <c r="C73" s="26">
        <f t="shared" si="21"/>
        <v>80</v>
      </c>
      <c r="D73" s="26">
        <v>20</v>
      </c>
      <c r="E73" s="26">
        <v>20</v>
      </c>
      <c r="F73" s="26">
        <v>20</v>
      </c>
      <c r="G73" s="27">
        <v>20</v>
      </c>
    </row>
    <row r="74" spans="1:7" x14ac:dyDescent="0.25">
      <c r="A74" s="3" t="s">
        <v>126</v>
      </c>
      <c r="B74" s="2" t="s">
        <v>117</v>
      </c>
      <c r="C74" s="26">
        <f t="shared" si="21"/>
        <v>213.1</v>
      </c>
      <c r="D74" s="26">
        <v>50</v>
      </c>
      <c r="E74" s="26">
        <v>50</v>
      </c>
      <c r="F74" s="26">
        <v>50</v>
      </c>
      <c r="G74" s="27">
        <v>63.1</v>
      </c>
    </row>
    <row r="75" spans="1:7" x14ac:dyDescent="0.25">
      <c r="A75" s="3"/>
      <c r="B75" s="2"/>
      <c r="C75" s="26"/>
      <c r="D75" s="26"/>
      <c r="E75" s="26"/>
      <c r="F75" s="26"/>
      <c r="G75" s="27"/>
    </row>
    <row r="76" spans="1:7" ht="20.25" customHeight="1" x14ac:dyDescent="0.25">
      <c r="A76" s="15" t="s">
        <v>57</v>
      </c>
      <c r="B76" s="16" t="s">
        <v>127</v>
      </c>
      <c r="C76" s="39">
        <f>C63+C64</f>
        <v>8848</v>
      </c>
      <c r="D76" s="39">
        <f>D63+D64</f>
        <v>2025</v>
      </c>
      <c r="E76" s="39">
        <f t="shared" ref="E76:F76" si="22">E63+E64</f>
        <v>2215</v>
      </c>
      <c r="F76" s="39">
        <f t="shared" si="22"/>
        <v>2419.9</v>
      </c>
      <c r="G76" s="40">
        <f>G63+G64</f>
        <v>2188.1</v>
      </c>
    </row>
    <row r="77" spans="1:7" x14ac:dyDescent="0.25">
      <c r="A77" s="17"/>
      <c r="B77" s="17"/>
      <c r="C77" s="17"/>
      <c r="D77" s="17"/>
      <c r="E77" s="17"/>
      <c r="F77" s="17"/>
      <c r="G77" s="17"/>
    </row>
    <row r="78" spans="1:7" hidden="1" x14ac:dyDescent="0.25">
      <c r="A78" s="17"/>
      <c r="B78" s="17"/>
      <c r="C78" s="17"/>
      <c r="D78" s="41">
        <f>D25-D76</f>
        <v>523</v>
      </c>
      <c r="E78" s="41">
        <f t="shared" ref="E78:G78" si="23">E25-E76</f>
        <v>408</v>
      </c>
      <c r="F78" s="41">
        <f t="shared" si="23"/>
        <v>88.099999999999909</v>
      </c>
      <c r="G78" s="41">
        <f t="shared" si="23"/>
        <v>0</v>
      </c>
    </row>
    <row r="79" spans="1:7" x14ac:dyDescent="0.25">
      <c r="A79" s="17"/>
      <c r="B79" s="17" t="s">
        <v>128</v>
      </c>
      <c r="C79" s="17" t="s">
        <v>129</v>
      </c>
      <c r="D79" s="17"/>
      <c r="E79" s="17"/>
      <c r="F79" s="17"/>
      <c r="G79" s="17"/>
    </row>
  </sheetData>
  <mergeCells count="7">
    <mergeCell ref="F1:G1"/>
    <mergeCell ref="A8:G8"/>
    <mergeCell ref="A9:G9"/>
    <mergeCell ref="A12:A13"/>
    <mergeCell ref="B12:B13"/>
    <mergeCell ref="C12:C13"/>
    <mergeCell ref="D12:G12"/>
  </mergeCells>
  <pageMargins left="0.70866141732283472" right="0.70866141732283472" top="0.74803149606299213" bottom="0.74803149606299213" header="0.31496062992125984" footer="0.31496062992125984"/>
  <pageSetup paperSize="9" scale="66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2019</vt:lpstr>
      <vt:lpstr>2020</vt:lpstr>
      <vt:lpstr>'2019'!Заголовки_для_печати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2020-02-11T02:19:50Z</dcterms:modified>
</cp:coreProperties>
</file>