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R\MOR SEM - 4\PROJECT\Surabhi_23236761054\Demand\"/>
    </mc:Choice>
  </mc:AlternateContent>
  <xr:revisionPtr revIDLastSave="0" documentId="13_ncr:1_{9F76AB96-B2CF-4BDC-A913-C43EE0083D63}" xr6:coauthVersionLast="47" xr6:coauthVersionMax="47" xr10:uidLastSave="{00000000-0000-0000-0000-000000000000}"/>
  <bookViews>
    <workbookView xWindow="-108" yWindow="-108" windowWidth="23256" windowHeight="12456" xr2:uid="{79141309-2EB6-4B3F-A2DB-442A1297E9D3}"/>
  </bookViews>
  <sheets>
    <sheet name="Cons_ABC" sheetId="17" r:id="rId1"/>
  </sheets>
  <definedNames>
    <definedName name="_xlnm._FilterDatabase" localSheetId="0" hidden="1">Cons_ABC!$B$1:$L$53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" i="17" l="1"/>
  <c r="G52" i="17"/>
  <c r="J51" i="17"/>
  <c r="G51" i="17"/>
  <c r="J50" i="17"/>
  <c r="G50" i="17"/>
  <c r="J49" i="17"/>
  <c r="G49" i="17"/>
  <c r="J48" i="17"/>
  <c r="G48" i="17"/>
  <c r="J47" i="17"/>
  <c r="G47" i="17"/>
  <c r="J46" i="17"/>
  <c r="G46" i="17"/>
  <c r="J45" i="17"/>
  <c r="G45" i="17"/>
  <c r="J44" i="17"/>
  <c r="G44" i="17"/>
  <c r="J43" i="17"/>
  <c r="G43" i="17"/>
  <c r="J42" i="17"/>
  <c r="G42" i="17"/>
  <c r="J41" i="17"/>
  <c r="G41" i="17"/>
  <c r="J40" i="17"/>
  <c r="G40" i="17"/>
  <c r="J39" i="17"/>
  <c r="G39" i="17"/>
  <c r="J38" i="17"/>
  <c r="G38" i="17"/>
  <c r="J37" i="17"/>
  <c r="G37" i="17"/>
  <c r="J36" i="17"/>
  <c r="G36" i="17"/>
  <c r="J35" i="17"/>
  <c r="G35" i="17"/>
  <c r="J34" i="17"/>
  <c r="G34" i="17"/>
  <c r="J33" i="17"/>
  <c r="G33" i="17"/>
  <c r="J32" i="17"/>
  <c r="G32" i="17"/>
  <c r="J31" i="17"/>
  <c r="G31" i="17"/>
  <c r="J30" i="17"/>
  <c r="G30" i="17"/>
  <c r="J29" i="17"/>
  <c r="G29" i="17"/>
  <c r="J28" i="17"/>
  <c r="G28" i="17"/>
  <c r="J27" i="17"/>
  <c r="G27" i="17"/>
  <c r="J26" i="17"/>
  <c r="G26" i="17"/>
  <c r="J25" i="17"/>
  <c r="G25" i="17"/>
  <c r="J24" i="17"/>
  <c r="G24" i="17"/>
  <c r="J23" i="17"/>
  <c r="G23" i="17"/>
  <c r="J22" i="17"/>
  <c r="G22" i="17"/>
  <c r="J21" i="17"/>
  <c r="G21" i="17"/>
  <c r="J20" i="17"/>
  <c r="G20" i="17"/>
  <c r="J19" i="17"/>
  <c r="G19" i="17"/>
  <c r="J18" i="17"/>
  <c r="G18" i="17"/>
  <c r="J17" i="17"/>
  <c r="G17" i="17"/>
  <c r="J16" i="17"/>
  <c r="G16" i="17"/>
  <c r="J15" i="17"/>
  <c r="G15" i="17"/>
  <c r="J14" i="17"/>
  <c r="G14" i="17"/>
  <c r="J13" i="17"/>
  <c r="G13" i="17"/>
  <c r="J12" i="17"/>
  <c r="G12" i="17"/>
  <c r="J11" i="17"/>
  <c r="G11" i="17"/>
  <c r="J10" i="17"/>
  <c r="G10" i="17"/>
  <c r="J9" i="17"/>
  <c r="G9" i="17"/>
  <c r="J8" i="17"/>
  <c r="G8" i="17"/>
  <c r="J7" i="17"/>
  <c r="G7" i="17"/>
  <c r="J6" i="17"/>
  <c r="G6" i="17"/>
  <c r="J5" i="17"/>
  <c r="G5" i="17"/>
  <c r="J4" i="17"/>
  <c r="G4" i="17"/>
  <c r="J3" i="17"/>
  <c r="K12" i="17" s="1"/>
  <c r="G3" i="17"/>
  <c r="J2" i="17"/>
  <c r="G2" i="17"/>
  <c r="K51" i="17" l="1"/>
  <c r="K17" i="17"/>
  <c r="K4" i="17"/>
  <c r="K21" i="17"/>
  <c r="K37" i="17"/>
  <c r="K45" i="17"/>
  <c r="K3" i="17"/>
  <c r="K11" i="17"/>
  <c r="K15" i="17"/>
  <c r="K31" i="17"/>
  <c r="K39" i="17"/>
  <c r="K6" i="17"/>
  <c r="K10" i="17"/>
  <c r="K14" i="17"/>
  <c r="K25" i="17"/>
  <c r="K33" i="17"/>
  <c r="K41" i="17"/>
  <c r="K49" i="17"/>
  <c r="K8" i="17"/>
  <c r="K29" i="17"/>
  <c r="K52" i="17"/>
  <c r="K7" i="17"/>
  <c r="K23" i="17"/>
  <c r="K47" i="17"/>
  <c r="K2" i="17"/>
  <c r="K5" i="17"/>
  <c r="K9" i="17"/>
  <c r="K13" i="17"/>
  <c r="K19" i="17"/>
  <c r="K27" i="17"/>
  <c r="K35" i="17"/>
  <c r="K43" i="17"/>
  <c r="K16" i="17"/>
  <c r="K18" i="17"/>
  <c r="K20" i="17"/>
  <c r="K22" i="17"/>
  <c r="K24" i="17"/>
  <c r="K26" i="17"/>
  <c r="K28" i="17"/>
  <c r="K30" i="17"/>
  <c r="K32" i="17"/>
  <c r="K34" i="17"/>
  <c r="K36" i="17"/>
  <c r="K38" i="17"/>
  <c r="K40" i="17"/>
  <c r="K42" i="17"/>
  <c r="K44" i="17"/>
  <c r="K46" i="17"/>
  <c r="K48" i="17"/>
  <c r="K50" i="17"/>
  <c r="G53" i="17"/>
  <c r="H53" i="17" s="1"/>
  <c r="H7" i="17" l="1"/>
  <c r="H37" i="17"/>
  <c r="H5" i="17"/>
  <c r="H41" i="17"/>
  <c r="H4" i="17"/>
  <c r="H32" i="17"/>
  <c r="H38" i="17"/>
  <c r="H25" i="17"/>
  <c r="H39" i="17"/>
  <c r="H22" i="17"/>
  <c r="H10" i="17"/>
  <c r="H23" i="17"/>
  <c r="H51" i="17"/>
  <c r="H35" i="17"/>
  <c r="H19" i="17"/>
  <c r="H52" i="17"/>
  <c r="H36" i="17"/>
  <c r="H20" i="17"/>
  <c r="H6" i="17"/>
  <c r="H29" i="17"/>
  <c r="H50" i="17"/>
  <c r="H34" i="17"/>
  <c r="H18" i="17"/>
  <c r="H3" i="17"/>
  <c r="H21" i="17"/>
  <c r="H46" i="17"/>
  <c r="H30" i="17"/>
  <c r="H13" i="17"/>
  <c r="H49" i="17"/>
  <c r="H33" i="17"/>
  <c r="H17" i="17"/>
  <c r="H2" i="17"/>
  <c r="H24" i="17"/>
  <c r="H47" i="17"/>
  <c r="H31" i="17"/>
  <c r="H15" i="17"/>
  <c r="H48" i="17"/>
  <c r="H12" i="17"/>
  <c r="H43" i="17"/>
  <c r="H27" i="17"/>
  <c r="H9" i="17"/>
  <c r="H44" i="17"/>
  <c r="H28" i="17"/>
  <c r="H14" i="17"/>
  <c r="H45" i="17"/>
  <c r="H16" i="17"/>
  <c r="H42" i="17"/>
  <c r="H26" i="17"/>
  <c r="H11" i="17"/>
  <c r="H40" i="17"/>
  <c r="H8" i="17"/>
  <c r="I51" i="17" l="1"/>
  <c r="L51" i="17" s="1"/>
  <c r="I49" i="17"/>
  <c r="L49" i="17" s="1"/>
  <c r="I47" i="17"/>
  <c r="L47" i="17" s="1"/>
  <c r="I45" i="17"/>
  <c r="L45" i="17" s="1"/>
  <c r="I43" i="17"/>
  <c r="L43" i="17" s="1"/>
  <c r="I41" i="17"/>
  <c r="L41" i="17" s="1"/>
  <c r="I39" i="17"/>
  <c r="L39" i="17" s="1"/>
  <c r="I37" i="17"/>
  <c r="L37" i="17" s="1"/>
  <c r="I35" i="17"/>
  <c r="L35" i="17" s="1"/>
  <c r="I33" i="17"/>
  <c r="L33" i="17" s="1"/>
  <c r="I31" i="17"/>
  <c r="L31" i="17" s="1"/>
  <c r="I29" i="17"/>
  <c r="L29" i="17" s="1"/>
  <c r="I27" i="17"/>
  <c r="L27" i="17" s="1"/>
  <c r="I25" i="17"/>
  <c r="L25" i="17" s="1"/>
  <c r="I23" i="17"/>
  <c r="L23" i="17" s="1"/>
  <c r="I21" i="17"/>
  <c r="L21" i="17" s="1"/>
  <c r="I19" i="17"/>
  <c r="L19" i="17" s="1"/>
  <c r="I17" i="17"/>
  <c r="L17" i="17" s="1"/>
  <c r="I15" i="17"/>
  <c r="L15" i="17" s="1"/>
  <c r="I13" i="17"/>
  <c r="L13" i="17" s="1"/>
  <c r="I11" i="17"/>
  <c r="L11" i="17" s="1"/>
  <c r="I9" i="17"/>
  <c r="L9" i="17" s="1"/>
  <c r="I7" i="17"/>
  <c r="L7" i="17" s="1"/>
  <c r="I5" i="17"/>
  <c r="L5" i="17" s="1"/>
  <c r="I3" i="17"/>
  <c r="L3" i="17" s="1"/>
  <c r="I52" i="17"/>
  <c r="L52" i="17" s="1"/>
  <c r="I50" i="17"/>
  <c r="L50" i="17" s="1"/>
  <c r="I48" i="17"/>
  <c r="L48" i="17" s="1"/>
  <c r="I46" i="17"/>
  <c r="L46" i="17" s="1"/>
  <c r="I44" i="17"/>
  <c r="L44" i="17" s="1"/>
  <c r="I42" i="17"/>
  <c r="L42" i="17" s="1"/>
  <c r="I40" i="17"/>
  <c r="L40" i="17" s="1"/>
  <c r="I38" i="17"/>
  <c r="L38" i="17" s="1"/>
  <c r="I36" i="17"/>
  <c r="L36" i="17" s="1"/>
  <c r="I34" i="17"/>
  <c r="L34" i="17" s="1"/>
  <c r="I32" i="17"/>
  <c r="L32" i="17" s="1"/>
  <c r="I30" i="17"/>
  <c r="L30" i="17" s="1"/>
  <c r="I28" i="17"/>
  <c r="L28" i="17" s="1"/>
  <c r="I26" i="17"/>
  <c r="L26" i="17" s="1"/>
  <c r="I24" i="17"/>
  <c r="L24" i="17" s="1"/>
  <c r="I22" i="17"/>
  <c r="L22" i="17" s="1"/>
  <c r="I20" i="17"/>
  <c r="L20" i="17" s="1"/>
  <c r="I18" i="17"/>
  <c r="L18" i="17" s="1"/>
  <c r="I16" i="17"/>
  <c r="L16" i="17" s="1"/>
  <c r="I14" i="17"/>
  <c r="L14" i="17" s="1"/>
  <c r="I12" i="17"/>
  <c r="L12" i="17" s="1"/>
  <c r="I10" i="17"/>
  <c r="L10" i="17" s="1"/>
  <c r="I8" i="17"/>
  <c r="L8" i="17" s="1"/>
  <c r="I6" i="17"/>
  <c r="L6" i="17" s="1"/>
  <c r="I4" i="17"/>
  <c r="L4" i="17" s="1"/>
  <c r="I2" i="17"/>
  <c r="L2" i="17" s="1"/>
  <c r="G57" i="17" l="1"/>
  <c r="E59" i="17"/>
  <c r="E58" i="17"/>
  <c r="E57" i="17"/>
  <c r="F57" i="17"/>
  <c r="F59" i="17"/>
  <c r="G59" i="17"/>
  <c r="F58" i="17"/>
  <c r="G58" i="17"/>
</calcChain>
</file>

<file path=xl/sharedStrings.xml><?xml version="1.0" encoding="utf-8"?>
<sst xmlns="http://schemas.openxmlformats.org/spreadsheetml/2006/main" count="172" uniqueCount="123">
  <si>
    <t>5747D002DA</t>
  </si>
  <si>
    <t>Part_Code</t>
  </si>
  <si>
    <t>5748D002DA</t>
  </si>
  <si>
    <t>5749D002DA</t>
  </si>
  <si>
    <t>5750D002DA</t>
  </si>
  <si>
    <t>5751D002DA</t>
  </si>
  <si>
    <t>5752D002DA</t>
  </si>
  <si>
    <t>5753D002DA</t>
  </si>
  <si>
    <t>5754D002DA</t>
  </si>
  <si>
    <t>5755D002DA</t>
  </si>
  <si>
    <t>5756D002DA</t>
  </si>
  <si>
    <t>5757D002DA</t>
  </si>
  <si>
    <t>5758D002DA</t>
  </si>
  <si>
    <t>Toner T22 BK</t>
  </si>
  <si>
    <t>Toner T22 CYAN</t>
  </si>
  <si>
    <t>Toner T22 MAG</t>
  </si>
  <si>
    <t>Toner T22 YELLOW</t>
  </si>
  <si>
    <t>Model</t>
  </si>
  <si>
    <t>C-1350</t>
  </si>
  <si>
    <t>C-1000</t>
  </si>
  <si>
    <t>Toner T21 BK</t>
  </si>
  <si>
    <t>Toner T21 CYAN</t>
  </si>
  <si>
    <t>Toner T21 MAG</t>
  </si>
  <si>
    <t>Toner T21 YELLOW</t>
  </si>
  <si>
    <t>DRUM 22 BK</t>
  </si>
  <si>
    <t>DRUM 22 CYAN</t>
  </si>
  <si>
    <t>DRUM 22 MAG</t>
  </si>
  <si>
    <t>DRUM 22 YELLOW</t>
  </si>
  <si>
    <t>STARTER 22 BK</t>
  </si>
  <si>
    <t>STARTER 22 CYAN</t>
  </si>
  <si>
    <t>STARTER 22 MAG</t>
  </si>
  <si>
    <t>STARTER 22 YELLOW</t>
  </si>
  <si>
    <t>STARTER 21 BK</t>
  </si>
  <si>
    <t>STARTER 21 CYAN</t>
  </si>
  <si>
    <t>STARTER 21 MAG</t>
  </si>
  <si>
    <t>STARTER 21 YELLOW</t>
  </si>
  <si>
    <t>DRUM 21 BK</t>
  </si>
  <si>
    <t>DRUM 21 CYAN</t>
  </si>
  <si>
    <t>DRUM 21 MAG</t>
  </si>
  <si>
    <t>DRUM 21 YELLOW</t>
  </si>
  <si>
    <t>4747C002AA</t>
  </si>
  <si>
    <t>4748C002AA</t>
  </si>
  <si>
    <t>4749C002AA</t>
  </si>
  <si>
    <t>4750C002AA</t>
  </si>
  <si>
    <t>4751C002AA</t>
  </si>
  <si>
    <t>4752C002AA</t>
  </si>
  <si>
    <t>4753C002AA</t>
  </si>
  <si>
    <t>4754C002AA</t>
  </si>
  <si>
    <t>4755C002AA</t>
  </si>
  <si>
    <t>4756C002AA</t>
  </si>
  <si>
    <t>4757C002AA</t>
  </si>
  <si>
    <t>4758C002AA</t>
  </si>
  <si>
    <t>3748B002BA</t>
  </si>
  <si>
    <t>3749B002BA</t>
  </si>
  <si>
    <t>3750B002BA</t>
  </si>
  <si>
    <t>3751B002BA</t>
  </si>
  <si>
    <t>3752B002BA</t>
  </si>
  <si>
    <t>3753B002BA</t>
  </si>
  <si>
    <t>3754B002BA</t>
  </si>
  <si>
    <t>3755B002BA</t>
  </si>
  <si>
    <t>3756B002BA</t>
  </si>
  <si>
    <t>3757B002BA</t>
  </si>
  <si>
    <t>3758B002BA</t>
  </si>
  <si>
    <t>Toner T20 BK</t>
  </si>
  <si>
    <t>Toner T20 CYAN</t>
  </si>
  <si>
    <t>Toner T20 MAG</t>
  </si>
  <si>
    <t>Toner T20 YELLOW</t>
  </si>
  <si>
    <t>STARTER 20 BK</t>
  </si>
  <si>
    <t>STARTER 20 CYAN</t>
  </si>
  <si>
    <t>STARTER 20 MAG</t>
  </si>
  <si>
    <t>STARTER 20 YELLOW</t>
  </si>
  <si>
    <t>DRUM 20 BK</t>
  </si>
  <si>
    <t>DRUM 20 CYAN</t>
  </si>
  <si>
    <t>DRUM 20 MAG</t>
  </si>
  <si>
    <t>DRUM 20 YELLOW</t>
  </si>
  <si>
    <t>C-900</t>
  </si>
  <si>
    <t>C-700</t>
  </si>
  <si>
    <t>Toner T19 BK</t>
  </si>
  <si>
    <t>Toner T19 CYAN</t>
  </si>
  <si>
    <t>Toner T19 MAG</t>
  </si>
  <si>
    <t>Toner T19 YELLOW</t>
  </si>
  <si>
    <t>STARTER 19 BK</t>
  </si>
  <si>
    <t>STARTER 19 CYAN</t>
  </si>
  <si>
    <t>STARTER 19 MAG</t>
  </si>
  <si>
    <t>STARTER 19 YELLOW</t>
  </si>
  <si>
    <t>DRUM 19 BK</t>
  </si>
  <si>
    <t>DRUM 19 CYAN</t>
  </si>
  <si>
    <t>DRUM 19 MAG</t>
  </si>
  <si>
    <t>DRUM 19 YELLOW</t>
  </si>
  <si>
    <t>3747B002BA</t>
  </si>
  <si>
    <t>2747B002BB</t>
  </si>
  <si>
    <t>2748B002BB</t>
  </si>
  <si>
    <t>2749B002BB</t>
  </si>
  <si>
    <t>2750B002BB</t>
  </si>
  <si>
    <t>2751B002BB</t>
  </si>
  <si>
    <t>2752B002BB</t>
  </si>
  <si>
    <t>2753B002BB</t>
  </si>
  <si>
    <t>2754B002BB</t>
  </si>
  <si>
    <t>2755B002BB</t>
  </si>
  <si>
    <t>2756B002BB</t>
  </si>
  <si>
    <t>2757B002BB</t>
  </si>
  <si>
    <t>2758B002BB</t>
  </si>
  <si>
    <t>M-6000/7000</t>
  </si>
  <si>
    <t>Toner NP12 BK</t>
  </si>
  <si>
    <t>STARTER NP12 BK</t>
  </si>
  <si>
    <t>DRUM NP12 BK</t>
  </si>
  <si>
    <t>8077C005NP</t>
  </si>
  <si>
    <t>8078C005NP</t>
  </si>
  <si>
    <t>8079C005NP</t>
  </si>
  <si>
    <t>Description</t>
  </si>
  <si>
    <t>% No. of 
Items</t>
  </si>
  <si>
    <t>Class</t>
  </si>
  <si>
    <t>A</t>
  </si>
  <si>
    <t>B</t>
  </si>
  <si>
    <t>C</t>
  </si>
  <si>
    <t>Annual Consumption
 (in Units)</t>
  </si>
  <si>
    <t>Unit Cost 
 (in Rs.)</t>
  </si>
  <si>
    <t>% Annual 
Usage Value</t>
  </si>
  <si>
    <t>Cumulative % 
No. of Items</t>
  </si>
  <si>
    <t>Cumulative % Annual 
Usage Value</t>
  </si>
  <si>
    <t>Count</t>
  </si>
  <si>
    <t>S. No.</t>
  </si>
  <si>
    <t>Annual Usage 
Value ( in 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</si>
</sst>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165" fontId="3" fillId="4" borderId="1" xfId="0" applyNumberFormat="1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2424"/>
      <color rgb="FFFF66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ABC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Cons_ABC!$I$1</c:f>
              <c:strCache>
                <c:ptCount val="1"/>
                <c:pt idx="0">
                  <c:v>Cumulative % Annual 
Usage Value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Cons_ABC!$K$2:$K$52</c:f>
              <c:numCache>
                <c:formatCode>0.00000</c:formatCode>
                <c:ptCount val="51"/>
                <c:pt idx="0">
                  <c:v>1.9607843137254901</c:v>
                </c:pt>
                <c:pt idx="1">
                  <c:v>3.9215686274509802</c:v>
                </c:pt>
                <c:pt idx="2">
                  <c:v>5.8823529411764701</c:v>
                </c:pt>
                <c:pt idx="3">
                  <c:v>7.8431372549019605</c:v>
                </c:pt>
                <c:pt idx="4">
                  <c:v>9.8039215686274499</c:v>
                </c:pt>
                <c:pt idx="5">
                  <c:v>11.76470588235294</c:v>
                </c:pt>
                <c:pt idx="6">
                  <c:v>13.725490196078431</c:v>
                </c:pt>
                <c:pt idx="7">
                  <c:v>15.686274509803921</c:v>
                </c:pt>
                <c:pt idx="8">
                  <c:v>17.647058823529409</c:v>
                </c:pt>
                <c:pt idx="9">
                  <c:v>19.6078431372549</c:v>
                </c:pt>
                <c:pt idx="10">
                  <c:v>21.56862745098039</c:v>
                </c:pt>
                <c:pt idx="11">
                  <c:v>23.52941176470588</c:v>
                </c:pt>
                <c:pt idx="12">
                  <c:v>25.490196078431371</c:v>
                </c:pt>
                <c:pt idx="13">
                  <c:v>27.450980392156861</c:v>
                </c:pt>
                <c:pt idx="14">
                  <c:v>29.411764705882351</c:v>
                </c:pt>
                <c:pt idx="15">
                  <c:v>31.372549019607842</c:v>
                </c:pt>
                <c:pt idx="16">
                  <c:v>33.333333333333329</c:v>
                </c:pt>
                <c:pt idx="17">
                  <c:v>35.294117647058819</c:v>
                </c:pt>
                <c:pt idx="18">
                  <c:v>37.254901960784309</c:v>
                </c:pt>
                <c:pt idx="19">
                  <c:v>39.2156862745098</c:v>
                </c:pt>
                <c:pt idx="20">
                  <c:v>41.17647058823529</c:v>
                </c:pt>
                <c:pt idx="21">
                  <c:v>43.13725490196078</c:v>
                </c:pt>
                <c:pt idx="22">
                  <c:v>45.098039215686271</c:v>
                </c:pt>
                <c:pt idx="23">
                  <c:v>47.058823529411761</c:v>
                </c:pt>
                <c:pt idx="24">
                  <c:v>49.019607843137251</c:v>
                </c:pt>
                <c:pt idx="25">
                  <c:v>50.980392156862742</c:v>
                </c:pt>
                <c:pt idx="26">
                  <c:v>52.941176470588232</c:v>
                </c:pt>
                <c:pt idx="27">
                  <c:v>54.901960784313722</c:v>
                </c:pt>
                <c:pt idx="28">
                  <c:v>56.862745098039213</c:v>
                </c:pt>
                <c:pt idx="29">
                  <c:v>58.823529411764703</c:v>
                </c:pt>
                <c:pt idx="30">
                  <c:v>60.784313725490193</c:v>
                </c:pt>
                <c:pt idx="31">
                  <c:v>62.745098039215684</c:v>
                </c:pt>
                <c:pt idx="32">
                  <c:v>64.705882352941174</c:v>
                </c:pt>
                <c:pt idx="33">
                  <c:v>66.666666666666657</c:v>
                </c:pt>
                <c:pt idx="34">
                  <c:v>68.62745098039214</c:v>
                </c:pt>
                <c:pt idx="35">
                  <c:v>70.588235294117624</c:v>
                </c:pt>
                <c:pt idx="36">
                  <c:v>72.549019607843107</c:v>
                </c:pt>
                <c:pt idx="37">
                  <c:v>74.50980392156859</c:v>
                </c:pt>
                <c:pt idx="38">
                  <c:v>76.470588235294073</c:v>
                </c:pt>
                <c:pt idx="39">
                  <c:v>78.431372549019557</c:v>
                </c:pt>
                <c:pt idx="40">
                  <c:v>80.39215686274504</c:v>
                </c:pt>
                <c:pt idx="41">
                  <c:v>82.352941176470523</c:v>
                </c:pt>
                <c:pt idx="42">
                  <c:v>84.313725490196006</c:v>
                </c:pt>
                <c:pt idx="43">
                  <c:v>86.274509803921489</c:v>
                </c:pt>
                <c:pt idx="44">
                  <c:v>88.235294117646973</c:v>
                </c:pt>
                <c:pt idx="45">
                  <c:v>90.196078431372456</c:v>
                </c:pt>
                <c:pt idx="46">
                  <c:v>92.156862745097939</c:v>
                </c:pt>
                <c:pt idx="47">
                  <c:v>94.117647058823422</c:v>
                </c:pt>
                <c:pt idx="48">
                  <c:v>96.078431372548906</c:v>
                </c:pt>
                <c:pt idx="49">
                  <c:v>98.039215686274389</c:v>
                </c:pt>
                <c:pt idx="50">
                  <c:v>99.999999999999872</c:v>
                </c:pt>
              </c:numCache>
            </c:numRef>
          </c:xVal>
          <c:yVal>
            <c:numRef>
              <c:f>Cons_ABC!$I$2:$I$52</c:f>
              <c:numCache>
                <c:formatCode>0.00000</c:formatCode>
                <c:ptCount val="51"/>
                <c:pt idx="0">
                  <c:v>13.011340025678706</c:v>
                </c:pt>
                <c:pt idx="1">
                  <c:v>25.435495740685642</c:v>
                </c:pt>
                <c:pt idx="2">
                  <c:v>37.31362430609235</c:v>
                </c:pt>
                <c:pt idx="3">
                  <c:v>49.180460611930116</c:v>
                </c:pt>
                <c:pt idx="4">
                  <c:v>59.634796359220346</c:v>
                </c:pt>
                <c:pt idx="5">
                  <c:v>67.379407824399692</c:v>
                </c:pt>
                <c:pt idx="6">
                  <c:v>70.808677541852404</c:v>
                </c:pt>
                <c:pt idx="7">
                  <c:v>73.620226559847055</c:v>
                </c:pt>
                <c:pt idx="8">
                  <c:v>76.3507112250022</c:v>
                </c:pt>
                <c:pt idx="9">
                  <c:v>78.691065048256235</c:v>
                </c:pt>
                <c:pt idx="10">
                  <c:v>80.936406168141062</c:v>
                </c:pt>
                <c:pt idx="11">
                  <c:v>83.140203310825413</c:v>
                </c:pt>
                <c:pt idx="12">
                  <c:v>84.765789998281591</c:v>
                </c:pt>
                <c:pt idx="13">
                  <c:v>86.077290994737041</c:v>
                </c:pt>
                <c:pt idx="14">
                  <c:v>87.220406309485469</c:v>
                </c:pt>
                <c:pt idx="15">
                  <c:v>88.169437596435316</c:v>
                </c:pt>
                <c:pt idx="16">
                  <c:v>88.87741524076381</c:v>
                </c:pt>
                <c:pt idx="17">
                  <c:v>89.474030124370657</c:v>
                </c:pt>
                <c:pt idx="18">
                  <c:v>90.008623255081957</c:v>
                </c:pt>
                <c:pt idx="19">
                  <c:v>90.540091328520973</c:v>
                </c:pt>
                <c:pt idx="20">
                  <c:v>91.038736933068009</c:v>
                </c:pt>
                <c:pt idx="21">
                  <c:v>91.536660178864281</c:v>
                </c:pt>
                <c:pt idx="22">
                  <c:v>91.987471862899113</c:v>
                </c:pt>
                <c:pt idx="23">
                  <c:v>92.393295828718593</c:v>
                </c:pt>
                <c:pt idx="24">
                  <c:v>92.789888472649452</c:v>
                </c:pt>
                <c:pt idx="25">
                  <c:v>93.153932517367195</c:v>
                </c:pt>
                <c:pt idx="26">
                  <c:v>93.515716694990189</c:v>
                </c:pt>
                <c:pt idx="27">
                  <c:v>93.87353201369379</c:v>
                </c:pt>
                <c:pt idx="28">
                  <c:v>94.21012186942869</c:v>
                </c:pt>
                <c:pt idx="29">
                  <c:v>94.546507435215233</c:v>
                </c:pt>
                <c:pt idx="30">
                  <c:v>94.873324581936487</c:v>
                </c:pt>
                <c:pt idx="31">
                  <c:v>95.191313652934568</c:v>
                </c:pt>
                <c:pt idx="32">
                  <c:v>95.508232654148031</c:v>
                </c:pt>
                <c:pt idx="33">
                  <c:v>95.82489081178008</c:v>
                </c:pt>
                <c:pt idx="34">
                  <c:v>96.138597700650109</c:v>
                </c:pt>
                <c:pt idx="35">
                  <c:v>96.447290520292256</c:v>
                </c:pt>
                <c:pt idx="36">
                  <c:v>96.741608116685924</c:v>
                </c:pt>
                <c:pt idx="37">
                  <c:v>97.033814037945547</c:v>
                </c:pt>
                <c:pt idx="38">
                  <c:v>97.320061859746858</c:v>
                </c:pt>
                <c:pt idx="39">
                  <c:v>97.574233184558935</c:v>
                </c:pt>
                <c:pt idx="40">
                  <c:v>97.826724987081676</c:v>
                </c:pt>
                <c:pt idx="41">
                  <c:v>98.076953304149271</c:v>
                </c:pt>
                <c:pt idx="42">
                  <c:v>98.310769944526811</c:v>
                </c:pt>
                <c:pt idx="43">
                  <c:v>98.539213601126676</c:v>
                </c:pt>
                <c:pt idx="44">
                  <c:v>98.767353476268298</c:v>
                </c:pt>
                <c:pt idx="45">
                  <c:v>98.99266769335938</c:v>
                </c:pt>
                <c:pt idx="46">
                  <c:v>99.216959670029894</c:v>
                </c:pt>
                <c:pt idx="47">
                  <c:v>99.421169478409936</c:v>
                </c:pt>
                <c:pt idx="48">
                  <c:v>99.623119419695229</c:v>
                </c:pt>
                <c:pt idx="49">
                  <c:v>99.814180910433095</c:v>
                </c:pt>
                <c:pt idx="5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24-4851-A6AA-67F775144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320704"/>
        <c:axId val="1732319264"/>
      </c:scatterChart>
      <c:valAx>
        <c:axId val="17323207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%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319264"/>
        <c:crosses val="autoZero"/>
        <c:crossBetween val="midCat"/>
        <c:majorUnit val="10"/>
      </c:valAx>
      <c:valAx>
        <c:axId val="1732319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% of Annual</a:t>
                </a:r>
                <a:r>
                  <a:rPr lang="en-US" b="1" baseline="0"/>
                  <a:t> Value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32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143087</xdr:colOff>
      <xdr:row>0</xdr:row>
      <xdr:rowOff>273055</xdr:rowOff>
    </xdr:from>
    <xdr:to>
      <xdr:col>17</xdr:col>
      <xdr:colOff>82127</xdr:colOff>
      <xdr:row>30</xdr:row>
      <xdr:rowOff>157061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4869C-76D6-4C24-B3D5-DDA5B1278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1048284</xdr:colOff>
      <xdr:row>24</xdr:row>
      <xdr:rowOff>75894</xdr:rowOff>
    </xdr:from>
    <xdr:ext cx="264560" cy="593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F5B33D-016D-A53E-2720-7922CC35F3DA}"/>
            </a:ext>
          </a:extLst>
        </xdr:cNvPr>
        <xdr:cNvSpPr txBox="1"/>
      </xdr:nvSpPr>
      <xdr:spPr>
        <a:xfrm rot="16200000">
          <a:off x="11086149" y="4907612"/>
          <a:ext cx="593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Class A</a:t>
          </a:r>
        </a:p>
      </xdr:txBody>
    </xdr:sp>
    <xdr:clientData/>
  </xdr:oneCellAnchor>
  <xdr:oneCellAnchor>
    <xdr:from>
      <xdr:col>14</xdr:col>
      <xdr:colOff>478655</xdr:colOff>
      <xdr:row>24</xdr:row>
      <xdr:rowOff>79096</xdr:rowOff>
    </xdr:from>
    <xdr:ext cx="264560" cy="5870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20C231D-A300-4D6E-8FF9-2A8551870F56}"/>
            </a:ext>
          </a:extLst>
        </xdr:cNvPr>
        <xdr:cNvSpPr txBox="1"/>
      </xdr:nvSpPr>
      <xdr:spPr>
        <a:xfrm rot="16200000">
          <a:off x="11906143" y="4907608"/>
          <a:ext cx="5870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Class B</a:t>
          </a:r>
        </a:p>
      </xdr:txBody>
    </xdr:sp>
    <xdr:clientData/>
  </xdr:oneCellAnchor>
  <xdr:oneCellAnchor>
    <xdr:from>
      <xdr:col>16</xdr:col>
      <xdr:colOff>647827</xdr:colOff>
      <xdr:row>3</xdr:row>
      <xdr:rowOff>146661</xdr:rowOff>
    </xdr:from>
    <xdr:ext cx="57720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8CBB48-996B-40D7-9C17-02FE608FE692}"/>
            </a:ext>
          </a:extLst>
        </xdr:cNvPr>
        <xdr:cNvSpPr txBox="1"/>
      </xdr:nvSpPr>
      <xdr:spPr>
        <a:xfrm>
          <a:off x="18638171" y="861036"/>
          <a:ext cx="5772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Class C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0.21481</cdr:x>
      <cdr:y>0.35016</cdr:y>
    </cdr:from>
    <cdr:to>
      <cdr:x>0.21481</cdr:x>
      <cdr:y>0.89889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6352BD8-BE63-485B-C2FC-BA41ECD1F633}"/>
            </a:ext>
          </a:extLst>
        </cdr:cNvPr>
        <cdr:cNvCxnSpPr/>
      </cdr:nvCxnSpPr>
      <cdr:spPr>
        <a:xfrm xmlns:a="http://schemas.openxmlformats.org/drawingml/2006/main">
          <a:off x="1176771" y="1932349"/>
          <a:ext cx="0" cy="3028095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0.36394</cdr:x>
      <cdr:y>0.18685</cdr:y>
    </cdr:from>
    <cdr:to>
      <cdr:x>0.36394</cdr:x>
      <cdr:y>0.89683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7C3F5C9-F34F-CB1B-A1AF-D26DF141401D}"/>
            </a:ext>
          </a:extLst>
        </cdr:cNvPr>
        <cdr:cNvCxnSpPr/>
      </cdr:nvCxnSpPr>
      <cdr:spPr>
        <a:xfrm xmlns:a="http://schemas.openxmlformats.org/drawingml/2006/main">
          <a:off x="1993734" y="1031137"/>
          <a:ext cx="0" cy="3917939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0.11233</cdr:x>
      <cdr:y>0.34835</cdr:y>
    </cdr:from>
    <cdr:to>
      <cdr:x>0.20914</cdr:x>
      <cdr:y>0.34835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96F8C2CB-4248-E73B-1D71-C164455E8937}"/>
            </a:ext>
          </a:extLst>
        </cdr:cNvPr>
        <cdr:cNvCxnSpPr/>
      </cdr:nvCxnSpPr>
      <cdr:spPr>
        <a:xfrm xmlns:a="http://schemas.openxmlformats.org/drawingml/2006/main" flipH="1">
          <a:off x="615365" y="1922353"/>
          <a:ext cx="530344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0.11486</cdr:x>
      <cdr:y>0.18967</cdr:y>
    </cdr:from>
    <cdr:to>
      <cdr:x>0.36249</cdr:x>
      <cdr:y>0.18967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11708F71-B002-89B8-1226-E7611B613122}"/>
            </a:ext>
          </a:extLst>
        </cdr:cNvPr>
        <cdr:cNvCxnSpPr/>
      </cdr:nvCxnSpPr>
      <cdr:spPr>
        <a:xfrm xmlns:a="http://schemas.openxmlformats.org/drawingml/2006/main" flipH="1">
          <a:off x="629225" y="1046683"/>
          <a:ext cx="1356565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7495-529E-4CC5-940C-FF701B7BE903}">
  <dimension ref="A1:L59"/>
  <sheetViews>
    <sheetView tabSelected="1" zoomScale="76" zoomScaleNormal="100" workbookViewId="0">
      <pane ySplit="1" topLeftCell="A2" activePane="bottomLeft" state="frozen"/>
      <selection pane="bottomLeft"/>
    </sheetView>
  </sheetViews>
  <sheetFormatPr defaultColWidth="20.21875" defaultRowHeight="13.8" x14ac:dyDescent="0.3"/>
  <cols>
    <col min="1" max="1" width="6.21875" style="1" customWidth="1"/>
    <col min="2" max="2" width="10.21875" style="1" bestFit="1" customWidth="1"/>
    <col min="3" max="3" width="16.33203125" style="1" bestFit="1" customWidth="1"/>
    <col min="4" max="4" width="10.33203125" style="1" bestFit="1" customWidth="1"/>
    <col min="5" max="5" width="8.5546875" style="1" bestFit="1" customWidth="1"/>
    <col min="6" max="6" width="18.21875" style="1" bestFit="1" customWidth="1"/>
    <col min="7" max="7" width="12.5546875" style="1" bestFit="1" customWidth="1"/>
    <col min="8" max="8" width="11.5546875" style="1" bestFit="1" customWidth="1"/>
    <col min="9" max="9" width="18.5546875" style="1" bestFit="1" customWidth="1"/>
    <col min="10" max="10" width="8" style="1" bestFit="1" customWidth="1"/>
    <col min="11" max="11" width="12.109375" style="1" bestFit="1" customWidth="1"/>
    <col min="12" max="12" width="5.6640625" style="1" bestFit="1" customWidth="1"/>
    <col min="13" max="16384" width="20.21875" style="1"/>
  </cols>
  <sheetData>
    <row r="1" spans="1:12" ht="43.2" x14ac:dyDescent="0.3">
      <c r="A1" s="8" t="s">
        <v>121</v>
      </c>
      <c r="B1" s="8" t="s">
        <v>1</v>
      </c>
      <c r="C1" s="8" t="s">
        <v>109</v>
      </c>
      <c r="D1" s="8" t="s">
        <v>17</v>
      </c>
      <c r="E1" s="9" t="s">
        <v>116</v>
      </c>
      <c r="F1" s="9" t="s">
        <v>115</v>
      </c>
      <c r="G1" s="10" t="s">
        <v>122</v>
      </c>
      <c r="H1" s="11" t="s">
        <v>117</v>
      </c>
      <c r="I1" s="12" t="s">
        <v>119</v>
      </c>
      <c r="J1" s="13" t="s">
        <v>110</v>
      </c>
      <c r="K1" s="12" t="s">
        <v>118</v>
      </c>
      <c r="L1" s="14" t="s">
        <v>111</v>
      </c>
    </row>
    <row r="2" spans="1:12" ht="14.4" x14ac:dyDescent="0.3">
      <c r="A2" s="17">
        <v>1</v>
      </c>
      <c r="B2" s="16" t="s">
        <v>0</v>
      </c>
      <c r="C2" s="16" t="s">
        <v>13</v>
      </c>
      <c r="D2" s="16" t="s">
        <v>18</v>
      </c>
      <c r="E2" s="17">
        <v>49566</v>
      </c>
      <c r="F2" s="17">
        <v>19588</v>
      </c>
      <c r="G2" s="17">
        <f t="shared" ref="G2:G52" si="0">E2*F2</f>
        <v>970898808</v>
      </c>
      <c r="H2" s="18">
        <f t="shared" ref="H2:H52" si="1">(G2/$G$53)*100</f>
        <v>13.011340025678706</v>
      </c>
      <c r="I2" s="19">
        <f>SUM($H$2:H2)</f>
        <v>13.011340025678706</v>
      </c>
      <c r="J2" s="19">
        <f t="shared" ref="J2:J52" si="2">100/51</f>
        <v>1.9607843137254901</v>
      </c>
      <c r="K2" s="19">
        <f>SUM($J$2:J2)</f>
        <v>1.9607843137254901</v>
      </c>
      <c r="L2" s="20" t="str">
        <f t="shared" ref="L2:L52" si="3">IF(I2&lt;=70,"A",IF(I2&lt;=90,"B","C"))</f>
        <v>A</v>
      </c>
    </row>
    <row r="3" spans="1:12" ht="14.4" x14ac:dyDescent="0.3">
      <c r="A3" s="17">
        <v>2</v>
      </c>
      <c r="B3" s="16" t="s">
        <v>2</v>
      </c>
      <c r="C3" s="16" t="s">
        <v>14</v>
      </c>
      <c r="D3" s="16" t="s">
        <v>18</v>
      </c>
      <c r="E3" s="17">
        <v>49956</v>
      </c>
      <c r="F3" s="17">
        <v>18558</v>
      </c>
      <c r="G3" s="17">
        <f t="shared" si="0"/>
        <v>927083448</v>
      </c>
      <c r="H3" s="18">
        <f t="shared" si="1"/>
        <v>12.424155715006936</v>
      </c>
      <c r="I3" s="19">
        <f>SUM($H$2:H3)</f>
        <v>25.435495740685642</v>
      </c>
      <c r="J3" s="19">
        <f t="shared" si="2"/>
        <v>1.9607843137254901</v>
      </c>
      <c r="K3" s="19">
        <f>SUM($J$2:J3)</f>
        <v>3.9215686274509802</v>
      </c>
      <c r="L3" s="20" t="str">
        <f t="shared" si="3"/>
        <v>A</v>
      </c>
    </row>
    <row r="4" spans="1:12" ht="14.4" x14ac:dyDescent="0.3">
      <c r="A4" s="17">
        <v>3</v>
      </c>
      <c r="B4" s="16" t="s">
        <v>3</v>
      </c>
      <c r="C4" s="16" t="s">
        <v>15</v>
      </c>
      <c r="D4" s="16" t="s">
        <v>18</v>
      </c>
      <c r="E4" s="17">
        <v>49566</v>
      </c>
      <c r="F4" s="17">
        <v>17882</v>
      </c>
      <c r="G4" s="17">
        <f t="shared" si="0"/>
        <v>886339212</v>
      </c>
      <c r="H4" s="18">
        <f t="shared" si="1"/>
        <v>11.878128565406708</v>
      </c>
      <c r="I4" s="19">
        <f>SUM($H$2:H4)</f>
        <v>37.31362430609235</v>
      </c>
      <c r="J4" s="19">
        <f t="shared" si="2"/>
        <v>1.9607843137254901</v>
      </c>
      <c r="K4" s="19">
        <f>SUM($J$2:J4)</f>
        <v>5.8823529411764701</v>
      </c>
      <c r="L4" s="20" t="str">
        <f t="shared" si="3"/>
        <v>A</v>
      </c>
    </row>
    <row r="5" spans="1:12" ht="14.4" x14ac:dyDescent="0.3">
      <c r="A5" s="17">
        <v>4</v>
      </c>
      <c r="B5" s="16" t="s">
        <v>4</v>
      </c>
      <c r="C5" s="16" t="s">
        <v>16</v>
      </c>
      <c r="D5" s="16" t="s">
        <v>18</v>
      </c>
      <c r="E5" s="17">
        <v>49566</v>
      </c>
      <c r="F5" s="17">
        <v>17865</v>
      </c>
      <c r="G5" s="17">
        <f t="shared" si="0"/>
        <v>885496590</v>
      </c>
      <c r="H5" s="18">
        <f t="shared" si="1"/>
        <v>11.866836305837762</v>
      </c>
      <c r="I5" s="19">
        <f>SUM($H$2:H5)</f>
        <v>49.180460611930116</v>
      </c>
      <c r="J5" s="19">
        <f t="shared" si="2"/>
        <v>1.9607843137254901</v>
      </c>
      <c r="K5" s="19">
        <f>SUM($J$2:J5)</f>
        <v>7.8431372549019605</v>
      </c>
      <c r="L5" s="20" t="str">
        <f t="shared" si="3"/>
        <v>A</v>
      </c>
    </row>
    <row r="6" spans="1:12" ht="14.4" x14ac:dyDescent="0.3">
      <c r="A6" s="17">
        <v>5</v>
      </c>
      <c r="B6" s="16" t="s">
        <v>5</v>
      </c>
      <c r="C6" s="16" t="s">
        <v>28</v>
      </c>
      <c r="D6" s="16" t="s">
        <v>18</v>
      </c>
      <c r="E6" s="17">
        <v>36884</v>
      </c>
      <c r="F6" s="17">
        <v>21150</v>
      </c>
      <c r="G6" s="17">
        <f t="shared" si="0"/>
        <v>780096600</v>
      </c>
      <c r="H6" s="18">
        <f t="shared" si="1"/>
        <v>10.454335747290227</v>
      </c>
      <c r="I6" s="19">
        <f>SUM($H$2:H6)</f>
        <v>59.634796359220346</v>
      </c>
      <c r="J6" s="19">
        <f t="shared" si="2"/>
        <v>1.9607843137254901</v>
      </c>
      <c r="K6" s="19">
        <f>SUM($J$2:J6)</f>
        <v>9.8039215686274499</v>
      </c>
      <c r="L6" s="20" t="str">
        <f t="shared" si="3"/>
        <v>A</v>
      </c>
    </row>
    <row r="7" spans="1:12" ht="14.4" x14ac:dyDescent="0.3">
      <c r="A7" s="17">
        <v>6</v>
      </c>
      <c r="B7" s="16" t="s">
        <v>6</v>
      </c>
      <c r="C7" s="16" t="s">
        <v>29</v>
      </c>
      <c r="D7" s="16" t="s">
        <v>18</v>
      </c>
      <c r="E7" s="17">
        <v>36884</v>
      </c>
      <c r="F7" s="17">
        <v>15668</v>
      </c>
      <c r="G7" s="17">
        <f t="shared" si="0"/>
        <v>577898512</v>
      </c>
      <c r="H7" s="18">
        <f t="shared" si="1"/>
        <v>7.7446114651793501</v>
      </c>
      <c r="I7" s="19">
        <f>SUM($H$2:H7)</f>
        <v>67.379407824399692</v>
      </c>
      <c r="J7" s="19">
        <f t="shared" si="2"/>
        <v>1.9607843137254901</v>
      </c>
      <c r="K7" s="19">
        <f>SUM($J$2:J7)</f>
        <v>11.76470588235294</v>
      </c>
      <c r="L7" s="20" t="str">
        <f t="shared" si="3"/>
        <v>A</v>
      </c>
    </row>
    <row r="8" spans="1:12" ht="14.4" x14ac:dyDescent="0.3">
      <c r="A8" s="15">
        <v>7</v>
      </c>
      <c r="B8" s="21" t="s">
        <v>7</v>
      </c>
      <c r="C8" s="21" t="s">
        <v>30</v>
      </c>
      <c r="D8" s="21" t="s">
        <v>18</v>
      </c>
      <c r="E8" s="15">
        <v>32556</v>
      </c>
      <c r="F8" s="15">
        <v>7860</v>
      </c>
      <c r="G8" s="15">
        <f t="shared" si="0"/>
        <v>255890160</v>
      </c>
      <c r="H8" s="22">
        <f t="shared" si="1"/>
        <v>3.4292697174527049</v>
      </c>
      <c r="I8" s="23">
        <f>SUM($H$2:H8)</f>
        <v>70.808677541852404</v>
      </c>
      <c r="J8" s="23">
        <f t="shared" si="2"/>
        <v>1.9607843137254901</v>
      </c>
      <c r="K8" s="23">
        <f>SUM($J$2:J8)</f>
        <v>13.725490196078431</v>
      </c>
      <c r="L8" s="15" t="str">
        <f t="shared" si="3"/>
        <v>B</v>
      </c>
    </row>
    <row r="9" spans="1:12" ht="14.4" x14ac:dyDescent="0.3">
      <c r="A9" s="15">
        <v>8</v>
      </c>
      <c r="B9" s="21" t="s">
        <v>8</v>
      </c>
      <c r="C9" s="21" t="s">
        <v>31</v>
      </c>
      <c r="D9" s="21" t="s">
        <v>18</v>
      </c>
      <c r="E9" s="15">
        <v>36884</v>
      </c>
      <c r="F9" s="15">
        <v>5688</v>
      </c>
      <c r="G9" s="15">
        <f t="shared" si="0"/>
        <v>209796192</v>
      </c>
      <c r="H9" s="22">
        <f t="shared" si="1"/>
        <v>2.8115490179946483</v>
      </c>
      <c r="I9" s="23">
        <f>SUM($H$2:H9)</f>
        <v>73.620226559847055</v>
      </c>
      <c r="J9" s="23">
        <f t="shared" si="2"/>
        <v>1.9607843137254901</v>
      </c>
      <c r="K9" s="23">
        <f>SUM($J$2:J9)</f>
        <v>15.686274509803921</v>
      </c>
      <c r="L9" s="15" t="str">
        <f t="shared" si="3"/>
        <v>B</v>
      </c>
    </row>
    <row r="10" spans="1:12" ht="14.4" x14ac:dyDescent="0.3">
      <c r="A10" s="15">
        <v>9</v>
      </c>
      <c r="B10" s="21" t="s">
        <v>9</v>
      </c>
      <c r="C10" s="21" t="s">
        <v>24</v>
      </c>
      <c r="D10" s="21" t="s">
        <v>18</v>
      </c>
      <c r="E10" s="15">
        <v>36884</v>
      </c>
      <c r="F10" s="15">
        <v>5524</v>
      </c>
      <c r="G10" s="15">
        <f t="shared" si="0"/>
        <v>203747216</v>
      </c>
      <c r="H10" s="22">
        <f t="shared" si="1"/>
        <v>2.73048466515514</v>
      </c>
      <c r="I10" s="23">
        <f>SUM($H$2:H10)</f>
        <v>76.3507112250022</v>
      </c>
      <c r="J10" s="23">
        <f t="shared" si="2"/>
        <v>1.9607843137254901</v>
      </c>
      <c r="K10" s="23">
        <f>SUM($J$2:J10)</f>
        <v>17.647058823529409</v>
      </c>
      <c r="L10" s="15" t="str">
        <f t="shared" si="3"/>
        <v>B</v>
      </c>
    </row>
    <row r="11" spans="1:12" ht="14.4" x14ac:dyDescent="0.3">
      <c r="A11" s="15">
        <v>10</v>
      </c>
      <c r="B11" s="21" t="s">
        <v>10</v>
      </c>
      <c r="C11" s="21" t="s">
        <v>25</v>
      </c>
      <c r="D11" s="21" t="s">
        <v>18</v>
      </c>
      <c r="E11" s="15">
        <v>35889</v>
      </c>
      <c r="F11" s="15">
        <v>4866</v>
      </c>
      <c r="G11" s="15">
        <f t="shared" si="0"/>
        <v>174635874</v>
      </c>
      <c r="H11" s="22">
        <f t="shared" si="1"/>
        <v>2.3403538232540329</v>
      </c>
      <c r="I11" s="23">
        <f>SUM($H$2:H11)</f>
        <v>78.691065048256235</v>
      </c>
      <c r="J11" s="23">
        <f t="shared" si="2"/>
        <v>1.9607843137254901</v>
      </c>
      <c r="K11" s="23">
        <f>SUM($J$2:J11)</f>
        <v>19.6078431372549</v>
      </c>
      <c r="L11" s="15" t="str">
        <f t="shared" si="3"/>
        <v>B</v>
      </c>
    </row>
    <row r="12" spans="1:12" ht="14.4" x14ac:dyDescent="0.3">
      <c r="A12" s="15">
        <v>11</v>
      </c>
      <c r="B12" s="21" t="s">
        <v>11</v>
      </c>
      <c r="C12" s="21" t="s">
        <v>26</v>
      </c>
      <c r="D12" s="21" t="s">
        <v>18</v>
      </c>
      <c r="E12" s="15">
        <v>29560</v>
      </c>
      <c r="F12" s="15">
        <v>5668</v>
      </c>
      <c r="G12" s="15">
        <f t="shared" si="0"/>
        <v>167546080</v>
      </c>
      <c r="H12" s="22">
        <f t="shared" si="1"/>
        <v>2.2453411198848299</v>
      </c>
      <c r="I12" s="23">
        <f>SUM($H$2:H12)</f>
        <v>80.936406168141062</v>
      </c>
      <c r="J12" s="23">
        <f t="shared" si="2"/>
        <v>1.9607843137254901</v>
      </c>
      <c r="K12" s="23">
        <f>SUM($J$2:J12)</f>
        <v>21.56862745098039</v>
      </c>
      <c r="L12" s="15" t="str">
        <f t="shared" si="3"/>
        <v>B</v>
      </c>
    </row>
    <row r="13" spans="1:12" ht="14.4" x14ac:dyDescent="0.3">
      <c r="A13" s="15">
        <v>12</v>
      </c>
      <c r="B13" s="21" t="s">
        <v>12</v>
      </c>
      <c r="C13" s="21" t="s">
        <v>27</v>
      </c>
      <c r="D13" s="21" t="s">
        <v>18</v>
      </c>
      <c r="E13" s="15">
        <v>29566</v>
      </c>
      <c r="F13" s="15">
        <v>5562</v>
      </c>
      <c r="G13" s="15">
        <f t="shared" si="0"/>
        <v>164446092</v>
      </c>
      <c r="H13" s="22">
        <f t="shared" si="1"/>
        <v>2.2037971426843517</v>
      </c>
      <c r="I13" s="23">
        <f>SUM($H$2:H13)</f>
        <v>83.140203310825413</v>
      </c>
      <c r="J13" s="23">
        <f t="shared" si="2"/>
        <v>1.9607843137254901</v>
      </c>
      <c r="K13" s="23">
        <f>SUM($J$2:J13)</f>
        <v>23.52941176470588</v>
      </c>
      <c r="L13" s="15" t="str">
        <f t="shared" si="3"/>
        <v>B</v>
      </c>
    </row>
    <row r="14" spans="1:12" ht="14.4" x14ac:dyDescent="0.3">
      <c r="A14" s="15">
        <v>13</v>
      </c>
      <c r="B14" s="21" t="s">
        <v>40</v>
      </c>
      <c r="C14" s="21" t="s">
        <v>20</v>
      </c>
      <c r="D14" s="21" t="s">
        <v>19</v>
      </c>
      <c r="E14" s="15">
        <v>26566</v>
      </c>
      <c r="F14" s="15">
        <v>4566</v>
      </c>
      <c r="G14" s="15">
        <f t="shared" si="0"/>
        <v>121300356</v>
      </c>
      <c r="H14" s="22">
        <f t="shared" si="1"/>
        <v>1.6255866874561824</v>
      </c>
      <c r="I14" s="23">
        <f>SUM($H$2:H14)</f>
        <v>84.765789998281591</v>
      </c>
      <c r="J14" s="23">
        <f t="shared" si="2"/>
        <v>1.9607843137254901</v>
      </c>
      <c r="K14" s="23">
        <f>SUM($J$2:J14)</f>
        <v>25.490196078431371</v>
      </c>
      <c r="L14" s="15" t="str">
        <f t="shared" si="3"/>
        <v>B</v>
      </c>
    </row>
    <row r="15" spans="1:12" ht="14.4" x14ac:dyDescent="0.3">
      <c r="A15" s="15">
        <v>14</v>
      </c>
      <c r="B15" s="21" t="s">
        <v>41</v>
      </c>
      <c r="C15" s="21" t="s">
        <v>21</v>
      </c>
      <c r="D15" s="21" t="s">
        <v>19</v>
      </c>
      <c r="E15" s="15">
        <v>29566</v>
      </c>
      <c r="F15" s="15">
        <v>3310</v>
      </c>
      <c r="G15" s="15">
        <f t="shared" si="0"/>
        <v>97863460</v>
      </c>
      <c r="H15" s="22">
        <f t="shared" si="1"/>
        <v>1.3115009964554483</v>
      </c>
      <c r="I15" s="23">
        <f>SUM($H$2:H15)</f>
        <v>86.077290994737041</v>
      </c>
      <c r="J15" s="23">
        <f t="shared" si="2"/>
        <v>1.9607843137254901</v>
      </c>
      <c r="K15" s="23">
        <f>SUM($J$2:J15)</f>
        <v>27.450980392156861</v>
      </c>
      <c r="L15" s="15" t="str">
        <f t="shared" si="3"/>
        <v>B</v>
      </c>
    </row>
    <row r="16" spans="1:12" ht="14.4" x14ac:dyDescent="0.3">
      <c r="A16" s="15">
        <v>15</v>
      </c>
      <c r="B16" s="21" t="s">
        <v>42</v>
      </c>
      <c r="C16" s="21" t="s">
        <v>22</v>
      </c>
      <c r="D16" s="21" t="s">
        <v>19</v>
      </c>
      <c r="E16" s="15">
        <v>29556</v>
      </c>
      <c r="F16" s="15">
        <v>2886</v>
      </c>
      <c r="G16" s="15">
        <f t="shared" si="0"/>
        <v>85298616</v>
      </c>
      <c r="H16" s="22">
        <f t="shared" si="1"/>
        <v>1.1431153147484325</v>
      </c>
      <c r="I16" s="23">
        <f>SUM($H$2:H16)</f>
        <v>87.220406309485469</v>
      </c>
      <c r="J16" s="23">
        <f t="shared" si="2"/>
        <v>1.9607843137254901</v>
      </c>
      <c r="K16" s="23">
        <f>SUM($J$2:J16)</f>
        <v>29.411764705882351</v>
      </c>
      <c r="L16" s="15" t="str">
        <f t="shared" si="3"/>
        <v>B</v>
      </c>
    </row>
    <row r="17" spans="1:12" ht="14.4" x14ac:dyDescent="0.3">
      <c r="A17" s="15">
        <v>16</v>
      </c>
      <c r="B17" s="21" t="s">
        <v>43</v>
      </c>
      <c r="C17" s="21" t="s">
        <v>23</v>
      </c>
      <c r="D17" s="21" t="s">
        <v>19</v>
      </c>
      <c r="E17" s="15">
        <v>29556</v>
      </c>
      <c r="F17" s="15">
        <v>2396</v>
      </c>
      <c r="G17" s="15">
        <f t="shared" si="0"/>
        <v>70816176</v>
      </c>
      <c r="H17" s="22">
        <f t="shared" si="1"/>
        <v>0.94903128694984218</v>
      </c>
      <c r="I17" s="23">
        <f>SUM($H$2:H17)</f>
        <v>88.169437596435316</v>
      </c>
      <c r="J17" s="23">
        <f t="shared" si="2"/>
        <v>1.9607843137254901</v>
      </c>
      <c r="K17" s="23">
        <f>SUM($J$2:J17)</f>
        <v>31.372549019607842</v>
      </c>
      <c r="L17" s="15" t="str">
        <f t="shared" si="3"/>
        <v>B</v>
      </c>
    </row>
    <row r="18" spans="1:12" ht="14.4" x14ac:dyDescent="0.3">
      <c r="A18" s="15">
        <v>17</v>
      </c>
      <c r="B18" s="21" t="s">
        <v>44</v>
      </c>
      <c r="C18" s="21" t="s">
        <v>32</v>
      </c>
      <c r="D18" s="21" t="s">
        <v>19</v>
      </c>
      <c r="E18" s="15">
        <v>9665</v>
      </c>
      <c r="F18" s="15">
        <v>5466</v>
      </c>
      <c r="G18" s="15">
        <f t="shared" si="0"/>
        <v>52828890</v>
      </c>
      <c r="H18" s="22">
        <f t="shared" si="1"/>
        <v>0.70797764432848853</v>
      </c>
      <c r="I18" s="23">
        <f>SUM($H$2:H18)</f>
        <v>88.87741524076381</v>
      </c>
      <c r="J18" s="23">
        <f t="shared" si="2"/>
        <v>1.9607843137254901</v>
      </c>
      <c r="K18" s="23">
        <f>SUM($J$2:J18)</f>
        <v>33.333333333333329</v>
      </c>
      <c r="L18" s="15" t="str">
        <f t="shared" si="3"/>
        <v>B</v>
      </c>
    </row>
    <row r="19" spans="1:12" ht="14.4" x14ac:dyDescent="0.3">
      <c r="A19" s="15">
        <v>18</v>
      </c>
      <c r="B19" s="21" t="s">
        <v>45</v>
      </c>
      <c r="C19" s="21" t="s">
        <v>33</v>
      </c>
      <c r="D19" s="21" t="s">
        <v>19</v>
      </c>
      <c r="E19" s="15">
        <v>9924</v>
      </c>
      <c r="F19" s="15">
        <v>4486</v>
      </c>
      <c r="G19" s="15">
        <f t="shared" si="0"/>
        <v>44519064</v>
      </c>
      <c r="H19" s="22">
        <f t="shared" si="1"/>
        <v>0.59661488360685266</v>
      </c>
      <c r="I19" s="23">
        <f>SUM($H$2:H19)</f>
        <v>89.474030124370657</v>
      </c>
      <c r="J19" s="23">
        <f t="shared" si="2"/>
        <v>1.9607843137254901</v>
      </c>
      <c r="K19" s="23">
        <f>SUM($J$2:J19)</f>
        <v>35.294117647058819</v>
      </c>
      <c r="L19" s="15" t="str">
        <f t="shared" si="3"/>
        <v>B</v>
      </c>
    </row>
    <row r="20" spans="1:12" ht="14.4" x14ac:dyDescent="0.3">
      <c r="A20" s="15">
        <v>19</v>
      </c>
      <c r="B20" s="21" t="s">
        <v>46</v>
      </c>
      <c r="C20" s="21" t="s">
        <v>34</v>
      </c>
      <c r="D20" s="21" t="s">
        <v>19</v>
      </c>
      <c r="E20" s="15">
        <v>15546</v>
      </c>
      <c r="F20" s="15">
        <v>2566</v>
      </c>
      <c r="G20" s="15">
        <f t="shared" si="0"/>
        <v>39891036</v>
      </c>
      <c r="H20" s="22">
        <f t="shared" si="1"/>
        <v>0.53459313071130077</v>
      </c>
      <c r="I20" s="23">
        <f>SUM($H$2:H20)</f>
        <v>90.008623255081957</v>
      </c>
      <c r="J20" s="23">
        <f t="shared" si="2"/>
        <v>1.9607843137254901</v>
      </c>
      <c r="K20" s="23">
        <f>SUM($J$2:J20)</f>
        <v>37.254901960784309</v>
      </c>
      <c r="L20" s="15" t="str">
        <f t="shared" si="3"/>
        <v>C</v>
      </c>
    </row>
    <row r="21" spans="1:12" ht="14.4" x14ac:dyDescent="0.3">
      <c r="A21" s="15">
        <v>20</v>
      </c>
      <c r="B21" s="21" t="s">
        <v>89</v>
      </c>
      <c r="C21" s="21" t="s">
        <v>63</v>
      </c>
      <c r="D21" s="21" t="s">
        <v>75</v>
      </c>
      <c r="E21" s="15">
        <v>15546</v>
      </c>
      <c r="F21" s="15">
        <v>2551</v>
      </c>
      <c r="G21" s="15">
        <f t="shared" si="0"/>
        <v>39657846</v>
      </c>
      <c r="H21" s="22">
        <f t="shared" si="1"/>
        <v>0.53146807343902125</v>
      </c>
      <c r="I21" s="23">
        <f>SUM($H$2:H21)</f>
        <v>90.540091328520973</v>
      </c>
      <c r="J21" s="23">
        <f t="shared" si="2"/>
        <v>1.9607843137254901</v>
      </c>
      <c r="K21" s="23">
        <f>SUM($J$2:J21)</f>
        <v>39.2156862745098</v>
      </c>
      <c r="L21" s="15" t="str">
        <f t="shared" si="3"/>
        <v>C</v>
      </c>
    </row>
    <row r="22" spans="1:12" ht="14.4" x14ac:dyDescent="0.3">
      <c r="A22" s="15">
        <v>21</v>
      </c>
      <c r="B22" s="21" t="s">
        <v>47</v>
      </c>
      <c r="C22" s="21" t="s">
        <v>35</v>
      </c>
      <c r="D22" s="21" t="s">
        <v>19</v>
      </c>
      <c r="E22" s="15">
        <v>10446</v>
      </c>
      <c r="F22" s="15">
        <v>3562</v>
      </c>
      <c r="G22" s="15">
        <f t="shared" si="0"/>
        <v>37208652</v>
      </c>
      <c r="H22" s="22">
        <f t="shared" si="1"/>
        <v>0.49864560454702916</v>
      </c>
      <c r="I22" s="23">
        <f>SUM($H$2:H22)</f>
        <v>91.038736933068009</v>
      </c>
      <c r="J22" s="23">
        <f t="shared" si="2"/>
        <v>1.9607843137254901</v>
      </c>
      <c r="K22" s="23">
        <f>SUM($J$2:J22)</f>
        <v>41.17647058823529</v>
      </c>
      <c r="L22" s="15" t="str">
        <f t="shared" si="3"/>
        <v>C</v>
      </c>
    </row>
    <row r="23" spans="1:12" ht="14.4" x14ac:dyDescent="0.3">
      <c r="A23" s="15">
        <v>22</v>
      </c>
      <c r="B23" s="21" t="s">
        <v>48</v>
      </c>
      <c r="C23" s="21" t="s">
        <v>36</v>
      </c>
      <c r="D23" s="21" t="s">
        <v>19</v>
      </c>
      <c r="E23" s="15">
        <v>16550</v>
      </c>
      <c r="F23" s="15">
        <v>2245</v>
      </c>
      <c r="G23" s="15">
        <f t="shared" si="0"/>
        <v>37154750</v>
      </c>
      <c r="H23" s="22">
        <f t="shared" si="1"/>
        <v>0.49792324579626618</v>
      </c>
      <c r="I23" s="23">
        <f>SUM($H$2:H23)</f>
        <v>91.536660178864281</v>
      </c>
      <c r="J23" s="23">
        <f t="shared" si="2"/>
        <v>1.9607843137254901</v>
      </c>
      <c r="K23" s="23">
        <f>SUM($J$2:J23)</f>
        <v>43.13725490196078</v>
      </c>
      <c r="L23" s="15" t="str">
        <f t="shared" si="3"/>
        <v>C</v>
      </c>
    </row>
    <row r="24" spans="1:12" ht="14.4" x14ac:dyDescent="0.3">
      <c r="A24" s="15">
        <v>23</v>
      </c>
      <c r="B24" s="21" t="s">
        <v>106</v>
      </c>
      <c r="C24" s="21" t="s">
        <v>103</v>
      </c>
      <c r="D24" s="21" t="s">
        <v>102</v>
      </c>
      <c r="E24" s="15">
        <v>7556</v>
      </c>
      <c r="F24" s="15">
        <v>4452</v>
      </c>
      <c r="G24" s="15">
        <f t="shared" si="0"/>
        <v>33639312</v>
      </c>
      <c r="H24" s="22">
        <f t="shared" si="1"/>
        <v>0.45081168403483501</v>
      </c>
      <c r="I24" s="23">
        <f>SUM($H$2:H24)</f>
        <v>91.987471862899113</v>
      </c>
      <c r="J24" s="23">
        <f t="shared" si="2"/>
        <v>1.9607843137254901</v>
      </c>
      <c r="K24" s="23">
        <f>SUM($J$2:J24)</f>
        <v>45.098039215686271</v>
      </c>
      <c r="L24" s="15" t="str">
        <f t="shared" si="3"/>
        <v>C</v>
      </c>
    </row>
    <row r="25" spans="1:12" ht="14.4" x14ac:dyDescent="0.3">
      <c r="A25" s="15">
        <v>24</v>
      </c>
      <c r="B25" s="21" t="s">
        <v>90</v>
      </c>
      <c r="C25" s="21" t="s">
        <v>77</v>
      </c>
      <c r="D25" s="21" t="s">
        <v>76</v>
      </c>
      <c r="E25" s="15">
        <v>6654</v>
      </c>
      <c r="F25" s="15">
        <v>4551</v>
      </c>
      <c r="G25" s="15">
        <f t="shared" si="0"/>
        <v>30282354</v>
      </c>
      <c r="H25" s="22">
        <f t="shared" si="1"/>
        <v>0.40582396581948599</v>
      </c>
      <c r="I25" s="23">
        <f>SUM($H$2:H25)</f>
        <v>92.393295828718593</v>
      </c>
      <c r="J25" s="23">
        <f t="shared" si="2"/>
        <v>1.9607843137254901</v>
      </c>
      <c r="K25" s="23">
        <f>SUM($J$2:J25)</f>
        <v>47.058823529411761</v>
      </c>
      <c r="L25" s="15" t="str">
        <f t="shared" si="3"/>
        <v>C</v>
      </c>
    </row>
    <row r="26" spans="1:12" ht="14.4" x14ac:dyDescent="0.3">
      <c r="A26" s="15">
        <v>25</v>
      </c>
      <c r="B26" s="21" t="s">
        <v>49</v>
      </c>
      <c r="C26" s="21" t="s">
        <v>37</v>
      </c>
      <c r="D26" s="21" t="s">
        <v>19</v>
      </c>
      <c r="E26" s="15">
        <v>10446</v>
      </c>
      <c r="F26" s="15">
        <v>2833</v>
      </c>
      <c r="G26" s="15">
        <f t="shared" si="0"/>
        <v>29593518</v>
      </c>
      <c r="H26" s="22">
        <f t="shared" si="1"/>
        <v>0.39659264393086291</v>
      </c>
      <c r="I26" s="23">
        <f>SUM($H$2:H26)</f>
        <v>92.789888472649452</v>
      </c>
      <c r="J26" s="23">
        <f t="shared" si="2"/>
        <v>1.9607843137254901</v>
      </c>
      <c r="K26" s="23">
        <f>SUM($J$2:J26)</f>
        <v>49.019607843137251</v>
      </c>
      <c r="L26" s="15" t="str">
        <f t="shared" si="3"/>
        <v>C</v>
      </c>
    </row>
    <row r="27" spans="1:12" ht="14.4" x14ac:dyDescent="0.3">
      <c r="A27" s="15">
        <v>26</v>
      </c>
      <c r="B27" s="21" t="s">
        <v>91</v>
      </c>
      <c r="C27" s="21" t="s">
        <v>78</v>
      </c>
      <c r="D27" s="21" t="s">
        <v>76</v>
      </c>
      <c r="E27" s="15">
        <v>7665</v>
      </c>
      <c r="F27" s="15">
        <v>3544</v>
      </c>
      <c r="G27" s="15">
        <f t="shared" si="0"/>
        <v>27164760</v>
      </c>
      <c r="H27" s="22">
        <f t="shared" si="1"/>
        <v>0.36404404471774349</v>
      </c>
      <c r="I27" s="23">
        <f>SUM($H$2:H27)</f>
        <v>93.153932517367195</v>
      </c>
      <c r="J27" s="23">
        <f t="shared" si="2"/>
        <v>1.9607843137254901</v>
      </c>
      <c r="K27" s="23">
        <f>SUM($J$2:J27)</f>
        <v>50.980392156862742</v>
      </c>
      <c r="L27" s="15" t="str">
        <f t="shared" si="3"/>
        <v>C</v>
      </c>
    </row>
    <row r="28" spans="1:12" ht="14.4" x14ac:dyDescent="0.3">
      <c r="A28" s="15">
        <v>27</v>
      </c>
      <c r="B28" s="21" t="s">
        <v>52</v>
      </c>
      <c r="C28" s="21" t="s">
        <v>64</v>
      </c>
      <c r="D28" s="21" t="s">
        <v>75</v>
      </c>
      <c r="E28" s="15">
        <v>7665</v>
      </c>
      <c r="F28" s="15">
        <v>3522</v>
      </c>
      <c r="G28" s="15">
        <f t="shared" si="0"/>
        <v>26996130</v>
      </c>
      <c r="H28" s="22">
        <f t="shared" si="1"/>
        <v>0.36178417762299453</v>
      </c>
      <c r="I28" s="23">
        <f>SUM($H$2:H28)</f>
        <v>93.515716694990189</v>
      </c>
      <c r="J28" s="23">
        <f t="shared" si="2"/>
        <v>1.9607843137254901</v>
      </c>
      <c r="K28" s="23">
        <f>SUM($J$2:J28)</f>
        <v>52.941176470588232</v>
      </c>
      <c r="L28" s="15" t="str">
        <f t="shared" si="3"/>
        <v>C</v>
      </c>
    </row>
    <row r="29" spans="1:12" ht="14.4" x14ac:dyDescent="0.3">
      <c r="A29" s="15">
        <v>28</v>
      </c>
      <c r="B29" s="21" t="s">
        <v>50</v>
      </c>
      <c r="C29" s="21" t="s">
        <v>38</v>
      </c>
      <c r="D29" s="21" t="s">
        <v>19</v>
      </c>
      <c r="E29" s="15">
        <v>10446</v>
      </c>
      <c r="F29" s="15">
        <v>2556</v>
      </c>
      <c r="G29" s="15">
        <f t="shared" si="0"/>
        <v>26699976</v>
      </c>
      <c r="H29" s="22">
        <f t="shared" si="1"/>
        <v>0.35781531870359534</v>
      </c>
      <c r="I29" s="23">
        <f>SUM($H$2:H29)</f>
        <v>93.87353201369379</v>
      </c>
      <c r="J29" s="23">
        <f t="shared" si="2"/>
        <v>1.9607843137254901</v>
      </c>
      <c r="K29" s="23">
        <f>SUM($J$2:J29)</f>
        <v>54.901960784313722</v>
      </c>
      <c r="L29" s="15" t="str">
        <f t="shared" si="3"/>
        <v>C</v>
      </c>
    </row>
    <row r="30" spans="1:12" ht="14.4" x14ac:dyDescent="0.3">
      <c r="A30" s="15">
        <v>29</v>
      </c>
      <c r="B30" s="21" t="s">
        <v>92</v>
      </c>
      <c r="C30" s="21" t="s">
        <v>79</v>
      </c>
      <c r="D30" s="21" t="s">
        <v>76</v>
      </c>
      <c r="E30" s="15">
        <v>7556</v>
      </c>
      <c r="F30" s="15">
        <v>3324</v>
      </c>
      <c r="G30" s="15">
        <f t="shared" si="0"/>
        <v>25116144</v>
      </c>
      <c r="H30" s="22">
        <f t="shared" si="1"/>
        <v>0.3365898557349038</v>
      </c>
      <c r="I30" s="23">
        <f>SUM($H$2:H30)</f>
        <v>94.21012186942869</v>
      </c>
      <c r="J30" s="23">
        <f t="shared" si="2"/>
        <v>1.9607843137254901</v>
      </c>
      <c r="K30" s="23">
        <f>SUM($J$2:J30)</f>
        <v>56.862745098039213</v>
      </c>
      <c r="L30" s="15" t="str">
        <f t="shared" si="3"/>
        <v>C</v>
      </c>
    </row>
    <row r="31" spans="1:12" ht="14.4" x14ac:dyDescent="0.3">
      <c r="A31" s="15">
        <v>30</v>
      </c>
      <c r="B31" s="21" t="s">
        <v>51</v>
      </c>
      <c r="C31" s="21" t="s">
        <v>39</v>
      </c>
      <c r="D31" s="21" t="s">
        <v>19</v>
      </c>
      <c r="E31" s="15">
        <v>10450</v>
      </c>
      <c r="F31" s="15">
        <v>2402</v>
      </c>
      <c r="G31" s="15">
        <f t="shared" si="0"/>
        <v>25100900</v>
      </c>
      <c r="H31" s="22">
        <f t="shared" si="1"/>
        <v>0.33638556578654139</v>
      </c>
      <c r="I31" s="23">
        <f>SUM($H$2:H31)</f>
        <v>94.546507435215233</v>
      </c>
      <c r="J31" s="23">
        <f t="shared" si="2"/>
        <v>1.9607843137254901</v>
      </c>
      <c r="K31" s="23">
        <f>SUM($J$2:J31)</f>
        <v>58.823529411764703</v>
      </c>
      <c r="L31" s="15" t="str">
        <f t="shared" si="3"/>
        <v>C</v>
      </c>
    </row>
    <row r="32" spans="1:12" ht="14.4" x14ac:dyDescent="0.3">
      <c r="A32" s="15">
        <v>31</v>
      </c>
      <c r="B32" s="21" t="s">
        <v>93</v>
      </c>
      <c r="C32" s="21" t="s">
        <v>80</v>
      </c>
      <c r="D32" s="21" t="s">
        <v>76</v>
      </c>
      <c r="E32" s="15">
        <v>6654</v>
      </c>
      <c r="F32" s="15">
        <v>3665</v>
      </c>
      <c r="G32" s="15">
        <f t="shared" si="0"/>
        <v>24386910</v>
      </c>
      <c r="H32" s="22">
        <f t="shared" si="1"/>
        <v>0.32681714672125162</v>
      </c>
      <c r="I32" s="23">
        <f>SUM($H$2:H32)</f>
        <v>94.873324581936487</v>
      </c>
      <c r="J32" s="23">
        <f t="shared" si="2"/>
        <v>1.9607843137254901</v>
      </c>
      <c r="K32" s="23">
        <f>SUM($J$2:J32)</f>
        <v>60.784313725490193</v>
      </c>
      <c r="L32" s="15" t="str">
        <f t="shared" si="3"/>
        <v>C</v>
      </c>
    </row>
    <row r="33" spans="1:12" ht="14.4" x14ac:dyDescent="0.3">
      <c r="A33" s="15">
        <v>32</v>
      </c>
      <c r="B33" s="21" t="s">
        <v>94</v>
      </c>
      <c r="C33" s="21" t="s">
        <v>81</v>
      </c>
      <c r="D33" s="21" t="s">
        <v>76</v>
      </c>
      <c r="E33" s="15">
        <v>6654</v>
      </c>
      <c r="F33" s="15">
        <v>3566</v>
      </c>
      <c r="G33" s="15">
        <f t="shared" si="0"/>
        <v>23728164</v>
      </c>
      <c r="H33" s="22">
        <f t="shared" si="1"/>
        <v>0.31798907099808543</v>
      </c>
      <c r="I33" s="23">
        <f>SUM($H$2:H33)</f>
        <v>95.191313652934568</v>
      </c>
      <c r="J33" s="23">
        <f t="shared" si="2"/>
        <v>1.9607843137254901</v>
      </c>
      <c r="K33" s="23">
        <f>SUM($J$2:J33)</f>
        <v>62.745098039215684</v>
      </c>
      <c r="L33" s="15" t="str">
        <f t="shared" si="3"/>
        <v>C</v>
      </c>
    </row>
    <row r="34" spans="1:12" ht="14.4" x14ac:dyDescent="0.3">
      <c r="A34" s="15">
        <v>33</v>
      </c>
      <c r="B34" s="21" t="s">
        <v>95</v>
      </c>
      <c r="C34" s="21" t="s">
        <v>82</v>
      </c>
      <c r="D34" s="21" t="s">
        <v>76</v>
      </c>
      <c r="E34" s="15">
        <v>6654</v>
      </c>
      <c r="F34" s="15">
        <v>3554</v>
      </c>
      <c r="G34" s="15">
        <f t="shared" si="0"/>
        <v>23648316</v>
      </c>
      <c r="H34" s="22">
        <f t="shared" si="1"/>
        <v>0.31691900121345923</v>
      </c>
      <c r="I34" s="23">
        <f>SUM($H$2:H34)</f>
        <v>95.508232654148031</v>
      </c>
      <c r="J34" s="23">
        <f t="shared" si="2"/>
        <v>1.9607843137254901</v>
      </c>
      <c r="K34" s="23">
        <f>SUM($J$2:J34)</f>
        <v>64.705882352941174</v>
      </c>
      <c r="L34" s="15" t="str">
        <f t="shared" si="3"/>
        <v>C</v>
      </c>
    </row>
    <row r="35" spans="1:12" ht="14.4" x14ac:dyDescent="0.3">
      <c r="A35" s="15">
        <v>34</v>
      </c>
      <c r="B35" s="21" t="s">
        <v>53</v>
      </c>
      <c r="C35" s="21" t="s">
        <v>65</v>
      </c>
      <c r="D35" s="21" t="s">
        <v>75</v>
      </c>
      <c r="E35" s="15">
        <v>10446</v>
      </c>
      <c r="F35" s="15">
        <v>2262</v>
      </c>
      <c r="G35" s="15">
        <f t="shared" si="0"/>
        <v>23628852</v>
      </c>
      <c r="H35" s="22">
        <f t="shared" si="1"/>
        <v>0.31665815763205502</v>
      </c>
      <c r="I35" s="23">
        <f>SUM($H$2:H35)</f>
        <v>95.82489081178008</v>
      </c>
      <c r="J35" s="23">
        <f t="shared" si="2"/>
        <v>1.9607843137254901</v>
      </c>
      <c r="K35" s="23">
        <f>SUM($J$2:J35)</f>
        <v>66.666666666666657</v>
      </c>
      <c r="L35" s="15" t="str">
        <f t="shared" si="3"/>
        <v>C</v>
      </c>
    </row>
    <row r="36" spans="1:12" ht="14.4" x14ac:dyDescent="0.3">
      <c r="A36" s="15">
        <v>35</v>
      </c>
      <c r="B36" s="21" t="s">
        <v>54</v>
      </c>
      <c r="C36" s="21" t="s">
        <v>66</v>
      </c>
      <c r="D36" s="21" t="s">
        <v>75</v>
      </c>
      <c r="E36" s="15">
        <v>9665</v>
      </c>
      <c r="F36" s="15">
        <v>2422</v>
      </c>
      <c r="G36" s="15">
        <f t="shared" si="0"/>
        <v>23408630</v>
      </c>
      <c r="H36" s="22">
        <f t="shared" si="1"/>
        <v>0.31370688887003279</v>
      </c>
      <c r="I36" s="23">
        <f>SUM($H$2:H36)</f>
        <v>96.138597700650109</v>
      </c>
      <c r="J36" s="23">
        <f t="shared" si="2"/>
        <v>1.9607843137254901</v>
      </c>
      <c r="K36" s="23">
        <f>SUM($J$2:J36)</f>
        <v>68.62745098039214</v>
      </c>
      <c r="L36" s="15" t="str">
        <f t="shared" si="3"/>
        <v>C</v>
      </c>
    </row>
    <row r="37" spans="1:12" ht="14.4" x14ac:dyDescent="0.3">
      <c r="A37" s="15">
        <v>36</v>
      </c>
      <c r="B37" s="21" t="s">
        <v>96</v>
      </c>
      <c r="C37" s="21" t="s">
        <v>83</v>
      </c>
      <c r="D37" s="21" t="s">
        <v>76</v>
      </c>
      <c r="E37" s="15">
        <v>10233</v>
      </c>
      <c r="F37" s="15">
        <v>2251</v>
      </c>
      <c r="G37" s="15">
        <f t="shared" si="0"/>
        <v>23034483</v>
      </c>
      <c r="H37" s="22">
        <f t="shared" si="1"/>
        <v>0.30869281964214307</v>
      </c>
      <c r="I37" s="23">
        <f>SUM($H$2:H37)</f>
        <v>96.447290520292256</v>
      </c>
      <c r="J37" s="23">
        <f t="shared" si="2"/>
        <v>1.9607843137254901</v>
      </c>
      <c r="K37" s="23">
        <f>SUM($J$2:J37)</f>
        <v>70.588235294117624</v>
      </c>
      <c r="L37" s="15" t="str">
        <f t="shared" si="3"/>
        <v>C</v>
      </c>
    </row>
    <row r="38" spans="1:12" ht="14.4" x14ac:dyDescent="0.3">
      <c r="A38" s="15">
        <v>37</v>
      </c>
      <c r="B38" s="21" t="s">
        <v>97</v>
      </c>
      <c r="C38" s="21" t="s">
        <v>84</v>
      </c>
      <c r="D38" s="21" t="s">
        <v>76</v>
      </c>
      <c r="E38" s="15">
        <v>9924</v>
      </c>
      <c r="F38" s="15">
        <v>2213</v>
      </c>
      <c r="G38" s="15">
        <f t="shared" si="0"/>
        <v>21961812</v>
      </c>
      <c r="H38" s="22">
        <f t="shared" si="1"/>
        <v>0.29431759639366134</v>
      </c>
      <c r="I38" s="23">
        <f>SUM($H$2:H38)</f>
        <v>96.741608116685924</v>
      </c>
      <c r="J38" s="23">
        <f t="shared" si="2"/>
        <v>1.9607843137254901</v>
      </c>
      <c r="K38" s="23">
        <f>SUM($J$2:J38)</f>
        <v>72.549019607843107</v>
      </c>
      <c r="L38" s="15" t="str">
        <f t="shared" si="3"/>
        <v>C</v>
      </c>
    </row>
    <row r="39" spans="1:12" ht="14.4" x14ac:dyDescent="0.3">
      <c r="A39" s="15">
        <v>38</v>
      </c>
      <c r="B39" s="21" t="s">
        <v>55</v>
      </c>
      <c r="C39" s="21" t="s">
        <v>67</v>
      </c>
      <c r="D39" s="21" t="s">
        <v>75</v>
      </c>
      <c r="E39" s="15">
        <v>9665</v>
      </c>
      <c r="F39" s="15">
        <v>2256</v>
      </c>
      <c r="G39" s="15">
        <f t="shared" si="0"/>
        <v>21804240</v>
      </c>
      <c r="H39" s="22">
        <f t="shared" si="1"/>
        <v>0.29220592125961764</v>
      </c>
      <c r="I39" s="23">
        <f>SUM($H$2:H39)</f>
        <v>97.033814037945547</v>
      </c>
      <c r="J39" s="23">
        <f t="shared" si="2"/>
        <v>1.9607843137254901</v>
      </c>
      <c r="K39" s="23">
        <f>SUM($J$2:J39)</f>
        <v>74.50980392156859</v>
      </c>
      <c r="L39" s="15" t="str">
        <f t="shared" si="3"/>
        <v>C</v>
      </c>
    </row>
    <row r="40" spans="1:12" ht="14.4" x14ac:dyDescent="0.3">
      <c r="A40" s="15">
        <v>39</v>
      </c>
      <c r="B40" s="21" t="s">
        <v>56</v>
      </c>
      <c r="C40" s="21" t="s">
        <v>68</v>
      </c>
      <c r="D40" s="21" t="s">
        <v>75</v>
      </c>
      <c r="E40" s="15">
        <v>9665</v>
      </c>
      <c r="F40" s="15">
        <v>2210</v>
      </c>
      <c r="G40" s="15">
        <f t="shared" si="0"/>
        <v>21359650</v>
      </c>
      <c r="H40" s="22">
        <f t="shared" si="1"/>
        <v>0.28624782180130981</v>
      </c>
      <c r="I40" s="23">
        <f>SUM($H$2:H40)</f>
        <v>97.320061859746858</v>
      </c>
      <c r="J40" s="23">
        <f t="shared" si="2"/>
        <v>1.9607843137254901</v>
      </c>
      <c r="K40" s="23">
        <f>SUM($J$2:J40)</f>
        <v>76.470588235294073</v>
      </c>
      <c r="L40" s="15" t="str">
        <f t="shared" si="3"/>
        <v>C</v>
      </c>
    </row>
    <row r="41" spans="1:12" ht="14.4" x14ac:dyDescent="0.3">
      <c r="A41" s="15">
        <v>40</v>
      </c>
      <c r="B41" s="21" t="s">
        <v>57</v>
      </c>
      <c r="C41" s="21" t="s">
        <v>69</v>
      </c>
      <c r="D41" s="21" t="s">
        <v>75</v>
      </c>
      <c r="E41" s="15">
        <v>15546</v>
      </c>
      <c r="F41" s="15">
        <v>1220</v>
      </c>
      <c r="G41" s="15">
        <f t="shared" si="0"/>
        <v>18966120</v>
      </c>
      <c r="H41" s="22">
        <f t="shared" si="1"/>
        <v>0.25417132481207599</v>
      </c>
      <c r="I41" s="23">
        <f>SUM($H$2:H41)</f>
        <v>97.574233184558935</v>
      </c>
      <c r="J41" s="23">
        <f t="shared" si="2"/>
        <v>1.9607843137254901</v>
      </c>
      <c r="K41" s="23">
        <f>SUM($J$2:J41)</f>
        <v>78.431372549019557</v>
      </c>
      <c r="L41" s="15" t="str">
        <f t="shared" si="3"/>
        <v>C</v>
      </c>
    </row>
    <row r="42" spans="1:12" ht="14.4" x14ac:dyDescent="0.3">
      <c r="A42" s="15">
        <v>41</v>
      </c>
      <c r="B42" s="21" t="s">
        <v>98</v>
      </c>
      <c r="C42" s="21" t="s">
        <v>85</v>
      </c>
      <c r="D42" s="21" t="s">
        <v>76</v>
      </c>
      <c r="E42" s="15">
        <v>8445</v>
      </c>
      <c r="F42" s="15">
        <v>2231</v>
      </c>
      <c r="G42" s="15">
        <f t="shared" si="0"/>
        <v>18840795</v>
      </c>
      <c r="H42" s="22">
        <f t="shared" si="1"/>
        <v>0.25249180252274778</v>
      </c>
      <c r="I42" s="23">
        <f>SUM($H$2:H42)</f>
        <v>97.826724987081676</v>
      </c>
      <c r="J42" s="23">
        <f t="shared" si="2"/>
        <v>1.9607843137254901</v>
      </c>
      <c r="K42" s="23">
        <f>SUM($J$2:J42)</f>
        <v>80.39215686274504</v>
      </c>
      <c r="L42" s="15" t="str">
        <f t="shared" si="3"/>
        <v>C</v>
      </c>
    </row>
    <row r="43" spans="1:12" ht="14.4" x14ac:dyDescent="0.3">
      <c r="A43" s="15">
        <v>42</v>
      </c>
      <c r="B43" s="21" t="s">
        <v>99</v>
      </c>
      <c r="C43" s="21" t="s">
        <v>86</v>
      </c>
      <c r="D43" s="21" t="s">
        <v>76</v>
      </c>
      <c r="E43" s="15">
        <v>8445</v>
      </c>
      <c r="F43" s="15">
        <v>2211</v>
      </c>
      <c r="G43" s="15">
        <f t="shared" si="0"/>
        <v>18671895</v>
      </c>
      <c r="H43" s="22">
        <f t="shared" si="1"/>
        <v>0.25022831706759091</v>
      </c>
      <c r="I43" s="23">
        <f>SUM($H$2:H43)</f>
        <v>98.076953304149271</v>
      </c>
      <c r="J43" s="23">
        <f t="shared" si="2"/>
        <v>1.9607843137254901</v>
      </c>
      <c r="K43" s="23">
        <f>SUM($J$2:J43)</f>
        <v>82.352941176470523</v>
      </c>
      <c r="L43" s="15" t="str">
        <f t="shared" si="3"/>
        <v>C</v>
      </c>
    </row>
    <row r="44" spans="1:12" ht="14.4" x14ac:dyDescent="0.3">
      <c r="A44" s="15">
        <v>43</v>
      </c>
      <c r="B44" s="21" t="s">
        <v>58</v>
      </c>
      <c r="C44" s="21" t="s">
        <v>70</v>
      </c>
      <c r="D44" s="21" t="s">
        <v>75</v>
      </c>
      <c r="E44" s="15">
        <v>10233</v>
      </c>
      <c r="F44" s="15">
        <v>1705</v>
      </c>
      <c r="G44" s="15">
        <f t="shared" si="0"/>
        <v>17447265</v>
      </c>
      <c r="H44" s="22">
        <f t="shared" si="1"/>
        <v>0.23381664037754507</v>
      </c>
      <c r="I44" s="23">
        <f>SUM($H$2:H44)</f>
        <v>98.310769944526811</v>
      </c>
      <c r="J44" s="23">
        <f t="shared" si="2"/>
        <v>1.9607843137254901</v>
      </c>
      <c r="K44" s="23">
        <f>SUM($J$2:J44)</f>
        <v>84.313725490196006</v>
      </c>
      <c r="L44" s="15" t="str">
        <f t="shared" si="3"/>
        <v>C</v>
      </c>
    </row>
    <row r="45" spans="1:12" ht="14.4" x14ac:dyDescent="0.3">
      <c r="A45" s="15">
        <v>44</v>
      </c>
      <c r="B45" s="21" t="s">
        <v>100</v>
      </c>
      <c r="C45" s="21" t="s">
        <v>87</v>
      </c>
      <c r="D45" s="21" t="s">
        <v>76</v>
      </c>
      <c r="E45" s="15">
        <v>7556</v>
      </c>
      <c r="F45" s="15">
        <v>2256</v>
      </c>
      <c r="G45" s="15">
        <f t="shared" si="0"/>
        <v>17046336</v>
      </c>
      <c r="H45" s="22">
        <f t="shared" si="1"/>
        <v>0.22844365659986252</v>
      </c>
      <c r="I45" s="23">
        <f>SUM($H$2:H45)</f>
        <v>98.539213601126676</v>
      </c>
      <c r="J45" s="23">
        <f t="shared" si="2"/>
        <v>1.9607843137254901</v>
      </c>
      <c r="K45" s="23">
        <f>SUM($J$2:J45)</f>
        <v>86.274509803921489</v>
      </c>
      <c r="L45" s="15" t="str">
        <f t="shared" si="3"/>
        <v>C</v>
      </c>
    </row>
    <row r="46" spans="1:12" ht="14.4" x14ac:dyDescent="0.3">
      <c r="A46" s="15">
        <v>45</v>
      </c>
      <c r="B46" s="21" t="s">
        <v>107</v>
      </c>
      <c r="C46" s="21" t="s">
        <v>104</v>
      </c>
      <c r="D46" s="21" t="s">
        <v>102</v>
      </c>
      <c r="E46" s="15">
        <v>7556</v>
      </c>
      <c r="F46" s="15">
        <v>2253</v>
      </c>
      <c r="G46" s="15">
        <f t="shared" si="0"/>
        <v>17023668</v>
      </c>
      <c r="H46" s="22">
        <f t="shared" si="1"/>
        <v>0.22813987514161801</v>
      </c>
      <c r="I46" s="23">
        <f>SUM($H$2:H46)</f>
        <v>98.767353476268298</v>
      </c>
      <c r="J46" s="23">
        <f t="shared" si="2"/>
        <v>1.9607843137254901</v>
      </c>
      <c r="K46" s="23">
        <f>SUM($J$2:J46)</f>
        <v>88.235294117646973</v>
      </c>
      <c r="L46" s="15" t="str">
        <f t="shared" si="3"/>
        <v>C</v>
      </c>
    </row>
    <row r="47" spans="1:12" ht="14.4" x14ac:dyDescent="0.3">
      <c r="A47" s="15">
        <v>46</v>
      </c>
      <c r="B47" s="21" t="s">
        <v>59</v>
      </c>
      <c r="C47" s="21" t="s">
        <v>71</v>
      </c>
      <c r="D47" s="21" t="s">
        <v>75</v>
      </c>
      <c r="E47" s="15">
        <v>10233</v>
      </c>
      <c r="F47" s="15">
        <v>1643</v>
      </c>
      <c r="G47" s="15">
        <f t="shared" si="0"/>
        <v>16812819</v>
      </c>
      <c r="H47" s="22">
        <f t="shared" si="1"/>
        <v>0.22531421709108887</v>
      </c>
      <c r="I47" s="23">
        <f>SUM($H$2:H47)</f>
        <v>98.99266769335938</v>
      </c>
      <c r="J47" s="23">
        <f t="shared" si="2"/>
        <v>1.9607843137254901</v>
      </c>
      <c r="K47" s="23">
        <f>SUM($J$2:J47)</f>
        <v>90.196078431372456</v>
      </c>
      <c r="L47" s="15" t="str">
        <f t="shared" si="3"/>
        <v>C</v>
      </c>
    </row>
    <row r="48" spans="1:12" ht="14.4" x14ac:dyDescent="0.3">
      <c r="A48" s="15">
        <v>47</v>
      </c>
      <c r="B48" s="21" t="s">
        <v>108</v>
      </c>
      <c r="C48" s="21" t="s">
        <v>105</v>
      </c>
      <c r="D48" s="21" t="s">
        <v>102</v>
      </c>
      <c r="E48" s="15">
        <v>7556</v>
      </c>
      <c r="F48" s="15">
        <v>2215</v>
      </c>
      <c r="G48" s="15">
        <f t="shared" si="0"/>
        <v>16736540</v>
      </c>
      <c r="H48" s="22">
        <f t="shared" si="1"/>
        <v>0.224291976670521</v>
      </c>
      <c r="I48" s="23">
        <f>SUM($H$2:H48)</f>
        <v>99.216959670029894</v>
      </c>
      <c r="J48" s="23">
        <f t="shared" si="2"/>
        <v>1.9607843137254901</v>
      </c>
      <c r="K48" s="23">
        <f>SUM($J$2:J48)</f>
        <v>92.156862745097939</v>
      </c>
      <c r="L48" s="15" t="str">
        <f t="shared" si="3"/>
        <v>C</v>
      </c>
    </row>
    <row r="49" spans="1:12" ht="14.4" x14ac:dyDescent="0.3">
      <c r="A49" s="15">
        <v>48</v>
      </c>
      <c r="B49" s="21" t="s">
        <v>60</v>
      </c>
      <c r="C49" s="21" t="s">
        <v>72</v>
      </c>
      <c r="D49" s="21" t="s">
        <v>75</v>
      </c>
      <c r="E49" s="15">
        <v>7665</v>
      </c>
      <c r="F49" s="15">
        <v>1988</v>
      </c>
      <c r="G49" s="15">
        <f t="shared" si="0"/>
        <v>15238020</v>
      </c>
      <c r="H49" s="22">
        <f t="shared" si="1"/>
        <v>0.20420980838004349</v>
      </c>
      <c r="I49" s="23">
        <f>SUM($H$2:H49)</f>
        <v>99.421169478409936</v>
      </c>
      <c r="J49" s="23">
        <f t="shared" si="2"/>
        <v>1.9607843137254901</v>
      </c>
      <c r="K49" s="23">
        <f>SUM($J$2:J49)</f>
        <v>94.117647058823422</v>
      </c>
      <c r="L49" s="15" t="str">
        <f t="shared" si="3"/>
        <v>C</v>
      </c>
    </row>
    <row r="50" spans="1:12" ht="14.4" x14ac:dyDescent="0.3">
      <c r="A50" s="15">
        <v>49</v>
      </c>
      <c r="B50" s="21" t="s">
        <v>61</v>
      </c>
      <c r="C50" s="21" t="s">
        <v>73</v>
      </c>
      <c r="D50" s="21" t="s">
        <v>75</v>
      </c>
      <c r="E50" s="15">
        <v>7665</v>
      </c>
      <c r="F50" s="15">
        <v>1966</v>
      </c>
      <c r="G50" s="15">
        <f t="shared" si="0"/>
        <v>15069390</v>
      </c>
      <c r="H50" s="22">
        <f t="shared" si="1"/>
        <v>0.2019499412852945</v>
      </c>
      <c r="I50" s="23">
        <f>SUM($H$2:H50)</f>
        <v>99.623119419695229</v>
      </c>
      <c r="J50" s="23">
        <f t="shared" si="2"/>
        <v>1.9607843137254901</v>
      </c>
      <c r="K50" s="23">
        <f>SUM($J$2:J50)</f>
        <v>96.078431372548906</v>
      </c>
      <c r="L50" s="15" t="str">
        <f t="shared" si="3"/>
        <v>C</v>
      </c>
    </row>
    <row r="51" spans="1:12" ht="14.4" x14ac:dyDescent="0.3">
      <c r="A51" s="15">
        <v>50</v>
      </c>
      <c r="B51" s="21" t="s">
        <v>62</v>
      </c>
      <c r="C51" s="21" t="s">
        <v>74</v>
      </c>
      <c r="D51" s="21" t="s">
        <v>75</v>
      </c>
      <c r="E51" s="15">
        <v>7665</v>
      </c>
      <c r="F51" s="15">
        <v>1860</v>
      </c>
      <c r="G51" s="15">
        <f t="shared" si="0"/>
        <v>14256900</v>
      </c>
      <c r="H51" s="22">
        <f t="shared" si="1"/>
        <v>0.19106149073786766</v>
      </c>
      <c r="I51" s="23">
        <f>SUM($H$2:H51)</f>
        <v>99.814180910433095</v>
      </c>
      <c r="J51" s="23">
        <f t="shared" si="2"/>
        <v>1.9607843137254901</v>
      </c>
      <c r="K51" s="23">
        <f>SUM($J$2:J51)</f>
        <v>98.039215686274389</v>
      </c>
      <c r="L51" s="15" t="str">
        <f t="shared" si="3"/>
        <v>C</v>
      </c>
    </row>
    <row r="52" spans="1:12" ht="14.4" x14ac:dyDescent="0.3">
      <c r="A52" s="15">
        <v>51</v>
      </c>
      <c r="B52" s="21" t="s">
        <v>101</v>
      </c>
      <c r="C52" s="21" t="s">
        <v>88</v>
      </c>
      <c r="D52" s="21" t="s">
        <v>76</v>
      </c>
      <c r="E52" s="15">
        <v>10233</v>
      </c>
      <c r="F52" s="15">
        <v>1355</v>
      </c>
      <c r="G52" s="15">
        <f t="shared" si="0"/>
        <v>13865715</v>
      </c>
      <c r="H52" s="22">
        <f t="shared" si="1"/>
        <v>0.18581908956690529</v>
      </c>
      <c r="I52" s="23">
        <f>SUM($H$2:H52)</f>
        <v>100</v>
      </c>
      <c r="J52" s="23">
        <f t="shared" si="2"/>
        <v>1.9607843137254901</v>
      </c>
      <c r="K52" s="23">
        <f>SUM($J$2:J52)</f>
        <v>99.999999999999872</v>
      </c>
      <c r="L52" s="15" t="str">
        <f t="shared" si="3"/>
        <v>C</v>
      </c>
    </row>
    <row r="53" spans="1:12" s="3" customFormat="1" ht="14.4" x14ac:dyDescent="0.3">
      <c r="A53" s="15"/>
      <c r="B53" s="15"/>
      <c r="C53" s="15"/>
      <c r="D53" s="15"/>
      <c r="E53" s="15"/>
      <c r="F53" s="15"/>
      <c r="G53" s="20">
        <f>SUM(G2:G52)</f>
        <v>7461943244</v>
      </c>
      <c r="H53" s="22">
        <f t="shared" ref="H53" si="4">(G53/$G$53)*100</f>
        <v>100</v>
      </c>
      <c r="I53" s="22"/>
      <c r="J53" s="23"/>
      <c r="K53" s="23"/>
      <c r="L53" s="15"/>
    </row>
    <row r="56" spans="1:12" ht="27.6" x14ac:dyDescent="0.3">
      <c r="D56" s="4" t="s">
        <v>111</v>
      </c>
      <c r="E56" s="4" t="s">
        <v>120</v>
      </c>
      <c r="F56" s="2" t="s">
        <v>119</v>
      </c>
      <c r="G56" s="2" t="s">
        <v>118</v>
      </c>
    </row>
    <row r="57" spans="1:12" x14ac:dyDescent="0.3">
      <c r="D57" s="5" t="s">
        <v>112</v>
      </c>
      <c r="E57" s="6">
        <f>COUNTIF($L$2:$L$52, "A")</f>
        <v>6</v>
      </c>
      <c r="F57" s="7">
        <f>_xlfn.MAXIFS(I2:I52, L2:L52, "A")</f>
        <v>67.379407824399692</v>
      </c>
      <c r="G57" s="7">
        <f>_xlfn.MAXIFS(K2:K52, L2:L52, "A")</f>
        <v>11.76470588235294</v>
      </c>
    </row>
    <row r="58" spans="1:12" x14ac:dyDescent="0.3">
      <c r="D58" s="5" t="s">
        <v>113</v>
      </c>
      <c r="E58" s="6">
        <f>COUNTIF($L$2:$L$52, "B")</f>
        <v>12</v>
      </c>
      <c r="F58" s="7">
        <f>_xlfn.MAXIFS(I3:I53, L3:L53, "B")</f>
        <v>89.474030124370657</v>
      </c>
      <c r="G58" s="7">
        <f>_xlfn.MAXIFS(K3:K53, L3:L53, "B")</f>
        <v>35.294117647058819</v>
      </c>
    </row>
    <row r="59" spans="1:12" x14ac:dyDescent="0.3">
      <c r="D59" s="5" t="s">
        <v>114</v>
      </c>
      <c r="E59" s="6">
        <f>COUNTIF($L$2:$L$52, "C")</f>
        <v>33</v>
      </c>
      <c r="F59" s="7">
        <f>_xlfn.MAXIFS(I4:I54, L4:L54, "C")</f>
        <v>100</v>
      </c>
      <c r="G59" s="7">
        <f>_xlfn.MAXIFS(K4:K54, L4:L54, "C")</f>
        <v>99.999999999999872</v>
      </c>
    </row>
  </sheetData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Cons_ABC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abHhiii .</dc:creator>
  <cp:lastModifiedBy>abHhiii .</cp:lastModifiedBy>
  <cp:lastPrinted>2025-04-24T17:09:49Z</cp:lastPrinted>
  <dcterms:created xsi:type="dcterms:W3CDTF">2025-04-22T08:06:16Z</dcterms:created>
  <dcterms:modified xsi:type="dcterms:W3CDTF">2025-05-09T04:26:58Z</dcterms:modified>
</cp:coreProperties>
</file>