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OR\MOR SEM - 4\PROJECT\Surabhi_23236761054\Forecasting\Decomposition\"/>
    </mc:Choice>
  </mc:AlternateContent>
  <xr:revisionPtr revIDLastSave="0" documentId="13_ncr:1_{F7DCF8AA-DC13-404C-92BF-DDE8478BED8D}" xr6:coauthVersionLast="47" xr6:coauthVersionMax="47" xr10:uidLastSave="{00000000-0000-0000-0000-000000000000}"/>
  <bookViews>
    <workbookView xWindow="-108" yWindow="-108" windowWidth="23256" windowHeight="12456" activeTab="1" xr2:uid="{F7640F6A-9101-4EE3-B411-9534CE09E93A}"/>
  </bookViews>
  <sheets>
    <sheet name="Demand" sheetId="2" r:id="rId1"/>
    <sheet name="Item-1" sheetId="8" r:id="rId2"/>
    <sheet name="Item-2" sheetId="3" r:id="rId3"/>
    <sheet name="Item-3" sheetId="4" r:id="rId4"/>
    <sheet name="Item-4" sheetId="5" r:id="rId5"/>
    <sheet name="Item-5" sheetId="6" r:id="rId6"/>
    <sheet name="Item-6" sheetId="7" r:id="rId7"/>
  </sheets>
  <definedNames>
    <definedName name="_xlnm.Print_Area" localSheetId="1">'Item-1'!$C$1:$P$68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9" i="7" l="1"/>
  <c r="N60" i="7"/>
  <c r="N61" i="7"/>
  <c r="N62" i="7"/>
  <c r="N63" i="7"/>
  <c r="N64" i="7"/>
  <c r="J63" i="7"/>
  <c r="J64" i="7"/>
  <c r="J62" i="7"/>
  <c r="J59" i="7"/>
  <c r="J60" i="7"/>
  <c r="J61" i="7"/>
  <c r="B64" i="7"/>
  <c r="M64" i="7"/>
  <c r="B63" i="7"/>
  <c r="M63" i="7"/>
  <c r="B62" i="7"/>
  <c r="M62" i="7"/>
  <c r="B61" i="7"/>
  <c r="M61" i="7"/>
  <c r="B60" i="7"/>
  <c r="M60" i="7"/>
  <c r="B59" i="7"/>
  <c r="M59" i="7"/>
  <c r="N59" i="6"/>
  <c r="N60" i="6"/>
  <c r="N61" i="6"/>
  <c r="N62" i="6"/>
  <c r="N63" i="6"/>
  <c r="N64" i="6"/>
  <c r="J63" i="6"/>
  <c r="J64" i="6"/>
  <c r="J62" i="6"/>
  <c r="J59" i="6"/>
  <c r="J60" i="6"/>
  <c r="J61" i="6"/>
  <c r="B64" i="6"/>
  <c r="M64" i="6"/>
  <c r="B63" i="6"/>
  <c r="M63" i="6"/>
  <c r="B62" i="6"/>
  <c r="M62" i="6"/>
  <c r="B61" i="6"/>
  <c r="M61" i="6"/>
  <c r="B60" i="6"/>
  <c r="M60" i="6"/>
  <c r="B59" i="6"/>
  <c r="M59" i="6"/>
  <c r="N59" i="5"/>
  <c r="N60" i="5"/>
  <c r="N61" i="5"/>
  <c r="N62" i="5"/>
  <c r="N63" i="5"/>
  <c r="N64" i="5"/>
  <c r="J63" i="5"/>
  <c r="J64" i="5"/>
  <c r="J62" i="5"/>
  <c r="J59" i="5"/>
  <c r="J60" i="5"/>
  <c r="J61" i="5"/>
  <c r="B64" i="5"/>
  <c r="M64" i="5"/>
  <c r="B63" i="5"/>
  <c r="M63" i="5"/>
  <c r="B62" i="5"/>
  <c r="M62" i="5"/>
  <c r="B61" i="5"/>
  <c r="M61" i="5"/>
  <c r="B60" i="5"/>
  <c r="M60" i="5"/>
  <c r="B59" i="5"/>
  <c r="M59" i="5"/>
  <c r="N59" i="4"/>
  <c r="N60" i="4"/>
  <c r="N61" i="4"/>
  <c r="N62" i="4"/>
  <c r="N63" i="4"/>
  <c r="N64" i="4"/>
  <c r="M59" i="4"/>
  <c r="M60" i="4"/>
  <c r="M61" i="4"/>
  <c r="M62" i="4"/>
  <c r="M63" i="4"/>
  <c r="M64" i="4"/>
  <c r="J64" i="4"/>
  <c r="J63" i="4"/>
  <c r="J62" i="4"/>
  <c r="J59" i="4"/>
  <c r="J60" i="4"/>
  <c r="J61" i="4"/>
  <c r="B59" i="4"/>
  <c r="B60" i="4"/>
  <c r="B61" i="4"/>
  <c r="B62" i="4"/>
  <c r="B63" i="4"/>
  <c r="B64" i="4"/>
  <c r="N59" i="3"/>
  <c r="N60" i="3"/>
  <c r="N61" i="3"/>
  <c r="N62" i="3"/>
  <c r="N63" i="3"/>
  <c r="N64" i="3"/>
  <c r="M59" i="3"/>
  <c r="M60" i="3"/>
  <c r="M61" i="3"/>
  <c r="M62" i="3"/>
  <c r="M63" i="3"/>
  <c r="M64" i="3"/>
  <c r="J64" i="3"/>
  <c r="J63" i="3"/>
  <c r="J62" i="3"/>
  <c r="J61" i="3"/>
  <c r="J60" i="3"/>
  <c r="J59" i="3"/>
  <c r="B64" i="3"/>
  <c r="B59" i="3"/>
  <c r="B60" i="3"/>
  <c r="B61" i="3"/>
  <c r="B62" i="3"/>
  <c r="B63" i="3"/>
  <c r="J64" i="8"/>
  <c r="J63" i="8"/>
  <c r="J62" i="8"/>
  <c r="J59" i="8"/>
  <c r="J61" i="8"/>
  <c r="N61" i="8" s="1"/>
  <c r="J60" i="8"/>
  <c r="N59" i="8"/>
  <c r="J53" i="8"/>
  <c r="J54" i="8"/>
  <c r="J55" i="8"/>
  <c r="J56" i="8"/>
  <c r="J57" i="8"/>
  <c r="J58" i="8"/>
  <c r="N64" i="8"/>
  <c r="N63" i="8"/>
  <c r="N62" i="8"/>
  <c r="N60" i="8"/>
  <c r="M64" i="8"/>
  <c r="M63" i="8"/>
  <c r="M62" i="8"/>
  <c r="M61" i="8"/>
  <c r="M60" i="8"/>
  <c r="M59" i="8"/>
  <c r="B64" i="8"/>
  <c r="B63" i="8"/>
  <c r="B62" i="8"/>
  <c r="B61" i="8"/>
  <c r="B60" i="8"/>
  <c r="B59" i="8"/>
  <c r="B58" i="8"/>
  <c r="E52" i="7" l="1"/>
  <c r="E51" i="7"/>
  <c r="F52" i="7" s="1"/>
  <c r="G52" i="7" s="1"/>
  <c r="E50" i="7"/>
  <c r="E49" i="7"/>
  <c r="F50" i="7" s="1"/>
  <c r="G50" i="7" s="1"/>
  <c r="E48" i="7"/>
  <c r="E47" i="7"/>
  <c r="F48" i="7" s="1"/>
  <c r="G48" i="7" s="1"/>
  <c r="E46" i="7"/>
  <c r="E45" i="7"/>
  <c r="F46" i="7" s="1"/>
  <c r="G46" i="7" s="1"/>
  <c r="E44" i="7"/>
  <c r="E43" i="7"/>
  <c r="F44" i="7" s="1"/>
  <c r="G44" i="7" s="1"/>
  <c r="E42" i="7"/>
  <c r="E41" i="7"/>
  <c r="F42" i="7" s="1"/>
  <c r="G42" i="7" s="1"/>
  <c r="E40" i="7"/>
  <c r="E39" i="7"/>
  <c r="F40" i="7" s="1"/>
  <c r="G40" i="7" s="1"/>
  <c r="E38" i="7"/>
  <c r="E37" i="7"/>
  <c r="F38" i="7" s="1"/>
  <c r="G38" i="7" s="1"/>
  <c r="E36" i="7"/>
  <c r="E35" i="7"/>
  <c r="E34" i="7"/>
  <c r="E33" i="7"/>
  <c r="E32" i="7"/>
  <c r="E31" i="7"/>
  <c r="E30" i="7"/>
  <c r="E29" i="7"/>
  <c r="F30" i="7" s="1"/>
  <c r="G30" i="7" s="1"/>
  <c r="E28" i="7"/>
  <c r="E27" i="7"/>
  <c r="E26" i="7"/>
  <c r="E25" i="7"/>
  <c r="E24" i="7"/>
  <c r="E23" i="7"/>
  <c r="E22" i="7"/>
  <c r="E21" i="7"/>
  <c r="E20" i="7"/>
  <c r="E19" i="7"/>
  <c r="F20" i="7" s="1"/>
  <c r="G20" i="7" s="1"/>
  <c r="E18" i="7"/>
  <c r="E17" i="7"/>
  <c r="E16" i="7"/>
  <c r="E15" i="7"/>
  <c r="F16" i="7" s="1"/>
  <c r="G16" i="7" s="1"/>
  <c r="E14" i="7"/>
  <c r="E13" i="7"/>
  <c r="F52" i="6"/>
  <c r="G52" i="6" s="1"/>
  <c r="E52" i="6"/>
  <c r="E51" i="6"/>
  <c r="E50" i="6"/>
  <c r="E49" i="6"/>
  <c r="F50" i="6" s="1"/>
  <c r="G50" i="6" s="1"/>
  <c r="E48" i="6"/>
  <c r="E47" i="6"/>
  <c r="E46" i="6"/>
  <c r="E45" i="6"/>
  <c r="E44" i="6"/>
  <c r="E43" i="6"/>
  <c r="F44" i="6" s="1"/>
  <c r="G44" i="6" s="1"/>
  <c r="E42" i="6"/>
  <c r="E41" i="6"/>
  <c r="F42" i="6" s="1"/>
  <c r="G42" i="6" s="1"/>
  <c r="E40" i="6"/>
  <c r="E39" i="6"/>
  <c r="E38" i="6"/>
  <c r="E37" i="6"/>
  <c r="E36" i="6"/>
  <c r="E35" i="6"/>
  <c r="F36" i="6" s="1"/>
  <c r="G36" i="6" s="1"/>
  <c r="E34" i="6"/>
  <c r="E33" i="6"/>
  <c r="F34" i="6" s="1"/>
  <c r="G34" i="6" s="1"/>
  <c r="E32" i="6"/>
  <c r="E31" i="6"/>
  <c r="E30" i="6"/>
  <c r="E29" i="6"/>
  <c r="E28" i="6"/>
  <c r="E27" i="6"/>
  <c r="E26" i="6"/>
  <c r="E25" i="6"/>
  <c r="E24" i="6"/>
  <c r="E23" i="6"/>
  <c r="F24" i="6" s="1"/>
  <c r="G24" i="6" s="1"/>
  <c r="E22" i="6"/>
  <c r="E21" i="6"/>
  <c r="E20" i="6"/>
  <c r="E19" i="6"/>
  <c r="E18" i="6"/>
  <c r="E17" i="6"/>
  <c r="E16" i="6"/>
  <c r="E15" i="6"/>
  <c r="E14" i="6"/>
  <c r="E13" i="6"/>
  <c r="A65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A65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E52" i="5"/>
  <c r="E51" i="5"/>
  <c r="F52" i="5" s="1"/>
  <c r="G52" i="5" s="1"/>
  <c r="E50" i="5"/>
  <c r="E49" i="5"/>
  <c r="F50" i="5" s="1"/>
  <c r="G50" i="5" s="1"/>
  <c r="E48" i="5"/>
  <c r="E47" i="5"/>
  <c r="F48" i="5" s="1"/>
  <c r="G48" i="5" s="1"/>
  <c r="E46" i="5"/>
  <c r="E45" i="5"/>
  <c r="F46" i="5" s="1"/>
  <c r="G46" i="5" s="1"/>
  <c r="E44" i="5"/>
  <c r="E43" i="5"/>
  <c r="E42" i="5"/>
  <c r="E41" i="5"/>
  <c r="F42" i="5" s="1"/>
  <c r="G42" i="5" s="1"/>
  <c r="E40" i="5"/>
  <c r="E39" i="5"/>
  <c r="E38" i="5"/>
  <c r="E37" i="5"/>
  <c r="F38" i="5" s="1"/>
  <c r="G38" i="5" s="1"/>
  <c r="E36" i="5"/>
  <c r="E35" i="5"/>
  <c r="E34" i="5"/>
  <c r="E33" i="5"/>
  <c r="F34" i="5" s="1"/>
  <c r="G34" i="5" s="1"/>
  <c r="E32" i="5"/>
  <c r="E31" i="5"/>
  <c r="E30" i="5"/>
  <c r="E29" i="5"/>
  <c r="F30" i="5" s="1"/>
  <c r="G30" i="5" s="1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A65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E52" i="4"/>
  <c r="E51" i="4"/>
  <c r="F52" i="4" s="1"/>
  <c r="G52" i="4" s="1"/>
  <c r="E50" i="4"/>
  <c r="E49" i="4"/>
  <c r="F50" i="4" s="1"/>
  <c r="G50" i="4" s="1"/>
  <c r="E48" i="4"/>
  <c r="E47" i="4"/>
  <c r="F48" i="4" s="1"/>
  <c r="G48" i="4" s="1"/>
  <c r="E46" i="4"/>
  <c r="E45" i="4"/>
  <c r="F46" i="4" s="1"/>
  <c r="G46" i="4" s="1"/>
  <c r="E44" i="4"/>
  <c r="E43" i="4"/>
  <c r="E42" i="4"/>
  <c r="E41" i="4"/>
  <c r="F42" i="4" s="1"/>
  <c r="G42" i="4" s="1"/>
  <c r="E40" i="4"/>
  <c r="E39" i="4"/>
  <c r="E38" i="4"/>
  <c r="E37" i="4"/>
  <c r="F38" i="4" s="1"/>
  <c r="G38" i="4" s="1"/>
  <c r="E36" i="4"/>
  <c r="E35" i="4"/>
  <c r="E34" i="4"/>
  <c r="E33" i="4"/>
  <c r="F34" i="4" s="1"/>
  <c r="G34" i="4" s="1"/>
  <c r="E32" i="4"/>
  <c r="E31" i="4"/>
  <c r="F32" i="4" s="1"/>
  <c r="G32" i="4" s="1"/>
  <c r="E30" i="4"/>
  <c r="E29" i="4"/>
  <c r="E28" i="4"/>
  <c r="E27" i="4"/>
  <c r="E26" i="4"/>
  <c r="E25" i="4"/>
  <c r="E24" i="4"/>
  <c r="E23" i="4"/>
  <c r="E22" i="4"/>
  <c r="E21" i="4"/>
  <c r="E20" i="4"/>
  <c r="E19" i="4"/>
  <c r="F20" i="4" s="1"/>
  <c r="G20" i="4" s="1"/>
  <c r="E18" i="4"/>
  <c r="E17" i="4"/>
  <c r="E16" i="4"/>
  <c r="E15" i="4"/>
  <c r="F16" i="4" s="1"/>
  <c r="G16" i="4" s="1"/>
  <c r="E14" i="4"/>
  <c r="E13" i="4"/>
  <c r="A65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F52" i="3"/>
  <c r="G52" i="3" s="1"/>
  <c r="E52" i="3"/>
  <c r="E51" i="3"/>
  <c r="E50" i="3"/>
  <c r="E49" i="3"/>
  <c r="F50" i="3" s="1"/>
  <c r="G50" i="3" s="1"/>
  <c r="E48" i="3"/>
  <c r="E47" i="3"/>
  <c r="F48" i="3" s="1"/>
  <c r="G48" i="3" s="1"/>
  <c r="E46" i="3"/>
  <c r="E45" i="3"/>
  <c r="F46" i="3" s="1"/>
  <c r="G46" i="3" s="1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F32" i="3" s="1"/>
  <c r="G32" i="3" s="1"/>
  <c r="E30" i="3"/>
  <c r="E29" i="3"/>
  <c r="F30" i="3" s="1"/>
  <c r="G30" i="3" s="1"/>
  <c r="E28" i="3"/>
  <c r="E27" i="3"/>
  <c r="F28" i="3" s="1"/>
  <c r="G28" i="3" s="1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A65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A65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E13" i="8"/>
  <c r="E52" i="8"/>
  <c r="E51" i="8"/>
  <c r="E50" i="8"/>
  <c r="F51" i="8" s="1"/>
  <c r="G51" i="8" s="1"/>
  <c r="E49" i="8"/>
  <c r="E48" i="8"/>
  <c r="E47" i="8"/>
  <c r="E46" i="8"/>
  <c r="F47" i="8" s="1"/>
  <c r="G47" i="8" s="1"/>
  <c r="E45" i="8"/>
  <c r="E44" i="8"/>
  <c r="E43" i="8"/>
  <c r="E42" i="8"/>
  <c r="F43" i="8" s="1"/>
  <c r="G43" i="8" s="1"/>
  <c r="E41" i="8"/>
  <c r="E40" i="8"/>
  <c r="E39" i="8"/>
  <c r="E38" i="8"/>
  <c r="F39" i="8" s="1"/>
  <c r="G39" i="8" s="1"/>
  <c r="E37" i="8"/>
  <c r="E36" i="8"/>
  <c r="E35" i="8"/>
  <c r="E34" i="8"/>
  <c r="F35" i="8" s="1"/>
  <c r="G35" i="8" s="1"/>
  <c r="E33" i="8"/>
  <c r="E32" i="8"/>
  <c r="E31" i="8"/>
  <c r="E30" i="8"/>
  <c r="F31" i="8" s="1"/>
  <c r="G31" i="8" s="1"/>
  <c r="E29" i="8"/>
  <c r="E28" i="8"/>
  <c r="E27" i="8"/>
  <c r="E26" i="8"/>
  <c r="F27" i="8" s="1"/>
  <c r="G27" i="8" s="1"/>
  <c r="E25" i="8"/>
  <c r="E24" i="8"/>
  <c r="E23" i="8"/>
  <c r="E22" i="8"/>
  <c r="F23" i="8" s="1"/>
  <c r="G23" i="8" s="1"/>
  <c r="E21" i="8"/>
  <c r="E20" i="8"/>
  <c r="E19" i="8"/>
  <c r="E18" i="8"/>
  <c r="F19" i="8" s="1"/>
  <c r="G19" i="8" s="1"/>
  <c r="E17" i="8"/>
  <c r="E16" i="8"/>
  <c r="E15" i="8"/>
  <c r="E14" i="8"/>
  <c r="F15" i="8" s="1"/>
  <c r="G15" i="8" s="1"/>
  <c r="F35" i="7" l="1"/>
  <c r="G35" i="7" s="1"/>
  <c r="F14" i="7"/>
  <c r="G14" i="7" s="1"/>
  <c r="F18" i="7"/>
  <c r="G18" i="7" s="1"/>
  <c r="F22" i="7"/>
  <c r="G22" i="7" s="1"/>
  <c r="F26" i="7"/>
  <c r="G26" i="7" s="1"/>
  <c r="F37" i="7"/>
  <c r="G37" i="7" s="1"/>
  <c r="F29" i="7"/>
  <c r="G29" i="7" s="1"/>
  <c r="F32" i="7"/>
  <c r="G32" i="7" s="1"/>
  <c r="H20" i="7" s="1"/>
  <c r="F23" i="7"/>
  <c r="G23" i="7" s="1"/>
  <c r="F27" i="7"/>
  <c r="G27" i="7" s="1"/>
  <c r="F34" i="7"/>
  <c r="G34" i="7" s="1"/>
  <c r="H18" i="7"/>
  <c r="F15" i="7"/>
  <c r="G15" i="7" s="1"/>
  <c r="F17" i="7"/>
  <c r="G17" i="7" s="1"/>
  <c r="F19" i="7"/>
  <c r="G19" i="7" s="1"/>
  <c r="H23" i="7"/>
  <c r="F28" i="7"/>
  <c r="G28" i="7" s="1"/>
  <c r="H16" i="7" s="1"/>
  <c r="F36" i="7"/>
  <c r="G36" i="7" s="1"/>
  <c r="F41" i="7"/>
  <c r="G41" i="7" s="1"/>
  <c r="F43" i="7"/>
  <c r="G43" i="7" s="1"/>
  <c r="F45" i="7"/>
  <c r="G45" i="7" s="1"/>
  <c r="F47" i="7"/>
  <c r="G47" i="7" s="1"/>
  <c r="F49" i="7"/>
  <c r="G49" i="7" s="1"/>
  <c r="F51" i="7"/>
  <c r="G51" i="7" s="1"/>
  <c r="B65" i="7"/>
  <c r="F24" i="7"/>
  <c r="G24" i="7" s="1"/>
  <c r="H24" i="7" s="1"/>
  <c r="F33" i="7"/>
  <c r="G33" i="7" s="1"/>
  <c r="H22" i="7"/>
  <c r="F25" i="7"/>
  <c r="G25" i="7" s="1"/>
  <c r="F31" i="7"/>
  <c r="G31" i="7" s="1"/>
  <c r="F39" i="7"/>
  <c r="G39" i="7" s="1"/>
  <c r="F19" i="6"/>
  <c r="G19" i="6" s="1"/>
  <c r="F17" i="6"/>
  <c r="G17" i="6" s="1"/>
  <c r="F41" i="6"/>
  <c r="G41" i="6" s="1"/>
  <c r="F15" i="6"/>
  <c r="G15" i="6" s="1"/>
  <c r="F20" i="6"/>
  <c r="G20" i="6" s="1"/>
  <c r="F51" i="6"/>
  <c r="G51" i="6" s="1"/>
  <c r="F27" i="6"/>
  <c r="G27" i="6" s="1"/>
  <c r="F35" i="6"/>
  <c r="G35" i="6" s="1"/>
  <c r="F18" i="6"/>
  <c r="G18" i="6" s="1"/>
  <c r="F28" i="6"/>
  <c r="G28" i="6" s="1"/>
  <c r="F32" i="6"/>
  <c r="G32" i="6" s="1"/>
  <c r="F38" i="6"/>
  <c r="G38" i="6" s="1"/>
  <c r="F48" i="6"/>
  <c r="G48" i="6" s="1"/>
  <c r="H24" i="6" s="1"/>
  <c r="B65" i="6"/>
  <c r="F14" i="6"/>
  <c r="G14" i="6" s="1"/>
  <c r="F16" i="6"/>
  <c r="G16" i="6" s="1"/>
  <c r="F21" i="6"/>
  <c r="G21" i="6" s="1"/>
  <c r="F33" i="6"/>
  <c r="G33" i="6" s="1"/>
  <c r="F43" i="6"/>
  <c r="G43" i="6" s="1"/>
  <c r="F49" i="6"/>
  <c r="G49" i="6" s="1"/>
  <c r="F23" i="6"/>
  <c r="G23" i="6" s="1"/>
  <c r="F26" i="6"/>
  <c r="G26" i="6" s="1"/>
  <c r="F30" i="6"/>
  <c r="G30" i="6" s="1"/>
  <c r="F40" i="6"/>
  <c r="G40" i="6" s="1"/>
  <c r="F46" i="6"/>
  <c r="G46" i="6" s="1"/>
  <c r="F17" i="5"/>
  <c r="G17" i="5" s="1"/>
  <c r="F21" i="5"/>
  <c r="G21" i="5" s="1"/>
  <c r="F29" i="5"/>
  <c r="G29" i="5" s="1"/>
  <c r="F45" i="5"/>
  <c r="G45" i="5" s="1"/>
  <c r="F15" i="5"/>
  <c r="G15" i="5" s="1"/>
  <c r="F19" i="5"/>
  <c r="G19" i="5" s="1"/>
  <c r="F23" i="5"/>
  <c r="G23" i="5" s="1"/>
  <c r="F27" i="5"/>
  <c r="G27" i="5" s="1"/>
  <c r="F24" i="5"/>
  <c r="G24" i="5" s="1"/>
  <c r="F35" i="5"/>
  <c r="G35" i="5" s="1"/>
  <c r="F32" i="5"/>
  <c r="G32" i="5" s="1"/>
  <c r="F43" i="5"/>
  <c r="G43" i="5" s="1"/>
  <c r="F14" i="5"/>
  <c r="G14" i="5" s="1"/>
  <c r="F26" i="5"/>
  <c r="G26" i="5" s="1"/>
  <c r="F37" i="5"/>
  <c r="G37" i="5" s="1"/>
  <c r="F40" i="5"/>
  <c r="G40" i="5" s="1"/>
  <c r="F51" i="5"/>
  <c r="G51" i="5" s="1"/>
  <c r="F28" i="5"/>
  <c r="G28" i="5" s="1"/>
  <c r="F36" i="5"/>
  <c r="G36" i="5" s="1"/>
  <c r="F44" i="5"/>
  <c r="G44" i="5" s="1"/>
  <c r="B65" i="5"/>
  <c r="F16" i="5"/>
  <c r="G16" i="5" s="1"/>
  <c r="F18" i="5"/>
  <c r="G18" i="5" s="1"/>
  <c r="H18" i="5" s="1"/>
  <c r="F20" i="5"/>
  <c r="G20" i="5" s="1"/>
  <c r="F22" i="5"/>
  <c r="G22" i="5" s="1"/>
  <c r="H22" i="5" s="1"/>
  <c r="F33" i="5"/>
  <c r="G33" i="5" s="1"/>
  <c r="F41" i="5"/>
  <c r="G41" i="5" s="1"/>
  <c r="F49" i="5"/>
  <c r="G49" i="5" s="1"/>
  <c r="F25" i="5"/>
  <c r="G25" i="5" s="1"/>
  <c r="F31" i="5"/>
  <c r="G31" i="5" s="1"/>
  <c r="F39" i="5"/>
  <c r="G39" i="5" s="1"/>
  <c r="F47" i="5"/>
  <c r="G47" i="5" s="1"/>
  <c r="F17" i="4"/>
  <c r="G17" i="4" s="1"/>
  <c r="F21" i="4"/>
  <c r="G21" i="4" s="1"/>
  <c r="F29" i="4"/>
  <c r="G29" i="4" s="1"/>
  <c r="F45" i="4"/>
  <c r="G45" i="4" s="1"/>
  <c r="F15" i="4"/>
  <c r="G15" i="4" s="1"/>
  <c r="F19" i="4"/>
  <c r="G19" i="4" s="1"/>
  <c r="F23" i="4"/>
  <c r="G23" i="4" s="1"/>
  <c r="F27" i="4"/>
  <c r="G27" i="4" s="1"/>
  <c r="F30" i="4"/>
  <c r="G30" i="4" s="1"/>
  <c r="F35" i="4"/>
  <c r="G35" i="4" s="1"/>
  <c r="F43" i="4"/>
  <c r="G43" i="4" s="1"/>
  <c r="F26" i="4"/>
  <c r="G26" i="4" s="1"/>
  <c r="F37" i="4"/>
  <c r="G37" i="4" s="1"/>
  <c r="F40" i="4"/>
  <c r="G40" i="4" s="1"/>
  <c r="F51" i="4"/>
  <c r="G51" i="4" s="1"/>
  <c r="F28" i="4"/>
  <c r="G28" i="4" s="1"/>
  <c r="F36" i="4"/>
  <c r="G36" i="4" s="1"/>
  <c r="F44" i="4"/>
  <c r="G44" i="4" s="1"/>
  <c r="H20" i="4" s="1"/>
  <c r="F33" i="4"/>
  <c r="G33" i="4" s="1"/>
  <c r="F41" i="4"/>
  <c r="G41" i="4" s="1"/>
  <c r="F49" i="4"/>
  <c r="G49" i="4" s="1"/>
  <c r="F14" i="4"/>
  <c r="G14" i="4" s="1"/>
  <c r="F18" i="4"/>
  <c r="G18" i="4" s="1"/>
  <c r="F22" i="4"/>
  <c r="G22" i="4" s="1"/>
  <c r="H22" i="4" s="1"/>
  <c r="F25" i="4"/>
  <c r="G25" i="4" s="1"/>
  <c r="F31" i="4"/>
  <c r="G31" i="4" s="1"/>
  <c r="F39" i="4"/>
  <c r="G39" i="4" s="1"/>
  <c r="F47" i="4"/>
  <c r="G47" i="4" s="1"/>
  <c r="F17" i="3"/>
  <c r="G17" i="3" s="1"/>
  <c r="F15" i="3"/>
  <c r="G15" i="3" s="1"/>
  <c r="F19" i="3"/>
  <c r="G19" i="3" s="1"/>
  <c r="F23" i="3"/>
  <c r="G23" i="3" s="1"/>
  <c r="H23" i="3" s="1"/>
  <c r="F27" i="3"/>
  <c r="G27" i="3" s="1"/>
  <c r="F43" i="3"/>
  <c r="G43" i="3" s="1"/>
  <c r="F36" i="3"/>
  <c r="G36" i="3" s="1"/>
  <c r="F25" i="3"/>
  <c r="G25" i="3" s="1"/>
  <c r="F41" i="3"/>
  <c r="G41" i="3" s="1"/>
  <c r="F44" i="3"/>
  <c r="G44" i="3" s="1"/>
  <c r="F14" i="3"/>
  <c r="G14" i="3" s="1"/>
  <c r="F33" i="3"/>
  <c r="G33" i="3" s="1"/>
  <c r="F40" i="3"/>
  <c r="G40" i="3" s="1"/>
  <c r="F51" i="3"/>
  <c r="G51" i="3" s="1"/>
  <c r="B65" i="3"/>
  <c r="F16" i="3"/>
  <c r="G16" i="3" s="1"/>
  <c r="H16" i="3" s="1"/>
  <c r="F24" i="3"/>
  <c r="G24" i="3" s="1"/>
  <c r="F35" i="3"/>
  <c r="G35" i="3" s="1"/>
  <c r="F38" i="3"/>
  <c r="G38" i="3" s="1"/>
  <c r="F49" i="3"/>
  <c r="G49" i="3" s="1"/>
  <c r="F20" i="3"/>
  <c r="G20" i="3" s="1"/>
  <c r="F26" i="3"/>
  <c r="G26" i="3" s="1"/>
  <c r="F34" i="3"/>
  <c r="G34" i="3" s="1"/>
  <c r="F42" i="3"/>
  <c r="G42" i="3" s="1"/>
  <c r="F31" i="3"/>
  <c r="G31" i="3" s="1"/>
  <c r="F39" i="3"/>
  <c r="G39" i="3" s="1"/>
  <c r="F47" i="3"/>
  <c r="G47" i="3" s="1"/>
  <c r="F18" i="3"/>
  <c r="G18" i="3" s="1"/>
  <c r="F29" i="3"/>
  <c r="G29" i="3" s="1"/>
  <c r="F37" i="3"/>
  <c r="G37" i="3" s="1"/>
  <c r="F45" i="3"/>
  <c r="G45" i="3" s="1"/>
  <c r="F21" i="3"/>
  <c r="G21" i="3" s="1"/>
  <c r="F21" i="7"/>
  <c r="G21" i="7" s="1"/>
  <c r="F22" i="6"/>
  <c r="G22" i="6" s="1"/>
  <c r="F31" i="6"/>
  <c r="G31" i="6" s="1"/>
  <c r="F39" i="6"/>
  <c r="G39" i="6" s="1"/>
  <c r="F47" i="6"/>
  <c r="G47" i="6" s="1"/>
  <c r="F25" i="6"/>
  <c r="G25" i="6" s="1"/>
  <c r="F29" i="6"/>
  <c r="G29" i="6" s="1"/>
  <c r="F37" i="6"/>
  <c r="G37" i="6" s="1"/>
  <c r="F45" i="6"/>
  <c r="G45" i="6" s="1"/>
  <c r="F24" i="4"/>
  <c r="G24" i="4" s="1"/>
  <c r="B65" i="4"/>
  <c r="F22" i="3"/>
  <c r="G22" i="3" s="1"/>
  <c r="F17" i="8"/>
  <c r="G17" i="8" s="1"/>
  <c r="F21" i="8"/>
  <c r="G21" i="8" s="1"/>
  <c r="F25" i="8"/>
  <c r="G25" i="8" s="1"/>
  <c r="F29" i="8"/>
  <c r="G29" i="8" s="1"/>
  <c r="F33" i="8"/>
  <c r="G33" i="8" s="1"/>
  <c r="H21" i="8" s="1"/>
  <c r="F37" i="8"/>
  <c r="G37" i="8" s="1"/>
  <c r="F45" i="8"/>
  <c r="G45" i="8" s="1"/>
  <c r="F49" i="8"/>
  <c r="G49" i="8" s="1"/>
  <c r="H25" i="8" s="1"/>
  <c r="F52" i="8"/>
  <c r="G52" i="8" s="1"/>
  <c r="B65" i="8"/>
  <c r="F18" i="8"/>
  <c r="G18" i="8" s="1"/>
  <c r="F22" i="8"/>
  <c r="G22" i="8" s="1"/>
  <c r="F26" i="8"/>
  <c r="G26" i="8" s="1"/>
  <c r="F30" i="8"/>
  <c r="G30" i="8" s="1"/>
  <c r="F34" i="8"/>
  <c r="G34" i="8" s="1"/>
  <c r="F38" i="8"/>
  <c r="G38" i="8" s="1"/>
  <c r="F46" i="8"/>
  <c r="G46" i="8" s="1"/>
  <c r="F50" i="8"/>
  <c r="G50" i="8" s="1"/>
  <c r="F14" i="8"/>
  <c r="G14" i="8" s="1"/>
  <c r="F16" i="8"/>
  <c r="G16" i="8" s="1"/>
  <c r="F20" i="8"/>
  <c r="G20" i="8" s="1"/>
  <c r="F24" i="8"/>
  <c r="G24" i="8" s="1"/>
  <c r="F28" i="8"/>
  <c r="G28" i="8" s="1"/>
  <c r="F32" i="8"/>
  <c r="G32" i="8" s="1"/>
  <c r="F36" i="8"/>
  <c r="G36" i="8" s="1"/>
  <c r="F40" i="8"/>
  <c r="G40" i="8" s="1"/>
  <c r="F41" i="8"/>
  <c r="G41" i="8" s="1"/>
  <c r="H19" i="8"/>
  <c r="H23" i="8"/>
  <c r="H15" i="8"/>
  <c r="F44" i="8"/>
  <c r="G44" i="8" s="1"/>
  <c r="F48" i="8"/>
  <c r="G48" i="8" s="1"/>
  <c r="F42" i="8"/>
  <c r="G42" i="8" s="1"/>
  <c r="H14" i="7" l="1"/>
  <c r="H21" i="7"/>
  <c r="H25" i="7"/>
  <c r="H15" i="7"/>
  <c r="H19" i="7"/>
  <c r="H17" i="7"/>
  <c r="H17" i="6"/>
  <c r="H18" i="6"/>
  <c r="H20" i="6"/>
  <c r="H14" i="6"/>
  <c r="H16" i="6"/>
  <c r="H15" i="6"/>
  <c r="H19" i="6"/>
  <c r="H21" i="6"/>
  <c r="H23" i="6"/>
  <c r="H22" i="6"/>
  <c r="H21" i="5"/>
  <c r="H23" i="5"/>
  <c r="H17" i="5"/>
  <c r="H24" i="5"/>
  <c r="H14" i="5"/>
  <c r="H15" i="5"/>
  <c r="H16" i="5"/>
  <c r="H20" i="5"/>
  <c r="H19" i="5"/>
  <c r="H25" i="5"/>
  <c r="H19" i="4"/>
  <c r="H14" i="4"/>
  <c r="H23" i="4"/>
  <c r="H17" i="4"/>
  <c r="H16" i="4"/>
  <c r="H18" i="4"/>
  <c r="H21" i="4"/>
  <c r="H15" i="4"/>
  <c r="H24" i="4"/>
  <c r="H25" i="4"/>
  <c r="H20" i="3"/>
  <c r="H25" i="3"/>
  <c r="H14" i="3"/>
  <c r="H22" i="3"/>
  <c r="H24" i="3"/>
  <c r="H17" i="3"/>
  <c r="H19" i="3"/>
  <c r="H15" i="3"/>
  <c r="H21" i="3"/>
  <c r="H18" i="3"/>
  <c r="H18" i="8"/>
  <c r="H14" i="8"/>
  <c r="H22" i="8"/>
  <c r="H25" i="6"/>
  <c r="H16" i="8"/>
  <c r="H17" i="8"/>
  <c r="H24" i="8"/>
  <c r="H20" i="8"/>
  <c r="H65" i="7" l="1"/>
  <c r="I15" i="7" s="1"/>
  <c r="H65" i="5"/>
  <c r="I23" i="5" s="1"/>
  <c r="J11" i="5" s="1"/>
  <c r="K11" i="5" s="1"/>
  <c r="L11" i="5" s="1"/>
  <c r="H65" i="4"/>
  <c r="I25" i="4" s="1"/>
  <c r="J13" i="4" s="1"/>
  <c r="K13" i="4" s="1"/>
  <c r="L13" i="4" s="1"/>
  <c r="I24" i="4"/>
  <c r="J12" i="4" s="1"/>
  <c r="K12" i="4" s="1"/>
  <c r="L12" i="4" s="1"/>
  <c r="H65" i="3"/>
  <c r="H65" i="8"/>
  <c r="I20" i="7"/>
  <c r="I25" i="7"/>
  <c r="I17" i="7"/>
  <c r="I19" i="7"/>
  <c r="I18" i="7"/>
  <c r="H65" i="6"/>
  <c r="I25" i="6" s="1"/>
  <c r="I18" i="3"/>
  <c r="I15" i="3"/>
  <c r="I19" i="3"/>
  <c r="I23" i="3"/>
  <c r="I17" i="3"/>
  <c r="I20" i="3"/>
  <c r="I21" i="3"/>
  <c r="I16" i="3"/>
  <c r="I14" i="3"/>
  <c r="I25" i="3"/>
  <c r="I24" i="3"/>
  <c r="I22" i="3"/>
  <c r="I17" i="8"/>
  <c r="I23" i="8"/>
  <c r="J11" i="8" s="1"/>
  <c r="K11" i="8" s="1"/>
  <c r="L11" i="8" s="1"/>
  <c r="I14" i="8"/>
  <c r="I19" i="8"/>
  <c r="J7" i="8" s="1"/>
  <c r="K7" i="8" s="1"/>
  <c r="L7" i="8" s="1"/>
  <c r="I25" i="8"/>
  <c r="J13" i="8" s="1"/>
  <c r="K13" i="8" s="1"/>
  <c r="L13" i="8" s="1"/>
  <c r="I24" i="8"/>
  <c r="J12" i="8" s="1"/>
  <c r="K12" i="8" s="1"/>
  <c r="L12" i="8" s="1"/>
  <c r="I21" i="8"/>
  <c r="J9" i="8" s="1"/>
  <c r="K9" i="8" s="1"/>
  <c r="L9" i="8" s="1"/>
  <c r="I20" i="8"/>
  <c r="I18" i="8"/>
  <c r="J6" i="8" s="1"/>
  <c r="K6" i="8" s="1"/>
  <c r="L6" i="8" s="1"/>
  <c r="I15" i="8"/>
  <c r="J3" i="8" s="1"/>
  <c r="K3" i="8" s="1"/>
  <c r="L3" i="8" s="1"/>
  <c r="I22" i="8"/>
  <c r="J10" i="8" s="1"/>
  <c r="K10" i="8" s="1"/>
  <c r="L10" i="8" s="1"/>
  <c r="I16" i="8"/>
  <c r="J4" i="8" s="1"/>
  <c r="K4" i="8" s="1"/>
  <c r="L4" i="8" s="1"/>
  <c r="J5" i="8"/>
  <c r="K5" i="8" s="1"/>
  <c r="L5" i="8" s="1"/>
  <c r="I23" i="7" l="1"/>
  <c r="I14" i="7"/>
  <c r="I24" i="7"/>
  <c r="I16" i="7"/>
  <c r="J4" i="7" s="1"/>
  <c r="K4" i="7" s="1"/>
  <c r="L4" i="7" s="1"/>
  <c r="I21" i="7"/>
  <c r="J9" i="7" s="1"/>
  <c r="K9" i="7" s="1"/>
  <c r="L9" i="7" s="1"/>
  <c r="I22" i="7"/>
  <c r="I16" i="5"/>
  <c r="J4" i="5" s="1"/>
  <c r="K4" i="5" s="1"/>
  <c r="L4" i="5" s="1"/>
  <c r="I15" i="5"/>
  <c r="J3" i="5" s="1"/>
  <c r="K3" i="5" s="1"/>
  <c r="L3" i="5" s="1"/>
  <c r="I24" i="5"/>
  <c r="J12" i="5" s="1"/>
  <c r="K12" i="5" s="1"/>
  <c r="L12" i="5" s="1"/>
  <c r="I14" i="5"/>
  <c r="I21" i="5"/>
  <c r="J9" i="5" s="1"/>
  <c r="K9" i="5" s="1"/>
  <c r="L9" i="5" s="1"/>
  <c r="I22" i="5"/>
  <c r="J10" i="5" s="1"/>
  <c r="K10" i="5" s="1"/>
  <c r="L10" i="5" s="1"/>
  <c r="I19" i="5"/>
  <c r="J7" i="5" s="1"/>
  <c r="K7" i="5" s="1"/>
  <c r="L7" i="5" s="1"/>
  <c r="I17" i="5"/>
  <c r="J5" i="5" s="1"/>
  <c r="K5" i="5" s="1"/>
  <c r="L5" i="5" s="1"/>
  <c r="I18" i="5"/>
  <c r="J6" i="5" s="1"/>
  <c r="K6" i="5" s="1"/>
  <c r="L6" i="5" s="1"/>
  <c r="I20" i="5"/>
  <c r="J8" i="5" s="1"/>
  <c r="K8" i="5" s="1"/>
  <c r="L8" i="5" s="1"/>
  <c r="I25" i="5"/>
  <c r="J13" i="5" s="1"/>
  <c r="K13" i="5" s="1"/>
  <c r="L13" i="5" s="1"/>
  <c r="I22" i="4"/>
  <c r="J10" i="4" s="1"/>
  <c r="K10" i="4" s="1"/>
  <c r="L10" i="4" s="1"/>
  <c r="I21" i="4"/>
  <c r="J9" i="4" s="1"/>
  <c r="K9" i="4" s="1"/>
  <c r="L9" i="4" s="1"/>
  <c r="I17" i="4"/>
  <c r="J5" i="4" s="1"/>
  <c r="K5" i="4" s="1"/>
  <c r="L5" i="4" s="1"/>
  <c r="I20" i="4"/>
  <c r="J8" i="4" s="1"/>
  <c r="K8" i="4" s="1"/>
  <c r="L8" i="4" s="1"/>
  <c r="I16" i="4"/>
  <c r="J4" i="4" s="1"/>
  <c r="K4" i="4" s="1"/>
  <c r="L4" i="4" s="1"/>
  <c r="I23" i="4"/>
  <c r="J11" i="4" s="1"/>
  <c r="K11" i="4" s="1"/>
  <c r="L11" i="4" s="1"/>
  <c r="I18" i="4"/>
  <c r="I14" i="4"/>
  <c r="I19" i="4"/>
  <c r="I15" i="4"/>
  <c r="J3" i="4" s="1"/>
  <c r="K3" i="4" s="1"/>
  <c r="L3" i="4" s="1"/>
  <c r="J6" i="4"/>
  <c r="K6" i="4" s="1"/>
  <c r="L6" i="4" s="1"/>
  <c r="J7" i="7"/>
  <c r="K7" i="7" s="1"/>
  <c r="L7" i="7" s="1"/>
  <c r="J13" i="7"/>
  <c r="K13" i="7" s="1"/>
  <c r="L13" i="7" s="1"/>
  <c r="J11" i="7"/>
  <c r="K11" i="7" s="1"/>
  <c r="L11" i="7" s="1"/>
  <c r="J12" i="7"/>
  <c r="K12" i="7" s="1"/>
  <c r="L12" i="7" s="1"/>
  <c r="J10" i="7"/>
  <c r="K10" i="7" s="1"/>
  <c r="L10" i="7" s="1"/>
  <c r="J3" i="7"/>
  <c r="K3" i="7" s="1"/>
  <c r="L3" i="7" s="1"/>
  <c r="J6" i="7"/>
  <c r="K6" i="7" s="1"/>
  <c r="L6" i="7" s="1"/>
  <c r="J5" i="7"/>
  <c r="K5" i="7" s="1"/>
  <c r="L5" i="7" s="1"/>
  <c r="J8" i="7"/>
  <c r="K8" i="7" s="1"/>
  <c r="L8" i="7" s="1"/>
  <c r="I24" i="6"/>
  <c r="I18" i="6"/>
  <c r="I15" i="6"/>
  <c r="I17" i="6"/>
  <c r="I19" i="6"/>
  <c r="I20" i="6"/>
  <c r="I22" i="6"/>
  <c r="I21" i="6"/>
  <c r="I14" i="6"/>
  <c r="I23" i="6"/>
  <c r="I16" i="6"/>
  <c r="J13" i="6"/>
  <c r="K13" i="6" s="1"/>
  <c r="L13" i="6" s="1"/>
  <c r="J12" i="3"/>
  <c r="K12" i="3" s="1"/>
  <c r="L12" i="3" s="1"/>
  <c r="J9" i="3"/>
  <c r="K9" i="3" s="1"/>
  <c r="L9" i="3" s="1"/>
  <c r="J7" i="3"/>
  <c r="K7" i="3" s="1"/>
  <c r="L7" i="3" s="1"/>
  <c r="J10" i="3"/>
  <c r="K10" i="3" s="1"/>
  <c r="L10" i="3" s="1"/>
  <c r="J4" i="3"/>
  <c r="K4" i="3" s="1"/>
  <c r="L4" i="3" s="1"/>
  <c r="J13" i="3"/>
  <c r="K13" i="3" s="1"/>
  <c r="L13" i="3" s="1"/>
  <c r="J8" i="3"/>
  <c r="K8" i="3" s="1"/>
  <c r="L8" i="3" s="1"/>
  <c r="J3" i="3"/>
  <c r="K3" i="3" s="1"/>
  <c r="L3" i="3" s="1"/>
  <c r="J11" i="3"/>
  <c r="K11" i="3" s="1"/>
  <c r="L11" i="3" s="1"/>
  <c r="I65" i="3"/>
  <c r="J57" i="3" s="1"/>
  <c r="J5" i="3"/>
  <c r="K5" i="3" s="1"/>
  <c r="L5" i="3" s="1"/>
  <c r="J6" i="3"/>
  <c r="K6" i="3" s="1"/>
  <c r="L6" i="3" s="1"/>
  <c r="I65" i="8"/>
  <c r="J22" i="8" s="1"/>
  <c r="K22" i="8" s="1"/>
  <c r="L22" i="8" s="1"/>
  <c r="J8" i="8"/>
  <c r="K8" i="8" s="1"/>
  <c r="L8" i="8" s="1"/>
  <c r="J52" i="8"/>
  <c r="K52" i="8" s="1"/>
  <c r="L52" i="8" s="1"/>
  <c r="J38" i="8"/>
  <c r="K38" i="8" s="1"/>
  <c r="L38" i="8" s="1"/>
  <c r="J19" i="8"/>
  <c r="K19" i="8" s="1"/>
  <c r="L19" i="8" s="1"/>
  <c r="I65" i="7" l="1"/>
  <c r="J19" i="7" s="1"/>
  <c r="K19" i="7" s="1"/>
  <c r="L19" i="7" s="1"/>
  <c r="I65" i="5"/>
  <c r="J53" i="5" s="1"/>
  <c r="J33" i="5"/>
  <c r="K33" i="5" s="1"/>
  <c r="L33" i="5" s="1"/>
  <c r="J34" i="5"/>
  <c r="K34" i="5" s="1"/>
  <c r="L34" i="5" s="1"/>
  <c r="J58" i="5"/>
  <c r="J31" i="5"/>
  <c r="K31" i="5" s="1"/>
  <c r="L31" i="5" s="1"/>
  <c r="J46" i="5"/>
  <c r="K46" i="5" s="1"/>
  <c r="L46" i="5" s="1"/>
  <c r="J29" i="5"/>
  <c r="K29" i="5" s="1"/>
  <c r="L29" i="5" s="1"/>
  <c r="J44" i="5"/>
  <c r="K44" i="5" s="1"/>
  <c r="L44" i="5" s="1"/>
  <c r="J56" i="5"/>
  <c r="J20" i="5"/>
  <c r="K20" i="5" s="1"/>
  <c r="L20" i="5" s="1"/>
  <c r="J55" i="5"/>
  <c r="J38" i="5"/>
  <c r="K38" i="5" s="1"/>
  <c r="L38" i="5" s="1"/>
  <c r="J54" i="5"/>
  <c r="J35" i="5"/>
  <c r="K35" i="5" s="1"/>
  <c r="L35" i="5" s="1"/>
  <c r="J17" i="5"/>
  <c r="K17" i="5" s="1"/>
  <c r="L17" i="5" s="1"/>
  <c r="J24" i="5"/>
  <c r="K24" i="5" s="1"/>
  <c r="L24" i="5" s="1"/>
  <c r="J18" i="5"/>
  <c r="K18" i="5" s="1"/>
  <c r="L18" i="5" s="1"/>
  <c r="J39" i="5"/>
  <c r="K39" i="5" s="1"/>
  <c r="L39" i="5" s="1"/>
  <c r="J14" i="5"/>
  <c r="K14" i="5" s="1"/>
  <c r="L14" i="5" s="1"/>
  <c r="J21" i="5"/>
  <c r="K21" i="5" s="1"/>
  <c r="L21" i="5" s="1"/>
  <c r="J32" i="5"/>
  <c r="K32" i="5" s="1"/>
  <c r="L32" i="5" s="1"/>
  <c r="J40" i="5"/>
  <c r="K40" i="5" s="1"/>
  <c r="L40" i="5" s="1"/>
  <c r="J16" i="5"/>
  <c r="K16" i="5" s="1"/>
  <c r="L16" i="5" s="1"/>
  <c r="J45" i="5"/>
  <c r="K45" i="5" s="1"/>
  <c r="L45" i="5" s="1"/>
  <c r="J19" i="5"/>
  <c r="K19" i="5" s="1"/>
  <c r="L19" i="5" s="1"/>
  <c r="J2" i="5"/>
  <c r="K2" i="5" s="1"/>
  <c r="L2" i="5" s="1"/>
  <c r="J27" i="5"/>
  <c r="K27" i="5" s="1"/>
  <c r="L27" i="5" s="1"/>
  <c r="J49" i="5"/>
  <c r="K49" i="5" s="1"/>
  <c r="L49" i="5" s="1"/>
  <c r="J15" i="5"/>
  <c r="K15" i="5" s="1"/>
  <c r="L15" i="5" s="1"/>
  <c r="J36" i="5"/>
  <c r="K36" i="5" s="1"/>
  <c r="L36" i="5" s="1"/>
  <c r="J26" i="5"/>
  <c r="K26" i="5" s="1"/>
  <c r="L26" i="5" s="1"/>
  <c r="J25" i="5"/>
  <c r="K25" i="5" s="1"/>
  <c r="L25" i="5" s="1"/>
  <c r="J52" i="5"/>
  <c r="K52" i="5" s="1"/>
  <c r="L52" i="5" s="1"/>
  <c r="J23" i="5"/>
  <c r="K23" i="5" s="1"/>
  <c r="L23" i="5" s="1"/>
  <c r="J47" i="5"/>
  <c r="K47" i="5" s="1"/>
  <c r="L47" i="5" s="1"/>
  <c r="I65" i="4"/>
  <c r="J14" i="4" s="1"/>
  <c r="K14" i="4" s="1"/>
  <c r="L14" i="4" s="1"/>
  <c r="J7" i="4"/>
  <c r="K7" i="4" s="1"/>
  <c r="L7" i="4" s="1"/>
  <c r="J31" i="4"/>
  <c r="K31" i="4" s="1"/>
  <c r="L31" i="4" s="1"/>
  <c r="J54" i="4"/>
  <c r="J37" i="3"/>
  <c r="K37" i="3" s="1"/>
  <c r="L37" i="3" s="1"/>
  <c r="J41" i="3"/>
  <c r="K41" i="3" s="1"/>
  <c r="L41" i="3" s="1"/>
  <c r="J42" i="3"/>
  <c r="K42" i="3" s="1"/>
  <c r="L42" i="3" s="1"/>
  <c r="J17" i="3"/>
  <c r="K17" i="3" s="1"/>
  <c r="L17" i="3" s="1"/>
  <c r="J43" i="3"/>
  <c r="K43" i="3" s="1"/>
  <c r="L43" i="3" s="1"/>
  <c r="J18" i="3"/>
  <c r="K18" i="3" s="1"/>
  <c r="L18" i="3" s="1"/>
  <c r="J14" i="3"/>
  <c r="K14" i="3" s="1"/>
  <c r="L14" i="3" s="1"/>
  <c r="J16" i="3"/>
  <c r="K16" i="3" s="1"/>
  <c r="L16" i="3" s="1"/>
  <c r="J18" i="8"/>
  <c r="K18" i="8" s="1"/>
  <c r="L18" i="8" s="1"/>
  <c r="J49" i="8"/>
  <c r="K49" i="8" s="1"/>
  <c r="L49" i="8" s="1"/>
  <c r="J35" i="8"/>
  <c r="K35" i="8" s="1"/>
  <c r="L35" i="8" s="1"/>
  <c r="J23" i="8"/>
  <c r="K23" i="8" s="1"/>
  <c r="L23" i="8" s="1"/>
  <c r="J33" i="8"/>
  <c r="K33" i="8" s="1"/>
  <c r="L33" i="8" s="1"/>
  <c r="J34" i="8"/>
  <c r="K34" i="8" s="1"/>
  <c r="L34" i="8" s="1"/>
  <c r="J46" i="8"/>
  <c r="K46" i="8" s="1"/>
  <c r="L46" i="8" s="1"/>
  <c r="J30" i="8"/>
  <c r="K30" i="8" s="1"/>
  <c r="L30" i="8" s="1"/>
  <c r="J21" i="8"/>
  <c r="K21" i="8" s="1"/>
  <c r="L21" i="8" s="1"/>
  <c r="J41" i="8"/>
  <c r="K41" i="8" s="1"/>
  <c r="L41" i="8" s="1"/>
  <c r="J42" i="8"/>
  <c r="K42" i="8" s="1"/>
  <c r="L42" i="8" s="1"/>
  <c r="J50" i="8"/>
  <c r="K50" i="8" s="1"/>
  <c r="L50" i="8" s="1"/>
  <c r="J31" i="8"/>
  <c r="K31" i="8" s="1"/>
  <c r="L31" i="8" s="1"/>
  <c r="J48" i="8"/>
  <c r="K48" i="8" s="1"/>
  <c r="L48" i="8" s="1"/>
  <c r="J40" i="8"/>
  <c r="K40" i="8" s="1"/>
  <c r="L40" i="8" s="1"/>
  <c r="J37" i="8"/>
  <c r="K37" i="8" s="1"/>
  <c r="L37" i="8" s="1"/>
  <c r="J39" i="8"/>
  <c r="K39" i="8" s="1"/>
  <c r="L39" i="8" s="1"/>
  <c r="J20" i="8"/>
  <c r="K20" i="8" s="1"/>
  <c r="L20" i="8" s="1"/>
  <c r="J28" i="8"/>
  <c r="K28" i="8" s="1"/>
  <c r="L28" i="8" s="1"/>
  <c r="J29" i="8"/>
  <c r="K29" i="8" s="1"/>
  <c r="L29" i="8" s="1"/>
  <c r="J25" i="8"/>
  <c r="K25" i="8" s="1"/>
  <c r="L25" i="8" s="1"/>
  <c r="J44" i="8"/>
  <c r="K44" i="8" s="1"/>
  <c r="L44" i="8" s="1"/>
  <c r="J24" i="8"/>
  <c r="K24" i="8" s="1"/>
  <c r="L24" i="8" s="1"/>
  <c r="J45" i="8"/>
  <c r="K45" i="8" s="1"/>
  <c r="L45" i="8" s="1"/>
  <c r="J32" i="8"/>
  <c r="K32" i="8" s="1"/>
  <c r="L32" i="8" s="1"/>
  <c r="J14" i="8"/>
  <c r="K14" i="8" s="1"/>
  <c r="L14" i="8" s="1"/>
  <c r="J15" i="8"/>
  <c r="K15" i="8" s="1"/>
  <c r="L15" i="8" s="1"/>
  <c r="J16" i="8"/>
  <c r="K16" i="8" s="1"/>
  <c r="L16" i="8" s="1"/>
  <c r="J36" i="8"/>
  <c r="K36" i="8" s="1"/>
  <c r="L36" i="8" s="1"/>
  <c r="J2" i="8"/>
  <c r="K2" i="8" s="1"/>
  <c r="J51" i="8"/>
  <c r="K51" i="8" s="1"/>
  <c r="L51" i="8" s="1"/>
  <c r="J43" i="8"/>
  <c r="K43" i="8" s="1"/>
  <c r="L43" i="8" s="1"/>
  <c r="J26" i="8"/>
  <c r="K26" i="8" s="1"/>
  <c r="L26" i="8" s="1"/>
  <c r="J47" i="8"/>
  <c r="K47" i="8" s="1"/>
  <c r="L47" i="8" s="1"/>
  <c r="J51" i="3"/>
  <c r="K51" i="3" s="1"/>
  <c r="L51" i="3" s="1"/>
  <c r="J45" i="3"/>
  <c r="K45" i="3" s="1"/>
  <c r="L45" i="3" s="1"/>
  <c r="J54" i="3"/>
  <c r="J38" i="3"/>
  <c r="K38" i="3" s="1"/>
  <c r="L38" i="3" s="1"/>
  <c r="J44" i="3"/>
  <c r="K44" i="3" s="1"/>
  <c r="L44" i="3" s="1"/>
  <c r="J28" i="3"/>
  <c r="K28" i="3" s="1"/>
  <c r="L28" i="3" s="1"/>
  <c r="J34" i="3"/>
  <c r="K34" i="3" s="1"/>
  <c r="L34" i="3" s="1"/>
  <c r="J50" i="3"/>
  <c r="K50" i="3" s="1"/>
  <c r="L50" i="3" s="1"/>
  <c r="J47" i="3"/>
  <c r="K47" i="3" s="1"/>
  <c r="L47" i="3" s="1"/>
  <c r="J24" i="3"/>
  <c r="K24" i="3" s="1"/>
  <c r="L24" i="3" s="1"/>
  <c r="J51" i="7"/>
  <c r="K51" i="7" s="1"/>
  <c r="L51" i="7" s="1"/>
  <c r="J56" i="7"/>
  <c r="J54" i="7"/>
  <c r="J28" i="7"/>
  <c r="K28" i="7" s="1"/>
  <c r="L28" i="7" s="1"/>
  <c r="J29" i="7"/>
  <c r="K29" i="7" s="1"/>
  <c r="L29" i="7" s="1"/>
  <c r="J57" i="7"/>
  <c r="J24" i="7"/>
  <c r="K24" i="7" s="1"/>
  <c r="L24" i="7" s="1"/>
  <c r="J46" i="7"/>
  <c r="K46" i="7" s="1"/>
  <c r="L46" i="7" s="1"/>
  <c r="J14" i="7"/>
  <c r="K14" i="7" s="1"/>
  <c r="L14" i="7" s="1"/>
  <c r="J23" i="7"/>
  <c r="K23" i="7" s="1"/>
  <c r="L23" i="7" s="1"/>
  <c r="J25" i="7"/>
  <c r="K25" i="7" s="1"/>
  <c r="L25" i="7" s="1"/>
  <c r="J20" i="7"/>
  <c r="K20" i="7" s="1"/>
  <c r="L20" i="7" s="1"/>
  <c r="J53" i="7"/>
  <c r="J30" i="7"/>
  <c r="K30" i="7" s="1"/>
  <c r="L30" i="7" s="1"/>
  <c r="J15" i="7"/>
  <c r="K15" i="7" s="1"/>
  <c r="L15" i="7" s="1"/>
  <c r="J58" i="7"/>
  <c r="J33" i="7"/>
  <c r="K33" i="7" s="1"/>
  <c r="L33" i="7" s="1"/>
  <c r="J21" i="7"/>
  <c r="K21" i="7" s="1"/>
  <c r="L21" i="7" s="1"/>
  <c r="J40" i="7"/>
  <c r="K40" i="7" s="1"/>
  <c r="L40" i="7" s="1"/>
  <c r="J36" i="7"/>
  <c r="K36" i="7" s="1"/>
  <c r="L36" i="7" s="1"/>
  <c r="J26" i="7"/>
  <c r="K26" i="7" s="1"/>
  <c r="L26" i="7" s="1"/>
  <c r="J47" i="7"/>
  <c r="K47" i="7" s="1"/>
  <c r="L47" i="7" s="1"/>
  <c r="J49" i="7"/>
  <c r="K49" i="7" s="1"/>
  <c r="L49" i="7" s="1"/>
  <c r="J31" i="7"/>
  <c r="K31" i="7" s="1"/>
  <c r="L31" i="7" s="1"/>
  <c r="J55" i="7"/>
  <c r="J32" i="7"/>
  <c r="K32" i="7" s="1"/>
  <c r="L32" i="7" s="1"/>
  <c r="J41" i="7"/>
  <c r="K41" i="7" s="1"/>
  <c r="L41" i="7" s="1"/>
  <c r="J42" i="7"/>
  <c r="K42" i="7" s="1"/>
  <c r="L42" i="7" s="1"/>
  <c r="J22" i="7"/>
  <c r="K22" i="7" s="1"/>
  <c r="L22" i="7" s="1"/>
  <c r="J52" i="7"/>
  <c r="K52" i="7" s="1"/>
  <c r="L52" i="7" s="1"/>
  <c r="J48" i="7"/>
  <c r="K48" i="7" s="1"/>
  <c r="L48" i="7" s="1"/>
  <c r="J38" i="7"/>
  <c r="K38" i="7" s="1"/>
  <c r="L38" i="7" s="1"/>
  <c r="J43" i="7"/>
  <c r="K43" i="7" s="1"/>
  <c r="L43" i="7" s="1"/>
  <c r="J44" i="7"/>
  <c r="K44" i="7" s="1"/>
  <c r="L44" i="7" s="1"/>
  <c r="J17" i="7"/>
  <c r="K17" i="7" s="1"/>
  <c r="L17" i="7" s="1"/>
  <c r="J18" i="7"/>
  <c r="K18" i="7" s="1"/>
  <c r="L18" i="7" s="1"/>
  <c r="J39" i="7"/>
  <c r="K39" i="7" s="1"/>
  <c r="L39" i="7" s="1"/>
  <c r="J27" i="7"/>
  <c r="K27" i="7" s="1"/>
  <c r="L27" i="7" s="1"/>
  <c r="J34" i="7"/>
  <c r="K34" i="7" s="1"/>
  <c r="L34" i="7" s="1"/>
  <c r="J45" i="7"/>
  <c r="K45" i="7" s="1"/>
  <c r="L45" i="7" s="1"/>
  <c r="J16" i="7"/>
  <c r="K16" i="7" s="1"/>
  <c r="L16" i="7" s="1"/>
  <c r="J2" i="7"/>
  <c r="K2" i="7" s="1"/>
  <c r="J50" i="7"/>
  <c r="K50" i="7" s="1"/>
  <c r="L50" i="7" s="1"/>
  <c r="J35" i="7"/>
  <c r="K35" i="7" s="1"/>
  <c r="L35" i="7" s="1"/>
  <c r="J37" i="7"/>
  <c r="K37" i="7" s="1"/>
  <c r="L37" i="7" s="1"/>
  <c r="J9" i="6"/>
  <c r="K9" i="6" s="1"/>
  <c r="L9" i="6" s="1"/>
  <c r="J3" i="6"/>
  <c r="K3" i="6" s="1"/>
  <c r="L3" i="6" s="1"/>
  <c r="J11" i="6"/>
  <c r="K11" i="6" s="1"/>
  <c r="L11" i="6" s="1"/>
  <c r="J8" i="6"/>
  <c r="K8" i="6" s="1"/>
  <c r="L8" i="6" s="1"/>
  <c r="J6" i="6"/>
  <c r="K6" i="6" s="1"/>
  <c r="L6" i="6" s="1"/>
  <c r="J5" i="6"/>
  <c r="K5" i="6" s="1"/>
  <c r="L5" i="6" s="1"/>
  <c r="J4" i="6"/>
  <c r="K4" i="6" s="1"/>
  <c r="L4" i="6" s="1"/>
  <c r="J10" i="6"/>
  <c r="K10" i="6" s="1"/>
  <c r="L10" i="6" s="1"/>
  <c r="I65" i="6"/>
  <c r="J45" i="6" s="1"/>
  <c r="K45" i="6" s="1"/>
  <c r="L45" i="6" s="1"/>
  <c r="J7" i="6"/>
  <c r="K7" i="6" s="1"/>
  <c r="L7" i="6" s="1"/>
  <c r="J12" i="6"/>
  <c r="K12" i="6" s="1"/>
  <c r="L12" i="6" s="1"/>
  <c r="J23" i="3"/>
  <c r="K23" i="3" s="1"/>
  <c r="L23" i="3" s="1"/>
  <c r="J27" i="3"/>
  <c r="K27" i="3" s="1"/>
  <c r="L27" i="3" s="1"/>
  <c r="J56" i="3"/>
  <c r="J49" i="3"/>
  <c r="K49" i="3" s="1"/>
  <c r="L49" i="3" s="1"/>
  <c r="J40" i="3"/>
  <c r="K40" i="3" s="1"/>
  <c r="L40" i="3" s="1"/>
  <c r="J46" i="3"/>
  <c r="K46" i="3" s="1"/>
  <c r="L46" i="3" s="1"/>
  <c r="J19" i="3"/>
  <c r="K19" i="3" s="1"/>
  <c r="L19" i="3" s="1"/>
  <c r="J36" i="3"/>
  <c r="K36" i="3" s="1"/>
  <c r="L36" i="3" s="1"/>
  <c r="J2" i="3"/>
  <c r="K2" i="3" s="1"/>
  <c r="J15" i="3"/>
  <c r="K15" i="3" s="1"/>
  <c r="L15" i="3" s="1"/>
  <c r="J52" i="3"/>
  <c r="K52" i="3" s="1"/>
  <c r="L52" i="3" s="1"/>
  <c r="J58" i="3"/>
  <c r="J55" i="3"/>
  <c r="J21" i="3"/>
  <c r="K21" i="3" s="1"/>
  <c r="L21" i="3" s="1"/>
  <c r="J48" i="3"/>
  <c r="K48" i="3" s="1"/>
  <c r="L48" i="3" s="1"/>
  <c r="J30" i="3"/>
  <c r="K30" i="3" s="1"/>
  <c r="L30" i="3" s="1"/>
  <c r="J29" i="3"/>
  <c r="K29" i="3" s="1"/>
  <c r="L29" i="3" s="1"/>
  <c r="J53" i="3"/>
  <c r="J26" i="3"/>
  <c r="K26" i="3" s="1"/>
  <c r="L26" i="3" s="1"/>
  <c r="J35" i="3"/>
  <c r="K35" i="3" s="1"/>
  <c r="L35" i="3" s="1"/>
  <c r="J39" i="3"/>
  <c r="K39" i="3" s="1"/>
  <c r="L39" i="3" s="1"/>
  <c r="J32" i="3"/>
  <c r="K32" i="3" s="1"/>
  <c r="L32" i="3" s="1"/>
  <c r="J20" i="3"/>
  <c r="K20" i="3" s="1"/>
  <c r="L20" i="3" s="1"/>
  <c r="J25" i="3"/>
  <c r="K25" i="3" s="1"/>
  <c r="L25" i="3" s="1"/>
  <c r="J22" i="3"/>
  <c r="K22" i="3" s="1"/>
  <c r="L22" i="3" s="1"/>
  <c r="J31" i="3"/>
  <c r="K31" i="3" s="1"/>
  <c r="L31" i="3" s="1"/>
  <c r="J33" i="3"/>
  <c r="K33" i="3" s="1"/>
  <c r="L33" i="3" s="1"/>
  <c r="J27" i="8"/>
  <c r="K27" i="8" s="1"/>
  <c r="L27" i="8" s="1"/>
  <c r="J17" i="8"/>
  <c r="K17" i="8" s="1"/>
  <c r="L17" i="8" s="1"/>
  <c r="L2" i="8"/>
  <c r="J42" i="5" l="1"/>
  <c r="K42" i="5" s="1"/>
  <c r="L42" i="5" s="1"/>
  <c r="J30" i="5"/>
  <c r="K30" i="5" s="1"/>
  <c r="L30" i="5" s="1"/>
  <c r="J41" i="5"/>
  <c r="K41" i="5" s="1"/>
  <c r="L41" i="5" s="1"/>
  <c r="J57" i="5"/>
  <c r="J43" i="5"/>
  <c r="K43" i="5" s="1"/>
  <c r="L43" i="5" s="1"/>
  <c r="J28" i="5"/>
  <c r="K28" i="5" s="1"/>
  <c r="L28" i="5" s="1"/>
  <c r="J48" i="5"/>
  <c r="K48" i="5" s="1"/>
  <c r="L48" i="5" s="1"/>
  <c r="J51" i="5"/>
  <c r="K51" i="5" s="1"/>
  <c r="L51" i="5" s="1"/>
  <c r="J50" i="5"/>
  <c r="K50" i="5" s="1"/>
  <c r="L50" i="5" s="1"/>
  <c r="J22" i="5"/>
  <c r="K22" i="5" s="1"/>
  <c r="L22" i="5" s="1"/>
  <c r="J37" i="5"/>
  <c r="K37" i="5" s="1"/>
  <c r="L37" i="5" s="1"/>
  <c r="J2" i="4"/>
  <c r="K2" i="4" s="1"/>
  <c r="L2" i="4" s="1"/>
  <c r="J15" i="4"/>
  <c r="K15" i="4" s="1"/>
  <c r="L15" i="4" s="1"/>
  <c r="J36" i="4"/>
  <c r="K36" i="4" s="1"/>
  <c r="L36" i="4" s="1"/>
  <c r="J41" i="4"/>
  <c r="K41" i="4" s="1"/>
  <c r="L41" i="4" s="1"/>
  <c r="J34" i="4"/>
  <c r="K34" i="4" s="1"/>
  <c r="L34" i="4" s="1"/>
  <c r="J18" i="4"/>
  <c r="K18" i="4" s="1"/>
  <c r="L18" i="4" s="1"/>
  <c r="J32" i="4"/>
  <c r="K32" i="4" s="1"/>
  <c r="L32" i="4" s="1"/>
  <c r="J48" i="4"/>
  <c r="K48" i="4" s="1"/>
  <c r="L48" i="4" s="1"/>
  <c r="J42" i="4"/>
  <c r="K42" i="4" s="1"/>
  <c r="L42" i="4" s="1"/>
  <c r="J35" i="4"/>
  <c r="K35" i="4" s="1"/>
  <c r="L35" i="4" s="1"/>
  <c r="J17" i="4"/>
  <c r="K17" i="4" s="1"/>
  <c r="L17" i="4" s="1"/>
  <c r="J21" i="4"/>
  <c r="K21" i="4" s="1"/>
  <c r="L21" i="4" s="1"/>
  <c r="J29" i="4"/>
  <c r="K29" i="4" s="1"/>
  <c r="L29" i="4" s="1"/>
  <c r="J20" i="4"/>
  <c r="K20" i="4" s="1"/>
  <c r="L20" i="4" s="1"/>
  <c r="J22" i="4"/>
  <c r="K22" i="4" s="1"/>
  <c r="L22" i="4" s="1"/>
  <c r="J37" i="4"/>
  <c r="K37" i="4" s="1"/>
  <c r="L37" i="4" s="1"/>
  <c r="J33" i="4"/>
  <c r="K33" i="4" s="1"/>
  <c r="L33" i="4" s="1"/>
  <c r="J23" i="4"/>
  <c r="K23" i="4" s="1"/>
  <c r="L23" i="4" s="1"/>
  <c r="J30" i="4"/>
  <c r="K30" i="4" s="1"/>
  <c r="L30" i="4" s="1"/>
  <c r="J51" i="4"/>
  <c r="K51" i="4" s="1"/>
  <c r="L51" i="4" s="1"/>
  <c r="J26" i="4"/>
  <c r="K26" i="4" s="1"/>
  <c r="L26" i="4" s="1"/>
  <c r="J28" i="4"/>
  <c r="K28" i="4" s="1"/>
  <c r="L28" i="4" s="1"/>
  <c r="J52" i="4"/>
  <c r="K52" i="4" s="1"/>
  <c r="L52" i="4" s="1"/>
  <c r="J46" i="4"/>
  <c r="K46" i="4" s="1"/>
  <c r="L46" i="4" s="1"/>
  <c r="J58" i="4"/>
  <c r="J16" i="4"/>
  <c r="K16" i="4" s="1"/>
  <c r="L16" i="4" s="1"/>
  <c r="J44" i="4"/>
  <c r="K44" i="4" s="1"/>
  <c r="L44" i="4" s="1"/>
  <c r="J49" i="4"/>
  <c r="K49" i="4" s="1"/>
  <c r="L49" i="4" s="1"/>
  <c r="J47" i="4"/>
  <c r="K47" i="4" s="1"/>
  <c r="L47" i="4" s="1"/>
  <c r="J45" i="4"/>
  <c r="K45" i="4" s="1"/>
  <c r="L45" i="4" s="1"/>
  <c r="J25" i="4"/>
  <c r="K25" i="4" s="1"/>
  <c r="L25" i="4" s="1"/>
  <c r="J38" i="4"/>
  <c r="K38" i="4" s="1"/>
  <c r="L38" i="4" s="1"/>
  <c r="J53" i="4"/>
  <c r="J40" i="4"/>
  <c r="K40" i="4" s="1"/>
  <c r="L40" i="4" s="1"/>
  <c r="J50" i="4"/>
  <c r="K50" i="4" s="1"/>
  <c r="L50" i="4" s="1"/>
  <c r="J27" i="4"/>
  <c r="K27" i="4" s="1"/>
  <c r="L27" i="4" s="1"/>
  <c r="J56" i="4"/>
  <c r="J24" i="4"/>
  <c r="K24" i="4" s="1"/>
  <c r="L24" i="4" s="1"/>
  <c r="J55" i="4"/>
  <c r="J19" i="4"/>
  <c r="K19" i="4" s="1"/>
  <c r="L19" i="4" s="1"/>
  <c r="J57" i="4"/>
  <c r="J39" i="4"/>
  <c r="K39" i="4" s="1"/>
  <c r="L39" i="4" s="1"/>
  <c r="J43" i="4"/>
  <c r="K43" i="4" s="1"/>
  <c r="L43" i="4" s="1"/>
  <c r="K65" i="8"/>
  <c r="K68" i="8"/>
  <c r="K67" i="8"/>
  <c r="M45" i="8" s="1"/>
  <c r="N45" i="8" s="1"/>
  <c r="O45" i="8" s="1"/>
  <c r="P45" i="8" s="1"/>
  <c r="K68" i="3"/>
  <c r="K67" i="3"/>
  <c r="K68" i="7"/>
  <c r="K67" i="7"/>
  <c r="K65" i="7"/>
  <c r="L2" i="7"/>
  <c r="L65" i="7" s="1"/>
  <c r="J36" i="6"/>
  <c r="K36" i="6" s="1"/>
  <c r="L36" i="6" s="1"/>
  <c r="J2" i="6"/>
  <c r="K2" i="6" s="1"/>
  <c r="J34" i="6"/>
  <c r="K34" i="6" s="1"/>
  <c r="L34" i="6" s="1"/>
  <c r="J17" i="6"/>
  <c r="K17" i="6" s="1"/>
  <c r="L17" i="6" s="1"/>
  <c r="J18" i="6"/>
  <c r="K18" i="6" s="1"/>
  <c r="L18" i="6" s="1"/>
  <c r="J44" i="6"/>
  <c r="K44" i="6" s="1"/>
  <c r="L44" i="6" s="1"/>
  <c r="J35" i="6"/>
  <c r="K35" i="6" s="1"/>
  <c r="L35" i="6" s="1"/>
  <c r="J33" i="6"/>
  <c r="K33" i="6" s="1"/>
  <c r="L33" i="6" s="1"/>
  <c r="J48" i="6"/>
  <c r="K48" i="6" s="1"/>
  <c r="L48" i="6" s="1"/>
  <c r="J26" i="6"/>
  <c r="K26" i="6" s="1"/>
  <c r="L26" i="6" s="1"/>
  <c r="J46" i="6"/>
  <c r="K46" i="6" s="1"/>
  <c r="L46" i="6" s="1"/>
  <c r="J41" i="6"/>
  <c r="K41" i="6" s="1"/>
  <c r="L41" i="6" s="1"/>
  <c r="J56" i="6"/>
  <c r="J27" i="6"/>
  <c r="K27" i="6" s="1"/>
  <c r="L27" i="6" s="1"/>
  <c r="J19" i="6"/>
  <c r="K19" i="6" s="1"/>
  <c r="L19" i="6" s="1"/>
  <c r="J55" i="6"/>
  <c r="J38" i="6"/>
  <c r="K38" i="6" s="1"/>
  <c r="L38" i="6" s="1"/>
  <c r="J16" i="6"/>
  <c r="K16" i="6" s="1"/>
  <c r="L16" i="6" s="1"/>
  <c r="J52" i="6"/>
  <c r="K52" i="6" s="1"/>
  <c r="L52" i="6" s="1"/>
  <c r="J53" i="6"/>
  <c r="J20" i="6"/>
  <c r="K20" i="6" s="1"/>
  <c r="L20" i="6" s="1"/>
  <c r="J47" i="6"/>
  <c r="K47" i="6" s="1"/>
  <c r="L47" i="6" s="1"/>
  <c r="J15" i="6"/>
  <c r="K15" i="6" s="1"/>
  <c r="L15" i="6" s="1"/>
  <c r="J51" i="6"/>
  <c r="K51" i="6" s="1"/>
  <c r="L51" i="6" s="1"/>
  <c r="J37" i="6"/>
  <c r="K37" i="6" s="1"/>
  <c r="L37" i="6" s="1"/>
  <c r="J49" i="6"/>
  <c r="K49" i="6" s="1"/>
  <c r="L49" i="6" s="1"/>
  <c r="J25" i="6"/>
  <c r="K25" i="6" s="1"/>
  <c r="L25" i="6" s="1"/>
  <c r="J28" i="6"/>
  <c r="K28" i="6" s="1"/>
  <c r="L28" i="6" s="1"/>
  <c r="J42" i="6"/>
  <c r="K42" i="6" s="1"/>
  <c r="L42" i="6" s="1"/>
  <c r="J43" i="6"/>
  <c r="K43" i="6" s="1"/>
  <c r="L43" i="6" s="1"/>
  <c r="J58" i="6"/>
  <c r="J40" i="6"/>
  <c r="K40" i="6" s="1"/>
  <c r="L40" i="6" s="1"/>
  <c r="J54" i="6"/>
  <c r="J23" i="6"/>
  <c r="K23" i="6" s="1"/>
  <c r="L23" i="6" s="1"/>
  <c r="J24" i="6"/>
  <c r="K24" i="6" s="1"/>
  <c r="L24" i="6" s="1"/>
  <c r="J31" i="6"/>
  <c r="K31" i="6" s="1"/>
  <c r="L31" i="6" s="1"/>
  <c r="J14" i="6"/>
  <c r="K14" i="6" s="1"/>
  <c r="L14" i="6" s="1"/>
  <c r="J50" i="6"/>
  <c r="K50" i="6" s="1"/>
  <c r="L50" i="6" s="1"/>
  <c r="J22" i="6"/>
  <c r="K22" i="6" s="1"/>
  <c r="L22" i="6" s="1"/>
  <c r="J29" i="6"/>
  <c r="K29" i="6" s="1"/>
  <c r="L29" i="6" s="1"/>
  <c r="J30" i="6"/>
  <c r="K30" i="6" s="1"/>
  <c r="L30" i="6" s="1"/>
  <c r="J32" i="6"/>
  <c r="K32" i="6" s="1"/>
  <c r="L32" i="6" s="1"/>
  <c r="J39" i="6"/>
  <c r="K39" i="6" s="1"/>
  <c r="L39" i="6" s="1"/>
  <c r="J21" i="6"/>
  <c r="K21" i="6" s="1"/>
  <c r="L21" i="6" s="1"/>
  <c r="J57" i="6"/>
  <c r="K65" i="3"/>
  <c r="L2" i="3"/>
  <c r="L65" i="3" s="1"/>
  <c r="L65" i="8"/>
  <c r="L65" i="5" l="1"/>
  <c r="K67" i="5"/>
  <c r="M11" i="5" s="1"/>
  <c r="N11" i="5" s="1"/>
  <c r="O11" i="5" s="1"/>
  <c r="P11" i="5" s="1"/>
  <c r="K68" i="5"/>
  <c r="M33" i="5" s="1"/>
  <c r="N33" i="5" s="1"/>
  <c r="O33" i="5" s="1"/>
  <c r="P33" i="5" s="1"/>
  <c r="K65" i="5"/>
  <c r="L65" i="4"/>
  <c r="K65" i="4"/>
  <c r="K67" i="4"/>
  <c r="K68" i="4"/>
  <c r="M14" i="8"/>
  <c r="N14" i="8" s="1"/>
  <c r="O14" i="8" s="1"/>
  <c r="P14" i="8" s="1"/>
  <c r="M22" i="8"/>
  <c r="N22" i="8" s="1"/>
  <c r="O22" i="8" s="1"/>
  <c r="P22" i="8" s="1"/>
  <c r="M7" i="8"/>
  <c r="N7" i="8" s="1"/>
  <c r="O7" i="8" s="1"/>
  <c r="P7" i="8" s="1"/>
  <c r="M39" i="8"/>
  <c r="N39" i="8" s="1"/>
  <c r="O39" i="8" s="1"/>
  <c r="P39" i="8" s="1"/>
  <c r="M16" i="8"/>
  <c r="N16" i="8" s="1"/>
  <c r="O16" i="8" s="1"/>
  <c r="P16" i="8" s="1"/>
  <c r="M52" i="8"/>
  <c r="N52" i="8" s="1"/>
  <c r="O52" i="8" s="1"/>
  <c r="P52" i="8" s="1"/>
  <c r="M49" i="8"/>
  <c r="N49" i="8" s="1"/>
  <c r="O49" i="8" s="1"/>
  <c r="P49" i="8" s="1"/>
  <c r="M30" i="8"/>
  <c r="N30" i="8" s="1"/>
  <c r="O30" i="8" s="1"/>
  <c r="P30" i="8" s="1"/>
  <c r="M34" i="8"/>
  <c r="N34" i="8" s="1"/>
  <c r="O34" i="8" s="1"/>
  <c r="P34" i="8" s="1"/>
  <c r="M42" i="8"/>
  <c r="N42" i="8" s="1"/>
  <c r="O42" i="8" s="1"/>
  <c r="P42" i="8" s="1"/>
  <c r="M11" i="8"/>
  <c r="N11" i="8" s="1"/>
  <c r="O11" i="8" s="1"/>
  <c r="P11" i="8" s="1"/>
  <c r="M43" i="8"/>
  <c r="N43" i="8" s="1"/>
  <c r="O43" i="8" s="1"/>
  <c r="P43" i="8" s="1"/>
  <c r="M4" i="8"/>
  <c r="N4" i="8" s="1"/>
  <c r="O4" i="8" s="1"/>
  <c r="P4" i="8" s="1"/>
  <c r="M36" i="8"/>
  <c r="N36" i="8" s="1"/>
  <c r="O36" i="8" s="1"/>
  <c r="P36" i="8" s="1"/>
  <c r="M56" i="8"/>
  <c r="N56" i="8" s="1"/>
  <c r="M29" i="8"/>
  <c r="N29" i="8" s="1"/>
  <c r="O29" i="8" s="1"/>
  <c r="P29" i="8" s="1"/>
  <c r="M47" i="8"/>
  <c r="N47" i="8" s="1"/>
  <c r="O47" i="8" s="1"/>
  <c r="P47" i="8" s="1"/>
  <c r="M18" i="8"/>
  <c r="N18" i="8" s="1"/>
  <c r="O18" i="8" s="1"/>
  <c r="P18" i="8" s="1"/>
  <c r="M26" i="8"/>
  <c r="N26" i="8" s="1"/>
  <c r="O26" i="8" s="1"/>
  <c r="P26" i="8" s="1"/>
  <c r="M23" i="8"/>
  <c r="N23" i="8" s="1"/>
  <c r="O23" i="8" s="1"/>
  <c r="P23" i="8" s="1"/>
  <c r="M55" i="8"/>
  <c r="N55" i="8" s="1"/>
  <c r="M32" i="8"/>
  <c r="N32" i="8" s="1"/>
  <c r="O32" i="8" s="1"/>
  <c r="P32" i="8" s="1"/>
  <c r="M17" i="8"/>
  <c r="N17" i="8" s="1"/>
  <c r="O17" i="8" s="1"/>
  <c r="P17" i="8" s="1"/>
  <c r="M38" i="8"/>
  <c r="N38" i="8" s="1"/>
  <c r="O38" i="8" s="1"/>
  <c r="P38" i="8" s="1"/>
  <c r="M27" i="8"/>
  <c r="N27" i="8" s="1"/>
  <c r="O27" i="8" s="1"/>
  <c r="P27" i="8" s="1"/>
  <c r="M20" i="8"/>
  <c r="N20" i="8" s="1"/>
  <c r="O20" i="8" s="1"/>
  <c r="P20" i="8" s="1"/>
  <c r="M57" i="8"/>
  <c r="N57" i="8" s="1"/>
  <c r="M46" i="8"/>
  <c r="N46" i="8" s="1"/>
  <c r="O46" i="8" s="1"/>
  <c r="P46" i="8" s="1"/>
  <c r="M50" i="8"/>
  <c r="N50" i="8" s="1"/>
  <c r="O50" i="8" s="1"/>
  <c r="P50" i="8" s="1"/>
  <c r="M54" i="8"/>
  <c r="N54" i="8" s="1"/>
  <c r="M58" i="8"/>
  <c r="N58" i="8" s="1"/>
  <c r="M15" i="8"/>
  <c r="N15" i="8" s="1"/>
  <c r="O15" i="8" s="1"/>
  <c r="P15" i="8" s="1"/>
  <c r="M31" i="8"/>
  <c r="N31" i="8" s="1"/>
  <c r="O31" i="8" s="1"/>
  <c r="P31" i="8" s="1"/>
  <c r="M8" i="8"/>
  <c r="N8" i="8" s="1"/>
  <c r="O8" i="8" s="1"/>
  <c r="P8" i="8" s="1"/>
  <c r="M24" i="8"/>
  <c r="N24" i="8" s="1"/>
  <c r="O24" i="8" s="1"/>
  <c r="P24" i="8" s="1"/>
  <c r="M40" i="8"/>
  <c r="N40" i="8" s="1"/>
  <c r="O40" i="8" s="1"/>
  <c r="P40" i="8" s="1"/>
  <c r="M5" i="8"/>
  <c r="N5" i="8" s="1"/>
  <c r="O5" i="8" s="1"/>
  <c r="P5" i="8" s="1"/>
  <c r="M33" i="8"/>
  <c r="N33" i="8" s="1"/>
  <c r="O33" i="8" s="1"/>
  <c r="P33" i="8" s="1"/>
  <c r="M2" i="8"/>
  <c r="N2" i="8" s="1"/>
  <c r="M6" i="8"/>
  <c r="N6" i="8" s="1"/>
  <c r="O6" i="8" s="1"/>
  <c r="P6" i="8" s="1"/>
  <c r="M10" i="8"/>
  <c r="N10" i="8" s="1"/>
  <c r="O10" i="8" s="1"/>
  <c r="P10" i="8" s="1"/>
  <c r="M3" i="8"/>
  <c r="N3" i="8" s="1"/>
  <c r="O3" i="8" s="1"/>
  <c r="P3" i="8" s="1"/>
  <c r="M19" i="8"/>
  <c r="N19" i="8" s="1"/>
  <c r="O19" i="8" s="1"/>
  <c r="P19" i="8" s="1"/>
  <c r="M35" i="8"/>
  <c r="N35" i="8" s="1"/>
  <c r="O35" i="8" s="1"/>
  <c r="P35" i="8" s="1"/>
  <c r="M51" i="8"/>
  <c r="N51" i="8" s="1"/>
  <c r="O51" i="8" s="1"/>
  <c r="P51" i="8" s="1"/>
  <c r="M12" i="8"/>
  <c r="N12" i="8" s="1"/>
  <c r="O12" i="8" s="1"/>
  <c r="P12" i="8" s="1"/>
  <c r="M28" i="8"/>
  <c r="N28" i="8" s="1"/>
  <c r="O28" i="8" s="1"/>
  <c r="P28" i="8" s="1"/>
  <c r="M44" i="8"/>
  <c r="N44" i="8" s="1"/>
  <c r="O44" i="8" s="1"/>
  <c r="P44" i="8" s="1"/>
  <c r="M13" i="8"/>
  <c r="N13" i="8" s="1"/>
  <c r="O13" i="8" s="1"/>
  <c r="P13" i="8" s="1"/>
  <c r="K68" i="6"/>
  <c r="K67" i="6"/>
  <c r="M56" i="7"/>
  <c r="N56" i="7" s="1"/>
  <c r="M51" i="7"/>
  <c r="N51" i="7" s="1"/>
  <c r="O51" i="7" s="1"/>
  <c r="P51" i="7" s="1"/>
  <c r="M49" i="7"/>
  <c r="N49" i="7" s="1"/>
  <c r="O49" i="7" s="1"/>
  <c r="P49" i="7" s="1"/>
  <c r="M47" i="7"/>
  <c r="N47" i="7" s="1"/>
  <c r="O47" i="7" s="1"/>
  <c r="P47" i="7" s="1"/>
  <c r="M45" i="7"/>
  <c r="N45" i="7" s="1"/>
  <c r="O45" i="7" s="1"/>
  <c r="P45" i="7" s="1"/>
  <c r="M43" i="7"/>
  <c r="N43" i="7" s="1"/>
  <c r="O43" i="7" s="1"/>
  <c r="P43" i="7" s="1"/>
  <c r="M41" i="7"/>
  <c r="N41" i="7" s="1"/>
  <c r="O41" i="7" s="1"/>
  <c r="P41" i="7" s="1"/>
  <c r="M39" i="7"/>
  <c r="N39" i="7" s="1"/>
  <c r="O39" i="7" s="1"/>
  <c r="P39" i="7" s="1"/>
  <c r="M37" i="7"/>
  <c r="N37" i="7" s="1"/>
  <c r="O37" i="7" s="1"/>
  <c r="P37" i="7" s="1"/>
  <c r="M35" i="7"/>
  <c r="N35" i="7" s="1"/>
  <c r="O35" i="7" s="1"/>
  <c r="P35" i="7" s="1"/>
  <c r="M33" i="7"/>
  <c r="N33" i="7" s="1"/>
  <c r="O33" i="7" s="1"/>
  <c r="P33" i="7" s="1"/>
  <c r="M31" i="7"/>
  <c r="N31" i="7" s="1"/>
  <c r="O31" i="7" s="1"/>
  <c r="P31" i="7" s="1"/>
  <c r="M29" i="7"/>
  <c r="N29" i="7" s="1"/>
  <c r="O29" i="7" s="1"/>
  <c r="P29" i="7" s="1"/>
  <c r="M27" i="7"/>
  <c r="N27" i="7" s="1"/>
  <c r="O27" i="7" s="1"/>
  <c r="P27" i="7" s="1"/>
  <c r="M26" i="7"/>
  <c r="N26" i="7" s="1"/>
  <c r="O26" i="7" s="1"/>
  <c r="P26" i="7" s="1"/>
  <c r="M57" i="7"/>
  <c r="N57" i="7" s="1"/>
  <c r="M53" i="7"/>
  <c r="N53" i="7" s="1"/>
  <c r="M58" i="7"/>
  <c r="N58" i="7" s="1"/>
  <c r="M54" i="7"/>
  <c r="N54" i="7" s="1"/>
  <c r="M52" i="7"/>
  <c r="N52" i="7" s="1"/>
  <c r="O52" i="7" s="1"/>
  <c r="P52" i="7" s="1"/>
  <c r="M50" i="7"/>
  <c r="N50" i="7" s="1"/>
  <c r="O50" i="7" s="1"/>
  <c r="P50" i="7" s="1"/>
  <c r="M48" i="7"/>
  <c r="N48" i="7" s="1"/>
  <c r="O48" i="7" s="1"/>
  <c r="P48" i="7" s="1"/>
  <c r="M46" i="7"/>
  <c r="N46" i="7" s="1"/>
  <c r="O46" i="7" s="1"/>
  <c r="P46" i="7" s="1"/>
  <c r="M44" i="7"/>
  <c r="N44" i="7" s="1"/>
  <c r="O44" i="7" s="1"/>
  <c r="P44" i="7" s="1"/>
  <c r="M42" i="7"/>
  <c r="N42" i="7" s="1"/>
  <c r="O42" i="7" s="1"/>
  <c r="P42" i="7" s="1"/>
  <c r="M40" i="7"/>
  <c r="N40" i="7" s="1"/>
  <c r="O40" i="7" s="1"/>
  <c r="P40" i="7" s="1"/>
  <c r="M38" i="7"/>
  <c r="N38" i="7" s="1"/>
  <c r="O38" i="7" s="1"/>
  <c r="P38" i="7" s="1"/>
  <c r="M36" i="7"/>
  <c r="N36" i="7" s="1"/>
  <c r="O36" i="7" s="1"/>
  <c r="P36" i="7" s="1"/>
  <c r="M34" i="7"/>
  <c r="N34" i="7" s="1"/>
  <c r="O34" i="7" s="1"/>
  <c r="P34" i="7" s="1"/>
  <c r="M32" i="7"/>
  <c r="N32" i="7" s="1"/>
  <c r="O32" i="7" s="1"/>
  <c r="P32" i="7" s="1"/>
  <c r="M30" i="7"/>
  <c r="N30" i="7" s="1"/>
  <c r="O30" i="7" s="1"/>
  <c r="P30" i="7" s="1"/>
  <c r="M28" i="7"/>
  <c r="N28" i="7" s="1"/>
  <c r="O28" i="7" s="1"/>
  <c r="P28" i="7" s="1"/>
  <c r="M25" i="7"/>
  <c r="N25" i="7" s="1"/>
  <c r="O25" i="7" s="1"/>
  <c r="P25" i="7" s="1"/>
  <c r="M24" i="7"/>
  <c r="N24" i="7" s="1"/>
  <c r="O24" i="7" s="1"/>
  <c r="P24" i="7" s="1"/>
  <c r="M23" i="7"/>
  <c r="N23" i="7" s="1"/>
  <c r="O23" i="7" s="1"/>
  <c r="P23" i="7" s="1"/>
  <c r="M22" i="7"/>
  <c r="N22" i="7" s="1"/>
  <c r="O22" i="7" s="1"/>
  <c r="P22" i="7" s="1"/>
  <c r="M21" i="7"/>
  <c r="N21" i="7" s="1"/>
  <c r="O21" i="7" s="1"/>
  <c r="P21" i="7" s="1"/>
  <c r="M10" i="7"/>
  <c r="N10" i="7" s="1"/>
  <c r="O10" i="7" s="1"/>
  <c r="P10" i="7" s="1"/>
  <c r="M6" i="7"/>
  <c r="N6" i="7" s="1"/>
  <c r="O6" i="7" s="1"/>
  <c r="P6" i="7" s="1"/>
  <c r="M2" i="7"/>
  <c r="N2" i="7" s="1"/>
  <c r="M11" i="7"/>
  <c r="N11" i="7" s="1"/>
  <c r="O11" i="7" s="1"/>
  <c r="P11" i="7" s="1"/>
  <c r="M7" i="7"/>
  <c r="N7" i="7" s="1"/>
  <c r="O7" i="7" s="1"/>
  <c r="P7" i="7" s="1"/>
  <c r="M3" i="7"/>
  <c r="N3" i="7" s="1"/>
  <c r="O3" i="7" s="1"/>
  <c r="P3" i="7" s="1"/>
  <c r="M19" i="7"/>
  <c r="N19" i="7" s="1"/>
  <c r="O19" i="7" s="1"/>
  <c r="P19" i="7" s="1"/>
  <c r="M18" i="7"/>
  <c r="N18" i="7" s="1"/>
  <c r="O18" i="7" s="1"/>
  <c r="P18" i="7" s="1"/>
  <c r="M17" i="7"/>
  <c r="N17" i="7" s="1"/>
  <c r="O17" i="7" s="1"/>
  <c r="P17" i="7" s="1"/>
  <c r="M16" i="7"/>
  <c r="N16" i="7" s="1"/>
  <c r="O16" i="7" s="1"/>
  <c r="P16" i="7" s="1"/>
  <c r="M15" i="7"/>
  <c r="N15" i="7" s="1"/>
  <c r="O15" i="7" s="1"/>
  <c r="P15" i="7" s="1"/>
  <c r="M14" i="7"/>
  <c r="N14" i="7" s="1"/>
  <c r="O14" i="7" s="1"/>
  <c r="P14" i="7" s="1"/>
  <c r="M13" i="7"/>
  <c r="N13" i="7" s="1"/>
  <c r="O13" i="7" s="1"/>
  <c r="P13" i="7" s="1"/>
  <c r="M12" i="7"/>
  <c r="N12" i="7" s="1"/>
  <c r="O12" i="7" s="1"/>
  <c r="P12" i="7" s="1"/>
  <c r="M8" i="7"/>
  <c r="N8" i="7" s="1"/>
  <c r="O8" i="7" s="1"/>
  <c r="P8" i="7" s="1"/>
  <c r="M4" i="7"/>
  <c r="N4" i="7" s="1"/>
  <c r="O4" i="7" s="1"/>
  <c r="P4" i="7" s="1"/>
  <c r="M55" i="7"/>
  <c r="N55" i="7" s="1"/>
  <c r="M20" i="7"/>
  <c r="N20" i="7" s="1"/>
  <c r="O20" i="7" s="1"/>
  <c r="P20" i="7" s="1"/>
  <c r="M5" i="7"/>
  <c r="N5" i="7" s="1"/>
  <c r="O5" i="7" s="1"/>
  <c r="P5" i="7" s="1"/>
  <c r="M9" i="7"/>
  <c r="N9" i="7" s="1"/>
  <c r="O9" i="7" s="1"/>
  <c r="P9" i="7" s="1"/>
  <c r="K65" i="6"/>
  <c r="L2" i="6"/>
  <c r="L65" i="6" s="1"/>
  <c r="M21" i="8"/>
  <c r="N21" i="8" s="1"/>
  <c r="O21" i="8" s="1"/>
  <c r="P21" i="8" s="1"/>
  <c r="M37" i="8"/>
  <c r="N37" i="8" s="1"/>
  <c r="O37" i="8" s="1"/>
  <c r="P37" i="8" s="1"/>
  <c r="M53" i="8"/>
  <c r="N53" i="8" s="1"/>
  <c r="M48" i="8"/>
  <c r="N48" i="8" s="1"/>
  <c r="O48" i="8" s="1"/>
  <c r="P48" i="8" s="1"/>
  <c r="M9" i="8"/>
  <c r="N9" i="8" s="1"/>
  <c r="O9" i="8" s="1"/>
  <c r="P9" i="8" s="1"/>
  <c r="M25" i="8"/>
  <c r="N25" i="8" s="1"/>
  <c r="O25" i="8" s="1"/>
  <c r="P25" i="8" s="1"/>
  <c r="M41" i="8"/>
  <c r="N41" i="8" s="1"/>
  <c r="O41" i="8" s="1"/>
  <c r="P41" i="8" s="1"/>
  <c r="O2" i="7" l="1"/>
  <c r="P2" i="7" s="1"/>
  <c r="P68" i="7"/>
  <c r="M10" i="5"/>
  <c r="N10" i="5" s="1"/>
  <c r="O10" i="5" s="1"/>
  <c r="P10" i="5" s="1"/>
  <c r="M45" i="5"/>
  <c r="N45" i="5" s="1"/>
  <c r="O45" i="5" s="1"/>
  <c r="P45" i="5" s="1"/>
  <c r="M56" i="5"/>
  <c r="N56" i="5" s="1"/>
  <c r="M38" i="5"/>
  <c r="N38" i="5" s="1"/>
  <c r="O38" i="5" s="1"/>
  <c r="P38" i="5" s="1"/>
  <c r="M44" i="5"/>
  <c r="N44" i="5" s="1"/>
  <c r="O44" i="5" s="1"/>
  <c r="P44" i="5" s="1"/>
  <c r="M3" i="5"/>
  <c r="N3" i="5" s="1"/>
  <c r="O3" i="5" s="1"/>
  <c r="P3" i="5" s="1"/>
  <c r="M50" i="5"/>
  <c r="N50" i="5" s="1"/>
  <c r="O50" i="5" s="1"/>
  <c r="P50" i="5" s="1"/>
  <c r="M18" i="5"/>
  <c r="N18" i="5" s="1"/>
  <c r="O18" i="5" s="1"/>
  <c r="P18" i="5" s="1"/>
  <c r="M24" i="5"/>
  <c r="N24" i="5" s="1"/>
  <c r="O24" i="5" s="1"/>
  <c r="P24" i="5" s="1"/>
  <c r="M27" i="5"/>
  <c r="N27" i="5" s="1"/>
  <c r="O27" i="5" s="1"/>
  <c r="P27" i="5" s="1"/>
  <c r="M4" i="5"/>
  <c r="N4" i="5" s="1"/>
  <c r="O4" i="5" s="1"/>
  <c r="P4" i="5" s="1"/>
  <c r="M2" i="5"/>
  <c r="N2" i="5" s="1"/>
  <c r="O2" i="5" s="1"/>
  <c r="P2" i="5" s="1"/>
  <c r="M39" i="5"/>
  <c r="N39" i="5" s="1"/>
  <c r="O39" i="5" s="1"/>
  <c r="P39" i="5" s="1"/>
  <c r="M42" i="5"/>
  <c r="N42" i="5" s="1"/>
  <c r="O42" i="5" s="1"/>
  <c r="P42" i="5" s="1"/>
  <c r="M21" i="5"/>
  <c r="N21" i="5" s="1"/>
  <c r="O21" i="5" s="1"/>
  <c r="P21" i="5" s="1"/>
  <c r="M41" i="5"/>
  <c r="N41" i="5" s="1"/>
  <c r="O41" i="5" s="1"/>
  <c r="P41" i="5" s="1"/>
  <c r="M32" i="5"/>
  <c r="N32" i="5" s="1"/>
  <c r="O32" i="5" s="1"/>
  <c r="P32" i="5" s="1"/>
  <c r="M16" i="5"/>
  <c r="N16" i="5" s="1"/>
  <c r="O16" i="5" s="1"/>
  <c r="P16" i="5" s="1"/>
  <c r="M35" i="5"/>
  <c r="N35" i="5" s="1"/>
  <c r="O35" i="5" s="1"/>
  <c r="P35" i="5" s="1"/>
  <c r="M28" i="5"/>
  <c r="N28" i="5" s="1"/>
  <c r="O28" i="5" s="1"/>
  <c r="P28" i="5" s="1"/>
  <c r="M12" i="5"/>
  <c r="N12" i="5" s="1"/>
  <c r="O12" i="5" s="1"/>
  <c r="P12" i="5" s="1"/>
  <c r="M37" i="5"/>
  <c r="N37" i="5" s="1"/>
  <c r="O37" i="5" s="1"/>
  <c r="P37" i="5" s="1"/>
  <c r="M15" i="5"/>
  <c r="N15" i="5" s="1"/>
  <c r="O15" i="5" s="1"/>
  <c r="P15" i="5" s="1"/>
  <c r="M14" i="5"/>
  <c r="N14" i="5" s="1"/>
  <c r="O14" i="5" s="1"/>
  <c r="P14" i="5" s="1"/>
  <c r="M40" i="5"/>
  <c r="N40" i="5" s="1"/>
  <c r="O40" i="5" s="1"/>
  <c r="P40" i="5" s="1"/>
  <c r="M43" i="5"/>
  <c r="N43" i="5" s="1"/>
  <c r="O43" i="5" s="1"/>
  <c r="P43" i="5" s="1"/>
  <c r="M19" i="5"/>
  <c r="N19" i="5" s="1"/>
  <c r="O19" i="5" s="1"/>
  <c r="P19" i="5" s="1"/>
  <c r="M31" i="5"/>
  <c r="N31" i="5" s="1"/>
  <c r="O31" i="5" s="1"/>
  <c r="P31" i="5" s="1"/>
  <c r="M34" i="5"/>
  <c r="N34" i="5" s="1"/>
  <c r="O34" i="5" s="1"/>
  <c r="P34" i="5" s="1"/>
  <c r="M13" i="5"/>
  <c r="N13" i="5" s="1"/>
  <c r="O13" i="5" s="1"/>
  <c r="P13" i="5" s="1"/>
  <c r="M29" i="5"/>
  <c r="N29" i="5" s="1"/>
  <c r="O29" i="5" s="1"/>
  <c r="P29" i="5" s="1"/>
  <c r="M23" i="5"/>
  <c r="N23" i="5" s="1"/>
  <c r="O23" i="5" s="1"/>
  <c r="P23" i="5" s="1"/>
  <c r="M55" i="5"/>
  <c r="N55" i="5" s="1"/>
  <c r="M57" i="5"/>
  <c r="N57" i="5" s="1"/>
  <c r="M6" i="5"/>
  <c r="N6" i="5" s="1"/>
  <c r="O6" i="5" s="1"/>
  <c r="P6" i="5" s="1"/>
  <c r="M5" i="5"/>
  <c r="N5" i="5" s="1"/>
  <c r="O5" i="5" s="1"/>
  <c r="P5" i="5" s="1"/>
  <c r="M52" i="5"/>
  <c r="N52" i="5" s="1"/>
  <c r="O52" i="5" s="1"/>
  <c r="P52" i="5" s="1"/>
  <c r="M47" i="5"/>
  <c r="N47" i="5" s="1"/>
  <c r="O47" i="5" s="1"/>
  <c r="P47" i="5" s="1"/>
  <c r="M8" i="5"/>
  <c r="N8" i="5" s="1"/>
  <c r="O8" i="5" s="1"/>
  <c r="P8" i="5" s="1"/>
  <c r="M22" i="5"/>
  <c r="N22" i="5" s="1"/>
  <c r="O22" i="5" s="1"/>
  <c r="P22" i="5" s="1"/>
  <c r="M58" i="5"/>
  <c r="N58" i="5" s="1"/>
  <c r="M9" i="5"/>
  <c r="N9" i="5" s="1"/>
  <c r="O9" i="5" s="1"/>
  <c r="P9" i="5" s="1"/>
  <c r="M53" i="5"/>
  <c r="N53" i="5" s="1"/>
  <c r="M25" i="5"/>
  <c r="N25" i="5" s="1"/>
  <c r="O25" i="5" s="1"/>
  <c r="P25" i="5" s="1"/>
  <c r="M20" i="5"/>
  <c r="N20" i="5" s="1"/>
  <c r="O20" i="5" s="1"/>
  <c r="P20" i="5" s="1"/>
  <c r="M54" i="5"/>
  <c r="N54" i="5" s="1"/>
  <c r="M26" i="5"/>
  <c r="N26" i="5" s="1"/>
  <c r="O26" i="5" s="1"/>
  <c r="P26" i="5" s="1"/>
  <c r="M51" i="5"/>
  <c r="N51" i="5" s="1"/>
  <c r="O51" i="5" s="1"/>
  <c r="P51" i="5" s="1"/>
  <c r="M48" i="5"/>
  <c r="N48" i="5" s="1"/>
  <c r="O48" i="5" s="1"/>
  <c r="P48" i="5" s="1"/>
  <c r="M17" i="5"/>
  <c r="N17" i="5" s="1"/>
  <c r="O17" i="5" s="1"/>
  <c r="P17" i="5" s="1"/>
  <c r="M30" i="5"/>
  <c r="N30" i="5" s="1"/>
  <c r="O30" i="5" s="1"/>
  <c r="P30" i="5" s="1"/>
  <c r="M46" i="5"/>
  <c r="N46" i="5" s="1"/>
  <c r="O46" i="5" s="1"/>
  <c r="P46" i="5" s="1"/>
  <c r="M49" i="5"/>
  <c r="N49" i="5" s="1"/>
  <c r="O49" i="5" s="1"/>
  <c r="P49" i="5" s="1"/>
  <c r="M7" i="5"/>
  <c r="N7" i="5" s="1"/>
  <c r="O7" i="5" s="1"/>
  <c r="P7" i="5" s="1"/>
  <c r="M36" i="5"/>
  <c r="N36" i="5" s="1"/>
  <c r="O36" i="5" s="1"/>
  <c r="P36" i="5" s="1"/>
  <c r="M47" i="4"/>
  <c r="N47" i="4" s="1"/>
  <c r="O47" i="4" s="1"/>
  <c r="P47" i="4" s="1"/>
  <c r="M39" i="4"/>
  <c r="N39" i="4" s="1"/>
  <c r="O39" i="4" s="1"/>
  <c r="P39" i="4" s="1"/>
  <c r="M31" i="4"/>
  <c r="N31" i="4" s="1"/>
  <c r="O31" i="4" s="1"/>
  <c r="P31" i="4" s="1"/>
  <c r="M57" i="4"/>
  <c r="N57" i="4" s="1"/>
  <c r="M52" i="4"/>
  <c r="N52" i="4" s="1"/>
  <c r="O52" i="4" s="1"/>
  <c r="P52" i="4" s="1"/>
  <c r="M44" i="4"/>
  <c r="N44" i="4" s="1"/>
  <c r="O44" i="4" s="1"/>
  <c r="P44" i="4" s="1"/>
  <c r="M36" i="4"/>
  <c r="N36" i="4" s="1"/>
  <c r="O36" i="4" s="1"/>
  <c r="P36" i="4" s="1"/>
  <c r="M28" i="4"/>
  <c r="N28" i="4" s="1"/>
  <c r="O28" i="4" s="1"/>
  <c r="P28" i="4" s="1"/>
  <c r="M2" i="4"/>
  <c r="N2" i="4" s="1"/>
  <c r="M7" i="4"/>
  <c r="N7" i="4" s="1"/>
  <c r="O7" i="4" s="1"/>
  <c r="P7" i="4" s="1"/>
  <c r="M21" i="4"/>
  <c r="N21" i="4" s="1"/>
  <c r="O21" i="4" s="1"/>
  <c r="P21" i="4" s="1"/>
  <c r="M17" i="4"/>
  <c r="N17" i="4" s="1"/>
  <c r="O17" i="4" s="1"/>
  <c r="P17" i="4" s="1"/>
  <c r="M13" i="4"/>
  <c r="N13" i="4" s="1"/>
  <c r="O13" i="4" s="1"/>
  <c r="P13" i="4" s="1"/>
  <c r="M9" i="4"/>
  <c r="N9" i="4" s="1"/>
  <c r="O9" i="4" s="1"/>
  <c r="P9" i="4" s="1"/>
  <c r="M41" i="4"/>
  <c r="N41" i="4" s="1"/>
  <c r="O41" i="4" s="1"/>
  <c r="P41" i="4" s="1"/>
  <c r="M54" i="4"/>
  <c r="N54" i="4" s="1"/>
  <c r="M38" i="4"/>
  <c r="N38" i="4" s="1"/>
  <c r="O38" i="4" s="1"/>
  <c r="P38" i="4" s="1"/>
  <c r="M23" i="4"/>
  <c r="N23" i="4" s="1"/>
  <c r="O23" i="4" s="1"/>
  <c r="P23" i="4" s="1"/>
  <c r="M4" i="4"/>
  <c r="N4" i="4" s="1"/>
  <c r="O4" i="4" s="1"/>
  <c r="P4" i="4" s="1"/>
  <c r="M56" i="4"/>
  <c r="N56" i="4" s="1"/>
  <c r="M45" i="4"/>
  <c r="N45" i="4" s="1"/>
  <c r="O45" i="4" s="1"/>
  <c r="P45" i="4" s="1"/>
  <c r="M37" i="4"/>
  <c r="N37" i="4" s="1"/>
  <c r="O37" i="4" s="1"/>
  <c r="P37" i="4" s="1"/>
  <c r="M29" i="4"/>
  <c r="N29" i="4" s="1"/>
  <c r="O29" i="4" s="1"/>
  <c r="P29" i="4" s="1"/>
  <c r="M53" i="4"/>
  <c r="N53" i="4" s="1"/>
  <c r="M50" i="4"/>
  <c r="N50" i="4" s="1"/>
  <c r="O50" i="4" s="1"/>
  <c r="P50" i="4" s="1"/>
  <c r="M42" i="4"/>
  <c r="N42" i="4" s="1"/>
  <c r="O42" i="4" s="1"/>
  <c r="P42" i="4" s="1"/>
  <c r="M34" i="4"/>
  <c r="N34" i="4" s="1"/>
  <c r="O34" i="4" s="1"/>
  <c r="P34" i="4" s="1"/>
  <c r="M25" i="4"/>
  <c r="N25" i="4" s="1"/>
  <c r="O25" i="4" s="1"/>
  <c r="P25" i="4" s="1"/>
  <c r="M22" i="4"/>
  <c r="N22" i="4" s="1"/>
  <c r="O22" i="4" s="1"/>
  <c r="P22" i="4" s="1"/>
  <c r="M3" i="4"/>
  <c r="N3" i="4" s="1"/>
  <c r="O3" i="4" s="1"/>
  <c r="P3" i="4" s="1"/>
  <c r="M20" i="4"/>
  <c r="N20" i="4" s="1"/>
  <c r="O20" i="4" s="1"/>
  <c r="P20" i="4" s="1"/>
  <c r="M16" i="4"/>
  <c r="N16" i="4" s="1"/>
  <c r="O16" i="4" s="1"/>
  <c r="P16" i="4" s="1"/>
  <c r="M12" i="4"/>
  <c r="N12" i="4" s="1"/>
  <c r="O12" i="4" s="1"/>
  <c r="P12" i="4" s="1"/>
  <c r="M5" i="4"/>
  <c r="N5" i="4" s="1"/>
  <c r="O5" i="4" s="1"/>
  <c r="P5" i="4" s="1"/>
  <c r="M33" i="4"/>
  <c r="N33" i="4" s="1"/>
  <c r="O33" i="4" s="1"/>
  <c r="P33" i="4" s="1"/>
  <c r="M46" i="4"/>
  <c r="N46" i="4" s="1"/>
  <c r="O46" i="4" s="1"/>
  <c r="P46" i="4" s="1"/>
  <c r="M6" i="4"/>
  <c r="N6" i="4" s="1"/>
  <c r="O6" i="4" s="1"/>
  <c r="P6" i="4" s="1"/>
  <c r="M18" i="4"/>
  <c r="N18" i="4" s="1"/>
  <c r="O18" i="4" s="1"/>
  <c r="P18" i="4" s="1"/>
  <c r="M51" i="4"/>
  <c r="N51" i="4" s="1"/>
  <c r="O51" i="4" s="1"/>
  <c r="P51" i="4" s="1"/>
  <c r="M43" i="4"/>
  <c r="N43" i="4" s="1"/>
  <c r="O43" i="4" s="1"/>
  <c r="P43" i="4" s="1"/>
  <c r="M35" i="4"/>
  <c r="N35" i="4" s="1"/>
  <c r="O35" i="4" s="1"/>
  <c r="P35" i="4" s="1"/>
  <c r="M27" i="4"/>
  <c r="N27" i="4" s="1"/>
  <c r="O27" i="4" s="1"/>
  <c r="P27" i="4" s="1"/>
  <c r="M58" i="4"/>
  <c r="N58" i="4" s="1"/>
  <c r="M48" i="4"/>
  <c r="N48" i="4" s="1"/>
  <c r="O48" i="4" s="1"/>
  <c r="P48" i="4" s="1"/>
  <c r="M40" i="4"/>
  <c r="N40" i="4" s="1"/>
  <c r="O40" i="4" s="1"/>
  <c r="P40" i="4" s="1"/>
  <c r="M32" i="4"/>
  <c r="N32" i="4" s="1"/>
  <c r="O32" i="4" s="1"/>
  <c r="P32" i="4" s="1"/>
  <c r="M10" i="4"/>
  <c r="N10" i="4" s="1"/>
  <c r="O10" i="4" s="1"/>
  <c r="P10" i="4" s="1"/>
  <c r="M24" i="4"/>
  <c r="N24" i="4" s="1"/>
  <c r="O24" i="4" s="1"/>
  <c r="P24" i="4" s="1"/>
  <c r="M55" i="4"/>
  <c r="N55" i="4" s="1"/>
  <c r="M19" i="4"/>
  <c r="N19" i="4" s="1"/>
  <c r="O19" i="4" s="1"/>
  <c r="P19" i="4" s="1"/>
  <c r="M15" i="4"/>
  <c r="N15" i="4" s="1"/>
  <c r="O15" i="4" s="1"/>
  <c r="P15" i="4" s="1"/>
  <c r="M8" i="4"/>
  <c r="N8" i="4" s="1"/>
  <c r="O8" i="4" s="1"/>
  <c r="P8" i="4" s="1"/>
  <c r="M49" i="4"/>
  <c r="N49" i="4" s="1"/>
  <c r="O49" i="4" s="1"/>
  <c r="P49" i="4" s="1"/>
  <c r="M26" i="4"/>
  <c r="N26" i="4" s="1"/>
  <c r="O26" i="4" s="1"/>
  <c r="P26" i="4" s="1"/>
  <c r="M30" i="4"/>
  <c r="N30" i="4" s="1"/>
  <c r="O30" i="4" s="1"/>
  <c r="P30" i="4" s="1"/>
  <c r="M11" i="4"/>
  <c r="N11" i="4" s="1"/>
  <c r="O11" i="4" s="1"/>
  <c r="P11" i="4" s="1"/>
  <c r="M14" i="4"/>
  <c r="N14" i="4" s="1"/>
  <c r="O14" i="4" s="1"/>
  <c r="P14" i="4" s="1"/>
  <c r="O2" i="8"/>
  <c r="P2" i="8" s="1"/>
  <c r="P68" i="8"/>
  <c r="P67" i="8"/>
  <c r="P67" i="7"/>
  <c r="M56" i="6"/>
  <c r="N56" i="6" s="1"/>
  <c r="M51" i="6"/>
  <c r="N51" i="6" s="1"/>
  <c r="O51" i="6" s="1"/>
  <c r="P51" i="6" s="1"/>
  <c r="M49" i="6"/>
  <c r="N49" i="6" s="1"/>
  <c r="O49" i="6" s="1"/>
  <c r="P49" i="6" s="1"/>
  <c r="M47" i="6"/>
  <c r="N47" i="6" s="1"/>
  <c r="O47" i="6" s="1"/>
  <c r="P47" i="6" s="1"/>
  <c r="M45" i="6"/>
  <c r="N45" i="6" s="1"/>
  <c r="O45" i="6" s="1"/>
  <c r="P45" i="6" s="1"/>
  <c r="M43" i="6"/>
  <c r="N43" i="6" s="1"/>
  <c r="O43" i="6" s="1"/>
  <c r="P43" i="6" s="1"/>
  <c r="M41" i="6"/>
  <c r="N41" i="6" s="1"/>
  <c r="O41" i="6" s="1"/>
  <c r="P41" i="6" s="1"/>
  <c r="M39" i="6"/>
  <c r="N39" i="6" s="1"/>
  <c r="O39" i="6" s="1"/>
  <c r="P39" i="6" s="1"/>
  <c r="M37" i="6"/>
  <c r="N37" i="6" s="1"/>
  <c r="O37" i="6" s="1"/>
  <c r="P37" i="6" s="1"/>
  <c r="M35" i="6"/>
  <c r="N35" i="6" s="1"/>
  <c r="O35" i="6" s="1"/>
  <c r="P35" i="6" s="1"/>
  <c r="M33" i="6"/>
  <c r="N33" i="6" s="1"/>
  <c r="O33" i="6" s="1"/>
  <c r="P33" i="6" s="1"/>
  <c r="M31" i="6"/>
  <c r="N31" i="6" s="1"/>
  <c r="O31" i="6" s="1"/>
  <c r="P31" i="6" s="1"/>
  <c r="M29" i="6"/>
  <c r="N29" i="6" s="1"/>
  <c r="O29" i="6" s="1"/>
  <c r="P29" i="6" s="1"/>
  <c r="M27" i="6"/>
  <c r="N27" i="6" s="1"/>
  <c r="O27" i="6" s="1"/>
  <c r="P27" i="6" s="1"/>
  <c r="M57" i="6"/>
  <c r="N57" i="6" s="1"/>
  <c r="M53" i="6"/>
  <c r="N53" i="6" s="1"/>
  <c r="M54" i="6"/>
  <c r="N54" i="6" s="1"/>
  <c r="M52" i="6"/>
  <c r="N52" i="6" s="1"/>
  <c r="O52" i="6" s="1"/>
  <c r="P52" i="6" s="1"/>
  <c r="M44" i="6"/>
  <c r="N44" i="6" s="1"/>
  <c r="O44" i="6" s="1"/>
  <c r="P44" i="6" s="1"/>
  <c r="M36" i="6"/>
  <c r="N36" i="6" s="1"/>
  <c r="O36" i="6" s="1"/>
  <c r="P36" i="6" s="1"/>
  <c r="M28" i="6"/>
  <c r="N28" i="6" s="1"/>
  <c r="O28" i="6" s="1"/>
  <c r="P28" i="6" s="1"/>
  <c r="M22" i="6"/>
  <c r="N22" i="6" s="1"/>
  <c r="O22" i="6" s="1"/>
  <c r="P22" i="6" s="1"/>
  <c r="M9" i="6"/>
  <c r="N9" i="6" s="1"/>
  <c r="O9" i="6" s="1"/>
  <c r="P9" i="6" s="1"/>
  <c r="M46" i="6"/>
  <c r="N46" i="6" s="1"/>
  <c r="O46" i="6" s="1"/>
  <c r="P46" i="6" s="1"/>
  <c r="M38" i="6"/>
  <c r="N38" i="6" s="1"/>
  <c r="O38" i="6" s="1"/>
  <c r="P38" i="6" s="1"/>
  <c r="M30" i="6"/>
  <c r="N30" i="6" s="1"/>
  <c r="O30" i="6" s="1"/>
  <c r="P30" i="6" s="1"/>
  <c r="M25" i="6"/>
  <c r="N25" i="6" s="1"/>
  <c r="O25" i="6" s="1"/>
  <c r="P25" i="6" s="1"/>
  <c r="M10" i="6"/>
  <c r="N10" i="6" s="1"/>
  <c r="O10" i="6" s="1"/>
  <c r="P10" i="6" s="1"/>
  <c r="M6" i="6"/>
  <c r="N6" i="6" s="1"/>
  <c r="O6" i="6" s="1"/>
  <c r="P6" i="6" s="1"/>
  <c r="M58" i="6"/>
  <c r="N58" i="6" s="1"/>
  <c r="M21" i="6"/>
  <c r="N21" i="6" s="1"/>
  <c r="O21" i="6" s="1"/>
  <c r="P21" i="6" s="1"/>
  <c r="M19" i="6"/>
  <c r="N19" i="6" s="1"/>
  <c r="O19" i="6" s="1"/>
  <c r="P19" i="6" s="1"/>
  <c r="M17" i="6"/>
  <c r="N17" i="6" s="1"/>
  <c r="O17" i="6" s="1"/>
  <c r="P17" i="6" s="1"/>
  <c r="M15" i="6"/>
  <c r="N15" i="6" s="1"/>
  <c r="O15" i="6" s="1"/>
  <c r="P15" i="6" s="1"/>
  <c r="M13" i="6"/>
  <c r="N13" i="6" s="1"/>
  <c r="O13" i="6" s="1"/>
  <c r="P13" i="6" s="1"/>
  <c r="M12" i="6"/>
  <c r="N12" i="6" s="1"/>
  <c r="O12" i="6" s="1"/>
  <c r="P12" i="6" s="1"/>
  <c r="M3" i="6"/>
  <c r="N3" i="6" s="1"/>
  <c r="O3" i="6" s="1"/>
  <c r="P3" i="6" s="1"/>
  <c r="M18" i="6"/>
  <c r="N18" i="6" s="1"/>
  <c r="O18" i="6" s="1"/>
  <c r="P18" i="6" s="1"/>
  <c r="M16" i="6"/>
  <c r="N16" i="6" s="1"/>
  <c r="O16" i="6" s="1"/>
  <c r="P16" i="6" s="1"/>
  <c r="M14" i="6"/>
  <c r="N14" i="6" s="1"/>
  <c r="O14" i="6" s="1"/>
  <c r="P14" i="6" s="1"/>
  <c r="M8" i="6"/>
  <c r="N8" i="6" s="1"/>
  <c r="O8" i="6" s="1"/>
  <c r="P8" i="6" s="1"/>
  <c r="M5" i="6"/>
  <c r="N5" i="6" s="1"/>
  <c r="O5" i="6" s="1"/>
  <c r="P5" i="6" s="1"/>
  <c r="M55" i="6"/>
  <c r="N55" i="6" s="1"/>
  <c r="M48" i="6"/>
  <c r="N48" i="6" s="1"/>
  <c r="O48" i="6" s="1"/>
  <c r="P48" i="6" s="1"/>
  <c r="M42" i="6"/>
  <c r="N42" i="6" s="1"/>
  <c r="O42" i="6" s="1"/>
  <c r="P42" i="6" s="1"/>
  <c r="M32" i="6"/>
  <c r="N32" i="6" s="1"/>
  <c r="O32" i="6" s="1"/>
  <c r="P32" i="6" s="1"/>
  <c r="M26" i="6"/>
  <c r="N26" i="6" s="1"/>
  <c r="O26" i="6" s="1"/>
  <c r="P26" i="6" s="1"/>
  <c r="M24" i="6"/>
  <c r="N24" i="6" s="1"/>
  <c r="O24" i="6" s="1"/>
  <c r="P24" i="6" s="1"/>
  <c r="M11" i="6"/>
  <c r="N11" i="6" s="1"/>
  <c r="O11" i="6" s="1"/>
  <c r="P11" i="6" s="1"/>
  <c r="M2" i="6"/>
  <c r="N2" i="6" s="1"/>
  <c r="M50" i="6"/>
  <c r="N50" i="6" s="1"/>
  <c r="O50" i="6" s="1"/>
  <c r="P50" i="6" s="1"/>
  <c r="M40" i="6"/>
  <c r="N40" i="6" s="1"/>
  <c r="O40" i="6" s="1"/>
  <c r="P40" i="6" s="1"/>
  <c r="M34" i="6"/>
  <c r="N34" i="6" s="1"/>
  <c r="O34" i="6" s="1"/>
  <c r="P34" i="6" s="1"/>
  <c r="M23" i="6"/>
  <c r="N23" i="6" s="1"/>
  <c r="O23" i="6" s="1"/>
  <c r="P23" i="6" s="1"/>
  <c r="M7" i="6"/>
  <c r="N7" i="6" s="1"/>
  <c r="O7" i="6" s="1"/>
  <c r="P7" i="6" s="1"/>
  <c r="M4" i="6"/>
  <c r="N4" i="6" s="1"/>
  <c r="O4" i="6" s="1"/>
  <c r="P4" i="6" s="1"/>
  <c r="M20" i="6"/>
  <c r="N20" i="6" s="1"/>
  <c r="O20" i="6" s="1"/>
  <c r="P20" i="6" s="1"/>
  <c r="M56" i="3"/>
  <c r="N56" i="3" s="1"/>
  <c r="M51" i="3"/>
  <c r="N51" i="3" s="1"/>
  <c r="O51" i="3" s="1"/>
  <c r="P51" i="3" s="1"/>
  <c r="M49" i="3"/>
  <c r="N49" i="3" s="1"/>
  <c r="O49" i="3" s="1"/>
  <c r="P49" i="3" s="1"/>
  <c r="M47" i="3"/>
  <c r="N47" i="3" s="1"/>
  <c r="O47" i="3" s="1"/>
  <c r="P47" i="3" s="1"/>
  <c r="M45" i="3"/>
  <c r="N45" i="3" s="1"/>
  <c r="O45" i="3" s="1"/>
  <c r="P45" i="3" s="1"/>
  <c r="M43" i="3"/>
  <c r="N43" i="3" s="1"/>
  <c r="O43" i="3" s="1"/>
  <c r="P43" i="3" s="1"/>
  <c r="M41" i="3"/>
  <c r="N41" i="3" s="1"/>
  <c r="O41" i="3" s="1"/>
  <c r="P41" i="3" s="1"/>
  <c r="M39" i="3"/>
  <c r="N39" i="3" s="1"/>
  <c r="O39" i="3" s="1"/>
  <c r="P39" i="3" s="1"/>
  <c r="M37" i="3"/>
  <c r="N37" i="3" s="1"/>
  <c r="O37" i="3" s="1"/>
  <c r="P37" i="3" s="1"/>
  <c r="M35" i="3"/>
  <c r="N35" i="3" s="1"/>
  <c r="O35" i="3" s="1"/>
  <c r="P35" i="3" s="1"/>
  <c r="M33" i="3"/>
  <c r="N33" i="3" s="1"/>
  <c r="O33" i="3" s="1"/>
  <c r="P33" i="3" s="1"/>
  <c r="M31" i="3"/>
  <c r="N31" i="3" s="1"/>
  <c r="O31" i="3" s="1"/>
  <c r="P31" i="3" s="1"/>
  <c r="M29" i="3"/>
  <c r="N29" i="3" s="1"/>
  <c r="O29" i="3" s="1"/>
  <c r="P29" i="3" s="1"/>
  <c r="M27" i="3"/>
  <c r="N27" i="3" s="1"/>
  <c r="O27" i="3" s="1"/>
  <c r="P27" i="3" s="1"/>
  <c r="M26" i="3"/>
  <c r="N26" i="3" s="1"/>
  <c r="O26" i="3" s="1"/>
  <c r="P26" i="3" s="1"/>
  <c r="M58" i="3"/>
  <c r="N58" i="3" s="1"/>
  <c r="M54" i="3"/>
  <c r="N54" i="3" s="1"/>
  <c r="M52" i="3"/>
  <c r="N52" i="3" s="1"/>
  <c r="O52" i="3" s="1"/>
  <c r="P52" i="3" s="1"/>
  <c r="M50" i="3"/>
  <c r="N50" i="3" s="1"/>
  <c r="O50" i="3" s="1"/>
  <c r="P50" i="3" s="1"/>
  <c r="M48" i="3"/>
  <c r="N48" i="3" s="1"/>
  <c r="O48" i="3" s="1"/>
  <c r="P48" i="3" s="1"/>
  <c r="M46" i="3"/>
  <c r="N46" i="3" s="1"/>
  <c r="O46" i="3" s="1"/>
  <c r="P46" i="3" s="1"/>
  <c r="M44" i="3"/>
  <c r="N44" i="3" s="1"/>
  <c r="O44" i="3" s="1"/>
  <c r="P44" i="3" s="1"/>
  <c r="M42" i="3"/>
  <c r="N42" i="3" s="1"/>
  <c r="O42" i="3" s="1"/>
  <c r="P42" i="3" s="1"/>
  <c r="M40" i="3"/>
  <c r="N40" i="3" s="1"/>
  <c r="O40" i="3" s="1"/>
  <c r="P40" i="3" s="1"/>
  <c r="M38" i="3"/>
  <c r="N38" i="3" s="1"/>
  <c r="O38" i="3" s="1"/>
  <c r="P38" i="3" s="1"/>
  <c r="M36" i="3"/>
  <c r="N36" i="3" s="1"/>
  <c r="O36" i="3" s="1"/>
  <c r="P36" i="3" s="1"/>
  <c r="M34" i="3"/>
  <c r="N34" i="3" s="1"/>
  <c r="O34" i="3" s="1"/>
  <c r="P34" i="3" s="1"/>
  <c r="M32" i="3"/>
  <c r="N32" i="3" s="1"/>
  <c r="O32" i="3" s="1"/>
  <c r="P32" i="3" s="1"/>
  <c r="M30" i="3"/>
  <c r="N30" i="3" s="1"/>
  <c r="O30" i="3" s="1"/>
  <c r="P30" i="3" s="1"/>
  <c r="M28" i="3"/>
  <c r="N28" i="3" s="1"/>
  <c r="O28" i="3" s="1"/>
  <c r="P28" i="3" s="1"/>
  <c r="M25" i="3"/>
  <c r="N25" i="3" s="1"/>
  <c r="O25" i="3" s="1"/>
  <c r="P25" i="3" s="1"/>
  <c r="M24" i="3"/>
  <c r="N24" i="3" s="1"/>
  <c r="O24" i="3" s="1"/>
  <c r="P24" i="3" s="1"/>
  <c r="M23" i="3"/>
  <c r="N23" i="3" s="1"/>
  <c r="O23" i="3" s="1"/>
  <c r="P23" i="3" s="1"/>
  <c r="M22" i="3"/>
  <c r="N22" i="3" s="1"/>
  <c r="O22" i="3" s="1"/>
  <c r="P22" i="3" s="1"/>
  <c r="M21" i="3"/>
  <c r="N21" i="3" s="1"/>
  <c r="O21" i="3" s="1"/>
  <c r="P21" i="3" s="1"/>
  <c r="M18" i="3"/>
  <c r="N18" i="3" s="1"/>
  <c r="O18" i="3" s="1"/>
  <c r="P18" i="3" s="1"/>
  <c r="M11" i="3"/>
  <c r="N11" i="3" s="1"/>
  <c r="O11" i="3" s="1"/>
  <c r="P11" i="3" s="1"/>
  <c r="M7" i="3"/>
  <c r="N7" i="3" s="1"/>
  <c r="O7" i="3" s="1"/>
  <c r="P7" i="3" s="1"/>
  <c r="M3" i="3"/>
  <c r="N3" i="3" s="1"/>
  <c r="O3" i="3" s="1"/>
  <c r="P3" i="3" s="1"/>
  <c r="M20" i="3"/>
  <c r="N20" i="3" s="1"/>
  <c r="O20" i="3" s="1"/>
  <c r="P20" i="3" s="1"/>
  <c r="M5" i="3"/>
  <c r="N5" i="3" s="1"/>
  <c r="O5" i="3" s="1"/>
  <c r="P5" i="3" s="1"/>
  <c r="M57" i="3"/>
  <c r="N57" i="3" s="1"/>
  <c r="M53" i="3"/>
  <c r="N53" i="3" s="1"/>
  <c r="M17" i="3"/>
  <c r="N17" i="3" s="1"/>
  <c r="O17" i="3" s="1"/>
  <c r="P17" i="3" s="1"/>
  <c r="M16" i="3"/>
  <c r="N16" i="3" s="1"/>
  <c r="O16" i="3" s="1"/>
  <c r="P16" i="3" s="1"/>
  <c r="M15" i="3"/>
  <c r="N15" i="3" s="1"/>
  <c r="O15" i="3" s="1"/>
  <c r="P15" i="3" s="1"/>
  <c r="M14" i="3"/>
  <c r="N14" i="3" s="1"/>
  <c r="O14" i="3" s="1"/>
  <c r="P14" i="3" s="1"/>
  <c r="M13" i="3"/>
  <c r="N13" i="3" s="1"/>
  <c r="O13" i="3" s="1"/>
  <c r="P13" i="3" s="1"/>
  <c r="M12" i="3"/>
  <c r="N12" i="3" s="1"/>
  <c r="O12" i="3" s="1"/>
  <c r="P12" i="3" s="1"/>
  <c r="M8" i="3"/>
  <c r="N8" i="3" s="1"/>
  <c r="O8" i="3" s="1"/>
  <c r="P8" i="3" s="1"/>
  <c r="M4" i="3"/>
  <c r="N4" i="3" s="1"/>
  <c r="O4" i="3" s="1"/>
  <c r="P4" i="3" s="1"/>
  <c r="M9" i="3"/>
  <c r="N9" i="3" s="1"/>
  <c r="O9" i="3" s="1"/>
  <c r="P9" i="3" s="1"/>
  <c r="M19" i="3"/>
  <c r="N19" i="3" s="1"/>
  <c r="O19" i="3" s="1"/>
  <c r="P19" i="3" s="1"/>
  <c r="M55" i="3"/>
  <c r="N55" i="3" s="1"/>
  <c r="M6" i="3"/>
  <c r="N6" i="3" s="1"/>
  <c r="O6" i="3" s="1"/>
  <c r="P6" i="3" s="1"/>
  <c r="M10" i="3"/>
  <c r="N10" i="3" s="1"/>
  <c r="O10" i="3" s="1"/>
  <c r="P10" i="3" s="1"/>
  <c r="M2" i="3"/>
  <c r="N2" i="3" s="1"/>
  <c r="O2" i="6" l="1"/>
  <c r="P2" i="6" s="1"/>
  <c r="P67" i="6" s="1"/>
  <c r="P68" i="6"/>
  <c r="P68" i="5"/>
  <c r="P67" i="5"/>
  <c r="P68" i="4"/>
  <c r="O2" i="4"/>
  <c r="P2" i="4" s="1"/>
  <c r="P67" i="4" s="1"/>
  <c r="O2" i="3"/>
  <c r="P2" i="3" s="1"/>
  <c r="P67" i="3" s="1"/>
  <c r="P68" i="3"/>
</calcChain>
</file>

<file path=xl/sharedStrings.xml><?xml version="1.0" encoding="utf-8"?>
<sst xmlns="http://schemas.openxmlformats.org/spreadsheetml/2006/main" count="263" uniqueCount="98">
  <si>
    <t>Month</t>
  </si>
  <si>
    <t>Demand</t>
  </si>
  <si>
    <t>Unit_Cost 
(in Rs.)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</si>
  <si>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</si>
  <si>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</si>
  <si>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</si>
  <si>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</si>
  <si>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</si>
  <si>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</si>
  <si>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</si>
  <si>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</si>
  <si>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</si>
  <si>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</si>
  <si>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</si>
  <si>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</si>
  <si>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</si>
  <si>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</si>
  <si>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</si>
  <si>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</si>
  <si>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</si>
  <si>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</si>
  <si>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</si>
  <si>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</si>
  <si>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</si>
  <si>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</si>
  <si>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</si>
  <si>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</si>
  <si>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</si>
  <si>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</si>
  <si>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</si>
  <si>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</si>
  <si>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</si>
  <si>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</si>
  <si>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</si>
  <si>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</si>
  <si>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</si>
  <si>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</si>
  <si>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</si>
  <si>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</si>
  <si>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</si>
  <si>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</si>
  <si>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</si>
  <si>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</si>
  <si>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</si>
  <si>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</si>
  <si>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</si>
  <si>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</si>
  <si>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</si>
  <si>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</si>
  <si>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</si>
  <si>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</si>
  <si>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Jan-25</t>
  </si>
  <si>
    <t>Feb-25</t>
  </si>
  <si>
    <t>Mar-25</t>
  </si>
  <si>
    <t>Seasonal 
Index</t>
  </si>
  <si>
    <t>Centered 
Moving 
Average</t>
  </si>
  <si>
    <t>Seasonal 
Average</t>
  </si>
  <si>
    <t>Adjusted 
Seasonal 
Indices</t>
  </si>
  <si>
    <t>DEMAND DATA TABLE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</si>
  <si>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</si>
  <si>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</si>
  <si>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</si>
  <si>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</si>
  <si>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</si>
  <si>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</si>
  <si>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</si>
  <si>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</si>
  <si>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</si>
  <si>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</si>
  <si>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</si>
  <si>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</si>
  <si>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</si>
  <si>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Ratio to 
Moving 
Average</t>
  </si>
  <si>
    <t>5747D002DA</t>
  </si>
  <si>
    <t>5748D002DA</t>
  </si>
  <si>
    <t>5749D002DA</t>
  </si>
  <si>
    <t>5750D002DA</t>
  </si>
  <si>
    <t>5751D002DA</t>
  </si>
  <si>
    <t>5752D002DA</t>
  </si>
  <si>
    <t>Part_code</t>
  </si>
  <si>
    <t>Slope (m)</t>
  </si>
  <si>
    <t>Intercept (b)</t>
  </si>
  <si>
    <t>Error</t>
  </si>
  <si>
    <t>Error %</t>
  </si>
  <si>
    <t>MAPE</t>
  </si>
  <si>
    <t>Time 
Period 
(x)</t>
  </si>
  <si>
    <t>12M Moving 
Average 
(Trend)</t>
  </si>
  <si>
    <t>Time * DD (xy)</t>
  </si>
  <si>
    <t>Deseasonalised 
Demand (y)</t>
  </si>
  <si>
    <r>
      <t>Time 
Sqd 
(x</t>
    </r>
    <r>
      <rPr>
        <b/>
        <vertAlign val="superscript"/>
        <sz val="9"/>
        <color theme="1"/>
        <rFont val="Calibri"/>
        <family val="2"/>
        <scheme val="minor"/>
      </rPr>
      <t>2</t>
    </r>
    <r>
      <rPr>
        <b/>
        <sz val="9"/>
        <color theme="1"/>
        <rFont val="Calibri"/>
        <family val="2"/>
        <scheme val="minor"/>
      </rPr>
      <t>)</t>
    </r>
  </si>
  <si>
    <t>Trend Forecast 
(y = 0.46x + 1413.61)</t>
  </si>
  <si>
    <t>Trend Forecast 
(y = 9.82x + 1296.17)</t>
  </si>
  <si>
    <t>Trend Forecast 
(y = 4.96x + 1302.54)</t>
  </si>
  <si>
    <t>Trend Forecast 
(y = 6.78x + 1178.56)</t>
  </si>
  <si>
    <t>Trend 
Forecast 
(y = 4.51x + 1389.51)</t>
  </si>
  <si>
    <t>Trend Forecast 
(y = 7.11x + 1328.13)</t>
  </si>
  <si>
    <t>RMSE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</si>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</sst>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₹-4009]\ * #,##0.00_ ;_ [$₹-4009]\ * \-#,##0.00_ ;_ [$₹-4009]\ * &quot;-&quot;??_ ;_ @_ "/>
    <numFmt numFmtId="165" formatCode="[$₹-4009]\ 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.5"/>
      <name val="Calibri"/>
      <family val="2"/>
      <scheme val="minor"/>
    </font>
    <font>
      <b/>
      <sz val="9.5"/>
      <name val="Calibri"/>
      <family val="2"/>
    </font>
    <font>
      <sz val="9.5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vertAlign val="superscript"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17" fontId="9" fillId="0" borderId="1" xfId="0" applyNumberFormat="1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17" fontId="9" fillId="4" borderId="1" xfId="0" applyNumberFormat="1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/>
    </xf>
    <xf numFmtId="2" fontId="9" fillId="0" borderId="0" xfId="0" applyNumberFormat="1" applyFont="1"/>
    <xf numFmtId="2" fontId="9" fillId="0" borderId="1" xfId="0" applyNumberFormat="1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6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9" fillId="0" borderId="1" xfId="0" applyNumberFormat="1" applyFont="1" applyBorder="1"/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 wrapText="1"/>
    </xf>
    <xf numFmtId="2" fontId="7" fillId="4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</a:t>
            </a:r>
            <a:r>
              <a:rPr lang="en-US" baseline="0"/>
              <a:t> VS Deseasoanlised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'Item-1'!$D$1</c:f>
              <c:strCache>
                <c:ptCount val="1"/>
                <c:pt idx="0">
                  <c:v>Demand</c:v>
                </c:pt>
              </c:strCache>
            </c:strRef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'Item-1'!$C$2:$C$52</c:f>
              <c:numCache>
                <c:formatCode>mmm\-yy</c:formatCode>
                <c:ptCount val="51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  <c:pt idx="36">
                  <c:v>45292</c:v>
                </c:pt>
                <c:pt idx="37">
                  <c:v>45323</c:v>
                </c:pt>
                <c:pt idx="38">
                  <c:v>45352</c:v>
                </c:pt>
                <c:pt idx="39">
                  <c:v>45383</c:v>
                </c:pt>
                <c:pt idx="40">
                  <c:v>45413</c:v>
                </c:pt>
                <c:pt idx="41">
                  <c:v>45444</c:v>
                </c:pt>
                <c:pt idx="42">
                  <c:v>45474</c:v>
                </c:pt>
                <c:pt idx="43">
                  <c:v>45505</c:v>
                </c:pt>
                <c:pt idx="44">
                  <c:v>45536</c:v>
                </c:pt>
                <c:pt idx="45">
                  <c:v>45566</c:v>
                </c:pt>
                <c:pt idx="46">
                  <c:v>45597</c:v>
                </c:pt>
                <c:pt idx="47">
                  <c:v>45627</c:v>
                </c:pt>
                <c:pt idx="48">
                  <c:v>45658</c:v>
                </c:pt>
                <c:pt idx="49">
                  <c:v>45689</c:v>
                </c:pt>
                <c:pt idx="50">
                  <c:v>45717</c:v>
                </c:pt>
              </c:numCache>
            </c:numRef>
          </c:cat>
          <c:val>
            <c:numRef>
              <c:f>'Item-1'!$D$2:$D$52</c:f>
              <c:numCache>
                <c:formatCode>0</c:formatCode>
                <c:ptCount val="51"/>
                <c:pt idx="0">
                  <c:v>1457</c:v>
                </c:pt>
                <c:pt idx="1">
                  <c:v>1509</c:v>
                </c:pt>
                <c:pt idx="2">
                  <c:v>1127</c:v>
                </c:pt>
                <c:pt idx="3">
                  <c:v>1281</c:v>
                </c:pt>
                <c:pt idx="4">
                  <c:v>1331</c:v>
                </c:pt>
                <c:pt idx="5">
                  <c:v>1287</c:v>
                </c:pt>
                <c:pt idx="6">
                  <c:v>1393</c:v>
                </c:pt>
                <c:pt idx="7">
                  <c:v>1172</c:v>
                </c:pt>
                <c:pt idx="8">
                  <c:v>1256</c:v>
                </c:pt>
                <c:pt idx="9">
                  <c:v>1375</c:v>
                </c:pt>
                <c:pt idx="10">
                  <c:v>1686</c:v>
                </c:pt>
                <c:pt idx="11">
                  <c:v>1711</c:v>
                </c:pt>
                <c:pt idx="12">
                  <c:v>1514</c:v>
                </c:pt>
                <c:pt idx="13">
                  <c:v>1577</c:v>
                </c:pt>
                <c:pt idx="14">
                  <c:v>1177</c:v>
                </c:pt>
                <c:pt idx="15">
                  <c:v>1345</c:v>
                </c:pt>
                <c:pt idx="16">
                  <c:v>1393</c:v>
                </c:pt>
                <c:pt idx="17">
                  <c:v>1349</c:v>
                </c:pt>
                <c:pt idx="18">
                  <c:v>1460</c:v>
                </c:pt>
                <c:pt idx="19">
                  <c:v>1227</c:v>
                </c:pt>
                <c:pt idx="20">
                  <c:v>1316</c:v>
                </c:pt>
                <c:pt idx="21">
                  <c:v>1439</c:v>
                </c:pt>
                <c:pt idx="22">
                  <c:v>1764</c:v>
                </c:pt>
                <c:pt idx="23">
                  <c:v>1790</c:v>
                </c:pt>
                <c:pt idx="24">
                  <c:v>1651</c:v>
                </c:pt>
                <c:pt idx="25">
                  <c:v>1718</c:v>
                </c:pt>
                <c:pt idx="26">
                  <c:v>1281</c:v>
                </c:pt>
                <c:pt idx="27">
                  <c:v>1464</c:v>
                </c:pt>
                <c:pt idx="28">
                  <c:v>1515</c:v>
                </c:pt>
                <c:pt idx="29">
                  <c:v>1467</c:v>
                </c:pt>
                <c:pt idx="30">
                  <c:v>1587</c:v>
                </c:pt>
                <c:pt idx="31">
                  <c:v>1334</c:v>
                </c:pt>
                <c:pt idx="32">
                  <c:v>1431</c:v>
                </c:pt>
                <c:pt idx="33">
                  <c:v>1567</c:v>
                </c:pt>
                <c:pt idx="34">
                  <c:v>1919</c:v>
                </c:pt>
                <c:pt idx="35">
                  <c:v>1944</c:v>
                </c:pt>
                <c:pt idx="36">
                  <c:v>1745</c:v>
                </c:pt>
                <c:pt idx="37">
                  <c:v>1826</c:v>
                </c:pt>
                <c:pt idx="38">
                  <c:v>1362</c:v>
                </c:pt>
                <c:pt idx="39">
                  <c:v>2292</c:v>
                </c:pt>
                <c:pt idx="40">
                  <c:v>2210</c:v>
                </c:pt>
                <c:pt idx="41">
                  <c:v>1517</c:v>
                </c:pt>
                <c:pt idx="42">
                  <c:v>1320</c:v>
                </c:pt>
                <c:pt idx="43">
                  <c:v>1419</c:v>
                </c:pt>
                <c:pt idx="44">
                  <c:v>1244</c:v>
                </c:pt>
                <c:pt idx="45">
                  <c:v>1326</c:v>
                </c:pt>
                <c:pt idx="46">
                  <c:v>1266</c:v>
                </c:pt>
                <c:pt idx="47">
                  <c:v>1446</c:v>
                </c:pt>
                <c:pt idx="48">
                  <c:v>1566</c:v>
                </c:pt>
                <c:pt idx="49">
                  <c:v>2030</c:v>
                </c:pt>
                <c:pt idx="50">
                  <c:v>1952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FA-4ABF-8892-3B2A1F7CA423}"/>
            </c:ext>
          </c:extLst>
        </c:ser>
        <c:ser>
          <c:idx val="1"/>
          <c:order val="1"/>
          <c:tx>
            <c:strRef>
              <c:f>'Item-1'!$K$1</c:f>
              <c:strCache>
                <c:ptCount val="1"/>
                <c:pt idx="0">
                  <c:v>Deseasonalised 
Demand (y)</c:v>
                </c:pt>
              </c:strCache>
            </c:strRef>
          </c:tx>
          <c:spPr>
            <a:ln w="22225" cap="rnd" cmpd="dbl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'Item-1'!$K$2:$K$52</c:f>
              <c:numCache>
                <c:formatCode>0.00</c:formatCode>
                <c:ptCount val="51"/>
                <c:pt idx="0">
                  <c:v>1365.9209631362521</c:v>
                </c:pt>
                <c:pt idx="1">
                  <c:v>1290.3990433285385</c:v>
                </c:pt>
                <c:pt idx="2">
                  <c:v>1210.2558798023078</c:v>
                </c:pt>
                <c:pt idx="3">
                  <c:v>1163.6072123933311</c:v>
                </c:pt>
                <c:pt idx="4">
                  <c:v>1224.6893952004079</c:v>
                </c:pt>
                <c:pt idx="5">
                  <c:v>1394.1492072490314</c:v>
                </c:pt>
                <c:pt idx="6">
                  <c:v>1489.1654837810163</c:v>
                </c:pt>
                <c:pt idx="7">
                  <c:v>1389.0491623671458</c:v>
                </c:pt>
                <c:pt idx="8">
                  <c:v>1478.8235071750671</c:v>
                </c:pt>
                <c:pt idx="9">
                  <c:v>1491.5070756934219</c:v>
                </c:pt>
                <c:pt idx="10">
                  <c:v>1589.7640003085521</c:v>
                </c:pt>
                <c:pt idx="11">
                  <c:v>1540.1106935290527</c:v>
                </c:pt>
                <c:pt idx="12">
                  <c:v>1419.3578161896264</c:v>
                </c:pt>
                <c:pt idx="13">
                  <c:v>1348.5482381239929</c:v>
                </c:pt>
                <c:pt idx="14">
                  <c:v>1263.9495745583995</c:v>
                </c:pt>
                <c:pt idx="15">
                  <c:v>1221.7421550890167</c:v>
                </c:pt>
                <c:pt idx="16">
                  <c:v>1281.7372858859264</c:v>
                </c:pt>
                <c:pt idx="17">
                  <c:v>1461.3110183208573</c:v>
                </c:pt>
                <c:pt idx="18">
                  <c:v>1560.7908157360257</c:v>
                </c:pt>
                <c:pt idx="19">
                  <c:v>1454.2349165737951</c:v>
                </c:pt>
                <c:pt idx="20">
                  <c:v>1549.4679422312011</c:v>
                </c:pt>
                <c:pt idx="21">
                  <c:v>1560.9299504893338</c:v>
                </c:pt>
                <c:pt idx="22">
                  <c:v>1663.3118010345704</c:v>
                </c:pt>
                <c:pt idx="23">
                  <c:v>1611.2204216347191</c:v>
                </c:pt>
                <c:pt idx="24">
                  <c:v>1547.7937612477367</c:v>
                </c:pt>
                <c:pt idx="25">
                  <c:v>1469.1223038028027</c:v>
                </c:pt>
                <c:pt idx="26">
                  <c:v>1375.6324596510703</c:v>
                </c:pt>
                <c:pt idx="27">
                  <c:v>1329.836814163807</c:v>
                </c:pt>
                <c:pt idx="28">
                  <c:v>1393.9928127187211</c:v>
                </c:pt>
                <c:pt idx="29">
                  <c:v>1589.1351103607842</c:v>
                </c:pt>
                <c:pt idx="30">
                  <c:v>1696.5582360089538</c:v>
                </c:pt>
                <c:pt idx="31">
                  <c:v>1581.0508383940039</c:v>
                </c:pt>
                <c:pt idx="32">
                  <c:v>1684.8697760887908</c:v>
                </c:pt>
                <c:pt idx="33">
                  <c:v>1699.775700081158</c:v>
                </c:pt>
                <c:pt idx="34">
                  <c:v>1809.4644819644789</c:v>
                </c:pt>
                <c:pt idx="35">
                  <c:v>1749.8393852837396</c:v>
                </c:pt>
                <c:pt idx="36">
                  <c:v>1635.9176943533014</c:v>
                </c:pt>
                <c:pt idx="37">
                  <c:v>1561.4769073014654</c:v>
                </c:pt>
                <c:pt idx="38">
                  <c:v>1462.6162451559389</c:v>
                </c:pt>
                <c:pt idx="39">
                  <c:v>2081.9576352892391</c:v>
                </c:pt>
                <c:pt idx="40">
                  <c:v>2033.4812647580025</c:v>
                </c:pt>
                <c:pt idx="41">
                  <c:v>1643.29786122516</c:v>
                </c:pt>
                <c:pt idx="42">
                  <c:v>1411.1259429942149</c:v>
                </c:pt>
                <c:pt idx="43">
                  <c:v>1681.7924585315527</c:v>
                </c:pt>
                <c:pt idx="44">
                  <c:v>1464.6946201638405</c:v>
                </c:pt>
                <c:pt idx="45">
                  <c:v>1438.3551871778018</c:v>
                </c:pt>
                <c:pt idx="46">
                  <c:v>1193.7373810146066</c:v>
                </c:pt>
                <c:pt idx="47">
                  <c:v>1301.5780612758681</c:v>
                </c:pt>
                <c:pt idx="48">
                  <c:v>1468.1072259927048</c:v>
                </c:pt>
                <c:pt idx="49">
                  <c:v>1735.9244916878285</c:v>
                </c:pt>
                <c:pt idx="50">
                  <c:v>2096.2018432778214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FA-4ABF-8892-3B2A1F7CA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464367"/>
        <c:axId val="1293466767"/>
      </c:lineChart>
      <c:dateAx>
        <c:axId val="1293464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Period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466767"/>
        <c:crosses val="autoZero"/>
        <c:auto val="1"/>
        <c:lblOffset val="100"/>
        <c:baseTimeUnit val="months"/>
      </c:dateAx>
      <c:valAx>
        <c:axId val="129346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46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Seasonal</a:t>
            </a:r>
            <a:r>
              <a:rPr lang="en-US" baseline="0"/>
              <a:t> Plots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'Item-4'!$C$73</c:f>
              <c:strCache>
                <c:ptCount val="1"/>
                <c:pt idx="0">
                  <c:v>2021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'Item-4'!$B$74:$B$85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'Item-4'!$C$74:$C$85</c:f>
              <c:numCache>
                <c:formatCode>General</c:formatCode>
                <c:ptCount val="12"/>
                <c:pt idx="0">
                  <c:v>1441</c:v>
                </c:pt>
                <c:pt idx="1">
                  <c:v>1424</c:v>
                </c:pt>
                <c:pt idx="2">
                  <c:v>1230</c:v>
                </c:pt>
                <c:pt idx="3">
                  <c:v>1184</c:v>
                </c:pt>
                <c:pt idx="4">
                  <c:v>1177</c:v>
                </c:pt>
                <c:pt idx="5">
                  <c:v>1282</c:v>
                </c:pt>
                <c:pt idx="6">
                  <c:v>1146</c:v>
                </c:pt>
                <c:pt idx="7">
                  <c:v>1110</c:v>
                </c:pt>
                <c:pt idx="8">
                  <c:v>1352</c:v>
                </c:pt>
                <c:pt idx="9">
                  <c:v>1298</c:v>
                </c:pt>
                <c:pt idx="10">
                  <c:v>1685</c:v>
                </c:pt>
                <c:pt idx="11">
                  <c:v>1667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CF-452F-9846-054D2727A8D1}"/>
            </c:ext>
          </c:extLst>
        </c:ser>
        <c:ser>
          <c:idx val="1"/>
          <c:order val="1"/>
          <c:tx>
            <c:strRef>
              <c:f>'Item-4'!$D$73</c:f>
              <c:strCache>
                <c:ptCount val="1"/>
                <c:pt idx="0">
                  <c:v>2022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'Item-4'!$B$74:$B$85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'Item-4'!$D$74:$D$85</c:f>
              <c:numCache>
                <c:formatCode>General</c:formatCode>
                <c:ptCount val="12"/>
                <c:pt idx="0">
                  <c:v>1490</c:v>
                </c:pt>
                <c:pt idx="1">
                  <c:v>1474</c:v>
                </c:pt>
                <c:pt idx="2">
                  <c:v>1274</c:v>
                </c:pt>
                <c:pt idx="3">
                  <c:v>1226</c:v>
                </c:pt>
                <c:pt idx="4">
                  <c:v>1219</c:v>
                </c:pt>
                <c:pt idx="5">
                  <c:v>1328</c:v>
                </c:pt>
                <c:pt idx="6">
                  <c:v>1187</c:v>
                </c:pt>
                <c:pt idx="7">
                  <c:v>1150</c:v>
                </c:pt>
                <c:pt idx="8">
                  <c:v>1400</c:v>
                </c:pt>
                <c:pt idx="9">
                  <c:v>1343</c:v>
                </c:pt>
                <c:pt idx="10">
                  <c:v>1743</c:v>
                </c:pt>
                <c:pt idx="11">
                  <c:v>1724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CF-452F-9846-054D2727A8D1}"/>
            </c:ext>
          </c:extLst>
        </c:ser>
        <c:ser>
          <c:idx val="2"/>
          <c:order val="2"/>
          <c:tx>
            <c:strRef>
              <c:f>'Item-4'!$E$73</c:f>
              <c:strCache>
                <c:ptCount val="1"/>
                <c:pt idx="0">
                  <c:v>2023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'Item-4'!$B$74:$B$85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'Item-4'!$E$74:$E$85</c:f>
              <c:numCache>
                <c:formatCode>General</c:formatCode>
                <c:ptCount val="12"/>
                <c:pt idx="0">
                  <c:v>1622</c:v>
                </c:pt>
                <c:pt idx="1">
                  <c:v>1605</c:v>
                </c:pt>
                <c:pt idx="2">
                  <c:v>1388</c:v>
                </c:pt>
                <c:pt idx="3">
                  <c:v>1336</c:v>
                </c:pt>
                <c:pt idx="4">
                  <c:v>1328</c:v>
                </c:pt>
                <c:pt idx="5">
                  <c:v>1447</c:v>
                </c:pt>
                <c:pt idx="6">
                  <c:v>1293</c:v>
                </c:pt>
                <c:pt idx="7">
                  <c:v>1252</c:v>
                </c:pt>
                <c:pt idx="8">
                  <c:v>1522</c:v>
                </c:pt>
                <c:pt idx="9">
                  <c:v>1459</c:v>
                </c:pt>
                <c:pt idx="10">
                  <c:v>1894</c:v>
                </c:pt>
                <c:pt idx="11">
                  <c:v>1873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CF-452F-9846-054D2727A8D1}"/>
            </c:ext>
          </c:extLst>
        </c:ser>
        <c:ser>
          <c:idx val="3"/>
          <c:order val="3"/>
          <c:tx>
            <c:strRef>
              <c:f>'Item-4'!$F$73</c:f>
              <c:strCache>
                <c:ptCount val="1"/>
                <c:pt idx="0">
                  <c:v>2024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'Item-4'!$B$74:$B$85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'Item-4'!$F$74:$F$85</c:f>
              <c:numCache>
                <c:formatCode>General</c:formatCode>
                <c:ptCount val="12"/>
                <c:pt idx="0">
                  <c:v>1715</c:v>
                </c:pt>
                <c:pt idx="1">
                  <c:v>1697</c:v>
                </c:pt>
                <c:pt idx="2">
                  <c:v>1467</c:v>
                </c:pt>
                <c:pt idx="3">
                  <c:v>2088</c:v>
                </c:pt>
                <c:pt idx="4">
                  <c:v>2014</c:v>
                </c:pt>
                <c:pt idx="5">
                  <c:v>1383</c:v>
                </c:pt>
                <c:pt idx="6">
                  <c:v>1203</c:v>
                </c:pt>
                <c:pt idx="7">
                  <c:v>1292</c:v>
                </c:pt>
                <c:pt idx="8">
                  <c:v>1133</c:v>
                </c:pt>
                <c:pt idx="9">
                  <c:v>1208</c:v>
                </c:pt>
                <c:pt idx="10">
                  <c:v>1173</c:v>
                </c:pt>
                <c:pt idx="11">
                  <c:v>1316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DCF-452F-9846-054D2727A8D1}"/>
            </c:ext>
          </c:extLst>
        </c:ser>
        <c:ser>
          <c:idx val="4"/>
          <c:order val="4"/>
          <c:tx>
            <c:strRef>
              <c:f>'Item-4'!$G$73</c:f>
              <c:strCache>
                <c:ptCount val="1"/>
                <c:pt idx="0">
                  <c:v>2025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'Item-4'!$B$74:$B$85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'Item-4'!$G$74:$G$76</c:f>
              <c:numCache>
                <c:formatCode>General</c:formatCode>
                <c:ptCount val="3"/>
                <c:pt idx="0">
                  <c:v>1426</c:v>
                </c:pt>
                <c:pt idx="1">
                  <c:v>1850</c:v>
                </c:pt>
                <c:pt idx="2">
                  <c:v>1779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DCF-452F-9846-054D2727A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395679"/>
        <c:axId val="1179402399"/>
      </c:lineChart>
      <c:catAx>
        <c:axId val="1179395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Period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402399"/>
        <c:crosses val="autoZero"/>
        <c:auto val="1"/>
        <c:lblAlgn val="ctr"/>
        <c:lblOffset val="100"/>
        <c:noMultiLvlLbl val="0"/>
      </c:catAx>
      <c:valAx>
        <c:axId val="117940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  <a:r>
                  <a:rPr lang="en-US" baseline="0"/>
                  <a:t> (Units)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39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VS Deseasonalised</a:t>
            </a:r>
            <a:r>
              <a:rPr lang="en-US" baseline="0"/>
              <a:t>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'Item-4'!$D$1</c:f>
              <c:strCache>
                <c:ptCount val="1"/>
                <c:pt idx="0">
                  <c:v>Demand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'Item-4'!$C$2:$C$52</c:f>
              <c:numCache>
                <c:formatCode>mmm\-yy</c:formatCode>
                <c:ptCount val="51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  <c:pt idx="36">
                  <c:v>45292</c:v>
                </c:pt>
                <c:pt idx="37">
                  <c:v>45323</c:v>
                </c:pt>
                <c:pt idx="38">
                  <c:v>45352</c:v>
                </c:pt>
                <c:pt idx="39">
                  <c:v>45383</c:v>
                </c:pt>
                <c:pt idx="40">
                  <c:v>45413</c:v>
                </c:pt>
                <c:pt idx="41">
                  <c:v>45444</c:v>
                </c:pt>
                <c:pt idx="42">
                  <c:v>45474</c:v>
                </c:pt>
                <c:pt idx="43">
                  <c:v>45505</c:v>
                </c:pt>
                <c:pt idx="44">
                  <c:v>45536</c:v>
                </c:pt>
                <c:pt idx="45">
                  <c:v>45566</c:v>
                </c:pt>
                <c:pt idx="46">
                  <c:v>45597</c:v>
                </c:pt>
                <c:pt idx="47">
                  <c:v>45627</c:v>
                </c:pt>
                <c:pt idx="48">
                  <c:v>45658</c:v>
                </c:pt>
                <c:pt idx="49">
                  <c:v>45689</c:v>
                </c:pt>
                <c:pt idx="50">
                  <c:v>45717</c:v>
                </c:pt>
              </c:numCache>
            </c:numRef>
          </c:cat>
          <c:val>
            <c:numRef>
              <c:f>'Item-4'!$D$2:$D$52</c:f>
              <c:numCache>
                <c:formatCode>General</c:formatCode>
                <c:ptCount val="51"/>
                <c:pt idx="0">
                  <c:v>1441</c:v>
                </c:pt>
                <c:pt idx="1">
                  <c:v>1424</c:v>
                </c:pt>
                <c:pt idx="2">
                  <c:v>1230</c:v>
                </c:pt>
                <c:pt idx="3">
                  <c:v>1184</c:v>
                </c:pt>
                <c:pt idx="4">
                  <c:v>1177</c:v>
                </c:pt>
                <c:pt idx="5">
                  <c:v>1282</c:v>
                </c:pt>
                <c:pt idx="6">
                  <c:v>1146</c:v>
                </c:pt>
                <c:pt idx="7">
                  <c:v>1110</c:v>
                </c:pt>
                <c:pt idx="8">
                  <c:v>1352</c:v>
                </c:pt>
                <c:pt idx="9">
                  <c:v>1298</c:v>
                </c:pt>
                <c:pt idx="10">
                  <c:v>1685</c:v>
                </c:pt>
                <c:pt idx="11">
                  <c:v>1667</c:v>
                </c:pt>
                <c:pt idx="12">
                  <c:v>1490</c:v>
                </c:pt>
                <c:pt idx="13">
                  <c:v>1474</c:v>
                </c:pt>
                <c:pt idx="14">
                  <c:v>1274</c:v>
                </c:pt>
                <c:pt idx="15">
                  <c:v>1226</c:v>
                </c:pt>
                <c:pt idx="16">
                  <c:v>1219</c:v>
                </c:pt>
                <c:pt idx="17">
                  <c:v>1328</c:v>
                </c:pt>
                <c:pt idx="18">
                  <c:v>1187</c:v>
                </c:pt>
                <c:pt idx="19">
                  <c:v>1150</c:v>
                </c:pt>
                <c:pt idx="20">
                  <c:v>1400</c:v>
                </c:pt>
                <c:pt idx="21">
                  <c:v>1343</c:v>
                </c:pt>
                <c:pt idx="22">
                  <c:v>1743</c:v>
                </c:pt>
                <c:pt idx="23">
                  <c:v>1724</c:v>
                </c:pt>
                <c:pt idx="24">
                  <c:v>1622</c:v>
                </c:pt>
                <c:pt idx="25">
                  <c:v>1605</c:v>
                </c:pt>
                <c:pt idx="26">
                  <c:v>1388</c:v>
                </c:pt>
                <c:pt idx="27">
                  <c:v>1336</c:v>
                </c:pt>
                <c:pt idx="28">
                  <c:v>1328</c:v>
                </c:pt>
                <c:pt idx="29">
                  <c:v>1447</c:v>
                </c:pt>
                <c:pt idx="30">
                  <c:v>1293</c:v>
                </c:pt>
                <c:pt idx="31">
                  <c:v>1252</c:v>
                </c:pt>
                <c:pt idx="32">
                  <c:v>1522</c:v>
                </c:pt>
                <c:pt idx="33">
                  <c:v>1459</c:v>
                </c:pt>
                <c:pt idx="34">
                  <c:v>1894</c:v>
                </c:pt>
                <c:pt idx="35">
                  <c:v>1873</c:v>
                </c:pt>
                <c:pt idx="36">
                  <c:v>1715</c:v>
                </c:pt>
                <c:pt idx="37">
                  <c:v>1697</c:v>
                </c:pt>
                <c:pt idx="38">
                  <c:v>1467</c:v>
                </c:pt>
                <c:pt idx="39">
                  <c:v>2088</c:v>
                </c:pt>
                <c:pt idx="40">
                  <c:v>2014</c:v>
                </c:pt>
                <c:pt idx="41">
                  <c:v>1383</c:v>
                </c:pt>
                <c:pt idx="42">
                  <c:v>1203</c:v>
                </c:pt>
                <c:pt idx="43">
                  <c:v>1292</c:v>
                </c:pt>
                <c:pt idx="44">
                  <c:v>1133</c:v>
                </c:pt>
                <c:pt idx="45">
                  <c:v>1208</c:v>
                </c:pt>
                <c:pt idx="46">
                  <c:v>1173</c:v>
                </c:pt>
                <c:pt idx="47">
                  <c:v>1316</c:v>
                </c:pt>
                <c:pt idx="48">
                  <c:v>1426</c:v>
                </c:pt>
                <c:pt idx="49">
                  <c:v>1850</c:v>
                </c:pt>
                <c:pt idx="50">
                  <c:v>1779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0-4512-85FB-04FAA280124B}"/>
            </c:ext>
          </c:extLst>
        </c:ser>
        <c:ser>
          <c:idx val="1"/>
          <c:order val="1"/>
          <c:tx>
            <c:strRef>
              <c:f>'Item-4'!$K$1</c:f>
              <c:strCache>
                <c:ptCount val="1"/>
                <c:pt idx="0">
                  <c:v>Deseasonalised 
Demand (y)</c:v>
                </c:pt>
              </c:strCache>
            </c:strRef>
          </c:tx>
          <c:spPr>
            <a:ln w="31750" cap="rnd" cmpd="dbl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'Item-4'!$C$2:$C$52</c:f>
              <c:numCache>
                <c:formatCode>mmm\-yy</c:formatCode>
                <c:ptCount val="51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  <c:pt idx="36">
                  <c:v>45292</c:v>
                </c:pt>
                <c:pt idx="37">
                  <c:v>45323</c:v>
                </c:pt>
                <c:pt idx="38">
                  <c:v>45352</c:v>
                </c:pt>
                <c:pt idx="39">
                  <c:v>45383</c:v>
                </c:pt>
                <c:pt idx="40">
                  <c:v>45413</c:v>
                </c:pt>
                <c:pt idx="41">
                  <c:v>45444</c:v>
                </c:pt>
                <c:pt idx="42">
                  <c:v>45474</c:v>
                </c:pt>
                <c:pt idx="43">
                  <c:v>45505</c:v>
                </c:pt>
                <c:pt idx="44">
                  <c:v>45536</c:v>
                </c:pt>
                <c:pt idx="45">
                  <c:v>45566</c:v>
                </c:pt>
                <c:pt idx="46">
                  <c:v>45597</c:v>
                </c:pt>
                <c:pt idx="47">
                  <c:v>45627</c:v>
                </c:pt>
                <c:pt idx="48">
                  <c:v>45658</c:v>
                </c:pt>
                <c:pt idx="49">
                  <c:v>45689</c:v>
                </c:pt>
                <c:pt idx="50">
                  <c:v>45717</c:v>
                </c:pt>
              </c:numCache>
            </c:numRef>
          </c:cat>
          <c:val>
            <c:numRef>
              <c:f>'Item-4'!$K$2:$K$52</c:f>
              <c:numCache>
                <c:formatCode>0.00</c:formatCode>
                <c:ptCount val="51"/>
                <c:pt idx="0">
                  <c:v>1315.5402224887937</c:v>
                </c:pt>
                <c:pt idx="1">
                  <c:v>1232.6712027729793</c:v>
                </c:pt>
                <c:pt idx="2">
                  <c:v>1203.7541741117639</c:v>
                </c:pt>
                <c:pt idx="3">
                  <c:v>1116.1598499881877</c:v>
                </c:pt>
                <c:pt idx="4">
                  <c:v>1150.90889112537</c:v>
                </c:pt>
                <c:pt idx="5">
                  <c:v>1363.9678622439076</c:v>
                </c:pt>
                <c:pt idx="6">
                  <c:v>1378.1389765312472</c:v>
                </c:pt>
                <c:pt idx="7">
                  <c:v>1338.8337152386487</c:v>
                </c:pt>
                <c:pt idx="8">
                  <c:v>1472.2378860520198</c:v>
                </c:pt>
                <c:pt idx="9">
                  <c:v>1431.8040172505746</c:v>
                </c:pt>
                <c:pt idx="10">
                  <c:v>1537.1478621100443</c:v>
                </c:pt>
                <c:pt idx="11">
                  <c:v>1484.9997979977227</c:v>
                </c:pt>
                <c:pt idx="12">
                  <c:v>1360.2740676671081</c:v>
                </c:pt>
                <c:pt idx="13">
                  <c:v>1275.953197252368</c:v>
                </c:pt>
                <c:pt idx="14">
                  <c:v>1246.8152990393394</c:v>
                </c:pt>
                <c:pt idx="15">
                  <c:v>1155.7533581803364</c:v>
                </c:pt>
                <c:pt idx="16">
                  <c:v>1191.9778575036758</c:v>
                </c:pt>
                <c:pt idx="17">
                  <c:v>1412.908986786201</c:v>
                </c:pt>
                <c:pt idx="18">
                  <c:v>1427.444123161074</c:v>
                </c:pt>
                <c:pt idx="19">
                  <c:v>1387.079975247249</c:v>
                </c:pt>
                <c:pt idx="20">
                  <c:v>1524.5066867402575</c:v>
                </c:pt>
                <c:pt idx="21">
                  <c:v>1481.4428314079526</c:v>
                </c:pt>
                <c:pt idx="22">
                  <c:v>1590.0585897078977</c:v>
                </c:pt>
                <c:pt idx="23">
                  <c:v>1535.7766357217001</c:v>
                </c:pt>
                <c:pt idx="24">
                  <c:v>1480.7815689637914</c:v>
                </c:pt>
                <c:pt idx="25">
                  <c:v>1389.3520227883653</c:v>
                </c:pt>
                <c:pt idx="26">
                  <c:v>1358.3827590789663</c:v>
                </c:pt>
                <c:pt idx="27">
                  <c:v>1259.4506415407254</c:v>
                </c:pt>
                <c:pt idx="28">
                  <c:v>1298.5616035807068</c:v>
                </c:pt>
                <c:pt idx="29">
                  <c:v>1539.5175481021333</c:v>
                </c:pt>
                <c:pt idx="30">
                  <c:v>1554.9159656674547</c:v>
                </c:pt>
                <c:pt idx="31">
                  <c:v>1510.1079382691787</c:v>
                </c:pt>
                <c:pt idx="32">
                  <c:v>1657.3565551561942</c:v>
                </c:pt>
                <c:pt idx="33">
                  <c:v>1609.400663458081</c:v>
                </c:pt>
                <c:pt idx="34">
                  <c:v>1727.8089322471362</c:v>
                </c:pt>
                <c:pt idx="35">
                  <c:v>1668.5090711756059</c:v>
                </c:pt>
                <c:pt idx="36">
                  <c:v>1565.6845812410002</c:v>
                </c:pt>
                <c:pt idx="37">
                  <c:v>1468.9908926304399</c:v>
                </c:pt>
                <c:pt idx="38">
                  <c:v>1435.6970515625676</c:v>
                </c:pt>
                <c:pt idx="39">
                  <c:v>1968.3629786953854</c:v>
                </c:pt>
                <c:pt idx="40">
                  <c:v>1969.3547210930296</c:v>
                </c:pt>
                <c:pt idx="41">
                  <c:v>1471.4255487389428</c:v>
                </c:pt>
                <c:pt idx="42">
                  <c:v>1446.6851559922256</c:v>
                </c:pt>
                <c:pt idx="43">
                  <c:v>1558.3541982777788</c:v>
                </c:pt>
                <c:pt idx="44">
                  <c:v>1233.761482911937</c:v>
                </c:pt>
                <c:pt idx="45">
                  <c:v>1332.5263889358203</c:v>
                </c:pt>
                <c:pt idx="46">
                  <c:v>1070.0738529703751</c:v>
                </c:pt>
                <c:pt idx="47">
                  <c:v>1172.3213762237572</c:v>
                </c:pt>
                <c:pt idx="48">
                  <c:v>1301.8461882505342</c:v>
                </c:pt>
                <c:pt idx="49">
                  <c:v>1601.4337957373682</c:v>
                </c:pt>
                <c:pt idx="50">
                  <c:v>1741.0395737762833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0-4512-85FB-04FAA2801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870847"/>
        <c:axId val="1408876607"/>
      </c:lineChart>
      <c:dateAx>
        <c:axId val="1408870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876607"/>
        <c:crosses val="autoZero"/>
        <c:auto val="1"/>
        <c:lblOffset val="100"/>
        <c:baseTimeUnit val="months"/>
      </c:dateAx>
      <c:valAx>
        <c:axId val="140887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8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VS Forecasted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'Item-4'!$D$1</c:f>
              <c:strCache>
                <c:ptCount val="1"/>
                <c:pt idx="0">
                  <c:v>Demand</c:v>
                </c:pt>
              </c:strCache>
            </c:strRef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'Item-4'!$C$2:$C$64</c:f>
              <c:numCache>
                <c:formatCode>mmm\-yy</c:formatCode>
                <c:ptCount val="63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  <c:pt idx="36">
                  <c:v>45292</c:v>
                </c:pt>
                <c:pt idx="37">
                  <c:v>45323</c:v>
                </c:pt>
                <c:pt idx="38">
                  <c:v>45352</c:v>
                </c:pt>
                <c:pt idx="39">
                  <c:v>45383</c:v>
                </c:pt>
                <c:pt idx="40">
                  <c:v>45413</c:v>
                </c:pt>
                <c:pt idx="41">
                  <c:v>45444</c:v>
                </c:pt>
                <c:pt idx="42">
                  <c:v>45474</c:v>
                </c:pt>
                <c:pt idx="43">
                  <c:v>45505</c:v>
                </c:pt>
                <c:pt idx="44">
                  <c:v>45536</c:v>
                </c:pt>
                <c:pt idx="45">
                  <c:v>45566</c:v>
                </c:pt>
                <c:pt idx="46">
                  <c:v>45597</c:v>
                </c:pt>
                <c:pt idx="47">
                  <c:v>45627</c:v>
                </c:pt>
                <c:pt idx="48">
                  <c:v>45658</c:v>
                </c:pt>
                <c:pt idx="49">
                  <c:v>45689</c:v>
                </c:pt>
                <c:pt idx="50">
                  <c:v>45717</c:v>
                </c:pt>
                <c:pt idx="51">
                  <c:v>45748</c:v>
                </c:pt>
                <c:pt idx="52">
                  <c:v>45778</c:v>
                </c:pt>
                <c:pt idx="53">
                  <c:v>45809</c:v>
                </c:pt>
                <c:pt idx="54">
                  <c:v>45839</c:v>
                </c:pt>
                <c:pt idx="55">
                  <c:v>45870</c:v>
                </c:pt>
                <c:pt idx="56">
                  <c:v>45901</c:v>
                </c:pt>
                <c:pt idx="57">
                  <c:v>45931</c:v>
                </c:pt>
                <c:pt idx="58">
                  <c:v>45962</c:v>
                </c:pt>
                <c:pt idx="59">
                  <c:v>45992</c:v>
                </c:pt>
                <c:pt idx="60">
                  <c:v>46023</c:v>
                </c:pt>
                <c:pt idx="61">
                  <c:v>46054</c:v>
                </c:pt>
                <c:pt idx="62">
                  <c:v>46082</c:v>
                </c:pt>
              </c:numCache>
            </c:numRef>
          </c:cat>
          <c:val>
            <c:numRef>
              <c:f>'Item-4'!$D$2:$D$64</c:f>
              <c:numCache>
                <c:formatCode>General</c:formatCode>
                <c:ptCount val="63"/>
                <c:pt idx="0">
                  <c:v>1441</c:v>
                </c:pt>
                <c:pt idx="1">
                  <c:v>1424</c:v>
                </c:pt>
                <c:pt idx="2">
                  <c:v>1230</c:v>
                </c:pt>
                <c:pt idx="3">
                  <c:v>1184</c:v>
                </c:pt>
                <c:pt idx="4">
                  <c:v>1177</c:v>
                </c:pt>
                <c:pt idx="5">
                  <c:v>1282</c:v>
                </c:pt>
                <c:pt idx="6">
                  <c:v>1146</c:v>
                </c:pt>
                <c:pt idx="7">
                  <c:v>1110</c:v>
                </c:pt>
                <c:pt idx="8">
                  <c:v>1352</c:v>
                </c:pt>
                <c:pt idx="9">
                  <c:v>1298</c:v>
                </c:pt>
                <c:pt idx="10">
                  <c:v>1685</c:v>
                </c:pt>
                <c:pt idx="11">
                  <c:v>1667</c:v>
                </c:pt>
                <c:pt idx="12">
                  <c:v>1490</c:v>
                </c:pt>
                <c:pt idx="13">
                  <c:v>1474</c:v>
                </c:pt>
                <c:pt idx="14">
                  <c:v>1274</c:v>
                </c:pt>
                <c:pt idx="15">
                  <c:v>1226</c:v>
                </c:pt>
                <c:pt idx="16">
                  <c:v>1219</c:v>
                </c:pt>
                <c:pt idx="17">
                  <c:v>1328</c:v>
                </c:pt>
                <c:pt idx="18">
                  <c:v>1187</c:v>
                </c:pt>
                <c:pt idx="19">
                  <c:v>1150</c:v>
                </c:pt>
                <c:pt idx="20">
                  <c:v>1400</c:v>
                </c:pt>
                <c:pt idx="21">
                  <c:v>1343</c:v>
                </c:pt>
                <c:pt idx="22">
                  <c:v>1743</c:v>
                </c:pt>
                <c:pt idx="23">
                  <c:v>1724</c:v>
                </c:pt>
                <c:pt idx="24">
                  <c:v>1622</c:v>
                </c:pt>
                <c:pt idx="25">
                  <c:v>1605</c:v>
                </c:pt>
                <c:pt idx="26">
                  <c:v>1388</c:v>
                </c:pt>
                <c:pt idx="27">
                  <c:v>1336</c:v>
                </c:pt>
                <c:pt idx="28">
                  <c:v>1328</c:v>
                </c:pt>
                <c:pt idx="29">
                  <c:v>1447</c:v>
                </c:pt>
                <c:pt idx="30">
                  <c:v>1293</c:v>
                </c:pt>
                <c:pt idx="31">
                  <c:v>1252</c:v>
                </c:pt>
                <c:pt idx="32">
                  <c:v>1522</c:v>
                </c:pt>
                <c:pt idx="33">
                  <c:v>1459</c:v>
                </c:pt>
                <c:pt idx="34">
                  <c:v>1894</c:v>
                </c:pt>
                <c:pt idx="35">
                  <c:v>1873</c:v>
                </c:pt>
                <c:pt idx="36">
                  <c:v>1715</c:v>
                </c:pt>
                <c:pt idx="37">
                  <c:v>1697</c:v>
                </c:pt>
                <c:pt idx="38">
                  <c:v>1467</c:v>
                </c:pt>
                <c:pt idx="39">
                  <c:v>2088</c:v>
                </c:pt>
                <c:pt idx="40">
                  <c:v>2014</c:v>
                </c:pt>
                <c:pt idx="41">
                  <c:v>1383</c:v>
                </c:pt>
                <c:pt idx="42">
                  <c:v>1203</c:v>
                </c:pt>
                <c:pt idx="43">
                  <c:v>1292</c:v>
                </c:pt>
                <c:pt idx="44">
                  <c:v>1133</c:v>
                </c:pt>
                <c:pt idx="45">
                  <c:v>1208</c:v>
                </c:pt>
                <c:pt idx="46">
                  <c:v>1173</c:v>
                </c:pt>
                <c:pt idx="47">
                  <c:v>1316</c:v>
                </c:pt>
                <c:pt idx="48">
                  <c:v>1426</c:v>
                </c:pt>
                <c:pt idx="49">
                  <c:v>1850</c:v>
                </c:pt>
                <c:pt idx="50">
                  <c:v>1779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C-4341-9D02-CF46106E6D5B}"/>
            </c:ext>
          </c:extLst>
        </c:ser>
        <c:ser>
          <c:idx val="1"/>
          <c:order val="1"/>
          <c:tx>
            <c:strRef>
              <c:f>'Item-4'!$N$1</c:f>
              <c:strCache>
                <c:ptCount val="1"/>
                <c:pt idx="0">
                  <c:v>Forecast</c:v>
                </c:pt>
              </c:strCache>
            </c:strRef>
          </c:tx>
          <c:spPr>
            <a:ln w="31750" cap="rnd" cmpd="dbl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'Item-4'!$N$2:$N$64</c:f>
              <c:numCache>
                <c:formatCode>0.00</c:formatCode>
                <c:ptCount val="63"/>
                <c:pt idx="0">
                  <c:v>1432.1927905663699</c:v>
                </c:pt>
                <c:pt idx="1">
                  <c:v>1516.1742160838048</c:v>
                </c:pt>
                <c:pt idx="2">
                  <c:v>1346.1461144822122</c:v>
                </c:pt>
                <c:pt idx="3">
                  <c:v>1402.7574147355269</c:v>
                </c:pt>
                <c:pt idx="4">
                  <c:v>1357.4349978333648</c:v>
                </c:pt>
                <c:pt idx="5">
                  <c:v>1252.240087610277</c:v>
                </c:pt>
                <c:pt idx="6">
                  <c:v>1112.0120306832007</c:v>
                </c:pt>
                <c:pt idx="7">
                  <c:v>1112.813571775527</c:v>
                </c:pt>
                <c:pt idx="8">
                  <c:v>1237.1633210530633</c:v>
                </c:pt>
                <c:pt idx="9">
                  <c:v>1225.7892781133078</c:v>
                </c:pt>
                <c:pt idx="10">
                  <c:v>1487.645608673045</c:v>
                </c:pt>
                <c:pt idx="11">
                  <c:v>1529.0058557923392</c:v>
                </c:pt>
                <c:pt idx="12">
                  <c:v>1497.4031769288231</c:v>
                </c:pt>
                <c:pt idx="13">
                  <c:v>1584.9474842198058</c:v>
                </c:pt>
                <c:pt idx="14">
                  <c:v>1406.9770126712981</c:v>
                </c:pt>
                <c:pt idx="15">
                  <c:v>1465.9087052392817</c:v>
                </c:pt>
                <c:pt idx="16">
                  <c:v>1418.3174927779173</c:v>
                </c:pt>
                <c:pt idx="17">
                  <c:v>1308.1953338466401</c:v>
                </c:pt>
                <c:pt idx="18">
                  <c:v>1161.5169692242976</c:v>
                </c:pt>
                <c:pt idx="19">
                  <c:v>1162.1710840264047</c:v>
                </c:pt>
                <c:pt idx="20">
                  <c:v>1291.8341458222121</c:v>
                </c:pt>
                <c:pt idx="21">
                  <c:v>1279.7587339935208</c:v>
                </c:pt>
                <c:pt idx="22">
                  <c:v>1552.9047242142697</c:v>
                </c:pt>
                <c:pt idx="23">
                  <c:v>1595.8350352676168</c:v>
                </c:pt>
                <c:pt idx="24">
                  <c:v>1562.6135632912765</c:v>
                </c:pt>
                <c:pt idx="25">
                  <c:v>1653.7207523558066</c:v>
                </c:pt>
                <c:pt idx="26">
                  <c:v>1467.8079108603843</c:v>
                </c:pt>
                <c:pt idx="27">
                  <c:v>1529.0599957430368</c:v>
                </c:pt>
                <c:pt idx="28">
                  <c:v>1479.1999877224698</c:v>
                </c:pt>
                <c:pt idx="29">
                  <c:v>1364.1505800830032</c:v>
                </c:pt>
                <c:pt idx="30">
                  <c:v>1211.0219077653946</c:v>
                </c:pt>
                <c:pt idx="31">
                  <c:v>1211.5285962772823</c:v>
                </c:pt>
                <c:pt idx="32">
                  <c:v>1346.5049705913611</c:v>
                </c:pt>
                <c:pt idx="33">
                  <c:v>1333.7281898737342</c:v>
                </c:pt>
                <c:pt idx="34">
                  <c:v>1618.1638397554946</c:v>
                </c:pt>
                <c:pt idx="35">
                  <c:v>1662.664214742895</c:v>
                </c:pt>
                <c:pt idx="36">
                  <c:v>1627.8239496537299</c:v>
                </c:pt>
                <c:pt idx="37">
                  <c:v>1722.4940204918073</c:v>
                </c:pt>
                <c:pt idx="38">
                  <c:v>1528.6388090494709</c:v>
                </c:pt>
                <c:pt idx="39">
                  <c:v>1592.2112862467918</c:v>
                </c:pt>
                <c:pt idx="40">
                  <c:v>1540.0824826670223</c:v>
                </c:pt>
                <c:pt idx="41">
                  <c:v>1420.1058263193668</c:v>
                </c:pt>
                <c:pt idx="42">
                  <c:v>1260.5268463064917</c:v>
                </c:pt>
                <c:pt idx="43">
                  <c:v>1260.8861085281601</c:v>
                </c:pt>
                <c:pt idx="44">
                  <c:v>1401.1757953605104</c:v>
                </c:pt>
                <c:pt idx="45">
                  <c:v>1387.6976457539479</c:v>
                </c:pt>
                <c:pt idx="46">
                  <c:v>1683.4229552967197</c:v>
                </c:pt>
                <c:pt idx="47">
                  <c:v>1729.4933942181731</c:v>
                </c:pt>
                <c:pt idx="48">
                  <c:v>1693.0343360161833</c:v>
                </c:pt>
                <c:pt idx="49">
                  <c:v>1791.2672886278083</c:v>
                </c:pt>
                <c:pt idx="50">
                  <c:v>1589.469707238557</c:v>
                </c:pt>
                <c:pt idx="51">
                  <c:v>1655.3625767505471</c:v>
                </c:pt>
                <c:pt idx="52">
                  <c:v>1600.9649776115748</c:v>
                </c:pt>
                <c:pt idx="53">
                  <c:v>1476.0610725557299</c:v>
                </c:pt>
                <c:pt idx="54">
                  <c:v>1310.0317848475891</c:v>
                </c:pt>
                <c:pt idx="55">
                  <c:v>1310.2436207790379</c:v>
                </c:pt>
                <c:pt idx="56">
                  <c:v>1455.8466201296596</c:v>
                </c:pt>
                <c:pt idx="57">
                  <c:v>1441.6671016341613</c:v>
                </c:pt>
                <c:pt idx="58">
                  <c:v>1748.6820708379446</c:v>
                </c:pt>
                <c:pt idx="59">
                  <c:v>1796.322573693451</c:v>
                </c:pt>
                <c:pt idx="60">
                  <c:v>1758.2447223786367</c:v>
                </c:pt>
                <c:pt idx="61">
                  <c:v>1860.040556763809</c:v>
                </c:pt>
                <c:pt idx="62">
                  <c:v>1650.3006054276432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C-4341-9D02-CF46106E6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157871"/>
        <c:axId val="1443159791"/>
      </c:lineChart>
      <c:dateAx>
        <c:axId val="1443157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159791"/>
        <c:crosses val="autoZero"/>
        <c:auto val="1"/>
        <c:lblOffset val="100"/>
        <c:baseTimeUnit val="months"/>
      </c:dateAx>
      <c:valAx>
        <c:axId val="144315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15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Seasonal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'Item-5'!$C$73</c:f>
              <c:strCache>
                <c:ptCount val="1"/>
                <c:pt idx="0">
                  <c:v>2021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'Item-5'!$B$74:$B$85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'Item-5'!$C$74:$C$85</c:f>
              <c:numCache>
                <c:formatCode>General</c:formatCode>
                <c:ptCount val="12"/>
                <c:pt idx="0">
                  <c:v>1621</c:v>
                </c:pt>
                <c:pt idx="1">
                  <c:v>1664</c:v>
                </c:pt>
                <c:pt idx="2">
                  <c:v>1240</c:v>
                </c:pt>
                <c:pt idx="3">
                  <c:v>1098</c:v>
                </c:pt>
                <c:pt idx="4">
                  <c:v>1304</c:v>
                </c:pt>
                <c:pt idx="5">
                  <c:v>1230</c:v>
                </c:pt>
                <c:pt idx="6">
                  <c:v>1128</c:v>
                </c:pt>
                <c:pt idx="7">
                  <c:v>1175</c:v>
                </c:pt>
                <c:pt idx="8">
                  <c:v>1245</c:v>
                </c:pt>
                <c:pt idx="9">
                  <c:v>1422</c:v>
                </c:pt>
                <c:pt idx="10">
                  <c:v>1805</c:v>
                </c:pt>
                <c:pt idx="11">
                  <c:v>1762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D-4BD3-8A9C-F21D87D9D7B7}"/>
            </c:ext>
          </c:extLst>
        </c:ser>
        <c:ser>
          <c:idx val="1"/>
          <c:order val="1"/>
          <c:tx>
            <c:strRef>
              <c:f>'Item-5'!$D$73</c:f>
              <c:strCache>
                <c:ptCount val="1"/>
                <c:pt idx="0">
                  <c:v>2022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'Item-5'!$D$74:$D$85</c:f>
              <c:numCache>
                <c:formatCode>General</c:formatCode>
                <c:ptCount val="12"/>
                <c:pt idx="0">
                  <c:v>1691</c:v>
                </c:pt>
                <c:pt idx="1">
                  <c:v>1736</c:v>
                </c:pt>
                <c:pt idx="2">
                  <c:v>1292</c:v>
                </c:pt>
                <c:pt idx="3">
                  <c:v>1145</c:v>
                </c:pt>
                <c:pt idx="4">
                  <c:v>1360</c:v>
                </c:pt>
                <c:pt idx="5">
                  <c:v>1283</c:v>
                </c:pt>
                <c:pt idx="6">
                  <c:v>1176</c:v>
                </c:pt>
                <c:pt idx="7">
                  <c:v>1225</c:v>
                </c:pt>
                <c:pt idx="8">
                  <c:v>1299</c:v>
                </c:pt>
                <c:pt idx="9">
                  <c:v>1484</c:v>
                </c:pt>
                <c:pt idx="10">
                  <c:v>1882</c:v>
                </c:pt>
                <c:pt idx="11">
                  <c:v>1838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D-4BD3-8A9C-F21D87D9D7B7}"/>
            </c:ext>
          </c:extLst>
        </c:ser>
        <c:ser>
          <c:idx val="2"/>
          <c:order val="2"/>
          <c:tx>
            <c:strRef>
              <c:f>'Item-5'!$E$73</c:f>
              <c:strCache>
                <c:ptCount val="1"/>
                <c:pt idx="0">
                  <c:v>2023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'Item-5'!$E$74:$E$85</c:f>
              <c:numCache>
                <c:formatCode>General</c:formatCode>
                <c:ptCount val="12"/>
                <c:pt idx="0">
                  <c:v>1835</c:v>
                </c:pt>
                <c:pt idx="1">
                  <c:v>1882</c:v>
                </c:pt>
                <c:pt idx="2">
                  <c:v>1401</c:v>
                </c:pt>
                <c:pt idx="3">
                  <c:v>1242</c:v>
                </c:pt>
                <c:pt idx="4">
                  <c:v>1474</c:v>
                </c:pt>
                <c:pt idx="5">
                  <c:v>1389</c:v>
                </c:pt>
                <c:pt idx="6">
                  <c:v>1273</c:v>
                </c:pt>
                <c:pt idx="7">
                  <c:v>1327</c:v>
                </c:pt>
                <c:pt idx="8">
                  <c:v>1410</c:v>
                </c:pt>
                <c:pt idx="9">
                  <c:v>1610</c:v>
                </c:pt>
                <c:pt idx="10">
                  <c:v>2042</c:v>
                </c:pt>
                <c:pt idx="11">
                  <c:v>1993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CD-4BD3-8A9C-F21D87D9D7B7}"/>
            </c:ext>
          </c:extLst>
        </c:ser>
        <c:ser>
          <c:idx val="3"/>
          <c:order val="3"/>
          <c:tx>
            <c:strRef>
              <c:f>'Item-5'!$F$73</c:f>
              <c:strCache>
                <c:ptCount val="1"/>
                <c:pt idx="0">
                  <c:v>2024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'Item-5'!$F$74:$F$85</c:f>
              <c:numCache>
                <c:formatCode>General</c:formatCode>
                <c:ptCount val="12"/>
                <c:pt idx="0">
                  <c:v>1971</c:v>
                </c:pt>
                <c:pt idx="1">
                  <c:v>2021</c:v>
                </c:pt>
                <c:pt idx="2">
                  <c:v>1505</c:v>
                </c:pt>
                <c:pt idx="3">
                  <c:v>2471</c:v>
                </c:pt>
                <c:pt idx="4">
                  <c:v>2384</c:v>
                </c:pt>
                <c:pt idx="5">
                  <c:v>1636</c:v>
                </c:pt>
                <c:pt idx="6">
                  <c:v>1425</c:v>
                </c:pt>
                <c:pt idx="7">
                  <c:v>1513</c:v>
                </c:pt>
                <c:pt idx="8">
                  <c:v>1344</c:v>
                </c:pt>
                <c:pt idx="9">
                  <c:v>1435</c:v>
                </c:pt>
                <c:pt idx="10">
                  <c:v>1372</c:v>
                </c:pt>
                <c:pt idx="11">
                  <c:v>1569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CD-4BD3-8A9C-F21D87D9D7B7}"/>
            </c:ext>
          </c:extLst>
        </c:ser>
        <c:ser>
          <c:idx val="4"/>
          <c:order val="4"/>
          <c:tx>
            <c:strRef>
              <c:f>'Item-5'!$G$73</c:f>
              <c:strCache>
                <c:ptCount val="1"/>
                <c:pt idx="0">
                  <c:v>2025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'Item-5'!$G$74:$G$76</c:f>
              <c:numCache>
                <c:formatCode>General</c:formatCode>
                <c:ptCount val="3"/>
                <c:pt idx="0">
                  <c:v>1702</c:v>
                </c:pt>
                <c:pt idx="1">
                  <c:v>2192</c:v>
                </c:pt>
                <c:pt idx="2">
                  <c:v>2107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CD-4BD3-8A9C-F21D87D9D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168431"/>
        <c:axId val="1443171791"/>
      </c:lineChart>
      <c:catAx>
        <c:axId val="1443168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Period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171791"/>
        <c:crosses val="autoZero"/>
        <c:auto val="1"/>
        <c:lblAlgn val="ctr"/>
        <c:lblOffset val="100"/>
        <c:noMultiLvlLbl val="0"/>
      </c:catAx>
      <c:valAx>
        <c:axId val="144317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  <a:r>
                  <a:rPr lang="en-US" baseline="0"/>
                  <a:t> (Units)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16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VS Deseasonalised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'Item-5'!$D$1</c:f>
              <c:strCache>
                <c:ptCount val="1"/>
                <c:pt idx="0">
                  <c:v>Demand</c:v>
                </c:pt>
              </c:strCache>
            </c:strRef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'Item-5'!$C$2:$C$52</c:f>
              <c:numCache>
                <c:formatCode>mmm\-yy</c:formatCode>
                <c:ptCount val="51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  <c:pt idx="36">
                  <c:v>45292</c:v>
                </c:pt>
                <c:pt idx="37">
                  <c:v>45323</c:v>
                </c:pt>
                <c:pt idx="38">
                  <c:v>45352</c:v>
                </c:pt>
                <c:pt idx="39">
                  <c:v>45383</c:v>
                </c:pt>
                <c:pt idx="40">
                  <c:v>45413</c:v>
                </c:pt>
                <c:pt idx="41">
                  <c:v>45444</c:v>
                </c:pt>
                <c:pt idx="42">
                  <c:v>45474</c:v>
                </c:pt>
                <c:pt idx="43">
                  <c:v>45505</c:v>
                </c:pt>
                <c:pt idx="44">
                  <c:v>45536</c:v>
                </c:pt>
                <c:pt idx="45">
                  <c:v>45566</c:v>
                </c:pt>
                <c:pt idx="46">
                  <c:v>45597</c:v>
                </c:pt>
                <c:pt idx="47">
                  <c:v>45627</c:v>
                </c:pt>
                <c:pt idx="48">
                  <c:v>45658</c:v>
                </c:pt>
                <c:pt idx="49">
                  <c:v>45689</c:v>
                </c:pt>
                <c:pt idx="50">
                  <c:v>45717</c:v>
                </c:pt>
              </c:numCache>
            </c:numRef>
          </c:cat>
          <c:val>
            <c:numRef>
              <c:f>'Item-5'!$D$2:$D$52</c:f>
              <c:numCache>
                <c:formatCode>General</c:formatCode>
                <c:ptCount val="51"/>
                <c:pt idx="0">
                  <c:v>1621</c:v>
                </c:pt>
                <c:pt idx="1">
                  <c:v>1664</c:v>
                </c:pt>
                <c:pt idx="2">
                  <c:v>1240</c:v>
                </c:pt>
                <c:pt idx="3">
                  <c:v>1098</c:v>
                </c:pt>
                <c:pt idx="4">
                  <c:v>1304</c:v>
                </c:pt>
                <c:pt idx="5">
                  <c:v>1230</c:v>
                </c:pt>
                <c:pt idx="6">
                  <c:v>1128</c:v>
                </c:pt>
                <c:pt idx="7">
                  <c:v>1175</c:v>
                </c:pt>
                <c:pt idx="8">
                  <c:v>1245</c:v>
                </c:pt>
                <c:pt idx="9">
                  <c:v>1422</c:v>
                </c:pt>
                <c:pt idx="10">
                  <c:v>1805</c:v>
                </c:pt>
                <c:pt idx="11">
                  <c:v>1762</c:v>
                </c:pt>
                <c:pt idx="12">
                  <c:v>1691</c:v>
                </c:pt>
                <c:pt idx="13">
                  <c:v>1736</c:v>
                </c:pt>
                <c:pt idx="14">
                  <c:v>1292</c:v>
                </c:pt>
                <c:pt idx="15">
                  <c:v>1145</c:v>
                </c:pt>
                <c:pt idx="16">
                  <c:v>1360</c:v>
                </c:pt>
                <c:pt idx="17">
                  <c:v>1283</c:v>
                </c:pt>
                <c:pt idx="18">
                  <c:v>1176</c:v>
                </c:pt>
                <c:pt idx="19">
                  <c:v>1225</c:v>
                </c:pt>
                <c:pt idx="20">
                  <c:v>1299</c:v>
                </c:pt>
                <c:pt idx="21">
                  <c:v>1484</c:v>
                </c:pt>
                <c:pt idx="22">
                  <c:v>1882</c:v>
                </c:pt>
                <c:pt idx="23">
                  <c:v>1838</c:v>
                </c:pt>
                <c:pt idx="24">
                  <c:v>1835</c:v>
                </c:pt>
                <c:pt idx="25">
                  <c:v>1882</c:v>
                </c:pt>
                <c:pt idx="26">
                  <c:v>1401</c:v>
                </c:pt>
                <c:pt idx="27">
                  <c:v>1242</c:v>
                </c:pt>
                <c:pt idx="28">
                  <c:v>1474</c:v>
                </c:pt>
                <c:pt idx="29">
                  <c:v>1389</c:v>
                </c:pt>
                <c:pt idx="30">
                  <c:v>1273</c:v>
                </c:pt>
                <c:pt idx="31">
                  <c:v>1327</c:v>
                </c:pt>
                <c:pt idx="32">
                  <c:v>1410</c:v>
                </c:pt>
                <c:pt idx="33">
                  <c:v>1610</c:v>
                </c:pt>
                <c:pt idx="34">
                  <c:v>2042</c:v>
                </c:pt>
                <c:pt idx="35">
                  <c:v>1993</c:v>
                </c:pt>
                <c:pt idx="36">
                  <c:v>1971</c:v>
                </c:pt>
                <c:pt idx="37">
                  <c:v>2021</c:v>
                </c:pt>
                <c:pt idx="38">
                  <c:v>1505</c:v>
                </c:pt>
                <c:pt idx="39">
                  <c:v>2471</c:v>
                </c:pt>
                <c:pt idx="40">
                  <c:v>2384</c:v>
                </c:pt>
                <c:pt idx="41">
                  <c:v>1636</c:v>
                </c:pt>
                <c:pt idx="42">
                  <c:v>1425</c:v>
                </c:pt>
                <c:pt idx="43">
                  <c:v>1513</c:v>
                </c:pt>
                <c:pt idx="44">
                  <c:v>1344</c:v>
                </c:pt>
                <c:pt idx="45">
                  <c:v>1435</c:v>
                </c:pt>
                <c:pt idx="46">
                  <c:v>1372</c:v>
                </c:pt>
                <c:pt idx="47">
                  <c:v>1569</c:v>
                </c:pt>
                <c:pt idx="48">
                  <c:v>1702</c:v>
                </c:pt>
                <c:pt idx="49">
                  <c:v>2192</c:v>
                </c:pt>
                <c:pt idx="50">
                  <c:v>2107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7-4859-A6E8-8F1B42DBFC63}"/>
            </c:ext>
          </c:extLst>
        </c:ser>
        <c:ser>
          <c:idx val="1"/>
          <c:order val="1"/>
          <c:tx>
            <c:v>Deseasonalised Demand</c:v>
          </c:tx>
          <c:spPr>
            <a:ln w="31750" cap="rnd" cmpd="dbl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'Item-5'!$C$2:$C$52</c:f>
              <c:numCache>
                <c:formatCode>mmm\-yy</c:formatCode>
                <c:ptCount val="51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  <c:pt idx="36">
                  <c:v>45292</c:v>
                </c:pt>
                <c:pt idx="37">
                  <c:v>45323</c:v>
                </c:pt>
                <c:pt idx="38">
                  <c:v>45352</c:v>
                </c:pt>
                <c:pt idx="39">
                  <c:v>45383</c:v>
                </c:pt>
                <c:pt idx="40">
                  <c:v>45413</c:v>
                </c:pt>
                <c:pt idx="41">
                  <c:v>45444</c:v>
                </c:pt>
                <c:pt idx="42">
                  <c:v>45474</c:v>
                </c:pt>
                <c:pt idx="43">
                  <c:v>45505</c:v>
                </c:pt>
                <c:pt idx="44">
                  <c:v>45536</c:v>
                </c:pt>
                <c:pt idx="45">
                  <c:v>45566</c:v>
                </c:pt>
                <c:pt idx="46">
                  <c:v>45597</c:v>
                </c:pt>
                <c:pt idx="47">
                  <c:v>45627</c:v>
                </c:pt>
                <c:pt idx="48">
                  <c:v>45658</c:v>
                </c:pt>
                <c:pt idx="49">
                  <c:v>45689</c:v>
                </c:pt>
                <c:pt idx="50">
                  <c:v>45717</c:v>
                </c:pt>
              </c:numCache>
            </c:numRef>
          </c:cat>
          <c:val>
            <c:numRef>
              <c:f>'Item-5'!$K$2:$K$52</c:f>
              <c:numCache>
                <c:formatCode>0.00</c:formatCode>
                <c:ptCount val="51"/>
                <c:pt idx="0">
                  <c:v>1406.3870021160826</c:v>
                </c:pt>
                <c:pt idx="1">
                  <c:v>1341.0959006632802</c:v>
                </c:pt>
                <c:pt idx="2">
                  <c:v>1262.4382095800602</c:v>
                </c:pt>
                <c:pt idx="3">
                  <c:v>1073.483286672134</c:v>
                </c:pt>
                <c:pt idx="4">
                  <c:v>1208.0614412147308</c:v>
                </c:pt>
                <c:pt idx="5">
                  <c:v>1378.1388036738556</c:v>
                </c:pt>
                <c:pt idx="6">
                  <c:v>1410.3926230958839</c:v>
                </c:pt>
                <c:pt idx="7">
                  <c:v>1408.872793792802</c:v>
                </c:pt>
                <c:pt idx="8">
                  <c:v>1490.7156467069356</c:v>
                </c:pt>
                <c:pt idx="9">
                  <c:v>1522.2680367908899</c:v>
                </c:pt>
                <c:pt idx="10">
                  <c:v>1634.5115936765092</c:v>
                </c:pt>
                <c:pt idx="11">
                  <c:v>1570.057093997161</c:v>
                </c:pt>
                <c:pt idx="12">
                  <c:v>1467.1193217632917</c:v>
                </c:pt>
                <c:pt idx="13">
                  <c:v>1399.1240886727487</c:v>
                </c:pt>
                <c:pt idx="14">
                  <c:v>1315.3791667559981</c:v>
                </c:pt>
                <c:pt idx="15">
                  <c:v>1119.4338463019974</c:v>
                </c:pt>
                <c:pt idx="16">
                  <c:v>1259.9413804080011</c:v>
                </c:pt>
                <c:pt idx="17">
                  <c:v>1437.5220204175257</c:v>
                </c:pt>
                <c:pt idx="18">
                  <c:v>1470.4093304616658</c:v>
                </c:pt>
                <c:pt idx="19">
                  <c:v>1468.824827571219</c:v>
                </c:pt>
                <c:pt idx="20">
                  <c:v>1555.3731928291638</c:v>
                </c:pt>
                <c:pt idx="21">
                  <c:v>1588.6397796045571</c:v>
                </c:pt>
                <c:pt idx="22">
                  <c:v>1704.2386810521828</c:v>
                </c:pt>
                <c:pt idx="23">
                  <c:v>1637.7780583239394</c:v>
                </c:pt>
                <c:pt idx="24">
                  <c:v>1592.0543793232646</c:v>
                </c:pt>
                <c:pt idx="25">
                  <c:v>1516.7923588030606</c:v>
                </c:pt>
                <c:pt idx="26">
                  <c:v>1426.3515577594067</c:v>
                </c:pt>
                <c:pt idx="27">
                  <c:v>1214.2679800061842</c:v>
                </c:pt>
                <c:pt idx="28">
                  <c:v>1365.5541137657308</c:v>
                </c:pt>
                <c:pt idx="29">
                  <c:v>1556.2884539048659</c:v>
                </c:pt>
                <c:pt idx="30">
                  <c:v>1591.6930932633509</c:v>
                </c:pt>
                <c:pt idx="31">
                  <c:v>1591.1269764791898</c:v>
                </c:pt>
                <c:pt idx="32">
                  <c:v>1688.2803709693003</c:v>
                </c:pt>
                <c:pt idx="33">
                  <c:v>1723.5242891936234</c:v>
                </c:pt>
                <c:pt idx="34">
                  <c:v>1849.126135339297</c:v>
                </c:pt>
                <c:pt idx="35">
                  <c:v>1775.8931829377645</c:v>
                </c:pt>
                <c:pt idx="36">
                  <c:v>1710.0486003521278</c:v>
                </c:pt>
                <c:pt idx="37">
                  <c:v>1628.818999543563</c:v>
                </c:pt>
                <c:pt idx="38">
                  <c:v>1532.2334721112827</c:v>
                </c:pt>
                <c:pt idx="39">
                  <c:v>2415.826230753044</c:v>
                </c:pt>
                <c:pt idx="40">
                  <c:v>2208.6031256563788</c:v>
                </c:pt>
                <c:pt idx="41">
                  <c:v>1833.0366526914045</c:v>
                </c:pt>
                <c:pt idx="42">
                  <c:v>1781.7459999216615</c:v>
                </c:pt>
                <c:pt idx="43">
                  <c:v>1814.1485421349014</c:v>
                </c:pt>
                <c:pt idx="44">
                  <c:v>1609.2544812643541</c:v>
                </c:pt>
                <c:pt idx="45">
                  <c:v>1536.1846925421426</c:v>
                </c:pt>
                <c:pt idx="46">
                  <c:v>1242.4099205120058</c:v>
                </c:pt>
                <c:pt idx="47">
                  <c:v>1398.081487219946</c:v>
                </c:pt>
                <c:pt idx="48">
                  <c:v>1476.6629719935675</c:v>
                </c:pt>
                <c:pt idx="49">
                  <c:v>1766.6359460660515</c:v>
                </c:pt>
                <c:pt idx="50">
                  <c:v>2145.1268609557956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7-4859-A6E8-8F1B42DBF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424479"/>
        <c:axId val="1179427839"/>
      </c:lineChart>
      <c:dateAx>
        <c:axId val="1179424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427839"/>
        <c:crosses val="autoZero"/>
        <c:auto val="1"/>
        <c:lblOffset val="100"/>
        <c:baseTimeUnit val="months"/>
      </c:dateAx>
      <c:valAx>
        <c:axId val="117942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42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VS Forecasted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'Item-5'!$D$1</c:f>
              <c:strCache>
                <c:ptCount val="1"/>
                <c:pt idx="0">
                  <c:v>Demand</c:v>
                </c:pt>
              </c:strCache>
            </c:strRef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'Item-5'!$C$2:$C$64</c:f>
              <c:numCache>
                <c:formatCode>mmm\-yy</c:formatCode>
                <c:ptCount val="63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  <c:pt idx="36">
                  <c:v>45292</c:v>
                </c:pt>
                <c:pt idx="37">
                  <c:v>45323</c:v>
                </c:pt>
                <c:pt idx="38">
                  <c:v>45352</c:v>
                </c:pt>
                <c:pt idx="39">
                  <c:v>45383</c:v>
                </c:pt>
                <c:pt idx="40">
                  <c:v>45413</c:v>
                </c:pt>
                <c:pt idx="41">
                  <c:v>45444</c:v>
                </c:pt>
                <c:pt idx="42">
                  <c:v>45474</c:v>
                </c:pt>
                <c:pt idx="43">
                  <c:v>45505</c:v>
                </c:pt>
                <c:pt idx="44">
                  <c:v>45536</c:v>
                </c:pt>
                <c:pt idx="45">
                  <c:v>45566</c:v>
                </c:pt>
                <c:pt idx="46">
                  <c:v>45597</c:v>
                </c:pt>
                <c:pt idx="47">
                  <c:v>45627</c:v>
                </c:pt>
                <c:pt idx="48">
                  <c:v>45658</c:v>
                </c:pt>
                <c:pt idx="49">
                  <c:v>45689</c:v>
                </c:pt>
                <c:pt idx="50">
                  <c:v>45717</c:v>
                </c:pt>
                <c:pt idx="51">
                  <c:v>45748</c:v>
                </c:pt>
                <c:pt idx="52">
                  <c:v>45778</c:v>
                </c:pt>
                <c:pt idx="53">
                  <c:v>45809</c:v>
                </c:pt>
                <c:pt idx="54">
                  <c:v>45839</c:v>
                </c:pt>
                <c:pt idx="55">
                  <c:v>45870</c:v>
                </c:pt>
                <c:pt idx="56">
                  <c:v>45901</c:v>
                </c:pt>
                <c:pt idx="57">
                  <c:v>45931</c:v>
                </c:pt>
                <c:pt idx="58">
                  <c:v>45962</c:v>
                </c:pt>
                <c:pt idx="59">
                  <c:v>45992</c:v>
                </c:pt>
                <c:pt idx="60">
                  <c:v>46023</c:v>
                </c:pt>
                <c:pt idx="61">
                  <c:v>46054</c:v>
                </c:pt>
                <c:pt idx="62">
                  <c:v>46082</c:v>
                </c:pt>
              </c:numCache>
            </c:numRef>
          </c:cat>
          <c:val>
            <c:numRef>
              <c:f>'Item-5'!$D$2:$D$64</c:f>
              <c:numCache>
                <c:formatCode>General</c:formatCode>
                <c:ptCount val="63"/>
                <c:pt idx="0">
                  <c:v>1621</c:v>
                </c:pt>
                <c:pt idx="1">
                  <c:v>1664</c:v>
                </c:pt>
                <c:pt idx="2">
                  <c:v>1240</c:v>
                </c:pt>
                <c:pt idx="3">
                  <c:v>1098</c:v>
                </c:pt>
                <c:pt idx="4">
                  <c:v>1304</c:v>
                </c:pt>
                <c:pt idx="5">
                  <c:v>1230</c:v>
                </c:pt>
                <c:pt idx="6">
                  <c:v>1128</c:v>
                </c:pt>
                <c:pt idx="7">
                  <c:v>1175</c:v>
                </c:pt>
                <c:pt idx="8">
                  <c:v>1245</c:v>
                </c:pt>
                <c:pt idx="9">
                  <c:v>1422</c:v>
                </c:pt>
                <c:pt idx="10">
                  <c:v>1805</c:v>
                </c:pt>
                <c:pt idx="11">
                  <c:v>1762</c:v>
                </c:pt>
                <c:pt idx="12">
                  <c:v>1691</c:v>
                </c:pt>
                <c:pt idx="13">
                  <c:v>1736</c:v>
                </c:pt>
                <c:pt idx="14">
                  <c:v>1292</c:v>
                </c:pt>
                <c:pt idx="15">
                  <c:v>1145</c:v>
                </c:pt>
                <c:pt idx="16">
                  <c:v>1360</c:v>
                </c:pt>
                <c:pt idx="17">
                  <c:v>1283</c:v>
                </c:pt>
                <c:pt idx="18">
                  <c:v>1176</c:v>
                </c:pt>
                <c:pt idx="19">
                  <c:v>1225</c:v>
                </c:pt>
                <c:pt idx="20">
                  <c:v>1299</c:v>
                </c:pt>
                <c:pt idx="21">
                  <c:v>1484</c:v>
                </c:pt>
                <c:pt idx="22">
                  <c:v>1882</c:v>
                </c:pt>
                <c:pt idx="23">
                  <c:v>1838</c:v>
                </c:pt>
                <c:pt idx="24">
                  <c:v>1835</c:v>
                </c:pt>
                <c:pt idx="25">
                  <c:v>1882</c:v>
                </c:pt>
                <c:pt idx="26">
                  <c:v>1401</c:v>
                </c:pt>
                <c:pt idx="27">
                  <c:v>1242</c:v>
                </c:pt>
                <c:pt idx="28">
                  <c:v>1474</c:v>
                </c:pt>
                <c:pt idx="29">
                  <c:v>1389</c:v>
                </c:pt>
                <c:pt idx="30">
                  <c:v>1273</c:v>
                </c:pt>
                <c:pt idx="31">
                  <c:v>1327</c:v>
                </c:pt>
                <c:pt idx="32">
                  <c:v>1410</c:v>
                </c:pt>
                <c:pt idx="33">
                  <c:v>1610</c:v>
                </c:pt>
                <c:pt idx="34">
                  <c:v>2042</c:v>
                </c:pt>
                <c:pt idx="35">
                  <c:v>1993</c:v>
                </c:pt>
                <c:pt idx="36">
                  <c:v>1971</c:v>
                </c:pt>
                <c:pt idx="37">
                  <c:v>2021</c:v>
                </c:pt>
                <c:pt idx="38">
                  <c:v>1505</c:v>
                </c:pt>
                <c:pt idx="39">
                  <c:v>2471</c:v>
                </c:pt>
                <c:pt idx="40">
                  <c:v>2384</c:v>
                </c:pt>
                <c:pt idx="41">
                  <c:v>1636</c:v>
                </c:pt>
                <c:pt idx="42">
                  <c:v>1425</c:v>
                </c:pt>
                <c:pt idx="43">
                  <c:v>1513</c:v>
                </c:pt>
                <c:pt idx="44">
                  <c:v>1344</c:v>
                </c:pt>
                <c:pt idx="45">
                  <c:v>1435</c:v>
                </c:pt>
                <c:pt idx="46">
                  <c:v>1372</c:v>
                </c:pt>
                <c:pt idx="47">
                  <c:v>1569</c:v>
                </c:pt>
                <c:pt idx="48">
                  <c:v>1702</c:v>
                </c:pt>
                <c:pt idx="49">
                  <c:v>2192</c:v>
                </c:pt>
                <c:pt idx="50">
                  <c:v>2107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7-4988-8FFF-0D0E8403B37F}"/>
            </c:ext>
          </c:extLst>
        </c:ser>
        <c:ser>
          <c:idx val="1"/>
          <c:order val="1"/>
          <c:tx>
            <c:strRef>
              <c:f>'Item-5'!$N$1</c:f>
              <c:strCache>
                <c:ptCount val="1"/>
                <c:pt idx="0">
                  <c:v>Forecast</c:v>
                </c:pt>
              </c:strCache>
            </c:strRef>
          </c:tx>
          <c:spPr>
            <a:ln w="31750" cap="rnd" cmpd="dbl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'Item-5'!$C$2:$C$64</c:f>
              <c:numCache>
                <c:formatCode>mmm\-yy</c:formatCode>
                <c:ptCount val="63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  <c:pt idx="36">
                  <c:v>45292</c:v>
                </c:pt>
                <c:pt idx="37">
                  <c:v>45323</c:v>
                </c:pt>
                <c:pt idx="38">
                  <c:v>45352</c:v>
                </c:pt>
                <c:pt idx="39">
                  <c:v>45383</c:v>
                </c:pt>
                <c:pt idx="40">
                  <c:v>45413</c:v>
                </c:pt>
                <c:pt idx="41">
                  <c:v>45444</c:v>
                </c:pt>
                <c:pt idx="42">
                  <c:v>45474</c:v>
                </c:pt>
                <c:pt idx="43">
                  <c:v>45505</c:v>
                </c:pt>
                <c:pt idx="44">
                  <c:v>45536</c:v>
                </c:pt>
                <c:pt idx="45">
                  <c:v>45566</c:v>
                </c:pt>
                <c:pt idx="46">
                  <c:v>45597</c:v>
                </c:pt>
                <c:pt idx="47">
                  <c:v>45627</c:v>
                </c:pt>
                <c:pt idx="48">
                  <c:v>45658</c:v>
                </c:pt>
                <c:pt idx="49">
                  <c:v>45689</c:v>
                </c:pt>
                <c:pt idx="50">
                  <c:v>45717</c:v>
                </c:pt>
                <c:pt idx="51">
                  <c:v>45748</c:v>
                </c:pt>
                <c:pt idx="52">
                  <c:v>45778</c:v>
                </c:pt>
                <c:pt idx="53">
                  <c:v>45809</c:v>
                </c:pt>
                <c:pt idx="54">
                  <c:v>45839</c:v>
                </c:pt>
                <c:pt idx="55">
                  <c:v>45870</c:v>
                </c:pt>
                <c:pt idx="56">
                  <c:v>45901</c:v>
                </c:pt>
                <c:pt idx="57">
                  <c:v>45931</c:v>
                </c:pt>
                <c:pt idx="58">
                  <c:v>45962</c:v>
                </c:pt>
                <c:pt idx="59">
                  <c:v>45992</c:v>
                </c:pt>
                <c:pt idx="60">
                  <c:v>46023</c:v>
                </c:pt>
                <c:pt idx="61">
                  <c:v>46054</c:v>
                </c:pt>
                <c:pt idx="62">
                  <c:v>46082</c:v>
                </c:pt>
              </c:numCache>
            </c:numRef>
          </c:cat>
          <c:val>
            <c:numRef>
              <c:f>'Item-5'!$N$2:$N$64</c:f>
              <c:numCache>
                <c:formatCode>0.00</c:formatCode>
                <c:ptCount val="63"/>
                <c:pt idx="0">
                  <c:v>1505.281964782966</c:v>
                </c:pt>
                <c:pt idx="1">
                  <c:v>1632.6194143056134</c:v>
                </c:pt>
                <c:pt idx="2">
                  <c:v>1302.05892731771</c:v>
                </c:pt>
                <c:pt idx="3">
                  <c:v>1365.9347159482866</c:v>
                </c:pt>
                <c:pt idx="4">
                  <c:v>1452.084207282707</c:v>
                </c:pt>
                <c:pt idx="5">
                  <c:v>1209.4073586266409</c:v>
                </c:pt>
                <c:pt idx="6">
                  <c:v>1091.6010997082949</c:v>
                </c:pt>
                <c:pt idx="7">
                  <c:v>1146.4970789076344</c:v>
                </c:pt>
                <c:pt idx="8">
                  <c:v>1156.3019169709382</c:v>
                </c:pt>
                <c:pt idx="9">
                  <c:v>1302.486346991557</c:v>
                </c:pt>
                <c:pt idx="10">
                  <c:v>1550.6022104630079</c:v>
                </c:pt>
                <c:pt idx="11">
                  <c:v>1586.8172790796048</c:v>
                </c:pt>
                <c:pt idx="12">
                  <c:v>1641.0392539787056</c:v>
                </c:pt>
                <c:pt idx="13">
                  <c:v>1778.7625675011604</c:v>
                </c:pt>
                <c:pt idx="14">
                  <c:v>1417.7491191107677</c:v>
                </c:pt>
                <c:pt idx="15">
                  <c:v>1486.4083579202259</c:v>
                </c:pt>
                <c:pt idx="16">
                  <c:v>1579.2216744437126</c:v>
                </c:pt>
                <c:pt idx="17">
                  <c:v>1314.5302111047274</c:v>
                </c:pt>
                <c:pt idx="18">
                  <c:v>1185.8017841748431</c:v>
                </c:pt>
                <c:pt idx="19">
                  <c:v>1244.7286455481458</c:v>
                </c:pt>
                <c:pt idx="20">
                  <c:v>1254.6712049952987</c:v>
                </c:pt>
                <c:pt idx="21">
                  <c:v>1412.5118732183037</c:v>
                </c:pt>
                <c:pt idx="22">
                  <c:v>1680.6713260880178</c:v>
                </c:pt>
                <c:pt idx="23">
                  <c:v>1719.0002306223548</c:v>
                </c:pt>
                <c:pt idx="24">
                  <c:v>1776.7965431744453</c:v>
                </c:pt>
                <c:pt idx="25">
                  <c:v>1924.9057206967072</c:v>
                </c:pt>
                <c:pt idx="26">
                  <c:v>1533.4393109038249</c:v>
                </c:pt>
                <c:pt idx="27">
                  <c:v>1606.8819998921649</c:v>
                </c:pt>
                <c:pt idx="28">
                  <c:v>1706.3591416047182</c:v>
                </c:pt>
                <c:pt idx="29">
                  <c:v>1419.6530635828142</c:v>
                </c:pt>
                <c:pt idx="30">
                  <c:v>1280.0024686413908</c:v>
                </c:pt>
                <c:pt idx="31">
                  <c:v>1342.9602121886569</c:v>
                </c:pt>
                <c:pt idx="32">
                  <c:v>1353.0404930196589</c:v>
                </c:pt>
                <c:pt idx="33">
                  <c:v>1522.5373994450504</c:v>
                </c:pt>
                <c:pt idx="34">
                  <c:v>1810.7404417130278</c:v>
                </c:pt>
                <c:pt idx="35">
                  <c:v>1851.1831821651049</c:v>
                </c:pt>
                <c:pt idx="36">
                  <c:v>1912.5538323701849</c:v>
                </c:pt>
                <c:pt idx="37">
                  <c:v>2071.0488738922545</c:v>
                </c:pt>
                <c:pt idx="38">
                  <c:v>1649.1295026968824</c:v>
                </c:pt>
                <c:pt idx="39">
                  <c:v>1727.355641864104</c:v>
                </c:pt>
                <c:pt idx="40">
                  <c:v>1833.4966087657233</c:v>
                </c:pt>
                <c:pt idx="41">
                  <c:v>1524.7759160609005</c:v>
                </c:pt>
                <c:pt idx="42">
                  <c:v>1374.203153107939</c:v>
                </c:pt>
                <c:pt idx="43">
                  <c:v>1441.191778829168</c:v>
                </c:pt>
                <c:pt idx="44">
                  <c:v>1451.4097810440192</c:v>
                </c:pt>
                <c:pt idx="45">
                  <c:v>1632.5629256717968</c:v>
                </c:pt>
                <c:pt idx="46">
                  <c:v>1940.8095573380376</c:v>
                </c:pt>
                <c:pt idx="47">
                  <c:v>1983.3661337078549</c:v>
                </c:pt>
                <c:pt idx="48">
                  <c:v>2048.3111215659246</c:v>
                </c:pt>
                <c:pt idx="49">
                  <c:v>2217.1920270878013</c:v>
                </c:pt>
                <c:pt idx="50">
                  <c:v>1764.8196944899396</c:v>
                </c:pt>
                <c:pt idx="51">
                  <c:v>1847.8292838360428</c:v>
                </c:pt>
                <c:pt idx="52">
                  <c:v>1960.6340759267289</c:v>
                </c:pt>
                <c:pt idx="53">
                  <c:v>1629.8987685389868</c:v>
                </c:pt>
                <c:pt idx="54">
                  <c:v>1468.4038375744869</c:v>
                </c:pt>
                <c:pt idx="55">
                  <c:v>1539.4233454696791</c:v>
                </c:pt>
                <c:pt idx="56">
                  <c:v>1549.7790690683794</c:v>
                </c:pt>
                <c:pt idx="57">
                  <c:v>1742.5884518985436</c:v>
                </c:pt>
                <c:pt idx="58">
                  <c:v>2070.8786729630474</c:v>
                </c:pt>
                <c:pt idx="59">
                  <c:v>2115.549085250605</c:v>
                </c:pt>
                <c:pt idx="60">
                  <c:v>2184.0684107616644</c:v>
                </c:pt>
                <c:pt idx="61">
                  <c:v>2363.3351802833481</c:v>
                </c:pt>
                <c:pt idx="62">
                  <c:v>1880.5098862829971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7-4988-8FFF-0D0E8403B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446079"/>
        <c:axId val="1179447039"/>
      </c:lineChart>
      <c:dateAx>
        <c:axId val="1179446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447039"/>
        <c:crosses val="autoZero"/>
        <c:auto val="1"/>
        <c:lblOffset val="100"/>
        <c:baseTimeUnit val="months"/>
      </c:dateAx>
      <c:valAx>
        <c:axId val="117944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44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Seasonal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'Item-6'!$C$73</c:f>
              <c:strCache>
                <c:ptCount val="1"/>
                <c:pt idx="0">
                  <c:v>2021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'Item-6'!$B$74:$B$85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'Item-6'!$C$74:$C$85</c:f>
              <c:numCache>
                <c:formatCode>General</c:formatCode>
                <c:ptCount val="12"/>
                <c:pt idx="0">
                  <c:v>1537</c:v>
                </c:pt>
                <c:pt idx="1">
                  <c:v>1522</c:v>
                </c:pt>
                <c:pt idx="2">
                  <c:v>1290</c:v>
                </c:pt>
                <c:pt idx="3">
                  <c:v>1194</c:v>
                </c:pt>
                <c:pt idx="4">
                  <c:v>1191</c:v>
                </c:pt>
                <c:pt idx="5">
                  <c:v>1285</c:v>
                </c:pt>
                <c:pt idx="6">
                  <c:v>1168</c:v>
                </c:pt>
                <c:pt idx="7">
                  <c:v>1132</c:v>
                </c:pt>
                <c:pt idx="8">
                  <c:v>1380</c:v>
                </c:pt>
                <c:pt idx="9">
                  <c:v>1324</c:v>
                </c:pt>
                <c:pt idx="10">
                  <c:v>1718</c:v>
                </c:pt>
                <c:pt idx="11">
                  <c:v>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BD-4CBE-905B-3E007A2F31EE}"/>
            </c:ext>
          </c:extLst>
        </c:ser>
        <c:ser>
          <c:idx val="1"/>
          <c:order val="1"/>
          <c:tx>
            <c:strRef>
              <c:f>'Item-6'!$D$73</c:f>
              <c:strCache>
                <c:ptCount val="1"/>
                <c:pt idx="0">
                  <c:v>2022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'Item-6'!$D$74:$D$85</c:f>
              <c:numCache>
                <c:formatCode>General</c:formatCode>
                <c:ptCount val="12"/>
                <c:pt idx="0">
                  <c:v>1590</c:v>
                </c:pt>
                <c:pt idx="1">
                  <c:v>1575</c:v>
                </c:pt>
                <c:pt idx="2">
                  <c:v>1335</c:v>
                </c:pt>
                <c:pt idx="3">
                  <c:v>1236</c:v>
                </c:pt>
                <c:pt idx="4">
                  <c:v>1233</c:v>
                </c:pt>
                <c:pt idx="5">
                  <c:v>1331</c:v>
                </c:pt>
                <c:pt idx="6">
                  <c:v>1209</c:v>
                </c:pt>
                <c:pt idx="7">
                  <c:v>1172</c:v>
                </c:pt>
                <c:pt idx="8">
                  <c:v>1427</c:v>
                </c:pt>
                <c:pt idx="9">
                  <c:v>1369</c:v>
                </c:pt>
                <c:pt idx="10">
                  <c:v>1779</c:v>
                </c:pt>
                <c:pt idx="11">
                  <c:v>1758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BD-4CBE-905B-3E007A2F31EE}"/>
            </c:ext>
          </c:extLst>
        </c:ser>
        <c:ser>
          <c:idx val="2"/>
          <c:order val="2"/>
          <c:tx>
            <c:strRef>
              <c:f>'Item-6'!$E$73</c:f>
              <c:strCache>
                <c:ptCount val="1"/>
                <c:pt idx="0">
                  <c:v>2023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'Item-6'!$E$74:$E$85</c:f>
              <c:numCache>
                <c:formatCode>General</c:formatCode>
                <c:ptCount val="12"/>
                <c:pt idx="0">
                  <c:v>1761</c:v>
                </c:pt>
                <c:pt idx="1">
                  <c:v>1746</c:v>
                </c:pt>
                <c:pt idx="2">
                  <c:v>1480</c:v>
                </c:pt>
                <c:pt idx="3">
                  <c:v>1367</c:v>
                </c:pt>
                <c:pt idx="4">
                  <c:v>1363</c:v>
                </c:pt>
                <c:pt idx="5">
                  <c:v>1473</c:v>
                </c:pt>
                <c:pt idx="6">
                  <c:v>1337</c:v>
                </c:pt>
                <c:pt idx="7">
                  <c:v>1296</c:v>
                </c:pt>
                <c:pt idx="8">
                  <c:v>1580</c:v>
                </c:pt>
                <c:pt idx="9">
                  <c:v>1515</c:v>
                </c:pt>
                <c:pt idx="10">
                  <c:v>1947</c:v>
                </c:pt>
                <c:pt idx="11">
                  <c:v>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BD-4CBE-905B-3E007A2F31EE}"/>
            </c:ext>
          </c:extLst>
        </c:ser>
        <c:ser>
          <c:idx val="3"/>
          <c:order val="3"/>
          <c:tx>
            <c:strRef>
              <c:f>'Item-6'!$F$73</c:f>
              <c:strCache>
                <c:ptCount val="1"/>
                <c:pt idx="0">
                  <c:v>2024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'Item-6'!$F$74:$F$85</c:f>
              <c:numCache>
                <c:formatCode>General</c:formatCode>
                <c:ptCount val="12"/>
                <c:pt idx="0">
                  <c:v>1999</c:v>
                </c:pt>
                <c:pt idx="1">
                  <c:v>2066</c:v>
                </c:pt>
                <c:pt idx="2">
                  <c:v>1258</c:v>
                </c:pt>
                <c:pt idx="3">
                  <c:v>1833</c:v>
                </c:pt>
                <c:pt idx="4">
                  <c:v>1768</c:v>
                </c:pt>
                <c:pt idx="5">
                  <c:v>1213</c:v>
                </c:pt>
                <c:pt idx="6">
                  <c:v>1056</c:v>
                </c:pt>
                <c:pt idx="7">
                  <c:v>1135</c:v>
                </c:pt>
                <c:pt idx="8">
                  <c:v>995</c:v>
                </c:pt>
                <c:pt idx="9">
                  <c:v>1060</c:v>
                </c:pt>
                <c:pt idx="10">
                  <c:v>1012</c:v>
                </c:pt>
                <c:pt idx="11">
                  <c:v>1157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BD-4CBE-905B-3E007A2F31EE}"/>
            </c:ext>
          </c:extLst>
        </c:ser>
        <c:ser>
          <c:idx val="4"/>
          <c:order val="4"/>
          <c:tx>
            <c:strRef>
              <c:f>'Item-6'!$G$73</c:f>
              <c:strCache>
                <c:ptCount val="1"/>
                <c:pt idx="0">
                  <c:v>2025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'Item-6'!$G$74:$G$76</c:f>
              <c:numCache>
                <c:formatCode>General</c:formatCode>
                <c:ptCount val="3"/>
                <c:pt idx="0">
                  <c:v>1253</c:v>
                </c:pt>
                <c:pt idx="1">
                  <c:v>1624</c:v>
                </c:pt>
                <c:pt idx="2">
                  <c:v>1562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BD-4CBE-905B-3E007A2F3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909727"/>
        <c:axId val="1408893407"/>
      </c:lineChart>
      <c:catAx>
        <c:axId val="1408909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Period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893407"/>
        <c:crosses val="autoZero"/>
        <c:auto val="1"/>
        <c:lblAlgn val="ctr"/>
        <c:lblOffset val="100"/>
        <c:noMultiLvlLbl val="0"/>
      </c:catAx>
      <c:valAx>
        <c:axId val="140889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 (Units)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90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VS</a:t>
            </a:r>
            <a:r>
              <a:rPr lang="en-US" baseline="0"/>
              <a:t> Deseasonalised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'Item-6'!$D$1</c:f>
              <c:strCache>
                <c:ptCount val="1"/>
                <c:pt idx="0">
                  <c:v>Demand</c:v>
                </c:pt>
              </c:strCache>
            </c:strRef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'Item-6'!$C$2:$C$64</c:f>
              <c:numCache>
                <c:formatCode>mmm\-yy</c:formatCode>
                <c:ptCount val="63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  <c:pt idx="36">
                  <c:v>45292</c:v>
                </c:pt>
                <c:pt idx="37">
                  <c:v>45323</c:v>
                </c:pt>
                <c:pt idx="38">
                  <c:v>45352</c:v>
                </c:pt>
                <c:pt idx="39">
                  <c:v>45383</c:v>
                </c:pt>
                <c:pt idx="40">
                  <c:v>45413</c:v>
                </c:pt>
                <c:pt idx="41">
                  <c:v>45444</c:v>
                </c:pt>
                <c:pt idx="42">
                  <c:v>45474</c:v>
                </c:pt>
                <c:pt idx="43">
                  <c:v>45505</c:v>
                </c:pt>
                <c:pt idx="44">
                  <c:v>45536</c:v>
                </c:pt>
                <c:pt idx="45">
                  <c:v>45566</c:v>
                </c:pt>
                <c:pt idx="46">
                  <c:v>45597</c:v>
                </c:pt>
                <c:pt idx="47">
                  <c:v>45627</c:v>
                </c:pt>
                <c:pt idx="48">
                  <c:v>45658</c:v>
                </c:pt>
                <c:pt idx="49">
                  <c:v>45689</c:v>
                </c:pt>
                <c:pt idx="50">
                  <c:v>45717</c:v>
                </c:pt>
                <c:pt idx="51">
                  <c:v>45748</c:v>
                </c:pt>
                <c:pt idx="52">
                  <c:v>45778</c:v>
                </c:pt>
                <c:pt idx="53">
                  <c:v>45809</c:v>
                </c:pt>
                <c:pt idx="54">
                  <c:v>45839</c:v>
                </c:pt>
                <c:pt idx="55">
                  <c:v>45870</c:v>
                </c:pt>
                <c:pt idx="56">
                  <c:v>45901</c:v>
                </c:pt>
                <c:pt idx="57">
                  <c:v>45931</c:v>
                </c:pt>
                <c:pt idx="58">
                  <c:v>45962</c:v>
                </c:pt>
                <c:pt idx="59">
                  <c:v>45992</c:v>
                </c:pt>
                <c:pt idx="60">
                  <c:v>46023</c:v>
                </c:pt>
                <c:pt idx="61">
                  <c:v>46054</c:v>
                </c:pt>
                <c:pt idx="62">
                  <c:v>46082</c:v>
                </c:pt>
              </c:numCache>
            </c:numRef>
          </c:cat>
          <c:val>
            <c:numRef>
              <c:f>'Item-6'!$D$2:$D$52</c:f>
              <c:numCache>
                <c:formatCode>General</c:formatCode>
                <c:ptCount val="51"/>
                <c:pt idx="0">
                  <c:v>1537</c:v>
                </c:pt>
                <c:pt idx="1">
                  <c:v>1522</c:v>
                </c:pt>
                <c:pt idx="2">
                  <c:v>1290</c:v>
                </c:pt>
                <c:pt idx="3">
                  <c:v>1194</c:v>
                </c:pt>
                <c:pt idx="4">
                  <c:v>1191</c:v>
                </c:pt>
                <c:pt idx="5">
                  <c:v>1285</c:v>
                </c:pt>
                <c:pt idx="6">
                  <c:v>1168</c:v>
                </c:pt>
                <c:pt idx="7">
                  <c:v>1132</c:v>
                </c:pt>
                <c:pt idx="8">
                  <c:v>1380</c:v>
                </c:pt>
                <c:pt idx="9">
                  <c:v>1324</c:v>
                </c:pt>
                <c:pt idx="10">
                  <c:v>1718</c:v>
                </c:pt>
                <c:pt idx="11">
                  <c:v>1698</c:v>
                </c:pt>
                <c:pt idx="12">
                  <c:v>1590</c:v>
                </c:pt>
                <c:pt idx="13">
                  <c:v>1575</c:v>
                </c:pt>
                <c:pt idx="14">
                  <c:v>1335</c:v>
                </c:pt>
                <c:pt idx="15">
                  <c:v>1236</c:v>
                </c:pt>
                <c:pt idx="16">
                  <c:v>1233</c:v>
                </c:pt>
                <c:pt idx="17">
                  <c:v>1331</c:v>
                </c:pt>
                <c:pt idx="18">
                  <c:v>1209</c:v>
                </c:pt>
                <c:pt idx="19">
                  <c:v>1172</c:v>
                </c:pt>
                <c:pt idx="20">
                  <c:v>1427</c:v>
                </c:pt>
                <c:pt idx="21">
                  <c:v>1369</c:v>
                </c:pt>
                <c:pt idx="22">
                  <c:v>1779</c:v>
                </c:pt>
                <c:pt idx="23">
                  <c:v>1758</c:v>
                </c:pt>
                <c:pt idx="24">
                  <c:v>1761</c:v>
                </c:pt>
                <c:pt idx="25">
                  <c:v>1746</c:v>
                </c:pt>
                <c:pt idx="26">
                  <c:v>1480</c:v>
                </c:pt>
                <c:pt idx="27">
                  <c:v>1367</c:v>
                </c:pt>
                <c:pt idx="28">
                  <c:v>1363</c:v>
                </c:pt>
                <c:pt idx="29">
                  <c:v>1473</c:v>
                </c:pt>
                <c:pt idx="30">
                  <c:v>1337</c:v>
                </c:pt>
                <c:pt idx="31">
                  <c:v>1296</c:v>
                </c:pt>
                <c:pt idx="32">
                  <c:v>1580</c:v>
                </c:pt>
                <c:pt idx="33">
                  <c:v>1515</c:v>
                </c:pt>
                <c:pt idx="34">
                  <c:v>1947</c:v>
                </c:pt>
                <c:pt idx="35">
                  <c:v>1871</c:v>
                </c:pt>
                <c:pt idx="36">
                  <c:v>1999</c:v>
                </c:pt>
                <c:pt idx="37">
                  <c:v>2066</c:v>
                </c:pt>
                <c:pt idx="38">
                  <c:v>1258</c:v>
                </c:pt>
                <c:pt idx="39">
                  <c:v>1833</c:v>
                </c:pt>
                <c:pt idx="40">
                  <c:v>1768</c:v>
                </c:pt>
                <c:pt idx="41">
                  <c:v>1213</c:v>
                </c:pt>
                <c:pt idx="42">
                  <c:v>1056</c:v>
                </c:pt>
                <c:pt idx="43">
                  <c:v>1135</c:v>
                </c:pt>
                <c:pt idx="44">
                  <c:v>995</c:v>
                </c:pt>
                <c:pt idx="45">
                  <c:v>1060</c:v>
                </c:pt>
                <c:pt idx="46">
                  <c:v>1012</c:v>
                </c:pt>
                <c:pt idx="47">
                  <c:v>1157</c:v>
                </c:pt>
                <c:pt idx="48">
                  <c:v>1253</c:v>
                </c:pt>
                <c:pt idx="49">
                  <c:v>1624</c:v>
                </c:pt>
                <c:pt idx="50">
                  <c:v>1562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2-4930-93C4-5EE749D56434}"/>
            </c:ext>
          </c:extLst>
        </c:ser>
        <c:ser>
          <c:idx val="1"/>
          <c:order val="1"/>
          <c:tx>
            <c:v>Deseasonalised Demand</c:v>
          </c:tx>
          <c:spPr>
            <a:ln w="31750" cap="rnd" cmpd="dbl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'Item-6'!$C$2:$C$64</c:f>
              <c:numCache>
                <c:formatCode>mmm\-yy</c:formatCode>
                <c:ptCount val="63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  <c:pt idx="36">
                  <c:v>45292</c:v>
                </c:pt>
                <c:pt idx="37">
                  <c:v>45323</c:v>
                </c:pt>
                <c:pt idx="38">
                  <c:v>45352</c:v>
                </c:pt>
                <c:pt idx="39">
                  <c:v>45383</c:v>
                </c:pt>
                <c:pt idx="40">
                  <c:v>45413</c:v>
                </c:pt>
                <c:pt idx="41">
                  <c:v>45444</c:v>
                </c:pt>
                <c:pt idx="42">
                  <c:v>45474</c:v>
                </c:pt>
                <c:pt idx="43">
                  <c:v>45505</c:v>
                </c:pt>
                <c:pt idx="44">
                  <c:v>45536</c:v>
                </c:pt>
                <c:pt idx="45">
                  <c:v>45566</c:v>
                </c:pt>
                <c:pt idx="46">
                  <c:v>45597</c:v>
                </c:pt>
                <c:pt idx="47">
                  <c:v>45627</c:v>
                </c:pt>
                <c:pt idx="48">
                  <c:v>45658</c:v>
                </c:pt>
                <c:pt idx="49">
                  <c:v>45689</c:v>
                </c:pt>
                <c:pt idx="50">
                  <c:v>45717</c:v>
                </c:pt>
                <c:pt idx="51">
                  <c:v>45748</c:v>
                </c:pt>
                <c:pt idx="52">
                  <c:v>45778</c:v>
                </c:pt>
                <c:pt idx="53">
                  <c:v>45809</c:v>
                </c:pt>
                <c:pt idx="54">
                  <c:v>45839</c:v>
                </c:pt>
                <c:pt idx="55">
                  <c:v>45870</c:v>
                </c:pt>
                <c:pt idx="56">
                  <c:v>45901</c:v>
                </c:pt>
                <c:pt idx="57">
                  <c:v>45931</c:v>
                </c:pt>
                <c:pt idx="58">
                  <c:v>45962</c:v>
                </c:pt>
                <c:pt idx="59">
                  <c:v>45992</c:v>
                </c:pt>
                <c:pt idx="60">
                  <c:v>46023</c:v>
                </c:pt>
                <c:pt idx="61">
                  <c:v>46054</c:v>
                </c:pt>
                <c:pt idx="62">
                  <c:v>46082</c:v>
                </c:pt>
              </c:numCache>
            </c:numRef>
          </c:cat>
          <c:val>
            <c:numRef>
              <c:f>'Item-6'!$K$2:$K$52</c:f>
              <c:numCache>
                <c:formatCode>0.00</c:formatCode>
                <c:ptCount val="51"/>
                <c:pt idx="0">
                  <c:v>1310.4854255061016</c:v>
                </c:pt>
                <c:pt idx="1">
                  <c:v>1216.3762053180308</c:v>
                </c:pt>
                <c:pt idx="2">
                  <c:v>1269.8685027004988</c:v>
                </c:pt>
                <c:pt idx="3">
                  <c:v>1183.1349779803975</c:v>
                </c:pt>
                <c:pt idx="4">
                  <c:v>1212.312743865187</c:v>
                </c:pt>
                <c:pt idx="5">
                  <c:v>1407.9621368944788</c:v>
                </c:pt>
                <c:pt idx="6">
                  <c:v>1425.6270335515787</c:v>
                </c:pt>
                <c:pt idx="7">
                  <c:v>1384.8369160830878</c:v>
                </c:pt>
                <c:pt idx="8">
                  <c:v>1509.0219869857451</c:v>
                </c:pt>
                <c:pt idx="9">
                  <c:v>1466.7851653880703</c:v>
                </c:pt>
                <c:pt idx="10">
                  <c:v>1574.7414633978824</c:v>
                </c:pt>
                <c:pt idx="11">
                  <c:v>1528.4468548927789</c:v>
                </c:pt>
                <c:pt idx="12">
                  <c:v>1355.6745781097602</c:v>
                </c:pt>
                <c:pt idx="13">
                  <c:v>1258.7335896030868</c:v>
                </c:pt>
                <c:pt idx="14">
                  <c:v>1314.1662411667949</c:v>
                </c:pt>
                <c:pt idx="15">
                  <c:v>1224.7527912761902</c:v>
                </c:pt>
                <c:pt idx="16">
                  <c:v>1255.0643267722717</c:v>
                </c:pt>
                <c:pt idx="17">
                  <c:v>1458.3638943241642</c:v>
                </c:pt>
                <c:pt idx="18">
                  <c:v>1475.6704482567282</c:v>
                </c:pt>
                <c:pt idx="19">
                  <c:v>1433.771082729133</c:v>
                </c:pt>
                <c:pt idx="20">
                  <c:v>1560.4162140787378</c:v>
                </c:pt>
                <c:pt idx="21">
                  <c:v>1516.6381355107762</c:v>
                </c:pt>
                <c:pt idx="22">
                  <c:v>1630.654868093616</c:v>
                </c:pt>
                <c:pt idx="23">
                  <c:v>1582.4555776805091</c:v>
                </c:pt>
                <c:pt idx="24">
                  <c:v>1501.4735421706214</c:v>
                </c:pt>
                <c:pt idx="25">
                  <c:v>1395.3960936171361</c:v>
                </c:pt>
                <c:pt idx="26">
                  <c:v>1456.9033984470834</c:v>
                </c:pt>
                <c:pt idx="27">
                  <c:v>1354.5607327464013</c:v>
                </c:pt>
                <c:pt idx="28">
                  <c:v>1387.3906548180098</c:v>
                </c:pt>
                <c:pt idx="29">
                  <c:v>1613.9519281288458</c:v>
                </c:pt>
                <c:pt idx="30">
                  <c:v>1631.9035478240246</c:v>
                </c:pt>
                <c:pt idx="31">
                  <c:v>1585.4669993318741</c:v>
                </c:pt>
                <c:pt idx="32">
                  <c:v>1727.7208256793313</c:v>
                </c:pt>
                <c:pt idx="33">
                  <c:v>1678.3833274644458</c:v>
                </c:pt>
                <c:pt idx="34">
                  <c:v>1784.6458843048174</c:v>
                </c:pt>
                <c:pt idx="35">
                  <c:v>1684.1720055974019</c:v>
                </c:pt>
                <c:pt idx="36">
                  <c:v>1704.3984161266735</c:v>
                </c:pt>
                <c:pt idx="37">
                  <c:v>1651.1387911872871</c:v>
                </c:pt>
                <c:pt idx="38">
                  <c:v>1238.367888680021</c:v>
                </c:pt>
                <c:pt idx="39">
                  <c:v>1816.3202802663889</c:v>
                </c:pt>
                <c:pt idx="40">
                  <c:v>1799.6380614220407</c:v>
                </c:pt>
                <c:pt idx="41">
                  <c:v>1329.0724296132316</c:v>
                </c:pt>
                <c:pt idx="42">
                  <c:v>1288.9230714301943</c:v>
                </c:pt>
                <c:pt idx="43">
                  <c:v>1388.506978581541</c:v>
                </c:pt>
                <c:pt idx="44">
                  <c:v>1088.0267225005914</c:v>
                </c:pt>
                <c:pt idx="45">
                  <c:v>1174.3144073348597</c:v>
                </c:pt>
                <c:pt idx="46">
                  <c:v>927.61255003414237</c:v>
                </c:pt>
                <c:pt idx="47">
                  <c:v>1041.4682044234069</c:v>
                </c:pt>
                <c:pt idx="48">
                  <c:v>1068.3397775921569</c:v>
                </c:pt>
                <c:pt idx="49">
                  <c:v>1297.8941901685162</c:v>
                </c:pt>
                <c:pt idx="50">
                  <c:v>1537.6237218745571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92-4930-93C4-5EE749D56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645439"/>
        <c:axId val="1017645919"/>
      </c:lineChart>
      <c:dateAx>
        <c:axId val="1017645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645919"/>
        <c:crosses val="autoZero"/>
        <c:auto val="1"/>
        <c:lblOffset val="100"/>
        <c:baseTimeUnit val="months"/>
      </c:dateAx>
      <c:valAx>
        <c:axId val="101764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64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VS</a:t>
            </a:r>
            <a:r>
              <a:rPr lang="en-US" baseline="0"/>
              <a:t> Forecasted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'Item-6'!$D$1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'Item-6'!$C$2:$C$64</c:f>
              <c:numCache>
                <c:formatCode>mmm\-yy</c:formatCode>
                <c:ptCount val="63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  <c:pt idx="36">
                  <c:v>45292</c:v>
                </c:pt>
                <c:pt idx="37">
                  <c:v>45323</c:v>
                </c:pt>
                <c:pt idx="38">
                  <c:v>45352</c:v>
                </c:pt>
                <c:pt idx="39">
                  <c:v>45383</c:v>
                </c:pt>
                <c:pt idx="40">
                  <c:v>45413</c:v>
                </c:pt>
                <c:pt idx="41">
                  <c:v>45444</c:v>
                </c:pt>
                <c:pt idx="42">
                  <c:v>45474</c:v>
                </c:pt>
                <c:pt idx="43">
                  <c:v>45505</c:v>
                </c:pt>
                <c:pt idx="44">
                  <c:v>45536</c:v>
                </c:pt>
                <c:pt idx="45">
                  <c:v>45566</c:v>
                </c:pt>
                <c:pt idx="46">
                  <c:v>45597</c:v>
                </c:pt>
                <c:pt idx="47">
                  <c:v>45627</c:v>
                </c:pt>
                <c:pt idx="48">
                  <c:v>45658</c:v>
                </c:pt>
                <c:pt idx="49">
                  <c:v>45689</c:v>
                </c:pt>
                <c:pt idx="50">
                  <c:v>45717</c:v>
                </c:pt>
                <c:pt idx="51">
                  <c:v>45748</c:v>
                </c:pt>
                <c:pt idx="52">
                  <c:v>45778</c:v>
                </c:pt>
                <c:pt idx="53">
                  <c:v>45809</c:v>
                </c:pt>
                <c:pt idx="54">
                  <c:v>45839</c:v>
                </c:pt>
                <c:pt idx="55">
                  <c:v>45870</c:v>
                </c:pt>
                <c:pt idx="56">
                  <c:v>45901</c:v>
                </c:pt>
                <c:pt idx="57">
                  <c:v>45931</c:v>
                </c:pt>
                <c:pt idx="58">
                  <c:v>45962</c:v>
                </c:pt>
                <c:pt idx="59">
                  <c:v>45992</c:v>
                </c:pt>
                <c:pt idx="60">
                  <c:v>46023</c:v>
                </c:pt>
                <c:pt idx="61">
                  <c:v>46054</c:v>
                </c:pt>
                <c:pt idx="62">
                  <c:v>46082</c:v>
                </c:pt>
              </c:numCache>
            </c:numRef>
          </c:cat>
          <c:val>
            <c:numRef>
              <c:f>'Item-6'!$D$2:$D$64</c:f>
              <c:numCache>
                <c:formatCode>General</c:formatCode>
                <c:ptCount val="63"/>
                <c:pt idx="0">
                  <c:v>1537</c:v>
                </c:pt>
                <c:pt idx="1">
                  <c:v>1522</c:v>
                </c:pt>
                <c:pt idx="2">
                  <c:v>1290</c:v>
                </c:pt>
                <c:pt idx="3">
                  <c:v>1194</c:v>
                </c:pt>
                <c:pt idx="4">
                  <c:v>1191</c:v>
                </c:pt>
                <c:pt idx="5">
                  <c:v>1285</c:v>
                </c:pt>
                <c:pt idx="6">
                  <c:v>1168</c:v>
                </c:pt>
                <c:pt idx="7">
                  <c:v>1132</c:v>
                </c:pt>
                <c:pt idx="8">
                  <c:v>1380</c:v>
                </c:pt>
                <c:pt idx="9">
                  <c:v>1324</c:v>
                </c:pt>
                <c:pt idx="10">
                  <c:v>1718</c:v>
                </c:pt>
                <c:pt idx="11">
                  <c:v>1698</c:v>
                </c:pt>
                <c:pt idx="12">
                  <c:v>1590</c:v>
                </c:pt>
                <c:pt idx="13">
                  <c:v>1575</c:v>
                </c:pt>
                <c:pt idx="14">
                  <c:v>1335</c:v>
                </c:pt>
                <c:pt idx="15">
                  <c:v>1236</c:v>
                </c:pt>
                <c:pt idx="16">
                  <c:v>1233</c:v>
                </c:pt>
                <c:pt idx="17">
                  <c:v>1331</c:v>
                </c:pt>
                <c:pt idx="18">
                  <c:v>1209</c:v>
                </c:pt>
                <c:pt idx="19">
                  <c:v>1172</c:v>
                </c:pt>
                <c:pt idx="20">
                  <c:v>1427</c:v>
                </c:pt>
                <c:pt idx="21">
                  <c:v>1369</c:v>
                </c:pt>
                <c:pt idx="22">
                  <c:v>1779</c:v>
                </c:pt>
                <c:pt idx="23">
                  <c:v>1758</c:v>
                </c:pt>
                <c:pt idx="24">
                  <c:v>1761</c:v>
                </c:pt>
                <c:pt idx="25">
                  <c:v>1746</c:v>
                </c:pt>
                <c:pt idx="26">
                  <c:v>1480</c:v>
                </c:pt>
                <c:pt idx="27">
                  <c:v>1367</c:v>
                </c:pt>
                <c:pt idx="28">
                  <c:v>1363</c:v>
                </c:pt>
                <c:pt idx="29">
                  <c:v>1473</c:v>
                </c:pt>
                <c:pt idx="30">
                  <c:v>1337</c:v>
                </c:pt>
                <c:pt idx="31">
                  <c:v>1296</c:v>
                </c:pt>
                <c:pt idx="32">
                  <c:v>1580</c:v>
                </c:pt>
                <c:pt idx="33">
                  <c:v>1515</c:v>
                </c:pt>
                <c:pt idx="34">
                  <c:v>1947</c:v>
                </c:pt>
                <c:pt idx="35">
                  <c:v>1871</c:v>
                </c:pt>
                <c:pt idx="36">
                  <c:v>1999</c:v>
                </c:pt>
                <c:pt idx="37">
                  <c:v>2066</c:v>
                </c:pt>
                <c:pt idx="38">
                  <c:v>1258</c:v>
                </c:pt>
                <c:pt idx="39">
                  <c:v>1833</c:v>
                </c:pt>
                <c:pt idx="40">
                  <c:v>1768</c:v>
                </c:pt>
                <c:pt idx="41">
                  <c:v>1213</c:v>
                </c:pt>
                <c:pt idx="42">
                  <c:v>1056</c:v>
                </c:pt>
                <c:pt idx="43">
                  <c:v>1135</c:v>
                </c:pt>
                <c:pt idx="44">
                  <c:v>995</c:v>
                </c:pt>
                <c:pt idx="45">
                  <c:v>1060</c:v>
                </c:pt>
                <c:pt idx="46">
                  <c:v>1012</c:v>
                </c:pt>
                <c:pt idx="47">
                  <c:v>1157</c:v>
                </c:pt>
                <c:pt idx="48">
                  <c:v>1253</c:v>
                </c:pt>
                <c:pt idx="49">
                  <c:v>1624</c:v>
                </c:pt>
                <c:pt idx="50">
                  <c:v>1562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8-475B-9C2C-8F4AB6986DC4}"/>
            </c:ext>
          </c:extLst>
        </c:ser>
        <c:ser>
          <c:idx val="1"/>
          <c:order val="1"/>
          <c:tx>
            <c:strRef>
              <c:f>'Item-6'!$N$1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 cap="rnd" cmpd="dbl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'Item-6'!$C$2:$C$64</c:f>
              <c:numCache>
                <c:formatCode>mmm\-yy</c:formatCode>
                <c:ptCount val="63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  <c:pt idx="36">
                  <c:v>45292</c:v>
                </c:pt>
                <c:pt idx="37">
                  <c:v>45323</c:v>
                </c:pt>
                <c:pt idx="38">
                  <c:v>45352</c:v>
                </c:pt>
                <c:pt idx="39">
                  <c:v>45383</c:v>
                </c:pt>
                <c:pt idx="40">
                  <c:v>45413</c:v>
                </c:pt>
                <c:pt idx="41">
                  <c:v>45444</c:v>
                </c:pt>
                <c:pt idx="42">
                  <c:v>45474</c:v>
                </c:pt>
                <c:pt idx="43">
                  <c:v>45505</c:v>
                </c:pt>
                <c:pt idx="44">
                  <c:v>45536</c:v>
                </c:pt>
                <c:pt idx="45">
                  <c:v>45566</c:v>
                </c:pt>
                <c:pt idx="46">
                  <c:v>45597</c:v>
                </c:pt>
                <c:pt idx="47">
                  <c:v>45627</c:v>
                </c:pt>
                <c:pt idx="48">
                  <c:v>45658</c:v>
                </c:pt>
                <c:pt idx="49">
                  <c:v>45689</c:v>
                </c:pt>
                <c:pt idx="50">
                  <c:v>45717</c:v>
                </c:pt>
                <c:pt idx="51">
                  <c:v>45748</c:v>
                </c:pt>
                <c:pt idx="52">
                  <c:v>45778</c:v>
                </c:pt>
                <c:pt idx="53">
                  <c:v>45809</c:v>
                </c:pt>
                <c:pt idx="54">
                  <c:v>45839</c:v>
                </c:pt>
                <c:pt idx="55">
                  <c:v>45870</c:v>
                </c:pt>
                <c:pt idx="56">
                  <c:v>45901</c:v>
                </c:pt>
                <c:pt idx="57">
                  <c:v>45931</c:v>
                </c:pt>
                <c:pt idx="58">
                  <c:v>45962</c:v>
                </c:pt>
                <c:pt idx="59">
                  <c:v>45992</c:v>
                </c:pt>
                <c:pt idx="60">
                  <c:v>46023</c:v>
                </c:pt>
                <c:pt idx="61">
                  <c:v>46054</c:v>
                </c:pt>
                <c:pt idx="62">
                  <c:v>46082</c:v>
                </c:pt>
              </c:numCache>
            </c:numRef>
          </c:cat>
          <c:val>
            <c:numRef>
              <c:f>'Item-6'!$N$2:$N$64</c:f>
              <c:numCache>
                <c:formatCode>0.00</c:formatCode>
                <c:ptCount val="63"/>
                <c:pt idx="0">
                  <c:v>1658.4915690328121</c:v>
                </c:pt>
                <c:pt idx="1">
                  <c:v>1769.9495373948714</c:v>
                </c:pt>
                <c:pt idx="2">
                  <c:v>1437.4330040467567</c:v>
                </c:pt>
                <c:pt idx="3">
                  <c:v>1428.4634891697663</c:v>
                </c:pt>
                <c:pt idx="4">
                  <c:v>1391.0367838889922</c:v>
                </c:pt>
                <c:pt idx="5">
                  <c:v>1292.694914626959</c:v>
                </c:pt>
                <c:pt idx="6">
                  <c:v>1160.8153106319166</c:v>
                </c:pt>
                <c:pt idx="7">
                  <c:v>1158.553979893325</c:v>
                </c:pt>
                <c:pt idx="8">
                  <c:v>1296.5647875229695</c:v>
                </c:pt>
                <c:pt idx="9">
                  <c:v>1280.1897886390209</c:v>
                </c:pt>
                <c:pt idx="10">
                  <c:v>1547.7788631039189</c:v>
                </c:pt>
                <c:pt idx="11">
                  <c:v>1576.6106056416738</c:v>
                </c:pt>
                <c:pt idx="12">
                  <c:v>1665.0252031293444</c:v>
                </c:pt>
                <c:pt idx="13">
                  <c:v>1776.9199722606722</c:v>
                </c:pt>
                <c:pt idx="14">
                  <c:v>1443.0920614056326</c:v>
                </c:pt>
                <c:pt idx="15">
                  <c:v>1434.085389860777</c:v>
                </c:pt>
                <c:pt idx="16">
                  <c:v>1396.5095920849947</c:v>
                </c:pt>
                <c:pt idx="17">
                  <c:v>1297.7791457945166</c:v>
                </c:pt>
                <c:pt idx="18">
                  <c:v>1165.3793571003132</c:v>
                </c:pt>
                <c:pt idx="19">
                  <c:v>1163.1076433609978</c:v>
                </c:pt>
                <c:pt idx="20">
                  <c:v>1301.659229914804</c:v>
                </c:pt>
                <c:pt idx="21">
                  <c:v>1285.2182441599703</c:v>
                </c:pt>
                <c:pt idx="22">
                  <c:v>1553.8563920165168</c:v>
                </c:pt>
                <c:pt idx="23">
                  <c:v>1582.7993205975774</c:v>
                </c:pt>
                <c:pt idx="24">
                  <c:v>1671.5588372258767</c:v>
                </c:pt>
                <c:pt idx="25">
                  <c:v>1783.8904071264728</c:v>
                </c:pt>
                <c:pt idx="26">
                  <c:v>1448.7511187645082</c:v>
                </c:pt>
                <c:pt idx="27">
                  <c:v>1439.7072905517873</c:v>
                </c:pt>
                <c:pt idx="28">
                  <c:v>1401.9824002809969</c:v>
                </c:pt>
                <c:pt idx="29">
                  <c:v>1302.8633769620737</c:v>
                </c:pt>
                <c:pt idx="30">
                  <c:v>1169.9434035687098</c:v>
                </c:pt>
                <c:pt idx="31">
                  <c:v>1167.6613068286706</c:v>
                </c:pt>
                <c:pt idx="32">
                  <c:v>1306.7536723066382</c:v>
                </c:pt>
                <c:pt idx="33">
                  <c:v>1290.2466996809196</c:v>
                </c:pt>
                <c:pt idx="34">
                  <c:v>1559.9339209291143</c:v>
                </c:pt>
                <c:pt idx="35">
                  <c:v>1588.9880355534806</c:v>
                </c:pt>
                <c:pt idx="36">
                  <c:v>1678.092471322409</c:v>
                </c:pt>
                <c:pt idx="37">
                  <c:v>1790.8608419922732</c:v>
                </c:pt>
                <c:pt idx="38">
                  <c:v>1454.410176123384</c:v>
                </c:pt>
                <c:pt idx="39">
                  <c:v>1445.3291912427978</c:v>
                </c:pt>
                <c:pt idx="40">
                  <c:v>1407.4552084769991</c:v>
                </c:pt>
                <c:pt idx="41">
                  <c:v>1307.9476081296311</c:v>
                </c:pt>
                <c:pt idx="42">
                  <c:v>1174.5074500371061</c:v>
                </c:pt>
                <c:pt idx="43">
                  <c:v>1172.2149702963434</c:v>
                </c:pt>
                <c:pt idx="44">
                  <c:v>1311.8481146984725</c:v>
                </c:pt>
                <c:pt idx="45">
                  <c:v>1295.275155201869</c:v>
                </c:pt>
                <c:pt idx="46">
                  <c:v>1566.0114498417117</c:v>
                </c:pt>
                <c:pt idx="47">
                  <c:v>1595.1767505093837</c:v>
                </c:pt>
                <c:pt idx="48">
                  <c:v>1684.6261054189413</c:v>
                </c:pt>
                <c:pt idx="49">
                  <c:v>1797.8312768580738</c:v>
                </c:pt>
                <c:pt idx="50">
                  <c:v>1460.0692334822595</c:v>
                </c:pt>
                <c:pt idx="51">
                  <c:v>1450.9510919338084</c:v>
                </c:pt>
                <c:pt idx="52">
                  <c:v>1412.9280166730011</c:v>
                </c:pt>
                <c:pt idx="53">
                  <c:v>1313.0318392971885</c:v>
                </c:pt>
                <c:pt idx="54">
                  <c:v>1179.0714965055024</c:v>
                </c:pt>
                <c:pt idx="55">
                  <c:v>1176.7686337640159</c:v>
                </c:pt>
                <c:pt idx="56">
                  <c:v>1316.9425570903068</c:v>
                </c:pt>
                <c:pt idx="57">
                  <c:v>1300.3036107228183</c:v>
                </c:pt>
                <c:pt idx="58">
                  <c:v>1572.0889787543092</c:v>
                </c:pt>
                <c:pt idx="59">
                  <c:v>1601.3654654652871</c:v>
                </c:pt>
                <c:pt idx="60">
                  <c:v>1691.1597395154736</c:v>
                </c:pt>
                <c:pt idx="61">
                  <c:v>1804.8017117238742</c:v>
                </c:pt>
                <c:pt idx="62">
                  <c:v>1465.7282908411353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8-475B-9C2C-8F4AB6986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137231"/>
        <c:axId val="1443140591"/>
      </c:lineChart>
      <c:dateAx>
        <c:axId val="144313723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140591"/>
        <c:crosses val="autoZero"/>
        <c:auto val="1"/>
        <c:lblOffset val="100"/>
        <c:baseTimeUnit val="months"/>
      </c:dateAx>
      <c:valAx>
        <c:axId val="144314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13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VS Forecasted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'Item-1'!$D$1</c:f>
              <c:strCache>
                <c:ptCount val="1"/>
                <c:pt idx="0">
                  <c:v>Demand</c:v>
                </c:pt>
              </c:strCache>
            </c:strRef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'Item-1'!$C$2:$C$64</c:f>
              <c:numCache>
                <c:formatCode>mmm\-yy</c:formatCode>
                <c:ptCount val="63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  <c:pt idx="36">
                  <c:v>45292</c:v>
                </c:pt>
                <c:pt idx="37">
                  <c:v>45323</c:v>
                </c:pt>
                <c:pt idx="38">
                  <c:v>45352</c:v>
                </c:pt>
                <c:pt idx="39">
                  <c:v>45383</c:v>
                </c:pt>
                <c:pt idx="40">
                  <c:v>45413</c:v>
                </c:pt>
                <c:pt idx="41">
                  <c:v>45444</c:v>
                </c:pt>
                <c:pt idx="42">
                  <c:v>45474</c:v>
                </c:pt>
                <c:pt idx="43">
                  <c:v>45505</c:v>
                </c:pt>
                <c:pt idx="44">
                  <c:v>45536</c:v>
                </c:pt>
                <c:pt idx="45">
                  <c:v>45566</c:v>
                </c:pt>
                <c:pt idx="46">
                  <c:v>45597</c:v>
                </c:pt>
                <c:pt idx="47">
                  <c:v>45627</c:v>
                </c:pt>
                <c:pt idx="48">
                  <c:v>45658</c:v>
                </c:pt>
                <c:pt idx="49">
                  <c:v>45689</c:v>
                </c:pt>
                <c:pt idx="50">
                  <c:v>45717</c:v>
                </c:pt>
                <c:pt idx="51">
                  <c:v>45748</c:v>
                </c:pt>
                <c:pt idx="52">
                  <c:v>45778</c:v>
                </c:pt>
                <c:pt idx="53">
                  <c:v>45809</c:v>
                </c:pt>
                <c:pt idx="54">
                  <c:v>45839</c:v>
                </c:pt>
                <c:pt idx="55">
                  <c:v>45870</c:v>
                </c:pt>
                <c:pt idx="56">
                  <c:v>45901</c:v>
                </c:pt>
                <c:pt idx="57">
                  <c:v>45931</c:v>
                </c:pt>
                <c:pt idx="58">
                  <c:v>45962</c:v>
                </c:pt>
                <c:pt idx="59">
                  <c:v>45992</c:v>
                </c:pt>
                <c:pt idx="60">
                  <c:v>46023</c:v>
                </c:pt>
                <c:pt idx="61">
                  <c:v>46054</c:v>
                </c:pt>
                <c:pt idx="62">
                  <c:v>46082</c:v>
                </c:pt>
              </c:numCache>
            </c:numRef>
          </c:cat>
          <c:val>
            <c:numRef>
              <c:f>'Item-1'!$D$2:$D$64</c:f>
              <c:numCache>
                <c:formatCode>0</c:formatCode>
                <c:ptCount val="63"/>
                <c:pt idx="0">
                  <c:v>1457</c:v>
                </c:pt>
                <c:pt idx="1">
                  <c:v>1509</c:v>
                </c:pt>
                <c:pt idx="2">
                  <c:v>1127</c:v>
                </c:pt>
                <c:pt idx="3">
                  <c:v>1281</c:v>
                </c:pt>
                <c:pt idx="4">
                  <c:v>1331</c:v>
                </c:pt>
                <c:pt idx="5">
                  <c:v>1287</c:v>
                </c:pt>
                <c:pt idx="6">
                  <c:v>1393</c:v>
                </c:pt>
                <c:pt idx="7">
                  <c:v>1172</c:v>
                </c:pt>
                <c:pt idx="8">
                  <c:v>1256</c:v>
                </c:pt>
                <c:pt idx="9">
                  <c:v>1375</c:v>
                </c:pt>
                <c:pt idx="10">
                  <c:v>1686</c:v>
                </c:pt>
                <c:pt idx="11">
                  <c:v>1711</c:v>
                </c:pt>
                <c:pt idx="12">
                  <c:v>1514</c:v>
                </c:pt>
                <c:pt idx="13">
                  <c:v>1577</c:v>
                </c:pt>
                <c:pt idx="14">
                  <c:v>1177</c:v>
                </c:pt>
                <c:pt idx="15">
                  <c:v>1345</c:v>
                </c:pt>
                <c:pt idx="16">
                  <c:v>1393</c:v>
                </c:pt>
                <c:pt idx="17">
                  <c:v>1349</c:v>
                </c:pt>
                <c:pt idx="18">
                  <c:v>1460</c:v>
                </c:pt>
                <c:pt idx="19">
                  <c:v>1227</c:v>
                </c:pt>
                <c:pt idx="20">
                  <c:v>1316</c:v>
                </c:pt>
                <c:pt idx="21">
                  <c:v>1439</c:v>
                </c:pt>
                <c:pt idx="22">
                  <c:v>1764</c:v>
                </c:pt>
                <c:pt idx="23">
                  <c:v>1790</c:v>
                </c:pt>
                <c:pt idx="24">
                  <c:v>1651</c:v>
                </c:pt>
                <c:pt idx="25">
                  <c:v>1718</c:v>
                </c:pt>
                <c:pt idx="26">
                  <c:v>1281</c:v>
                </c:pt>
                <c:pt idx="27">
                  <c:v>1464</c:v>
                </c:pt>
                <c:pt idx="28">
                  <c:v>1515</c:v>
                </c:pt>
                <c:pt idx="29">
                  <c:v>1467</c:v>
                </c:pt>
                <c:pt idx="30">
                  <c:v>1587</c:v>
                </c:pt>
                <c:pt idx="31">
                  <c:v>1334</c:v>
                </c:pt>
                <c:pt idx="32">
                  <c:v>1431</c:v>
                </c:pt>
                <c:pt idx="33">
                  <c:v>1567</c:v>
                </c:pt>
                <c:pt idx="34">
                  <c:v>1919</c:v>
                </c:pt>
                <c:pt idx="35">
                  <c:v>1944</c:v>
                </c:pt>
                <c:pt idx="36">
                  <c:v>1745</c:v>
                </c:pt>
                <c:pt idx="37">
                  <c:v>1826</c:v>
                </c:pt>
                <c:pt idx="38">
                  <c:v>1362</c:v>
                </c:pt>
                <c:pt idx="39">
                  <c:v>2292</c:v>
                </c:pt>
                <c:pt idx="40">
                  <c:v>2210</c:v>
                </c:pt>
                <c:pt idx="41">
                  <c:v>1517</c:v>
                </c:pt>
                <c:pt idx="42">
                  <c:v>1320</c:v>
                </c:pt>
                <c:pt idx="43">
                  <c:v>1419</c:v>
                </c:pt>
                <c:pt idx="44">
                  <c:v>1244</c:v>
                </c:pt>
                <c:pt idx="45">
                  <c:v>1326</c:v>
                </c:pt>
                <c:pt idx="46">
                  <c:v>1266</c:v>
                </c:pt>
                <c:pt idx="47">
                  <c:v>1446</c:v>
                </c:pt>
                <c:pt idx="48">
                  <c:v>1566</c:v>
                </c:pt>
                <c:pt idx="49">
                  <c:v>2030</c:v>
                </c:pt>
                <c:pt idx="50">
                  <c:v>1952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6-41B3-B5EB-4D9A88ACC942}"/>
            </c:ext>
          </c:extLst>
        </c:ser>
        <c:ser>
          <c:idx val="1"/>
          <c:order val="1"/>
          <c:tx>
            <c:strRef>
              <c:f>'Item-1'!$N$1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'Item-1'!$N$2:$N$64</c:f>
              <c:numCache>
                <c:formatCode>0.00</c:formatCode>
                <c:ptCount val="63"/>
                <c:pt idx="0">
                  <c:v>1424.2735217009156</c:v>
                </c:pt>
                <c:pt idx="1">
                  <c:v>1569.751020177375</c:v>
                </c:pt>
                <c:pt idx="2">
                  <c:v>1256.6265977111991</c:v>
                </c:pt>
                <c:pt idx="3">
                  <c:v>1493.4275934506425</c:v>
                </c:pt>
                <c:pt idx="4">
                  <c:v>1482.0523018772431</c:v>
                </c:pt>
                <c:pt idx="5">
                  <c:v>1265.4322706626822</c:v>
                </c:pt>
                <c:pt idx="6">
                  <c:v>1288.9149805179989</c:v>
                </c:pt>
                <c:pt idx="7">
                  <c:v>1168.5870035745284</c:v>
                </c:pt>
                <c:pt idx="8">
                  <c:v>1182.3548837174003</c:v>
                </c:pt>
                <c:pt idx="9">
                  <c:v>1289.9239556004297</c:v>
                </c:pt>
                <c:pt idx="10">
                  <c:v>1491.4634036353582</c:v>
                </c:pt>
                <c:pt idx="11">
                  <c:v>1570.2746730800573</c:v>
                </c:pt>
                <c:pt idx="12">
                  <c:v>1515.2713467250881</c:v>
                </c:pt>
                <c:pt idx="13">
                  <c:v>1669.5123519368553</c:v>
                </c:pt>
                <c:pt idx="14">
                  <c:v>1336.0674226793451</c:v>
                </c:pt>
                <c:pt idx="15">
                  <c:v>1587.3436299651191</c:v>
                </c:pt>
                <c:pt idx="16">
                  <c:v>1574.7671153635404</c:v>
                </c:pt>
                <c:pt idx="17">
                  <c:v>1344.1851282805042</c:v>
                </c:pt>
                <c:pt idx="18">
                  <c:v>1368.7154020921146</c:v>
                </c:pt>
                <c:pt idx="19">
                  <c:v>1240.5662052393345</c:v>
                </c:pt>
                <c:pt idx="20">
                  <c:v>1254.8102113641837</c:v>
                </c:pt>
                <c:pt idx="21">
                  <c:v>1368.5695521278803</c:v>
                </c:pt>
                <c:pt idx="22">
                  <c:v>1581.9370184715981</c:v>
                </c:pt>
                <c:pt idx="23">
                  <c:v>1665.0499591430832</c:v>
                </c:pt>
                <c:pt idx="24">
                  <c:v>1606.2691717492607</c:v>
                </c:pt>
                <c:pt idx="25">
                  <c:v>1769.2736836963356</c:v>
                </c:pt>
                <c:pt idx="26">
                  <c:v>1415.5082476474906</c:v>
                </c:pt>
                <c:pt idx="27">
                  <c:v>1681.259666479596</c:v>
                </c:pt>
                <c:pt idx="28">
                  <c:v>1667.4819288498381</c:v>
                </c:pt>
                <c:pt idx="29">
                  <c:v>1422.9379858983259</c:v>
                </c:pt>
                <c:pt idx="30">
                  <c:v>1448.5158236662301</c:v>
                </c:pt>
                <c:pt idx="31">
                  <c:v>1312.5454069041409</c:v>
                </c:pt>
                <c:pt idx="32">
                  <c:v>1327.2655390109671</c:v>
                </c:pt>
                <c:pt idx="33">
                  <c:v>1447.2151486553309</c:v>
                </c:pt>
                <c:pt idx="34">
                  <c:v>1672.4106333078375</c:v>
                </c:pt>
                <c:pt idx="35">
                  <c:v>1759.8252452061095</c:v>
                </c:pt>
                <c:pt idx="36">
                  <c:v>1697.2669967734334</c:v>
                </c:pt>
                <c:pt idx="37">
                  <c:v>1869.0350154558155</c:v>
                </c:pt>
                <c:pt idx="38">
                  <c:v>1494.9490726156366</c:v>
                </c:pt>
                <c:pt idx="39">
                  <c:v>1775.1757029940725</c:v>
                </c:pt>
                <c:pt idx="40">
                  <c:v>1760.1967423361355</c:v>
                </c:pt>
                <c:pt idx="41">
                  <c:v>1501.6908435161474</c:v>
                </c:pt>
                <c:pt idx="42">
                  <c:v>1528.3162452403458</c:v>
                </c:pt>
                <c:pt idx="43">
                  <c:v>1384.5246085689473</c:v>
                </c:pt>
                <c:pt idx="44">
                  <c:v>1399.7208666577503</c:v>
                </c:pt>
                <c:pt idx="45">
                  <c:v>1525.8607451827818</c:v>
                </c:pt>
                <c:pt idx="46">
                  <c:v>1762.8842481440772</c:v>
                </c:pt>
                <c:pt idx="47">
                  <c:v>1854.6005312691354</c:v>
                </c:pt>
                <c:pt idx="48">
                  <c:v>1788.2648217976059</c:v>
                </c:pt>
                <c:pt idx="49">
                  <c:v>1968.7963472152958</c:v>
                </c:pt>
                <c:pt idx="50">
                  <c:v>1574.3898975837826</c:v>
                </c:pt>
                <c:pt idx="51">
                  <c:v>1869.0917395085494</c:v>
                </c:pt>
                <c:pt idx="52">
                  <c:v>1852.911555822433</c:v>
                </c:pt>
                <c:pt idx="53">
                  <c:v>1580.4437011339692</c:v>
                </c:pt>
                <c:pt idx="54">
                  <c:v>1608.1166668144613</c:v>
                </c:pt>
                <c:pt idx="55">
                  <c:v>1456.5038102337535</c:v>
                </c:pt>
                <c:pt idx="56">
                  <c:v>1472.1761943045337</c:v>
                </c:pt>
                <c:pt idx="57">
                  <c:v>1604.5063417102326</c:v>
                </c:pt>
                <c:pt idx="58">
                  <c:v>1853.3578629803171</c:v>
                </c:pt>
                <c:pt idx="59">
                  <c:v>1949.3758173321619</c:v>
                </c:pt>
                <c:pt idx="60">
                  <c:v>1879.2626468217782</c:v>
                </c:pt>
                <c:pt idx="61">
                  <c:v>2068.5576789747756</c:v>
                </c:pt>
                <c:pt idx="62">
                  <c:v>1653.8307225519284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76-41B3-B5EB-4D9A88ACC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522447"/>
        <c:axId val="1293523407"/>
      </c:lineChart>
      <c:dateAx>
        <c:axId val="129352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523407"/>
        <c:crosses val="autoZero"/>
        <c:auto val="1"/>
        <c:lblOffset val="100"/>
        <c:baseTimeUnit val="months"/>
      </c:dateAx>
      <c:valAx>
        <c:axId val="129352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52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Seasonal</a:t>
            </a:r>
            <a:r>
              <a:rPr lang="en-US" baseline="0"/>
              <a:t>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'Item-1'!$B$73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'Item-1'!$A$74:$A$85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'Item-1'!$B$74:$B$85</c:f>
              <c:numCache>
                <c:formatCode>General</c:formatCode>
                <c:ptCount val="12"/>
                <c:pt idx="0">
                  <c:v>1457</c:v>
                </c:pt>
                <c:pt idx="1">
                  <c:v>1509</c:v>
                </c:pt>
                <c:pt idx="2">
                  <c:v>1127</c:v>
                </c:pt>
                <c:pt idx="3">
                  <c:v>1281</c:v>
                </c:pt>
                <c:pt idx="4">
                  <c:v>1331</c:v>
                </c:pt>
                <c:pt idx="5">
                  <c:v>1287</c:v>
                </c:pt>
                <c:pt idx="6">
                  <c:v>1393</c:v>
                </c:pt>
                <c:pt idx="7">
                  <c:v>1172</c:v>
                </c:pt>
                <c:pt idx="8">
                  <c:v>1256</c:v>
                </c:pt>
                <c:pt idx="9">
                  <c:v>1375</c:v>
                </c:pt>
                <c:pt idx="10">
                  <c:v>1686</c:v>
                </c:pt>
                <c:pt idx="11">
                  <c:v>1711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0-4477-B83A-DDDCF321E70B}"/>
            </c:ext>
          </c:extLst>
        </c:ser>
        <c:ser>
          <c:idx val="1"/>
          <c:order val="1"/>
          <c:tx>
            <c:strRef>
              <c:f>'Item-1'!$C$73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'Item-1'!$C$74:$C$85</c:f>
              <c:numCache>
                <c:formatCode>General</c:formatCode>
                <c:ptCount val="12"/>
                <c:pt idx="0">
                  <c:v>1514</c:v>
                </c:pt>
                <c:pt idx="1">
                  <c:v>1577</c:v>
                </c:pt>
                <c:pt idx="2">
                  <c:v>1177</c:v>
                </c:pt>
                <c:pt idx="3">
                  <c:v>1345</c:v>
                </c:pt>
                <c:pt idx="4">
                  <c:v>1393</c:v>
                </c:pt>
                <c:pt idx="5">
                  <c:v>1349</c:v>
                </c:pt>
                <c:pt idx="6">
                  <c:v>1460</c:v>
                </c:pt>
                <c:pt idx="7">
                  <c:v>1227</c:v>
                </c:pt>
                <c:pt idx="8">
                  <c:v>1316</c:v>
                </c:pt>
                <c:pt idx="9">
                  <c:v>1439</c:v>
                </c:pt>
                <c:pt idx="10">
                  <c:v>1764</c:v>
                </c:pt>
                <c:pt idx="11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0-4477-B83A-DDDCF321E70B}"/>
            </c:ext>
          </c:extLst>
        </c:ser>
        <c:ser>
          <c:idx val="2"/>
          <c:order val="2"/>
          <c:tx>
            <c:strRef>
              <c:f>'Item-1'!$D$73</c:f>
              <c:strCache>
                <c:ptCount val="1"/>
                <c:pt idx="0">
                  <c:v>2023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'Item-1'!$D$74:$D$85</c:f>
              <c:numCache>
                <c:formatCode>General</c:formatCode>
                <c:ptCount val="12"/>
                <c:pt idx="0">
                  <c:v>1651</c:v>
                </c:pt>
                <c:pt idx="1">
                  <c:v>1718</c:v>
                </c:pt>
                <c:pt idx="2">
                  <c:v>1281</c:v>
                </c:pt>
                <c:pt idx="3">
                  <c:v>1464</c:v>
                </c:pt>
                <c:pt idx="4">
                  <c:v>1515</c:v>
                </c:pt>
                <c:pt idx="5">
                  <c:v>1467</c:v>
                </c:pt>
                <c:pt idx="6">
                  <c:v>1587</c:v>
                </c:pt>
                <c:pt idx="7">
                  <c:v>1334</c:v>
                </c:pt>
                <c:pt idx="8">
                  <c:v>1431</c:v>
                </c:pt>
                <c:pt idx="9">
                  <c:v>1567</c:v>
                </c:pt>
                <c:pt idx="10">
                  <c:v>1919</c:v>
                </c:pt>
                <c:pt idx="11">
                  <c:v>1944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C0-4477-B83A-DDDCF321E70B}"/>
            </c:ext>
          </c:extLst>
        </c:ser>
        <c:ser>
          <c:idx val="3"/>
          <c:order val="3"/>
          <c:tx>
            <c:strRef>
              <c:f>'Item-1'!$E$73</c:f>
              <c:strCache>
                <c:ptCount val="1"/>
                <c:pt idx="0">
                  <c:v>2024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'Item-1'!$E$74:$E$85</c:f>
              <c:numCache>
                <c:formatCode>General</c:formatCode>
                <c:ptCount val="12"/>
                <c:pt idx="0">
                  <c:v>1745</c:v>
                </c:pt>
                <c:pt idx="1">
                  <c:v>1826</c:v>
                </c:pt>
                <c:pt idx="2">
                  <c:v>1362</c:v>
                </c:pt>
                <c:pt idx="3">
                  <c:v>2292</c:v>
                </c:pt>
                <c:pt idx="4">
                  <c:v>2210</c:v>
                </c:pt>
                <c:pt idx="5">
                  <c:v>1517</c:v>
                </c:pt>
                <c:pt idx="6">
                  <c:v>1320</c:v>
                </c:pt>
                <c:pt idx="7">
                  <c:v>1419</c:v>
                </c:pt>
                <c:pt idx="8">
                  <c:v>1244</c:v>
                </c:pt>
                <c:pt idx="9">
                  <c:v>1326</c:v>
                </c:pt>
                <c:pt idx="10">
                  <c:v>1266</c:v>
                </c:pt>
                <c:pt idx="11">
                  <c:v>1446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C0-4477-B83A-DDDCF321E70B}"/>
            </c:ext>
          </c:extLst>
        </c:ser>
        <c:ser>
          <c:idx val="4"/>
          <c:order val="4"/>
          <c:tx>
            <c:strRef>
              <c:f>'Item-1'!$F$73</c:f>
              <c:strCache>
                <c:ptCount val="1"/>
                <c:pt idx="0">
                  <c:v>2025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'Item-1'!$F$74:$F$76</c:f>
              <c:numCache>
                <c:formatCode>General</c:formatCode>
                <c:ptCount val="3"/>
                <c:pt idx="0">
                  <c:v>1566</c:v>
                </c:pt>
                <c:pt idx="1">
                  <c:v>2030</c:v>
                </c:pt>
                <c:pt idx="2">
                  <c:v>1952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C0-4477-B83A-DDDCF321E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068111"/>
        <c:axId val="1443069071"/>
      </c:lineChart>
      <c:catAx>
        <c:axId val="144306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Period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069071"/>
        <c:crosses val="autoZero"/>
        <c:auto val="1"/>
        <c:lblAlgn val="ctr"/>
        <c:lblOffset val="100"/>
        <c:noMultiLvlLbl val="0"/>
      </c:catAx>
      <c:valAx>
        <c:axId val="144306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  <a:r>
                  <a:rPr lang="en-US" baseline="0"/>
                  <a:t> Units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06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</a:t>
            </a:r>
            <a:r>
              <a:rPr lang="en-US" baseline="0"/>
              <a:t> VS Forecasted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'Item-2'!$D$1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'Item-2'!$C$2:$C$58</c:f>
              <c:numCache>
                <c:formatCode>mmm\-yy</c:formatCode>
                <c:ptCount val="57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  <c:pt idx="36">
                  <c:v>45292</c:v>
                </c:pt>
                <c:pt idx="37">
                  <c:v>45323</c:v>
                </c:pt>
                <c:pt idx="38">
                  <c:v>45352</c:v>
                </c:pt>
                <c:pt idx="39">
                  <c:v>45383</c:v>
                </c:pt>
                <c:pt idx="40">
                  <c:v>45413</c:v>
                </c:pt>
                <c:pt idx="41">
                  <c:v>45444</c:v>
                </c:pt>
                <c:pt idx="42">
                  <c:v>45474</c:v>
                </c:pt>
                <c:pt idx="43">
                  <c:v>45505</c:v>
                </c:pt>
                <c:pt idx="44">
                  <c:v>45536</c:v>
                </c:pt>
                <c:pt idx="45">
                  <c:v>45566</c:v>
                </c:pt>
                <c:pt idx="46">
                  <c:v>45597</c:v>
                </c:pt>
                <c:pt idx="47">
                  <c:v>45627</c:v>
                </c:pt>
                <c:pt idx="48">
                  <c:v>45658</c:v>
                </c:pt>
                <c:pt idx="49">
                  <c:v>45689</c:v>
                </c:pt>
                <c:pt idx="50">
                  <c:v>45717</c:v>
                </c:pt>
                <c:pt idx="51">
                  <c:v>45748</c:v>
                </c:pt>
                <c:pt idx="52">
                  <c:v>45778</c:v>
                </c:pt>
                <c:pt idx="53">
                  <c:v>45809</c:v>
                </c:pt>
                <c:pt idx="54">
                  <c:v>45839</c:v>
                </c:pt>
                <c:pt idx="55">
                  <c:v>45870</c:v>
                </c:pt>
                <c:pt idx="56">
                  <c:v>45901</c:v>
                </c:pt>
              </c:numCache>
            </c:numRef>
          </c:cat>
          <c:val>
            <c:numRef>
              <c:f>'Item-2'!$D$2:$D$58</c:f>
              <c:numCache>
                <c:formatCode>General</c:formatCode>
                <c:ptCount val="57"/>
                <c:pt idx="0">
                  <c:v>1662</c:v>
                </c:pt>
                <c:pt idx="1">
                  <c:v>1579</c:v>
                </c:pt>
                <c:pt idx="2">
                  <c:v>1342</c:v>
                </c:pt>
                <c:pt idx="3">
                  <c:v>1157</c:v>
                </c:pt>
                <c:pt idx="4">
                  <c:v>1354</c:v>
                </c:pt>
                <c:pt idx="5">
                  <c:v>1293</c:v>
                </c:pt>
                <c:pt idx="6">
                  <c:v>1181</c:v>
                </c:pt>
                <c:pt idx="7">
                  <c:v>1262</c:v>
                </c:pt>
                <c:pt idx="8">
                  <c:v>1132</c:v>
                </c:pt>
                <c:pt idx="9">
                  <c:v>1517</c:v>
                </c:pt>
                <c:pt idx="10">
                  <c:v>1738</c:v>
                </c:pt>
                <c:pt idx="11">
                  <c:v>1713</c:v>
                </c:pt>
                <c:pt idx="12">
                  <c:v>1713</c:v>
                </c:pt>
                <c:pt idx="13">
                  <c:v>1628</c:v>
                </c:pt>
                <c:pt idx="14">
                  <c:v>1384</c:v>
                </c:pt>
                <c:pt idx="15">
                  <c:v>1193</c:v>
                </c:pt>
                <c:pt idx="16">
                  <c:v>1397</c:v>
                </c:pt>
                <c:pt idx="17">
                  <c:v>1335</c:v>
                </c:pt>
                <c:pt idx="18">
                  <c:v>1220</c:v>
                </c:pt>
                <c:pt idx="19">
                  <c:v>1304</c:v>
                </c:pt>
                <c:pt idx="20">
                  <c:v>1169</c:v>
                </c:pt>
                <c:pt idx="21">
                  <c:v>1566</c:v>
                </c:pt>
                <c:pt idx="22">
                  <c:v>1794</c:v>
                </c:pt>
                <c:pt idx="23">
                  <c:v>1769</c:v>
                </c:pt>
                <c:pt idx="24">
                  <c:v>1862</c:v>
                </c:pt>
                <c:pt idx="25">
                  <c:v>1771</c:v>
                </c:pt>
                <c:pt idx="26">
                  <c:v>1505</c:v>
                </c:pt>
                <c:pt idx="27">
                  <c:v>1297</c:v>
                </c:pt>
                <c:pt idx="28">
                  <c:v>1518</c:v>
                </c:pt>
                <c:pt idx="29">
                  <c:v>1451</c:v>
                </c:pt>
                <c:pt idx="30">
                  <c:v>1326</c:v>
                </c:pt>
                <c:pt idx="31">
                  <c:v>1417</c:v>
                </c:pt>
                <c:pt idx="32">
                  <c:v>1272</c:v>
                </c:pt>
                <c:pt idx="33">
                  <c:v>1704</c:v>
                </c:pt>
                <c:pt idx="34">
                  <c:v>1944</c:v>
                </c:pt>
                <c:pt idx="35">
                  <c:v>1917</c:v>
                </c:pt>
                <c:pt idx="36">
                  <c:v>1961</c:v>
                </c:pt>
                <c:pt idx="37">
                  <c:v>1863</c:v>
                </c:pt>
                <c:pt idx="38">
                  <c:v>1578</c:v>
                </c:pt>
                <c:pt idx="39">
                  <c:v>2171</c:v>
                </c:pt>
                <c:pt idx="40">
                  <c:v>2094</c:v>
                </c:pt>
                <c:pt idx="41">
                  <c:v>1437</c:v>
                </c:pt>
                <c:pt idx="42">
                  <c:v>1250</c:v>
                </c:pt>
                <c:pt idx="43">
                  <c:v>1342</c:v>
                </c:pt>
                <c:pt idx="44">
                  <c:v>1177</c:v>
                </c:pt>
                <c:pt idx="45">
                  <c:v>1255</c:v>
                </c:pt>
                <c:pt idx="46">
                  <c:v>1228</c:v>
                </c:pt>
                <c:pt idx="47">
                  <c:v>1367</c:v>
                </c:pt>
                <c:pt idx="48">
                  <c:v>1480</c:v>
                </c:pt>
                <c:pt idx="49">
                  <c:v>1919</c:v>
                </c:pt>
                <c:pt idx="50">
                  <c:v>1838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8-4573-91D8-E73DA9217643}"/>
            </c:ext>
          </c:extLst>
        </c:ser>
        <c:ser>
          <c:idx val="1"/>
          <c:order val="1"/>
          <c:tx>
            <c:strRef>
              <c:f>'Item-2'!$N$1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'Item-2'!$N$2:$N$58</c:f>
              <c:numCache>
                <c:formatCode>0.00</c:formatCode>
                <c:ptCount val="57"/>
                <c:pt idx="0">
                  <c:v>1630.1926951305682</c:v>
                </c:pt>
                <c:pt idx="1">
                  <c:v>1669.0223389760133</c:v>
                </c:pt>
                <c:pt idx="2">
                  <c:v>1460.9104131623426</c:v>
                </c:pt>
                <c:pt idx="3">
                  <c:v>1419.4450705045365</c:v>
                </c:pt>
                <c:pt idx="4">
                  <c:v>1513.420131326651</c:v>
                </c:pt>
                <c:pt idx="5">
                  <c:v>1285.0972754602885</c:v>
                </c:pt>
                <c:pt idx="6">
                  <c:v>1158.0660677773976</c:v>
                </c:pt>
                <c:pt idx="7">
                  <c:v>1240.9884182357555</c:v>
                </c:pt>
                <c:pt idx="8">
                  <c:v>1107.4811225295496</c:v>
                </c:pt>
                <c:pt idx="9">
                  <c:v>1398.2753765586422</c:v>
                </c:pt>
                <c:pt idx="10">
                  <c:v>1548.6934490188555</c:v>
                </c:pt>
                <c:pt idx="11">
                  <c:v>1584.644659415284</c:v>
                </c:pt>
                <c:pt idx="12">
                  <c:v>1693.4400123276703</c:v>
                </c:pt>
                <c:pt idx="13">
                  <c:v>1733.5674650978824</c:v>
                </c:pt>
                <c:pt idx="14">
                  <c:v>1517.2258604582455</c:v>
                </c:pt>
                <c:pt idx="15">
                  <c:v>1473.9868966572687</c:v>
                </c:pt>
                <c:pt idx="16">
                  <c:v>1571.3873114265843</c:v>
                </c:pt>
                <c:pt idx="17">
                  <c:v>1334.1626002823714</c:v>
                </c:pt>
                <c:pt idx="18">
                  <c:v>1202.1410774856347</c:v>
                </c:pt>
                <c:pt idx="19">
                  <c:v>1288.0700581530343</c:v>
                </c:pt>
                <c:pt idx="20">
                  <c:v>1149.3652333000737</c:v>
                </c:pt>
                <c:pt idx="21">
                  <c:v>1450.9909706126584</c:v>
                </c:pt>
                <c:pt idx="22">
                  <c:v>1606.8970119606895</c:v>
                </c:pt>
                <c:pt idx="23">
                  <c:v>1644.0134190117287</c:v>
                </c:pt>
                <c:pt idx="24">
                  <c:v>1756.6873295247724</c:v>
                </c:pt>
                <c:pt idx="25">
                  <c:v>1798.1125912197513</c:v>
                </c:pt>
                <c:pt idx="26">
                  <c:v>1573.5413077541484</c:v>
                </c:pt>
                <c:pt idx="27">
                  <c:v>1528.528722810001</c:v>
                </c:pt>
                <c:pt idx="28">
                  <c:v>1629.3544915265174</c:v>
                </c:pt>
                <c:pt idx="29">
                  <c:v>1383.2279251044542</c:v>
                </c:pt>
                <c:pt idx="30">
                  <c:v>1246.2160871938715</c:v>
                </c:pt>
                <c:pt idx="31">
                  <c:v>1335.1516980703129</c:v>
                </c:pt>
                <c:pt idx="32">
                  <c:v>1191.2493440705978</c:v>
                </c:pt>
                <c:pt idx="33">
                  <c:v>1503.7065646666747</c:v>
                </c:pt>
                <c:pt idx="34">
                  <c:v>1665.1005749025235</c:v>
                </c:pt>
                <c:pt idx="35">
                  <c:v>1703.3821786081735</c:v>
                </c:pt>
                <c:pt idx="36">
                  <c:v>1819.9346467218743</c:v>
                </c:pt>
                <c:pt idx="37">
                  <c:v>1862.6577173416204</c:v>
                </c:pt>
                <c:pt idx="38">
                  <c:v>1629.8567550500513</c:v>
                </c:pt>
                <c:pt idx="39">
                  <c:v>1583.0705489627333</c:v>
                </c:pt>
                <c:pt idx="40">
                  <c:v>1687.3216716264508</c:v>
                </c:pt>
                <c:pt idx="41">
                  <c:v>1432.2932499265371</c:v>
                </c:pt>
                <c:pt idx="42">
                  <c:v>1290.2910969021084</c:v>
                </c:pt>
                <c:pt idx="43">
                  <c:v>1382.233337987592</c:v>
                </c:pt>
                <c:pt idx="44">
                  <c:v>1233.1334548411219</c:v>
                </c:pt>
                <c:pt idx="45">
                  <c:v>1556.422158720691</c:v>
                </c:pt>
                <c:pt idx="46">
                  <c:v>1723.3041378443572</c:v>
                </c:pt>
                <c:pt idx="47">
                  <c:v>1762.7509382046183</c:v>
                </c:pt>
                <c:pt idx="48">
                  <c:v>1883.1819639189764</c:v>
                </c:pt>
                <c:pt idx="49">
                  <c:v>1927.2028434634894</c:v>
                </c:pt>
                <c:pt idx="50">
                  <c:v>1686.172202345954</c:v>
                </c:pt>
                <c:pt idx="51">
                  <c:v>1637.6123751154655</c:v>
                </c:pt>
                <c:pt idx="52">
                  <c:v>1745.2888517263841</c:v>
                </c:pt>
                <c:pt idx="53">
                  <c:v>1481.35857474862</c:v>
                </c:pt>
                <c:pt idx="54">
                  <c:v>1334.3661066103455</c:v>
                </c:pt>
                <c:pt idx="55">
                  <c:v>1429.3149779048706</c:v>
                </c:pt>
                <c:pt idx="56">
                  <c:v>1275.0175656116458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98-4573-91D8-E73DA9217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687199"/>
        <c:axId val="1017670879"/>
      </c:lineChart>
      <c:dateAx>
        <c:axId val="101768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670879"/>
        <c:crosses val="autoZero"/>
        <c:auto val="1"/>
        <c:lblOffset val="100"/>
        <c:baseTimeUnit val="months"/>
      </c:dateAx>
      <c:valAx>
        <c:axId val="101767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68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Seasonal</a:t>
            </a:r>
            <a:r>
              <a:rPr lang="en-US" baseline="0"/>
              <a:t>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'Item-2'!$C$73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'Item-2'!$B$74:$B$85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'Item-2'!$C$74:$C$85</c:f>
              <c:numCache>
                <c:formatCode>General</c:formatCode>
                <c:ptCount val="12"/>
                <c:pt idx="0">
                  <c:v>1662</c:v>
                </c:pt>
                <c:pt idx="1">
                  <c:v>1579</c:v>
                </c:pt>
                <c:pt idx="2">
                  <c:v>1342</c:v>
                </c:pt>
                <c:pt idx="3">
                  <c:v>1157</c:v>
                </c:pt>
                <c:pt idx="4">
                  <c:v>1354</c:v>
                </c:pt>
                <c:pt idx="5">
                  <c:v>1293</c:v>
                </c:pt>
                <c:pt idx="6">
                  <c:v>1181</c:v>
                </c:pt>
                <c:pt idx="7">
                  <c:v>1262</c:v>
                </c:pt>
                <c:pt idx="8">
                  <c:v>1132</c:v>
                </c:pt>
                <c:pt idx="9">
                  <c:v>1517</c:v>
                </c:pt>
                <c:pt idx="10">
                  <c:v>1738</c:v>
                </c:pt>
                <c:pt idx="11">
                  <c:v>1713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3B-42B7-BAB3-2381B2761554}"/>
            </c:ext>
          </c:extLst>
        </c:ser>
        <c:ser>
          <c:idx val="1"/>
          <c:order val="1"/>
          <c:tx>
            <c:strRef>
              <c:f>'Item-2'!$D$73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'Item-2'!$B$74:$B$85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'Item-2'!$D$74:$D$85</c:f>
              <c:numCache>
                <c:formatCode>General</c:formatCode>
                <c:ptCount val="12"/>
                <c:pt idx="0">
                  <c:v>1713</c:v>
                </c:pt>
                <c:pt idx="1">
                  <c:v>1628</c:v>
                </c:pt>
                <c:pt idx="2">
                  <c:v>1384</c:v>
                </c:pt>
                <c:pt idx="3">
                  <c:v>1193</c:v>
                </c:pt>
                <c:pt idx="4">
                  <c:v>1397</c:v>
                </c:pt>
                <c:pt idx="5">
                  <c:v>1335</c:v>
                </c:pt>
                <c:pt idx="6">
                  <c:v>1220</c:v>
                </c:pt>
                <c:pt idx="7">
                  <c:v>1304</c:v>
                </c:pt>
                <c:pt idx="8">
                  <c:v>1169</c:v>
                </c:pt>
                <c:pt idx="9">
                  <c:v>1566</c:v>
                </c:pt>
                <c:pt idx="10">
                  <c:v>1794</c:v>
                </c:pt>
                <c:pt idx="11">
                  <c:v>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8-4B9C-91B5-F6F40CF18AFF}"/>
            </c:ext>
          </c:extLst>
        </c:ser>
        <c:ser>
          <c:idx val="2"/>
          <c:order val="2"/>
          <c:tx>
            <c:strRef>
              <c:f>'Item-2'!$E$73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'Item-2'!$B$74:$B$85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'Item-2'!$E$74:$E$85</c:f>
              <c:numCache>
                <c:formatCode>General</c:formatCode>
                <c:ptCount val="12"/>
                <c:pt idx="0">
                  <c:v>1862</c:v>
                </c:pt>
                <c:pt idx="1">
                  <c:v>1771</c:v>
                </c:pt>
                <c:pt idx="2">
                  <c:v>1505</c:v>
                </c:pt>
                <c:pt idx="3">
                  <c:v>1297</c:v>
                </c:pt>
                <c:pt idx="4">
                  <c:v>1518</c:v>
                </c:pt>
                <c:pt idx="5">
                  <c:v>1451</c:v>
                </c:pt>
                <c:pt idx="6">
                  <c:v>1326</c:v>
                </c:pt>
                <c:pt idx="7">
                  <c:v>1417</c:v>
                </c:pt>
                <c:pt idx="8">
                  <c:v>1272</c:v>
                </c:pt>
                <c:pt idx="9">
                  <c:v>1704</c:v>
                </c:pt>
                <c:pt idx="10">
                  <c:v>1944</c:v>
                </c:pt>
                <c:pt idx="11">
                  <c:v>1917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8-4B9C-91B5-F6F40CF18AFF}"/>
            </c:ext>
          </c:extLst>
        </c:ser>
        <c:ser>
          <c:idx val="3"/>
          <c:order val="3"/>
          <c:tx>
            <c:strRef>
              <c:f>'Item-2'!$F$73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'Item-2'!$B$74:$B$85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'Item-2'!$F$74:$F$85</c:f>
              <c:numCache>
                <c:formatCode>General</c:formatCode>
                <c:ptCount val="12"/>
                <c:pt idx="0">
                  <c:v>1961</c:v>
                </c:pt>
                <c:pt idx="1">
                  <c:v>1863</c:v>
                </c:pt>
                <c:pt idx="2">
                  <c:v>1578</c:v>
                </c:pt>
                <c:pt idx="3">
                  <c:v>2171</c:v>
                </c:pt>
                <c:pt idx="4">
                  <c:v>2094</c:v>
                </c:pt>
                <c:pt idx="5">
                  <c:v>1437</c:v>
                </c:pt>
                <c:pt idx="6">
                  <c:v>1250</c:v>
                </c:pt>
                <c:pt idx="7">
                  <c:v>1342</c:v>
                </c:pt>
                <c:pt idx="8">
                  <c:v>1177</c:v>
                </c:pt>
                <c:pt idx="9">
                  <c:v>1255</c:v>
                </c:pt>
                <c:pt idx="10">
                  <c:v>1228</c:v>
                </c:pt>
                <c:pt idx="11">
                  <c:v>1367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C8-4B9C-91B5-F6F40CF18AFF}"/>
            </c:ext>
          </c:extLst>
        </c:ser>
        <c:ser>
          <c:idx val="4"/>
          <c:order val="4"/>
          <c:tx>
            <c:strRef>
              <c:f>'Item-2'!$G$73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'Item-2'!$B$74:$B$85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'Item-2'!$G$74:$G$76</c:f>
              <c:numCache>
                <c:formatCode>General</c:formatCode>
                <c:ptCount val="3"/>
                <c:pt idx="0">
                  <c:v>1480</c:v>
                </c:pt>
                <c:pt idx="1">
                  <c:v>1919</c:v>
                </c:pt>
                <c:pt idx="2">
                  <c:v>1838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C8-4B9C-91B5-F6F40CF18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864127"/>
        <c:axId val="1408871327"/>
      </c:lineChart>
      <c:catAx>
        <c:axId val="140886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Period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871327"/>
        <c:crosses val="autoZero"/>
        <c:auto val="1"/>
        <c:lblAlgn val="ctr"/>
        <c:lblOffset val="100"/>
        <c:noMultiLvlLbl val="0"/>
      </c:catAx>
      <c:valAx>
        <c:axId val="140887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  <a:r>
                  <a:rPr lang="en-US" baseline="0"/>
                  <a:t> (Units)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86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VS Deseasonalised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'Item-2'!$D$1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'Item-2'!$C$2:$C$52</c:f>
              <c:numCache>
                <c:formatCode>mmm\-yy</c:formatCode>
                <c:ptCount val="51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  <c:pt idx="36">
                  <c:v>45292</c:v>
                </c:pt>
                <c:pt idx="37">
                  <c:v>45323</c:v>
                </c:pt>
                <c:pt idx="38">
                  <c:v>45352</c:v>
                </c:pt>
                <c:pt idx="39">
                  <c:v>45383</c:v>
                </c:pt>
                <c:pt idx="40">
                  <c:v>45413</c:v>
                </c:pt>
                <c:pt idx="41">
                  <c:v>45444</c:v>
                </c:pt>
                <c:pt idx="42">
                  <c:v>45474</c:v>
                </c:pt>
                <c:pt idx="43">
                  <c:v>45505</c:v>
                </c:pt>
                <c:pt idx="44">
                  <c:v>45536</c:v>
                </c:pt>
                <c:pt idx="45">
                  <c:v>45566</c:v>
                </c:pt>
                <c:pt idx="46">
                  <c:v>45597</c:v>
                </c:pt>
                <c:pt idx="47">
                  <c:v>45627</c:v>
                </c:pt>
                <c:pt idx="48">
                  <c:v>45658</c:v>
                </c:pt>
                <c:pt idx="49">
                  <c:v>45689</c:v>
                </c:pt>
                <c:pt idx="50">
                  <c:v>45717</c:v>
                </c:pt>
              </c:numCache>
            </c:numRef>
          </c:cat>
          <c:val>
            <c:numRef>
              <c:f>'Item-2'!$D$2:$D$52</c:f>
              <c:numCache>
                <c:formatCode>General</c:formatCode>
                <c:ptCount val="51"/>
                <c:pt idx="0">
                  <c:v>1662</c:v>
                </c:pt>
                <c:pt idx="1">
                  <c:v>1579</c:v>
                </c:pt>
                <c:pt idx="2">
                  <c:v>1342</c:v>
                </c:pt>
                <c:pt idx="3">
                  <c:v>1157</c:v>
                </c:pt>
                <c:pt idx="4">
                  <c:v>1354</c:v>
                </c:pt>
                <c:pt idx="5">
                  <c:v>1293</c:v>
                </c:pt>
                <c:pt idx="6">
                  <c:v>1181</c:v>
                </c:pt>
                <c:pt idx="7">
                  <c:v>1262</c:v>
                </c:pt>
                <c:pt idx="8">
                  <c:v>1132</c:v>
                </c:pt>
                <c:pt idx="9">
                  <c:v>1517</c:v>
                </c:pt>
                <c:pt idx="10">
                  <c:v>1738</c:v>
                </c:pt>
                <c:pt idx="11">
                  <c:v>1713</c:v>
                </c:pt>
                <c:pt idx="12">
                  <c:v>1713</c:v>
                </c:pt>
                <c:pt idx="13">
                  <c:v>1628</c:v>
                </c:pt>
                <c:pt idx="14">
                  <c:v>1384</c:v>
                </c:pt>
                <c:pt idx="15">
                  <c:v>1193</c:v>
                </c:pt>
                <c:pt idx="16">
                  <c:v>1397</c:v>
                </c:pt>
                <c:pt idx="17">
                  <c:v>1335</c:v>
                </c:pt>
                <c:pt idx="18">
                  <c:v>1220</c:v>
                </c:pt>
                <c:pt idx="19">
                  <c:v>1304</c:v>
                </c:pt>
                <c:pt idx="20">
                  <c:v>1169</c:v>
                </c:pt>
                <c:pt idx="21">
                  <c:v>1566</c:v>
                </c:pt>
                <c:pt idx="22">
                  <c:v>1794</c:v>
                </c:pt>
                <c:pt idx="23">
                  <c:v>1769</c:v>
                </c:pt>
                <c:pt idx="24">
                  <c:v>1862</c:v>
                </c:pt>
                <c:pt idx="25">
                  <c:v>1771</c:v>
                </c:pt>
                <c:pt idx="26">
                  <c:v>1505</c:v>
                </c:pt>
                <c:pt idx="27">
                  <c:v>1297</c:v>
                </c:pt>
                <c:pt idx="28">
                  <c:v>1518</c:v>
                </c:pt>
                <c:pt idx="29">
                  <c:v>1451</c:v>
                </c:pt>
                <c:pt idx="30">
                  <c:v>1326</c:v>
                </c:pt>
                <c:pt idx="31">
                  <c:v>1417</c:v>
                </c:pt>
                <c:pt idx="32">
                  <c:v>1272</c:v>
                </c:pt>
                <c:pt idx="33">
                  <c:v>1704</c:v>
                </c:pt>
                <c:pt idx="34">
                  <c:v>1944</c:v>
                </c:pt>
                <c:pt idx="35">
                  <c:v>1917</c:v>
                </c:pt>
                <c:pt idx="36">
                  <c:v>1961</c:v>
                </c:pt>
                <c:pt idx="37">
                  <c:v>1863</c:v>
                </c:pt>
                <c:pt idx="38">
                  <c:v>1578</c:v>
                </c:pt>
                <c:pt idx="39">
                  <c:v>2171</c:v>
                </c:pt>
                <c:pt idx="40">
                  <c:v>2094</c:v>
                </c:pt>
                <c:pt idx="41">
                  <c:v>1437</c:v>
                </c:pt>
                <c:pt idx="42">
                  <c:v>1250</c:v>
                </c:pt>
                <c:pt idx="43">
                  <c:v>1342</c:v>
                </c:pt>
                <c:pt idx="44">
                  <c:v>1177</c:v>
                </c:pt>
                <c:pt idx="45">
                  <c:v>1255</c:v>
                </c:pt>
                <c:pt idx="46">
                  <c:v>1228</c:v>
                </c:pt>
                <c:pt idx="47">
                  <c:v>1367</c:v>
                </c:pt>
                <c:pt idx="48">
                  <c:v>1480</c:v>
                </c:pt>
                <c:pt idx="49">
                  <c:v>1919</c:v>
                </c:pt>
                <c:pt idx="50">
                  <c:v>1838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51-4110-A48D-629C24E7B0D9}"/>
            </c:ext>
          </c:extLst>
        </c:ser>
        <c:ser>
          <c:idx val="1"/>
          <c:order val="1"/>
          <c:tx>
            <c:strRef>
              <c:f>'Item-2'!$K$1</c:f>
              <c:strCache>
                <c:ptCount val="1"/>
                <c:pt idx="0">
                  <c:v>Deseasonalised 
Demand (y)</c:v>
                </c:pt>
              </c:strCache>
            </c:strRef>
          </c:tx>
          <c:spPr>
            <a:ln w="28575" cap="rnd" cmpd="dbl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'Item-2'!$K$2:$K$52</c:f>
              <c:numCache>
                <c:formatCode>0.00</c:formatCode>
                <c:ptCount val="51"/>
                <c:pt idx="0">
                  <c:v>1421.2145819050743</c:v>
                </c:pt>
                <c:pt idx="1">
                  <c:v>1323.0901006601825</c:v>
                </c:pt>
                <c:pt idx="2">
                  <c:v>1288.8302526915861</c:v>
                </c:pt>
                <c:pt idx="3">
                  <c:v>1147.2932223728194</c:v>
                </c:pt>
                <c:pt idx="4">
                  <c:v>1263.3021468570705</c:v>
                </c:pt>
                <c:pt idx="5">
                  <c:v>1425.2616198125315</c:v>
                </c:pt>
                <c:pt idx="6">
                  <c:v>1449.1996644140352</c:v>
                </c:pt>
                <c:pt idx="7">
                  <c:v>1449.7012628323823</c:v>
                </c:pt>
                <c:pt idx="8">
                  <c:v>1461.7323924431962</c:v>
                </c:pt>
                <c:pt idx="9">
                  <c:v>1556.3856561520465</c:v>
                </c:pt>
                <c:pt idx="10">
                  <c:v>1614.9941184722431</c:v>
                </c:pt>
                <c:pt idx="11">
                  <c:v>1560.522847639661</c:v>
                </c:pt>
                <c:pt idx="12">
                  <c:v>1464.8258596891651</c:v>
                </c:pt>
                <c:pt idx="13">
                  <c:v>1364.1486281664199</c:v>
                </c:pt>
                <c:pt idx="14">
                  <c:v>1329.1662218518295</c:v>
                </c:pt>
                <c:pt idx="15">
                  <c:v>1182.9911964483781</c:v>
                </c:pt>
                <c:pt idx="16">
                  <c:v>1303.4217866760175</c:v>
                </c:pt>
                <c:pt idx="17">
                  <c:v>1471.5578209201312</c:v>
                </c:pt>
                <c:pt idx="18">
                  <c:v>1497.05638491543</c:v>
                </c:pt>
                <c:pt idx="19">
                  <c:v>1497.9480560486741</c:v>
                </c:pt>
                <c:pt idx="20">
                  <c:v>1509.5098646343606</c:v>
                </c:pt>
                <c:pt idx="21">
                  <c:v>1606.6578362123303</c:v>
                </c:pt>
                <c:pt idx="22">
                  <c:v>1667.0307528994272</c:v>
                </c:pt>
                <c:pt idx="23">
                  <c:v>1611.5381888351199</c:v>
                </c:pt>
                <c:pt idx="24">
                  <c:v>1592.2392006662144</c:v>
                </c:pt>
                <c:pt idx="25">
                  <c:v>1483.972494154011</c:v>
                </c:pt>
                <c:pt idx="26">
                  <c:v>1445.3722282420545</c:v>
                </c:pt>
                <c:pt idx="27">
                  <c:v>1286.1186771111036</c:v>
                </c:pt>
                <c:pt idx="28">
                  <c:v>1416.3165870967748</c:v>
                </c:pt>
                <c:pt idx="29">
                  <c:v>1599.4235192173112</c:v>
                </c:pt>
                <c:pt idx="30">
                  <c:v>1627.1284970474264</c:v>
                </c:pt>
                <c:pt idx="31">
                  <c:v>1627.7549044639347</c:v>
                </c:pt>
                <c:pt idx="32">
                  <c:v>1642.5120169503052</c:v>
                </c:pt>
                <c:pt idx="33">
                  <c:v>1748.2407106678229</c:v>
                </c:pt>
                <c:pt idx="34">
                  <c:v>1806.4145951150983</c:v>
                </c:pt>
                <c:pt idx="35">
                  <c:v>1746.3644477088326</c:v>
                </c:pt>
                <c:pt idx="36">
                  <c:v>1676.8963869529787</c:v>
                </c:pt>
                <c:pt idx="37">
                  <c:v>1561.0619743698037</c:v>
                </c:pt>
                <c:pt idx="38">
                  <c:v>1515.4799841634299</c:v>
                </c:pt>
                <c:pt idx="39">
                  <c:v>2152.7861588343912</c:v>
                </c:pt>
                <c:pt idx="40">
                  <c:v>1953.7331576947606</c:v>
                </c:pt>
                <c:pt idx="41">
                  <c:v>1583.9914521814446</c:v>
                </c:pt>
                <c:pt idx="42">
                  <c:v>1533.86924683958</c:v>
                </c:pt>
                <c:pt idx="43">
                  <c:v>1541.5999165776998</c:v>
                </c:pt>
                <c:pt idx="44">
                  <c:v>1519.8401288919097</c:v>
                </c:pt>
                <c:pt idx="45">
                  <c:v>1287.583387258285</c:v>
                </c:pt>
                <c:pt idx="46">
                  <c:v>1141.0890549389612</c:v>
                </c:pt>
                <c:pt idx="47">
                  <c:v>1245.320918110576</c:v>
                </c:pt>
                <c:pt idx="48">
                  <c:v>1265.5821788324367</c:v>
                </c:pt>
                <c:pt idx="49">
                  <c:v>1607.9860058055035</c:v>
                </c:pt>
                <c:pt idx="50">
                  <c:v>1765.1788408696984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51-4110-A48D-629C24E7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178991"/>
        <c:axId val="1443181391"/>
      </c:lineChart>
      <c:dateAx>
        <c:axId val="144317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181391"/>
        <c:crosses val="autoZero"/>
        <c:auto val="1"/>
        <c:lblOffset val="100"/>
        <c:baseTimeUnit val="months"/>
      </c:dateAx>
      <c:valAx>
        <c:axId val="144318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17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Seasonal</a:t>
            </a:r>
            <a:r>
              <a:rPr lang="en-US" baseline="0"/>
              <a:t>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'Item-3'!$B$73</c:f>
              <c:strCache>
                <c:ptCount val="1"/>
                <c:pt idx="0">
                  <c:v>2021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'Item-3'!$A$74:$A$85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'Item-3'!$B$74:$B$85</c:f>
              <c:numCache>
                <c:formatCode>General</c:formatCode>
                <c:ptCount val="12"/>
                <c:pt idx="0">
                  <c:v>1326</c:v>
                </c:pt>
                <c:pt idx="1">
                  <c:v>1434</c:v>
                </c:pt>
                <c:pt idx="2">
                  <c:v>1017</c:v>
                </c:pt>
                <c:pt idx="3">
                  <c:v>1152</c:v>
                </c:pt>
                <c:pt idx="4">
                  <c:v>1197</c:v>
                </c:pt>
                <c:pt idx="5">
                  <c:v>1120</c:v>
                </c:pt>
                <c:pt idx="6">
                  <c:v>1210</c:v>
                </c:pt>
                <c:pt idx="7">
                  <c:v>1043</c:v>
                </c:pt>
                <c:pt idx="8">
                  <c:v>1117</c:v>
                </c:pt>
                <c:pt idx="9">
                  <c:v>1222</c:v>
                </c:pt>
                <c:pt idx="10">
                  <c:v>1562</c:v>
                </c:pt>
                <c:pt idx="11">
                  <c:v>1524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91-4738-9306-B03057E5BEAA}"/>
            </c:ext>
          </c:extLst>
        </c:ser>
        <c:ser>
          <c:idx val="1"/>
          <c:order val="1"/>
          <c:tx>
            <c:v>2022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'Item-3'!$A$74:$A$85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'Item-3'!$C$74:$C$85</c:f>
              <c:numCache>
                <c:formatCode>General</c:formatCode>
                <c:ptCount val="12"/>
                <c:pt idx="0">
                  <c:v>1372</c:v>
                </c:pt>
                <c:pt idx="1">
                  <c:v>1483</c:v>
                </c:pt>
                <c:pt idx="2">
                  <c:v>1050</c:v>
                </c:pt>
                <c:pt idx="3">
                  <c:v>1190</c:v>
                </c:pt>
                <c:pt idx="4">
                  <c:v>1236</c:v>
                </c:pt>
                <c:pt idx="5">
                  <c:v>1157</c:v>
                </c:pt>
                <c:pt idx="6">
                  <c:v>1250</c:v>
                </c:pt>
                <c:pt idx="7">
                  <c:v>1077</c:v>
                </c:pt>
                <c:pt idx="8">
                  <c:v>1153</c:v>
                </c:pt>
                <c:pt idx="9">
                  <c:v>1260</c:v>
                </c:pt>
                <c:pt idx="10">
                  <c:v>1610</c:v>
                </c:pt>
                <c:pt idx="11">
                  <c:v>1572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91-4738-9306-B03057E5BEAA}"/>
            </c:ext>
          </c:extLst>
        </c:ser>
        <c:ser>
          <c:idx val="2"/>
          <c:order val="2"/>
          <c:tx>
            <c:strRef>
              <c:f>'Item-3'!$D$73</c:f>
              <c:strCache>
                <c:ptCount val="1"/>
                <c:pt idx="0">
                  <c:v>2023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'Item-3'!$A$74:$A$85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'Item-3'!$D$74:$D$85</c:f>
              <c:numCache>
                <c:formatCode>General</c:formatCode>
                <c:ptCount val="12"/>
                <c:pt idx="0">
                  <c:v>1481</c:v>
                </c:pt>
                <c:pt idx="1">
                  <c:v>1600</c:v>
                </c:pt>
                <c:pt idx="2">
                  <c:v>1132</c:v>
                </c:pt>
                <c:pt idx="3">
                  <c:v>1284</c:v>
                </c:pt>
                <c:pt idx="4">
                  <c:v>1333</c:v>
                </c:pt>
                <c:pt idx="5">
                  <c:v>1251</c:v>
                </c:pt>
                <c:pt idx="6">
                  <c:v>1351</c:v>
                </c:pt>
                <c:pt idx="7">
                  <c:v>1161</c:v>
                </c:pt>
                <c:pt idx="8">
                  <c:v>1244</c:v>
                </c:pt>
                <c:pt idx="9">
                  <c:v>1359</c:v>
                </c:pt>
                <c:pt idx="10">
                  <c:v>1735</c:v>
                </c:pt>
                <c:pt idx="11">
                  <c:v>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91-4738-9306-B03057E5BEAA}"/>
            </c:ext>
          </c:extLst>
        </c:ser>
        <c:ser>
          <c:idx val="3"/>
          <c:order val="3"/>
          <c:tx>
            <c:strRef>
              <c:f>'Item-3'!$E$73</c:f>
              <c:strCache>
                <c:ptCount val="1"/>
                <c:pt idx="0">
                  <c:v>2024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'Item-3'!$A$74:$A$85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'Item-3'!$E$74:$E$85</c:f>
              <c:numCache>
                <c:formatCode>General</c:formatCode>
                <c:ptCount val="12"/>
                <c:pt idx="0">
                  <c:v>1621</c:v>
                </c:pt>
                <c:pt idx="1">
                  <c:v>1752</c:v>
                </c:pt>
                <c:pt idx="2">
                  <c:v>1238</c:v>
                </c:pt>
                <c:pt idx="3">
                  <c:v>2091</c:v>
                </c:pt>
                <c:pt idx="4">
                  <c:v>2018</c:v>
                </c:pt>
                <c:pt idx="5">
                  <c:v>1386</c:v>
                </c:pt>
                <c:pt idx="6">
                  <c:v>1205</c:v>
                </c:pt>
                <c:pt idx="7">
                  <c:v>1295</c:v>
                </c:pt>
                <c:pt idx="8">
                  <c:v>1136</c:v>
                </c:pt>
                <c:pt idx="9">
                  <c:v>1211</c:v>
                </c:pt>
                <c:pt idx="10">
                  <c:v>1156</c:v>
                </c:pt>
                <c:pt idx="11">
                  <c:v>1320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91-4738-9306-B03057E5BEAA}"/>
            </c:ext>
          </c:extLst>
        </c:ser>
        <c:ser>
          <c:idx val="4"/>
          <c:order val="4"/>
          <c:tx>
            <c:strRef>
              <c:f>'Item-3'!$F$73</c:f>
              <c:strCache>
                <c:ptCount val="1"/>
                <c:pt idx="0">
                  <c:v>2025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'Item-3'!$A$74:$A$85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'Item-3'!$F$74:$F$76</c:f>
              <c:numCache>
                <c:formatCode>General</c:formatCode>
                <c:ptCount val="3"/>
                <c:pt idx="0">
                  <c:v>1430</c:v>
                </c:pt>
                <c:pt idx="1">
                  <c:v>1855</c:v>
                </c:pt>
                <c:pt idx="2">
                  <c:v>1779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91-4738-9306-B03057E5B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161711"/>
        <c:axId val="1443154511"/>
      </c:lineChart>
      <c:catAx>
        <c:axId val="144316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Tiime Period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154511"/>
        <c:crosses val="autoZero"/>
        <c:auto val="1"/>
        <c:lblAlgn val="ctr"/>
        <c:lblOffset val="100"/>
        <c:noMultiLvlLbl val="0"/>
      </c:catAx>
      <c:valAx>
        <c:axId val="144315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  <a:r>
                  <a:rPr lang="en-US" baseline="0"/>
                  <a:t> (Units)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16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VS Deseasonalised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'Item-3'!$D$1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'Item-3'!$D$2:$D$52</c:f>
              <c:numCache>
                <c:formatCode>General</c:formatCode>
                <c:ptCount val="51"/>
                <c:pt idx="0">
                  <c:v>1326</c:v>
                </c:pt>
                <c:pt idx="1">
                  <c:v>1434</c:v>
                </c:pt>
                <c:pt idx="2">
                  <c:v>1017</c:v>
                </c:pt>
                <c:pt idx="3">
                  <c:v>1152</c:v>
                </c:pt>
                <c:pt idx="4">
                  <c:v>1197</c:v>
                </c:pt>
                <c:pt idx="5">
                  <c:v>1120</c:v>
                </c:pt>
                <c:pt idx="6">
                  <c:v>1210</c:v>
                </c:pt>
                <c:pt idx="7">
                  <c:v>1043</c:v>
                </c:pt>
                <c:pt idx="8">
                  <c:v>1117</c:v>
                </c:pt>
                <c:pt idx="9">
                  <c:v>1222</c:v>
                </c:pt>
                <c:pt idx="10">
                  <c:v>1562</c:v>
                </c:pt>
                <c:pt idx="11">
                  <c:v>1524</c:v>
                </c:pt>
                <c:pt idx="12">
                  <c:v>1372</c:v>
                </c:pt>
                <c:pt idx="13">
                  <c:v>1483</c:v>
                </c:pt>
                <c:pt idx="14">
                  <c:v>1050</c:v>
                </c:pt>
                <c:pt idx="15">
                  <c:v>1190</c:v>
                </c:pt>
                <c:pt idx="16">
                  <c:v>1236</c:v>
                </c:pt>
                <c:pt idx="17">
                  <c:v>1157</c:v>
                </c:pt>
                <c:pt idx="18">
                  <c:v>1250</c:v>
                </c:pt>
                <c:pt idx="19">
                  <c:v>1077</c:v>
                </c:pt>
                <c:pt idx="20">
                  <c:v>1153</c:v>
                </c:pt>
                <c:pt idx="21">
                  <c:v>1260</c:v>
                </c:pt>
                <c:pt idx="22">
                  <c:v>1610</c:v>
                </c:pt>
                <c:pt idx="23">
                  <c:v>1572</c:v>
                </c:pt>
                <c:pt idx="24">
                  <c:v>1481</c:v>
                </c:pt>
                <c:pt idx="25">
                  <c:v>1600</c:v>
                </c:pt>
                <c:pt idx="26">
                  <c:v>1132</c:v>
                </c:pt>
                <c:pt idx="27">
                  <c:v>1284</c:v>
                </c:pt>
                <c:pt idx="28">
                  <c:v>1333</c:v>
                </c:pt>
                <c:pt idx="29">
                  <c:v>1251</c:v>
                </c:pt>
                <c:pt idx="30">
                  <c:v>1351</c:v>
                </c:pt>
                <c:pt idx="31">
                  <c:v>1161</c:v>
                </c:pt>
                <c:pt idx="32">
                  <c:v>1244</c:v>
                </c:pt>
                <c:pt idx="33">
                  <c:v>1359</c:v>
                </c:pt>
                <c:pt idx="34">
                  <c:v>1735</c:v>
                </c:pt>
                <c:pt idx="35">
                  <c:v>1696</c:v>
                </c:pt>
                <c:pt idx="36">
                  <c:v>1621</c:v>
                </c:pt>
                <c:pt idx="37">
                  <c:v>1752</c:v>
                </c:pt>
                <c:pt idx="38">
                  <c:v>1238</c:v>
                </c:pt>
                <c:pt idx="39">
                  <c:v>2091</c:v>
                </c:pt>
                <c:pt idx="40">
                  <c:v>2018</c:v>
                </c:pt>
                <c:pt idx="41">
                  <c:v>1386</c:v>
                </c:pt>
                <c:pt idx="42">
                  <c:v>1205</c:v>
                </c:pt>
                <c:pt idx="43">
                  <c:v>1295</c:v>
                </c:pt>
                <c:pt idx="44">
                  <c:v>1136</c:v>
                </c:pt>
                <c:pt idx="45">
                  <c:v>1211</c:v>
                </c:pt>
                <c:pt idx="46">
                  <c:v>1156</c:v>
                </c:pt>
                <c:pt idx="47">
                  <c:v>1320</c:v>
                </c:pt>
                <c:pt idx="48">
                  <c:v>1430</c:v>
                </c:pt>
                <c:pt idx="49">
                  <c:v>1855</c:v>
                </c:pt>
                <c:pt idx="50">
                  <c:v>1779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9F-4B96-8788-F78E01E8D9FB}"/>
            </c:ext>
          </c:extLst>
        </c:ser>
        <c:ser>
          <c:idx val="1"/>
          <c:order val="1"/>
          <c:tx>
            <c:strRef>
              <c:f>'Item-3'!$K$1</c:f>
              <c:strCache>
                <c:ptCount val="1"/>
                <c:pt idx="0">
                  <c:v>Deseasonalised 
Demand (y)</c:v>
                </c:pt>
              </c:strCache>
            </c:strRef>
          </c:tx>
          <c:spPr>
            <a:ln w="22225" cap="rnd" cmpd="dbl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'Item-3'!$C$2:$C$52</c:f>
              <c:numCache>
                <c:formatCode>mmm\-yy</c:formatCode>
                <c:ptCount val="51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  <c:pt idx="36">
                  <c:v>45292</c:v>
                </c:pt>
                <c:pt idx="37">
                  <c:v>45323</c:v>
                </c:pt>
                <c:pt idx="38">
                  <c:v>45352</c:v>
                </c:pt>
                <c:pt idx="39">
                  <c:v>45383</c:v>
                </c:pt>
                <c:pt idx="40">
                  <c:v>45413</c:v>
                </c:pt>
                <c:pt idx="41">
                  <c:v>45444</c:v>
                </c:pt>
                <c:pt idx="42">
                  <c:v>45474</c:v>
                </c:pt>
                <c:pt idx="43">
                  <c:v>45505</c:v>
                </c:pt>
                <c:pt idx="44">
                  <c:v>45536</c:v>
                </c:pt>
                <c:pt idx="45">
                  <c:v>45566</c:v>
                </c:pt>
                <c:pt idx="46">
                  <c:v>45597</c:v>
                </c:pt>
                <c:pt idx="47">
                  <c:v>45627</c:v>
                </c:pt>
                <c:pt idx="48">
                  <c:v>45658</c:v>
                </c:pt>
                <c:pt idx="49">
                  <c:v>45689</c:v>
                </c:pt>
                <c:pt idx="50">
                  <c:v>45717</c:v>
                </c:pt>
              </c:numCache>
            </c:numRef>
          </c:cat>
          <c:val>
            <c:numRef>
              <c:f>'Item-3'!$K$2:$K$52</c:f>
              <c:numCache>
                <c:formatCode>0.00</c:formatCode>
                <c:ptCount val="51"/>
                <c:pt idx="0">
                  <c:v>1224.2786633715727</c:v>
                </c:pt>
                <c:pt idx="1">
                  <c:v>1177.1930337602448</c:v>
                </c:pt>
                <c:pt idx="2">
                  <c:v>1090.9486246246931</c:v>
                </c:pt>
                <c:pt idx="3">
                  <c:v>1044.5613365718295</c:v>
                </c:pt>
                <c:pt idx="4">
                  <c:v>1099.0801322654806</c:v>
                </c:pt>
                <c:pt idx="5">
                  <c:v>1241.4369283287735</c:v>
                </c:pt>
                <c:pt idx="6">
                  <c:v>1329.812334505044</c:v>
                </c:pt>
                <c:pt idx="7">
                  <c:v>1248.5416523348622</c:v>
                </c:pt>
                <c:pt idx="8">
                  <c:v>1331.2300004015442</c:v>
                </c:pt>
                <c:pt idx="9">
                  <c:v>1343.639195988151</c:v>
                </c:pt>
                <c:pt idx="10">
                  <c:v>1447.2673983665766</c:v>
                </c:pt>
                <c:pt idx="11">
                  <c:v>1386.3113917832359</c:v>
                </c:pt>
                <c:pt idx="12">
                  <c:v>1266.7498688882338</c:v>
                </c:pt>
                <c:pt idx="13">
                  <c:v>1217.4179003252739</c:v>
                </c:pt>
                <c:pt idx="14">
                  <c:v>1126.3481375181198</c:v>
                </c:pt>
                <c:pt idx="15">
                  <c:v>1079.0173528823584</c:v>
                </c:pt>
                <c:pt idx="16">
                  <c:v>1134.8897606350324</c:v>
                </c:pt>
                <c:pt idx="17">
                  <c:v>1282.4486839967776</c:v>
                </c:pt>
                <c:pt idx="18">
                  <c:v>1373.773072835789</c:v>
                </c:pt>
                <c:pt idx="19">
                  <c:v>1289.2419554790474</c:v>
                </c:pt>
                <c:pt idx="20">
                  <c:v>1374.1344587851211</c:v>
                </c:pt>
                <c:pt idx="21">
                  <c:v>1385.4217569108591</c:v>
                </c:pt>
                <c:pt idx="22">
                  <c:v>1491.7416846159974</c:v>
                </c:pt>
                <c:pt idx="23">
                  <c:v>1429.9747427055422</c:v>
                </c:pt>
                <c:pt idx="24">
                  <c:v>1367.3881602211911</c:v>
                </c:pt>
                <c:pt idx="25">
                  <c:v>1313.4650306948336</c:v>
                </c:pt>
                <c:pt idx="26">
                  <c:v>1214.3105634957251</c:v>
                </c:pt>
                <c:pt idx="27">
                  <c:v>1164.2506563873515</c:v>
                </c:pt>
                <c:pt idx="28">
                  <c:v>1223.9547337593028</c:v>
                </c:pt>
                <c:pt idx="29">
                  <c:v>1386.6407119100854</c:v>
                </c:pt>
                <c:pt idx="30">
                  <c:v>1484.7739371209209</c:v>
                </c:pt>
                <c:pt idx="31">
                  <c:v>1389.7956455999758</c:v>
                </c:pt>
                <c:pt idx="32">
                  <c:v>1482.5873952547186</c:v>
                </c:pt>
                <c:pt idx="33">
                  <c:v>1494.2763235252837</c:v>
                </c:pt>
                <c:pt idx="34">
                  <c:v>1607.5601383905314</c:v>
                </c:pt>
                <c:pt idx="35">
                  <c:v>1542.7717325881677</c:v>
                </c:pt>
                <c:pt idx="36">
                  <c:v>1496.648350924072</c:v>
                </c:pt>
                <c:pt idx="37">
                  <c:v>1438.2442086108429</c:v>
                </c:pt>
                <c:pt idx="38">
                  <c:v>1328.0180897594591</c:v>
                </c:pt>
                <c:pt idx="39">
                  <c:v>1895.98763435043</c:v>
                </c:pt>
                <c:pt idx="40">
                  <c:v>1852.9187192245108</c:v>
                </c:pt>
                <c:pt idx="41">
                  <c:v>1536.2781988068571</c:v>
                </c:pt>
                <c:pt idx="42">
                  <c:v>1324.3172422137006</c:v>
                </c:pt>
                <c:pt idx="43">
                  <c:v>1550.2027226976475</c:v>
                </c:pt>
                <c:pt idx="44">
                  <c:v>1353.8740201039873</c:v>
                </c:pt>
                <c:pt idx="45">
                  <c:v>1331.5442441421035</c:v>
                </c:pt>
                <c:pt idx="46">
                  <c:v>1071.0890605068901</c:v>
                </c:pt>
                <c:pt idx="47">
                  <c:v>1200.7421503634325</c:v>
                </c:pt>
                <c:pt idx="48">
                  <c:v>1320.3005193222843</c:v>
                </c:pt>
                <c:pt idx="49">
                  <c:v>1522.7985199618226</c:v>
                </c:pt>
                <c:pt idx="50">
                  <c:v>1908.3555587092712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9F-4B96-8788-F78E01E8D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065231"/>
        <c:axId val="1443063791"/>
      </c:lineChart>
      <c:catAx>
        <c:axId val="144306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063791"/>
        <c:crosses val="autoZero"/>
        <c:auto val="1"/>
        <c:lblAlgn val="ctr"/>
        <c:lblOffset val="100"/>
        <c:noMultiLvlLbl val="0"/>
      </c:catAx>
      <c:valAx>
        <c:axId val="144306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06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VS Forecasted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'Item-3'!$D$1</c:f>
              <c:strCache>
                <c:ptCount val="1"/>
                <c:pt idx="0">
                  <c:v>Demand</c:v>
                </c:pt>
              </c:strCache>
            </c:strRef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'Item-3'!$C$2:$C$64</c:f>
              <c:numCache>
                <c:formatCode>mmm\-yy</c:formatCode>
                <c:ptCount val="63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  <c:pt idx="36">
                  <c:v>45292</c:v>
                </c:pt>
                <c:pt idx="37">
                  <c:v>45323</c:v>
                </c:pt>
                <c:pt idx="38">
                  <c:v>45352</c:v>
                </c:pt>
                <c:pt idx="39">
                  <c:v>45383</c:v>
                </c:pt>
                <c:pt idx="40">
                  <c:v>45413</c:v>
                </c:pt>
                <c:pt idx="41">
                  <c:v>45444</c:v>
                </c:pt>
                <c:pt idx="42">
                  <c:v>45474</c:v>
                </c:pt>
                <c:pt idx="43">
                  <c:v>45505</c:v>
                </c:pt>
                <c:pt idx="44">
                  <c:v>45536</c:v>
                </c:pt>
                <c:pt idx="45">
                  <c:v>45566</c:v>
                </c:pt>
                <c:pt idx="46">
                  <c:v>45597</c:v>
                </c:pt>
                <c:pt idx="47">
                  <c:v>45627</c:v>
                </c:pt>
                <c:pt idx="48">
                  <c:v>45658</c:v>
                </c:pt>
                <c:pt idx="49">
                  <c:v>45689</c:v>
                </c:pt>
                <c:pt idx="50">
                  <c:v>45717</c:v>
                </c:pt>
                <c:pt idx="51">
                  <c:v>45748</c:v>
                </c:pt>
                <c:pt idx="52">
                  <c:v>45778</c:v>
                </c:pt>
                <c:pt idx="53">
                  <c:v>45809</c:v>
                </c:pt>
                <c:pt idx="54">
                  <c:v>45839</c:v>
                </c:pt>
                <c:pt idx="55">
                  <c:v>45870</c:v>
                </c:pt>
                <c:pt idx="56">
                  <c:v>45901</c:v>
                </c:pt>
                <c:pt idx="57">
                  <c:v>45931</c:v>
                </c:pt>
                <c:pt idx="58">
                  <c:v>45962</c:v>
                </c:pt>
                <c:pt idx="59">
                  <c:v>45992</c:v>
                </c:pt>
                <c:pt idx="60">
                  <c:v>46023</c:v>
                </c:pt>
                <c:pt idx="61">
                  <c:v>46054</c:v>
                </c:pt>
                <c:pt idx="62">
                  <c:v>46082</c:v>
                </c:pt>
              </c:numCache>
            </c:numRef>
          </c:cat>
          <c:val>
            <c:numRef>
              <c:f>'Item-3'!$D$2:$D$64</c:f>
              <c:numCache>
                <c:formatCode>General</c:formatCode>
                <c:ptCount val="63"/>
                <c:pt idx="0">
                  <c:v>1326</c:v>
                </c:pt>
                <c:pt idx="1">
                  <c:v>1434</c:v>
                </c:pt>
                <c:pt idx="2">
                  <c:v>1017</c:v>
                </c:pt>
                <c:pt idx="3">
                  <c:v>1152</c:v>
                </c:pt>
                <c:pt idx="4">
                  <c:v>1197</c:v>
                </c:pt>
                <c:pt idx="5">
                  <c:v>1120</c:v>
                </c:pt>
                <c:pt idx="6">
                  <c:v>1210</c:v>
                </c:pt>
                <c:pt idx="7">
                  <c:v>1043</c:v>
                </c:pt>
                <c:pt idx="8">
                  <c:v>1117</c:v>
                </c:pt>
                <c:pt idx="9">
                  <c:v>1222</c:v>
                </c:pt>
                <c:pt idx="10">
                  <c:v>1562</c:v>
                </c:pt>
                <c:pt idx="11">
                  <c:v>1524</c:v>
                </c:pt>
                <c:pt idx="12">
                  <c:v>1372</c:v>
                </c:pt>
                <c:pt idx="13">
                  <c:v>1483</c:v>
                </c:pt>
                <c:pt idx="14">
                  <c:v>1050</c:v>
                </c:pt>
                <c:pt idx="15">
                  <c:v>1190</c:v>
                </c:pt>
                <c:pt idx="16">
                  <c:v>1236</c:v>
                </c:pt>
                <c:pt idx="17">
                  <c:v>1157</c:v>
                </c:pt>
                <c:pt idx="18">
                  <c:v>1250</c:v>
                </c:pt>
                <c:pt idx="19">
                  <c:v>1077</c:v>
                </c:pt>
                <c:pt idx="20">
                  <c:v>1153</c:v>
                </c:pt>
                <c:pt idx="21">
                  <c:v>1260</c:v>
                </c:pt>
                <c:pt idx="22">
                  <c:v>1610</c:v>
                </c:pt>
                <c:pt idx="23">
                  <c:v>1572</c:v>
                </c:pt>
                <c:pt idx="24">
                  <c:v>1481</c:v>
                </c:pt>
                <c:pt idx="25">
                  <c:v>1600</c:v>
                </c:pt>
                <c:pt idx="26">
                  <c:v>1132</c:v>
                </c:pt>
                <c:pt idx="27">
                  <c:v>1284</c:v>
                </c:pt>
                <c:pt idx="28">
                  <c:v>1333</c:v>
                </c:pt>
                <c:pt idx="29">
                  <c:v>1251</c:v>
                </c:pt>
                <c:pt idx="30">
                  <c:v>1351</c:v>
                </c:pt>
                <c:pt idx="31">
                  <c:v>1161</c:v>
                </c:pt>
                <c:pt idx="32">
                  <c:v>1244</c:v>
                </c:pt>
                <c:pt idx="33">
                  <c:v>1359</c:v>
                </c:pt>
                <c:pt idx="34">
                  <c:v>1735</c:v>
                </c:pt>
                <c:pt idx="35">
                  <c:v>1696</c:v>
                </c:pt>
                <c:pt idx="36">
                  <c:v>1621</c:v>
                </c:pt>
                <c:pt idx="37">
                  <c:v>1752</c:v>
                </c:pt>
                <c:pt idx="38">
                  <c:v>1238</c:v>
                </c:pt>
                <c:pt idx="39">
                  <c:v>2091</c:v>
                </c:pt>
                <c:pt idx="40">
                  <c:v>2018</c:v>
                </c:pt>
                <c:pt idx="41">
                  <c:v>1386</c:v>
                </c:pt>
                <c:pt idx="42">
                  <c:v>1205</c:v>
                </c:pt>
                <c:pt idx="43">
                  <c:v>1295</c:v>
                </c:pt>
                <c:pt idx="44">
                  <c:v>1136</c:v>
                </c:pt>
                <c:pt idx="45">
                  <c:v>1211</c:v>
                </c:pt>
                <c:pt idx="46">
                  <c:v>1156</c:v>
                </c:pt>
                <c:pt idx="47">
                  <c:v>1320</c:v>
                </c:pt>
                <c:pt idx="48">
                  <c:v>1430</c:v>
                </c:pt>
                <c:pt idx="49">
                  <c:v>1855</c:v>
                </c:pt>
                <c:pt idx="50">
                  <c:v>1779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F-48E2-A67C-032A3FD007D8}"/>
            </c:ext>
          </c:extLst>
        </c:ser>
        <c:ser>
          <c:idx val="1"/>
          <c:order val="1"/>
          <c:tx>
            <c:strRef>
              <c:f>'Item-3'!$N$1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'Item-3'!$C$2:$C$64</c:f>
              <c:numCache>
                <c:formatCode>mmm\-yy</c:formatCode>
                <c:ptCount val="63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  <c:pt idx="36">
                  <c:v>45292</c:v>
                </c:pt>
                <c:pt idx="37">
                  <c:v>45323</c:v>
                </c:pt>
                <c:pt idx="38">
                  <c:v>45352</c:v>
                </c:pt>
                <c:pt idx="39">
                  <c:v>45383</c:v>
                </c:pt>
                <c:pt idx="40">
                  <c:v>45413</c:v>
                </c:pt>
                <c:pt idx="41">
                  <c:v>45444</c:v>
                </c:pt>
                <c:pt idx="42">
                  <c:v>45474</c:v>
                </c:pt>
                <c:pt idx="43">
                  <c:v>45505</c:v>
                </c:pt>
                <c:pt idx="44">
                  <c:v>45536</c:v>
                </c:pt>
                <c:pt idx="45">
                  <c:v>45566</c:v>
                </c:pt>
                <c:pt idx="46">
                  <c:v>45597</c:v>
                </c:pt>
                <c:pt idx="47">
                  <c:v>45627</c:v>
                </c:pt>
                <c:pt idx="48">
                  <c:v>45658</c:v>
                </c:pt>
                <c:pt idx="49">
                  <c:v>45689</c:v>
                </c:pt>
                <c:pt idx="50">
                  <c:v>45717</c:v>
                </c:pt>
                <c:pt idx="51">
                  <c:v>45748</c:v>
                </c:pt>
                <c:pt idx="52">
                  <c:v>45778</c:v>
                </c:pt>
                <c:pt idx="53">
                  <c:v>45809</c:v>
                </c:pt>
                <c:pt idx="54">
                  <c:v>45839</c:v>
                </c:pt>
                <c:pt idx="55">
                  <c:v>45870</c:v>
                </c:pt>
                <c:pt idx="56">
                  <c:v>45901</c:v>
                </c:pt>
                <c:pt idx="57">
                  <c:v>45931</c:v>
                </c:pt>
                <c:pt idx="58">
                  <c:v>45962</c:v>
                </c:pt>
                <c:pt idx="59">
                  <c:v>45992</c:v>
                </c:pt>
                <c:pt idx="60">
                  <c:v>46023</c:v>
                </c:pt>
                <c:pt idx="61">
                  <c:v>46054</c:v>
                </c:pt>
                <c:pt idx="62">
                  <c:v>46082</c:v>
                </c:pt>
              </c:numCache>
            </c:numRef>
          </c:cat>
          <c:val>
            <c:numRef>
              <c:f>'Item-3'!$N$2:$N$64</c:f>
              <c:numCache>
                <c:formatCode>0.00</c:formatCode>
                <c:ptCount val="63"/>
                <c:pt idx="0">
                  <c:v>1283.9212984097967</c:v>
                </c:pt>
                <c:pt idx="1">
                  <c:v>1452.4024423107289</c:v>
                </c:pt>
                <c:pt idx="2">
                  <c:v>1117.8874281427582</c:v>
                </c:pt>
                <c:pt idx="3">
                  <c:v>1330.0917628158879</c:v>
                </c:pt>
                <c:pt idx="4">
                  <c:v>1320.9774923881794</c:v>
                </c:pt>
                <c:pt idx="5">
                  <c:v>1100.4684598268066</c:v>
                </c:pt>
                <c:pt idx="6">
                  <c:v>1116.1410438915525</c:v>
                </c:pt>
                <c:pt idx="7">
                  <c:v>1030.4609447516168</c:v>
                </c:pt>
                <c:pt idx="8">
                  <c:v>1040.7898764656952</c:v>
                </c:pt>
                <c:pt idx="9">
                  <c:v>1134.3600244600239</c:v>
                </c:pt>
                <c:pt idx="10">
                  <c:v>1353.5703363477799</c:v>
                </c:pt>
                <c:pt idx="11">
                  <c:v>1386.2639182986081</c:v>
                </c:pt>
                <c:pt idx="12">
                  <c:v>1373.236243501477</c:v>
                </c:pt>
                <c:pt idx="13">
                  <c:v>1552.8553148087992</c:v>
                </c:pt>
                <c:pt idx="14">
                  <c:v>1194.7610859219158</c:v>
                </c:pt>
                <c:pt idx="15">
                  <c:v>1421.036887875083</c:v>
                </c:pt>
                <c:pt idx="16">
                  <c:v>1410.7876968882124</c:v>
                </c:pt>
                <c:pt idx="17">
                  <c:v>1174.8652596752509</c:v>
                </c:pt>
                <c:pt idx="18">
                  <c:v>1191.1746649526808</c:v>
                </c:pt>
                <c:pt idx="19">
                  <c:v>1099.3487209512798</c:v>
                </c:pt>
                <c:pt idx="20">
                  <c:v>1109.9826866111612</c:v>
                </c:pt>
                <c:pt idx="21">
                  <c:v>1209.3579815790101</c:v>
                </c:pt>
                <c:pt idx="22">
                  <c:v>1442.5709790016774</c:v>
                </c:pt>
                <c:pt idx="23">
                  <c:v>1476.917520785853</c:v>
                </c:pt>
                <c:pt idx="24">
                  <c:v>1462.5511885931571</c:v>
                </c:pt>
                <c:pt idx="25">
                  <c:v>1653.3081873068697</c:v>
                </c:pt>
                <c:pt idx="26">
                  <c:v>1271.6347437010734</c:v>
                </c:pt>
                <c:pt idx="27">
                  <c:v>1511.9820129342777</c:v>
                </c:pt>
                <c:pt idx="28">
                  <c:v>1500.597901388245</c:v>
                </c:pt>
                <c:pt idx="29">
                  <c:v>1249.2620595236954</c:v>
                </c:pt>
                <c:pt idx="30">
                  <c:v>1266.2082860138089</c:v>
                </c:pt>
                <c:pt idx="31">
                  <c:v>1168.2364971509423</c:v>
                </c:pt>
                <c:pt idx="32">
                  <c:v>1179.1754967566274</c:v>
                </c:pt>
                <c:pt idx="33">
                  <c:v>1284.3559386979966</c:v>
                </c:pt>
                <c:pt idx="34">
                  <c:v>1531.5716216555745</c:v>
                </c:pt>
                <c:pt idx="35">
                  <c:v>1567.5711232730978</c:v>
                </c:pt>
                <c:pt idx="36">
                  <c:v>1551.8661336848375</c:v>
                </c:pt>
                <c:pt idx="37">
                  <c:v>1753.7610598049398</c:v>
                </c:pt>
                <c:pt idx="38">
                  <c:v>1348.5084014802312</c:v>
                </c:pt>
                <c:pt idx="39">
                  <c:v>1602.9271379934726</c:v>
                </c:pt>
                <c:pt idx="40">
                  <c:v>1590.4081058882778</c:v>
                </c:pt>
                <c:pt idx="41">
                  <c:v>1323.6588593721397</c:v>
                </c:pt>
                <c:pt idx="42">
                  <c:v>1341.2419070749368</c:v>
                </c:pt>
                <c:pt idx="43">
                  <c:v>1237.1242733506053</c:v>
                </c:pt>
                <c:pt idx="44">
                  <c:v>1248.3683069020931</c:v>
                </c:pt>
                <c:pt idx="45">
                  <c:v>1359.3538958169831</c:v>
                </c:pt>
                <c:pt idx="46">
                  <c:v>1620.5722643094721</c:v>
                </c:pt>
                <c:pt idx="47">
                  <c:v>1658.2247257603426</c:v>
                </c:pt>
                <c:pt idx="48">
                  <c:v>1641.1810787765173</c:v>
                </c:pt>
                <c:pt idx="49">
                  <c:v>1854.2139323030101</c:v>
                </c:pt>
                <c:pt idx="50">
                  <c:v>1425.3820592593886</c:v>
                </c:pt>
                <c:pt idx="51">
                  <c:v>1693.872263052667</c:v>
                </c:pt>
                <c:pt idx="52">
                  <c:v>1680.2183103883106</c:v>
                </c:pt>
                <c:pt idx="53">
                  <c:v>1398.0556592205844</c:v>
                </c:pt>
                <c:pt idx="54">
                  <c:v>1416.2755281360651</c:v>
                </c:pt>
                <c:pt idx="55">
                  <c:v>1306.0120495502679</c:v>
                </c:pt>
                <c:pt idx="56">
                  <c:v>1317.5611170475593</c:v>
                </c:pt>
                <c:pt idx="57">
                  <c:v>1434.3518529359694</c:v>
                </c:pt>
                <c:pt idx="58">
                  <c:v>1709.5729069633692</c:v>
                </c:pt>
                <c:pt idx="59">
                  <c:v>1748.8783282475877</c:v>
                </c:pt>
                <c:pt idx="60">
                  <c:v>1730.4960238681977</c:v>
                </c:pt>
                <c:pt idx="61">
                  <c:v>1954.6668048010802</c:v>
                </c:pt>
                <c:pt idx="62">
                  <c:v>1502.255717038546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F-48E2-A67C-032A3FD00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699679"/>
        <c:axId val="1017698719"/>
      </c:lineChart>
      <c:dateAx>
        <c:axId val="1017699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698719"/>
        <c:crosses val="autoZero"/>
        <c:auto val="1"/>
        <c:lblOffset val="100"/>
        <c:baseTimeUnit val="months"/>
      </c:dateAx>
      <c:valAx>
        <c:axId val="101769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69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52551</xdr:colOff>
      <xdr:row>95</xdr:row>
      <xdr:rowOff>101644</xdr:rowOff>
    </xdr:from>
    <xdr:to>
      <xdr:col>12</xdr:col>
      <xdr:colOff>374099</xdr:colOff>
      <xdr:row>119</xdr:row>
      <xdr:rowOff>141838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A384995-46F6-0885-465A-AC1BE993B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203420</xdr:colOff>
      <xdr:row>120</xdr:row>
      <xdr:rowOff>92947</xdr:rowOff>
    </xdr:from>
    <xdr:to>
      <xdr:col>12</xdr:col>
      <xdr:colOff>95778</xdr:colOff>
      <xdr:row>144</xdr:row>
      <xdr:rowOff>48725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DD24886-992E-AAFE-3A78-E4F5FA47C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177029</xdr:colOff>
      <xdr:row>69</xdr:row>
      <xdr:rowOff>138544</xdr:rowOff>
    </xdr:from>
    <xdr:to>
      <xdr:col>17</xdr:col>
      <xdr:colOff>962120</xdr:colOff>
      <xdr:row>94</xdr:row>
      <xdr:rowOff>107757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886E4D-7EB8-BC13-4DBA-A26A60E34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396240</xdr:colOff>
      <xdr:row>139</xdr:row>
      <xdr:rowOff>131477</xdr:rowOff>
    </xdr:from>
    <xdr:to>
      <xdr:col>14</xdr:col>
      <xdr:colOff>59455</xdr:colOff>
      <xdr:row>160</xdr:row>
      <xdr:rowOff>19191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01F0719-7F41-F66C-864A-6EF467351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604175</xdr:colOff>
      <xdr:row>72</xdr:row>
      <xdr:rowOff>2009</xdr:rowOff>
    </xdr:from>
    <xdr:to>
      <xdr:col>21</xdr:col>
      <xdr:colOff>273672</xdr:colOff>
      <xdr:row>101</xdr:row>
      <xdr:rowOff>47913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B04812-B598-F524-F000-EA4FC825C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425547</xdr:colOff>
      <xdr:row>104</xdr:row>
      <xdr:rowOff>18764</xdr:rowOff>
    </xdr:from>
    <xdr:to>
      <xdr:col>16</xdr:col>
      <xdr:colOff>59455</xdr:colOff>
      <xdr:row>131</xdr:row>
      <xdr:rowOff>124554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2E5FD8-D43C-2A75-2E93-AC7302061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70</xdr:row>
      <xdr:rowOff>118110</xdr:rowOff>
    </xdr:from>
    <xdr:to>
      <xdr:col>16</xdr:col>
      <xdr:colOff>525780</xdr:colOff>
      <xdr:row>88</xdr:row>
      <xdr:rowOff>118110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8EC407-D064-72F5-25B8-4238D62DE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388620</xdr:colOff>
      <xdr:row>113</xdr:row>
      <xdr:rowOff>144786</xdr:rowOff>
    </xdr:from>
    <xdr:to>
      <xdr:col>12</xdr:col>
      <xdr:colOff>160020</xdr:colOff>
      <xdr:row>137</xdr:row>
      <xdr:rowOff>129540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AD0028-37AF-DD29-4C64-7FD85DFDC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398780</xdr:colOff>
      <xdr:row>90</xdr:row>
      <xdr:rowOff>137166</xdr:rowOff>
    </xdr:from>
    <xdr:to>
      <xdr:col>11</xdr:col>
      <xdr:colOff>353060</xdr:colOff>
      <xdr:row>111</xdr:row>
      <xdr:rowOff>53340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DD6D9D-28B6-2A8C-0E93-B91415A81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71</xdr:row>
      <xdr:rowOff>41910</xdr:rowOff>
    </xdr:from>
    <xdr:to>
      <xdr:col>19</xdr:col>
      <xdr:colOff>243840</xdr:colOff>
      <xdr:row>94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6858B0-B03A-80B5-9EF6-49DDF9FAE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312420</xdr:colOff>
      <xdr:row>122</xdr:row>
      <xdr:rowOff>137166</xdr:rowOff>
    </xdr:from>
    <xdr:to>
      <xdr:col>11</xdr:col>
      <xdr:colOff>327660</xdr:colOff>
      <xdr:row>145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FCAD8C-52D6-07B5-A9F6-E8FEFAC05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403860</xdr:colOff>
      <xdr:row>96</xdr:row>
      <xdr:rowOff>68586</xdr:rowOff>
    </xdr:from>
    <xdr:to>
      <xdr:col>11</xdr:col>
      <xdr:colOff>441960</xdr:colOff>
      <xdr:row>119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70AF0B-1299-DEE8-7C69-C52DDC871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608851</xdr:colOff>
      <xdr:row>71</xdr:row>
      <xdr:rowOff>25400</xdr:rowOff>
    </xdr:from>
    <xdr:to>
      <xdr:col>18</xdr:col>
      <xdr:colOff>493059</xdr:colOff>
      <xdr:row>92</xdr:row>
      <xdr:rowOff>37352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FE5E5B-FDD8-96A7-05A0-EAA53163B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276749</xdr:colOff>
      <xdr:row>99</xdr:row>
      <xdr:rowOff>0</xdr:rowOff>
    </xdr:from>
    <xdr:to>
      <xdr:col>13</xdr:col>
      <xdr:colOff>317837</xdr:colOff>
      <xdr:row>123</xdr:row>
      <xdr:rowOff>72662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0EA3BD-69F2-C1AF-1CF5-F16D2C0BD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478455</xdr:colOff>
      <xdr:row>130</xdr:row>
      <xdr:rowOff>60715</xdr:rowOff>
    </xdr:from>
    <xdr:to>
      <xdr:col>14</xdr:col>
      <xdr:colOff>153485</xdr:colOff>
      <xdr:row>155</xdr:row>
      <xdr:rowOff>27845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402D61-F158-08AB-95A2-87BE6A7FB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70</xdr:row>
      <xdr:rowOff>140970</xdr:rowOff>
    </xdr:from>
    <xdr:to>
      <xdr:col>19</xdr:col>
      <xdr:colOff>198120</xdr:colOff>
      <xdr:row>92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B323A3-3F68-9C7A-6096-1A4838315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435429</xdr:colOff>
      <xdr:row>132</xdr:row>
      <xdr:rowOff>77289</xdr:rowOff>
    </xdr:from>
    <xdr:to>
      <xdr:col>13</xdr:col>
      <xdr:colOff>161109</xdr:colOff>
      <xdr:row>153</xdr:row>
      <xdr:rowOff>145869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ACE543-BD18-63D5-9735-379A022D9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92529</xdr:colOff>
      <xdr:row>97</xdr:row>
      <xdr:rowOff>107775</xdr:rowOff>
    </xdr:from>
    <xdr:to>
      <xdr:col>14</xdr:col>
      <xdr:colOff>69669</xdr:colOff>
      <xdr:row>122</xdr:row>
      <xdr:rowOff>46809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58824A-B69B-1622-8B9A-D43D390DC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9042C-C202-41BC-8773-75AF6A6A9E06}">
  <dimension ref="A1:BA7"/>
  <sheetViews>
    <sheetView workbookViewId="0">
      <selection activeCell="K19" sqref="K19"/>
    </sheetView>
  </sheetViews>
  <sheetFormatPr defaultColWidth="7.21875" defaultRowHeight="14.4" x14ac:dyDescent="0.3"/>
  <cols>
    <col min="1" max="1" width="10.21875" bestFit="1" customWidth="1"/>
    <col min="2" max="2" width="10.33203125" bestFit="1" customWidth="1"/>
  </cols>
  <sheetData>
    <row r="1" spans="1:53" ht="25.2" x14ac:dyDescent="0.3">
      <c r="A1" s="22" t="s">
        <v>79</v>
      </c>
      <c r="B1" s="23" t="s">
        <v>2</v>
      </c>
      <c r="C1" s="24" t="s">
        <v>3</v>
      </c>
      <c r="D1" s="24" t="s">
        <v>4</v>
      </c>
      <c r="E1" s="24" t="s">
        <v>5</v>
      </c>
      <c r="F1" s="24" t="s">
        <v>6</v>
      </c>
      <c r="G1" s="24" t="s">
        <v>7</v>
      </c>
      <c r="H1" s="24" t="s">
        <v>8</v>
      </c>
      <c r="I1" s="24" t="s">
        <v>9</v>
      </c>
      <c r="J1" s="24" t="s">
        <v>10</v>
      </c>
      <c r="K1" s="24" t="s">
        <v>11</v>
      </c>
      <c r="L1" s="24" t="s">
        <v>12</v>
      </c>
      <c r="M1" s="24" t="s">
        <v>13</v>
      </c>
      <c r="N1" s="24" t="s">
        <v>14</v>
      </c>
      <c r="O1" s="24" t="s">
        <v>15</v>
      </c>
      <c r="P1" s="24" t="s">
        <v>16</v>
      </c>
      <c r="Q1" s="24" t="s">
        <v>17</v>
      </c>
      <c r="R1" s="24" t="s">
        <v>18</v>
      </c>
      <c r="S1" s="24" t="s">
        <v>19</v>
      </c>
      <c r="T1" s="24" t="s">
        <v>20</v>
      </c>
      <c r="U1" s="24" t="s">
        <v>21</v>
      </c>
      <c r="V1" s="24" t="s">
        <v>22</v>
      </c>
      <c r="W1" s="24" t="s">
        <v>23</v>
      </c>
      <c r="X1" s="24" t="s">
        <v>24</v>
      </c>
      <c r="Y1" s="24" t="s">
        <v>25</v>
      </c>
      <c r="Z1" s="24" t="s">
        <v>26</v>
      </c>
      <c r="AA1" s="24" t="s">
        <v>27</v>
      </c>
      <c r="AB1" s="24" t="s">
        <v>28</v>
      </c>
      <c r="AC1" s="24" t="s">
        <v>29</v>
      </c>
      <c r="AD1" s="24" t="s">
        <v>30</v>
      </c>
      <c r="AE1" s="24" t="s">
        <v>31</v>
      </c>
      <c r="AF1" s="24" t="s">
        <v>32</v>
      </c>
      <c r="AG1" s="24" t="s">
        <v>33</v>
      </c>
      <c r="AH1" s="24" t="s">
        <v>34</v>
      </c>
      <c r="AI1" s="24" t="s">
        <v>35</v>
      </c>
      <c r="AJ1" s="24" t="s">
        <v>36</v>
      </c>
      <c r="AK1" s="24" t="s">
        <v>37</v>
      </c>
      <c r="AL1" s="24" t="s">
        <v>38</v>
      </c>
      <c r="AM1" s="24" t="s">
        <v>39</v>
      </c>
      <c r="AN1" s="24" t="s">
        <v>40</v>
      </c>
      <c r="AO1" s="24" t="s">
        <v>41</v>
      </c>
      <c r="AP1" s="24" t="s">
        <v>42</v>
      </c>
      <c r="AQ1" s="24" t="s">
        <v>43</v>
      </c>
      <c r="AR1" s="24" t="s">
        <v>44</v>
      </c>
      <c r="AS1" s="24" t="s">
        <v>45</v>
      </c>
      <c r="AT1" s="24" t="s">
        <v>46</v>
      </c>
      <c r="AU1" s="24" t="s">
        <v>47</v>
      </c>
      <c r="AV1" s="24" t="s">
        <v>48</v>
      </c>
      <c r="AW1" s="24" t="s">
        <v>49</v>
      </c>
      <c r="AX1" s="24" t="s">
        <v>50</v>
      </c>
      <c r="AY1" s="24" t="s">
        <v>51</v>
      </c>
      <c r="AZ1" s="24" t="s">
        <v>52</v>
      </c>
      <c r="BA1" s="24" t="s">
        <v>53</v>
      </c>
    </row>
    <row r="2" spans="1:53" x14ac:dyDescent="0.3">
      <c r="A2" s="25" t="s">
        <v>73</v>
      </c>
      <c r="B2" s="26">
        <v>49566</v>
      </c>
      <c r="C2" s="27">
        <v>1457</v>
      </c>
      <c r="D2" s="27">
        <v>1509</v>
      </c>
      <c r="E2" s="27">
        <v>1127</v>
      </c>
      <c r="F2" s="27">
        <v>1281</v>
      </c>
      <c r="G2" s="27">
        <v>1331</v>
      </c>
      <c r="H2" s="27">
        <v>1287</v>
      </c>
      <c r="I2" s="27">
        <v>1393</v>
      </c>
      <c r="J2" s="27">
        <v>1172</v>
      </c>
      <c r="K2" s="27">
        <v>1256</v>
      </c>
      <c r="L2" s="27">
        <v>1375</v>
      </c>
      <c r="M2" s="27">
        <v>1686</v>
      </c>
      <c r="N2" s="27">
        <v>1711</v>
      </c>
      <c r="O2" s="27">
        <v>1514</v>
      </c>
      <c r="P2" s="27">
        <v>1577</v>
      </c>
      <c r="Q2" s="27">
        <v>1177</v>
      </c>
      <c r="R2" s="27">
        <v>1345</v>
      </c>
      <c r="S2" s="27">
        <v>1393</v>
      </c>
      <c r="T2" s="27">
        <v>1349</v>
      </c>
      <c r="U2" s="27">
        <v>1460</v>
      </c>
      <c r="V2" s="27">
        <v>1227</v>
      </c>
      <c r="W2" s="27">
        <v>1316</v>
      </c>
      <c r="X2" s="27">
        <v>1439</v>
      </c>
      <c r="Y2" s="27">
        <v>1764</v>
      </c>
      <c r="Z2" s="27">
        <v>1790</v>
      </c>
      <c r="AA2" s="27">
        <v>1651</v>
      </c>
      <c r="AB2" s="27">
        <v>1718</v>
      </c>
      <c r="AC2" s="27">
        <v>1281</v>
      </c>
      <c r="AD2" s="27">
        <v>1464</v>
      </c>
      <c r="AE2" s="27">
        <v>1515</v>
      </c>
      <c r="AF2" s="27">
        <v>1467</v>
      </c>
      <c r="AG2" s="27">
        <v>1587</v>
      </c>
      <c r="AH2" s="27">
        <v>1334</v>
      </c>
      <c r="AI2" s="27">
        <v>1431</v>
      </c>
      <c r="AJ2" s="27">
        <v>1567</v>
      </c>
      <c r="AK2" s="27">
        <v>1919</v>
      </c>
      <c r="AL2" s="27">
        <v>1944</v>
      </c>
      <c r="AM2" s="27">
        <v>1745</v>
      </c>
      <c r="AN2" s="27">
        <v>1826</v>
      </c>
      <c r="AO2" s="27">
        <v>1362</v>
      </c>
      <c r="AP2" s="28">
        <v>2292</v>
      </c>
      <c r="AQ2" s="28">
        <v>2210</v>
      </c>
      <c r="AR2" s="28">
        <v>1517</v>
      </c>
      <c r="AS2" s="28">
        <v>1320</v>
      </c>
      <c r="AT2" s="28">
        <v>1419</v>
      </c>
      <c r="AU2" s="28">
        <v>1244</v>
      </c>
      <c r="AV2" s="28">
        <v>1326</v>
      </c>
      <c r="AW2" s="28">
        <v>1266</v>
      </c>
      <c r="AX2" s="28">
        <v>1446</v>
      </c>
      <c r="AY2" s="28">
        <v>1566</v>
      </c>
      <c r="AZ2" s="28">
        <v>2030</v>
      </c>
      <c r="BA2" s="28">
        <v>1952</v>
      </c>
    </row>
    <row r="3" spans="1:53" x14ac:dyDescent="0.3">
      <c r="A3" s="25" t="s">
        <v>74</v>
      </c>
      <c r="B3" s="26">
        <v>49956</v>
      </c>
      <c r="C3" s="27">
        <v>1662</v>
      </c>
      <c r="D3" s="27">
        <v>1579</v>
      </c>
      <c r="E3" s="27">
        <v>1342</v>
      </c>
      <c r="F3" s="27">
        <v>1157</v>
      </c>
      <c r="G3" s="27">
        <v>1354</v>
      </c>
      <c r="H3" s="27">
        <v>1293</v>
      </c>
      <c r="I3" s="27">
        <v>1181</v>
      </c>
      <c r="J3" s="27">
        <v>1262</v>
      </c>
      <c r="K3" s="27">
        <v>1132</v>
      </c>
      <c r="L3" s="27">
        <v>1517</v>
      </c>
      <c r="M3" s="27">
        <v>1738</v>
      </c>
      <c r="N3" s="27">
        <v>1713</v>
      </c>
      <c r="O3" s="27">
        <v>1713</v>
      </c>
      <c r="P3" s="27">
        <v>1628</v>
      </c>
      <c r="Q3" s="27">
        <v>1384</v>
      </c>
      <c r="R3" s="27">
        <v>1193</v>
      </c>
      <c r="S3" s="27">
        <v>1397</v>
      </c>
      <c r="T3" s="27">
        <v>1335</v>
      </c>
      <c r="U3" s="27">
        <v>1220</v>
      </c>
      <c r="V3" s="27">
        <v>1304</v>
      </c>
      <c r="W3" s="27">
        <v>1169</v>
      </c>
      <c r="X3" s="27">
        <v>1566</v>
      </c>
      <c r="Y3" s="27">
        <v>1794</v>
      </c>
      <c r="Z3" s="27">
        <v>1769</v>
      </c>
      <c r="AA3" s="27">
        <v>1862</v>
      </c>
      <c r="AB3" s="27">
        <v>1771</v>
      </c>
      <c r="AC3" s="27">
        <v>1505</v>
      </c>
      <c r="AD3" s="27">
        <v>1297</v>
      </c>
      <c r="AE3" s="27">
        <v>1518</v>
      </c>
      <c r="AF3" s="27">
        <v>1451</v>
      </c>
      <c r="AG3" s="27">
        <v>1326</v>
      </c>
      <c r="AH3" s="27">
        <v>1417</v>
      </c>
      <c r="AI3" s="27">
        <v>1272</v>
      </c>
      <c r="AJ3" s="27">
        <v>1704</v>
      </c>
      <c r="AK3" s="27">
        <v>1944</v>
      </c>
      <c r="AL3" s="27">
        <v>1917</v>
      </c>
      <c r="AM3" s="27">
        <v>1961</v>
      </c>
      <c r="AN3" s="27">
        <v>1863</v>
      </c>
      <c r="AO3" s="27">
        <v>1578</v>
      </c>
      <c r="AP3" s="28">
        <v>2171</v>
      </c>
      <c r="AQ3" s="28">
        <v>2094</v>
      </c>
      <c r="AR3" s="28">
        <v>1437</v>
      </c>
      <c r="AS3" s="28">
        <v>1250</v>
      </c>
      <c r="AT3" s="28">
        <v>1342</v>
      </c>
      <c r="AU3" s="28">
        <v>1177</v>
      </c>
      <c r="AV3" s="28">
        <v>1255</v>
      </c>
      <c r="AW3" s="28">
        <v>1228</v>
      </c>
      <c r="AX3" s="28">
        <v>1367</v>
      </c>
      <c r="AY3" s="28">
        <v>1480</v>
      </c>
      <c r="AZ3" s="28">
        <v>1919</v>
      </c>
      <c r="BA3" s="28">
        <v>1838</v>
      </c>
    </row>
    <row r="4" spans="1:53" x14ac:dyDescent="0.3">
      <c r="A4" s="25" t="s">
        <v>75</v>
      </c>
      <c r="B4" s="26">
        <v>49566</v>
      </c>
      <c r="C4" s="27">
        <v>1326</v>
      </c>
      <c r="D4" s="27">
        <v>1434</v>
      </c>
      <c r="E4" s="27">
        <v>1017</v>
      </c>
      <c r="F4" s="27">
        <v>1152</v>
      </c>
      <c r="G4" s="27">
        <v>1197</v>
      </c>
      <c r="H4" s="27">
        <v>1120</v>
      </c>
      <c r="I4" s="27">
        <v>1210</v>
      </c>
      <c r="J4" s="27">
        <v>1043</v>
      </c>
      <c r="K4" s="27">
        <v>1117</v>
      </c>
      <c r="L4" s="27">
        <v>1222</v>
      </c>
      <c r="M4" s="27">
        <v>1562</v>
      </c>
      <c r="N4" s="27">
        <v>1524</v>
      </c>
      <c r="O4" s="27">
        <v>1372</v>
      </c>
      <c r="P4" s="27">
        <v>1483</v>
      </c>
      <c r="Q4" s="27">
        <v>1050</v>
      </c>
      <c r="R4" s="27">
        <v>1190</v>
      </c>
      <c r="S4" s="27">
        <v>1236</v>
      </c>
      <c r="T4" s="27">
        <v>1157</v>
      </c>
      <c r="U4" s="27">
        <v>1250</v>
      </c>
      <c r="V4" s="27">
        <v>1077</v>
      </c>
      <c r="W4" s="27">
        <v>1153</v>
      </c>
      <c r="X4" s="27">
        <v>1260</v>
      </c>
      <c r="Y4" s="27">
        <v>1610</v>
      </c>
      <c r="Z4" s="27">
        <v>1572</v>
      </c>
      <c r="AA4" s="27">
        <v>1481</v>
      </c>
      <c r="AB4" s="27">
        <v>1600</v>
      </c>
      <c r="AC4" s="27">
        <v>1132</v>
      </c>
      <c r="AD4" s="27">
        <v>1284</v>
      </c>
      <c r="AE4" s="27">
        <v>1333</v>
      </c>
      <c r="AF4" s="27">
        <v>1251</v>
      </c>
      <c r="AG4" s="27">
        <v>1351</v>
      </c>
      <c r="AH4" s="27">
        <v>1161</v>
      </c>
      <c r="AI4" s="27">
        <v>1244</v>
      </c>
      <c r="AJ4" s="27">
        <v>1359</v>
      </c>
      <c r="AK4" s="27">
        <v>1735</v>
      </c>
      <c r="AL4" s="27">
        <v>1696</v>
      </c>
      <c r="AM4" s="27">
        <v>1621</v>
      </c>
      <c r="AN4" s="27">
        <v>1752</v>
      </c>
      <c r="AO4" s="27">
        <v>1238</v>
      </c>
      <c r="AP4" s="28">
        <v>2091</v>
      </c>
      <c r="AQ4" s="28">
        <v>2018</v>
      </c>
      <c r="AR4" s="28">
        <v>1386</v>
      </c>
      <c r="AS4" s="28">
        <v>1205</v>
      </c>
      <c r="AT4" s="28">
        <v>1295</v>
      </c>
      <c r="AU4" s="28">
        <v>1136</v>
      </c>
      <c r="AV4" s="28">
        <v>1211</v>
      </c>
      <c r="AW4" s="28">
        <v>1156</v>
      </c>
      <c r="AX4" s="28">
        <v>1320</v>
      </c>
      <c r="AY4" s="28">
        <v>1430</v>
      </c>
      <c r="AZ4" s="28">
        <v>1855</v>
      </c>
      <c r="BA4" s="28">
        <v>1779</v>
      </c>
    </row>
    <row r="5" spans="1:53" x14ac:dyDescent="0.3">
      <c r="A5" s="25" t="s">
        <v>76</v>
      </c>
      <c r="B5" s="26">
        <v>49566</v>
      </c>
      <c r="C5" s="27">
        <v>1441</v>
      </c>
      <c r="D5" s="27">
        <v>1424</v>
      </c>
      <c r="E5" s="27">
        <v>1230</v>
      </c>
      <c r="F5" s="27">
        <v>1184</v>
      </c>
      <c r="G5" s="27">
        <v>1177</v>
      </c>
      <c r="H5" s="27">
        <v>1282</v>
      </c>
      <c r="I5" s="27">
        <v>1146</v>
      </c>
      <c r="J5" s="27">
        <v>1110</v>
      </c>
      <c r="K5" s="27">
        <v>1352</v>
      </c>
      <c r="L5" s="27">
        <v>1298</v>
      </c>
      <c r="M5" s="27">
        <v>1685</v>
      </c>
      <c r="N5" s="27">
        <v>1667</v>
      </c>
      <c r="O5" s="27">
        <v>1490</v>
      </c>
      <c r="P5" s="27">
        <v>1474</v>
      </c>
      <c r="Q5" s="27">
        <v>1274</v>
      </c>
      <c r="R5" s="27">
        <v>1226</v>
      </c>
      <c r="S5" s="27">
        <v>1219</v>
      </c>
      <c r="T5" s="27">
        <v>1328</v>
      </c>
      <c r="U5" s="27">
        <v>1187</v>
      </c>
      <c r="V5" s="27">
        <v>1150</v>
      </c>
      <c r="W5" s="27">
        <v>1400</v>
      </c>
      <c r="X5" s="27">
        <v>1343</v>
      </c>
      <c r="Y5" s="27">
        <v>1743</v>
      </c>
      <c r="Z5" s="27">
        <v>1724</v>
      </c>
      <c r="AA5" s="27">
        <v>1622</v>
      </c>
      <c r="AB5" s="27">
        <v>1605</v>
      </c>
      <c r="AC5" s="27">
        <v>1388</v>
      </c>
      <c r="AD5" s="27">
        <v>1336</v>
      </c>
      <c r="AE5" s="27">
        <v>1328</v>
      </c>
      <c r="AF5" s="27">
        <v>1447</v>
      </c>
      <c r="AG5" s="27">
        <v>1293</v>
      </c>
      <c r="AH5" s="27">
        <v>1252</v>
      </c>
      <c r="AI5" s="27">
        <v>1522</v>
      </c>
      <c r="AJ5" s="27">
        <v>1459</v>
      </c>
      <c r="AK5" s="27">
        <v>1894</v>
      </c>
      <c r="AL5" s="27">
        <v>1873</v>
      </c>
      <c r="AM5" s="27">
        <v>1715</v>
      </c>
      <c r="AN5" s="27">
        <v>1697</v>
      </c>
      <c r="AO5" s="27">
        <v>1467</v>
      </c>
      <c r="AP5" s="28">
        <v>2088</v>
      </c>
      <c r="AQ5" s="28">
        <v>2014</v>
      </c>
      <c r="AR5" s="28">
        <v>1383</v>
      </c>
      <c r="AS5" s="28">
        <v>1203</v>
      </c>
      <c r="AT5" s="28">
        <v>1292</v>
      </c>
      <c r="AU5" s="28">
        <v>1133</v>
      </c>
      <c r="AV5" s="28">
        <v>1208</v>
      </c>
      <c r="AW5" s="28">
        <v>1173</v>
      </c>
      <c r="AX5" s="28">
        <v>1316</v>
      </c>
      <c r="AY5" s="28">
        <v>1426</v>
      </c>
      <c r="AZ5" s="28">
        <v>1850</v>
      </c>
      <c r="BA5" s="28">
        <v>1779</v>
      </c>
    </row>
    <row r="6" spans="1:53" x14ac:dyDescent="0.3">
      <c r="A6" s="25" t="s">
        <v>77</v>
      </c>
      <c r="B6" s="26">
        <v>36884</v>
      </c>
      <c r="C6" s="27">
        <v>1621</v>
      </c>
      <c r="D6" s="27">
        <v>1664</v>
      </c>
      <c r="E6" s="27">
        <v>1240</v>
      </c>
      <c r="F6" s="27">
        <v>1098</v>
      </c>
      <c r="G6" s="27">
        <v>1304</v>
      </c>
      <c r="H6" s="27">
        <v>1230</v>
      </c>
      <c r="I6" s="27">
        <v>1128</v>
      </c>
      <c r="J6" s="27">
        <v>1175</v>
      </c>
      <c r="K6" s="27">
        <v>1245</v>
      </c>
      <c r="L6" s="27">
        <v>1422</v>
      </c>
      <c r="M6" s="27">
        <v>1805</v>
      </c>
      <c r="N6" s="27">
        <v>1762</v>
      </c>
      <c r="O6" s="27">
        <v>1691</v>
      </c>
      <c r="P6" s="27">
        <v>1736</v>
      </c>
      <c r="Q6" s="27">
        <v>1292</v>
      </c>
      <c r="R6" s="27">
        <v>1145</v>
      </c>
      <c r="S6" s="27">
        <v>1360</v>
      </c>
      <c r="T6" s="27">
        <v>1283</v>
      </c>
      <c r="U6" s="27">
        <v>1176</v>
      </c>
      <c r="V6" s="27">
        <v>1225</v>
      </c>
      <c r="W6" s="27">
        <v>1299</v>
      </c>
      <c r="X6" s="27">
        <v>1484</v>
      </c>
      <c r="Y6" s="27">
        <v>1882</v>
      </c>
      <c r="Z6" s="27">
        <v>1838</v>
      </c>
      <c r="AA6" s="27">
        <v>1835</v>
      </c>
      <c r="AB6" s="27">
        <v>1882</v>
      </c>
      <c r="AC6" s="27">
        <v>1401</v>
      </c>
      <c r="AD6" s="27">
        <v>1242</v>
      </c>
      <c r="AE6" s="27">
        <v>1474</v>
      </c>
      <c r="AF6" s="27">
        <v>1389</v>
      </c>
      <c r="AG6" s="27">
        <v>1273</v>
      </c>
      <c r="AH6" s="27">
        <v>1327</v>
      </c>
      <c r="AI6" s="27">
        <v>1410</v>
      </c>
      <c r="AJ6" s="27">
        <v>1610</v>
      </c>
      <c r="AK6" s="27">
        <v>2042</v>
      </c>
      <c r="AL6" s="27">
        <v>1993</v>
      </c>
      <c r="AM6" s="27">
        <v>1971</v>
      </c>
      <c r="AN6" s="27">
        <v>2021</v>
      </c>
      <c r="AO6" s="27">
        <v>1505</v>
      </c>
      <c r="AP6" s="28">
        <v>2471</v>
      </c>
      <c r="AQ6" s="28">
        <v>2384</v>
      </c>
      <c r="AR6" s="28">
        <v>1636</v>
      </c>
      <c r="AS6" s="28">
        <v>1425</v>
      </c>
      <c r="AT6" s="28">
        <v>1513</v>
      </c>
      <c r="AU6" s="28">
        <v>1344</v>
      </c>
      <c r="AV6" s="28">
        <v>1435</v>
      </c>
      <c r="AW6" s="28">
        <v>1372</v>
      </c>
      <c r="AX6" s="28">
        <v>1569</v>
      </c>
      <c r="AY6" s="28">
        <v>1702</v>
      </c>
      <c r="AZ6" s="28">
        <v>2192</v>
      </c>
      <c r="BA6" s="28">
        <v>2107</v>
      </c>
    </row>
    <row r="7" spans="1:53" x14ac:dyDescent="0.3">
      <c r="A7" s="25" t="s">
        <v>78</v>
      </c>
      <c r="B7" s="26">
        <v>36884</v>
      </c>
      <c r="C7" s="27">
        <v>1537</v>
      </c>
      <c r="D7" s="27">
        <v>1522</v>
      </c>
      <c r="E7" s="27">
        <v>1290</v>
      </c>
      <c r="F7" s="27">
        <v>1194</v>
      </c>
      <c r="G7" s="27">
        <v>1191</v>
      </c>
      <c r="H7" s="27">
        <v>1285</v>
      </c>
      <c r="I7" s="27">
        <v>1168</v>
      </c>
      <c r="J7" s="27">
        <v>1132</v>
      </c>
      <c r="K7" s="27">
        <v>1380</v>
      </c>
      <c r="L7" s="27">
        <v>1324</v>
      </c>
      <c r="M7" s="27">
        <v>1718</v>
      </c>
      <c r="N7" s="27">
        <v>1698</v>
      </c>
      <c r="O7" s="27">
        <v>1590</v>
      </c>
      <c r="P7" s="27">
        <v>1575</v>
      </c>
      <c r="Q7" s="27">
        <v>1335</v>
      </c>
      <c r="R7" s="27">
        <v>1236</v>
      </c>
      <c r="S7" s="27">
        <v>1233</v>
      </c>
      <c r="T7" s="27">
        <v>1331</v>
      </c>
      <c r="U7" s="27">
        <v>1209</v>
      </c>
      <c r="V7" s="27">
        <v>1172</v>
      </c>
      <c r="W7" s="27">
        <v>1427</v>
      </c>
      <c r="X7" s="27">
        <v>1369</v>
      </c>
      <c r="Y7" s="27">
        <v>1779</v>
      </c>
      <c r="Z7" s="27">
        <v>1758</v>
      </c>
      <c r="AA7" s="27">
        <v>1761</v>
      </c>
      <c r="AB7" s="27">
        <v>1746</v>
      </c>
      <c r="AC7" s="27">
        <v>1480</v>
      </c>
      <c r="AD7" s="27">
        <v>1367</v>
      </c>
      <c r="AE7" s="27">
        <v>1363</v>
      </c>
      <c r="AF7" s="27">
        <v>1473</v>
      </c>
      <c r="AG7" s="27">
        <v>1337</v>
      </c>
      <c r="AH7" s="27">
        <v>1296</v>
      </c>
      <c r="AI7" s="27">
        <v>1580</v>
      </c>
      <c r="AJ7" s="27">
        <v>1515</v>
      </c>
      <c r="AK7" s="27">
        <v>1947</v>
      </c>
      <c r="AL7" s="27">
        <v>1871</v>
      </c>
      <c r="AM7" s="27">
        <v>1999</v>
      </c>
      <c r="AN7" s="27">
        <v>2066</v>
      </c>
      <c r="AO7" s="27">
        <v>1258</v>
      </c>
      <c r="AP7" s="28">
        <v>1833</v>
      </c>
      <c r="AQ7" s="28">
        <v>1768</v>
      </c>
      <c r="AR7" s="28">
        <v>1213</v>
      </c>
      <c r="AS7" s="28">
        <v>1056</v>
      </c>
      <c r="AT7" s="28">
        <v>1135</v>
      </c>
      <c r="AU7" s="28">
        <v>995</v>
      </c>
      <c r="AV7" s="28">
        <v>1060</v>
      </c>
      <c r="AW7" s="28">
        <v>1012</v>
      </c>
      <c r="AX7" s="28">
        <v>1157</v>
      </c>
      <c r="AY7" s="28">
        <v>1253</v>
      </c>
      <c r="AZ7" s="28">
        <v>1624</v>
      </c>
      <c r="BA7" s="28">
        <v>1562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6AF4D-6CED-4752-A89F-84184D581E47}">
  <dimension ref="A1:P85"/>
  <sheetViews>
    <sheetView tabSelected="1" zoomScaleNormal="100" workbookViewId="0">
      <pane ySplit="1" topLeftCell="A2" activePane="bottomLeft" state="frozen"/>
      <selection pane="bottomLeft"/>
    </sheetView>
  </sheetViews>
  <sheetFormatPr defaultColWidth="14.77734375" defaultRowHeight="12" x14ac:dyDescent="0.25"/>
  <cols>
    <col min="1" max="1" width="6.44140625" style="5" bestFit="1" customWidth="1"/>
    <col min="2" max="2" width="5.109375" style="5" bestFit="1" customWidth="1"/>
    <col min="3" max="3" width="6.109375" style="5" bestFit="1" customWidth="1"/>
    <col min="4" max="4" width="7" style="5" bestFit="1" customWidth="1"/>
    <col min="5" max="5" width="9.88671875" style="5" bestFit="1" customWidth="1"/>
    <col min="6" max="6" width="7.44140625" style="5" bestFit="1" customWidth="1"/>
    <col min="7" max="7" width="6.6640625" style="18" bestFit="1" customWidth="1"/>
    <col min="8" max="8" width="7.33203125" style="18" bestFit="1" customWidth="1"/>
    <col min="9" max="9" width="7.44140625" style="18" bestFit="1" customWidth="1"/>
    <col min="10" max="10" width="9.88671875" style="18" bestFit="1" customWidth="1"/>
    <col min="11" max="11" width="12.109375" style="18" bestFit="1" customWidth="1"/>
    <col min="12" max="12" width="11" style="18" bestFit="1" customWidth="1"/>
    <col min="13" max="13" width="15.33203125" style="18" bestFit="1" customWidth="1"/>
    <col min="14" max="14" width="7" style="18" bestFit="1" customWidth="1"/>
    <col min="15" max="15" width="5" style="5" bestFit="1" customWidth="1"/>
    <col min="16" max="16" width="6.109375" style="18" bestFit="1" customWidth="1"/>
    <col min="17" max="16384" width="14.77734375" style="5"/>
  </cols>
  <sheetData>
    <row r="1" spans="1:16" s="3" customFormat="1" ht="37.799999999999997" x14ac:dyDescent="0.3">
      <c r="A1" s="30" t="s">
        <v>85</v>
      </c>
      <c r="B1" s="30" t="s">
        <v>89</v>
      </c>
      <c r="C1" s="31" t="s">
        <v>0</v>
      </c>
      <c r="D1" s="31" t="s">
        <v>1</v>
      </c>
      <c r="E1" s="30" t="s">
        <v>86</v>
      </c>
      <c r="F1" s="30" t="s">
        <v>55</v>
      </c>
      <c r="G1" s="32" t="s">
        <v>72</v>
      </c>
      <c r="H1" s="32" t="s">
        <v>56</v>
      </c>
      <c r="I1" s="32" t="s">
        <v>57</v>
      </c>
      <c r="J1" s="32" t="s">
        <v>54</v>
      </c>
      <c r="K1" s="32" t="s">
        <v>88</v>
      </c>
      <c r="L1" s="32" t="s">
        <v>87</v>
      </c>
      <c r="M1" s="32" t="s">
        <v>95</v>
      </c>
      <c r="N1" s="32" t="s">
        <v>97</v>
      </c>
      <c r="O1" s="31" t="s">
        <v>82</v>
      </c>
      <c r="P1" s="33" t="s">
        <v>83</v>
      </c>
    </row>
    <row r="2" spans="1:16" x14ac:dyDescent="0.25">
      <c r="A2" s="7">
        <v>1</v>
      </c>
      <c r="B2" s="7">
        <f>A2^2</f>
        <v>1</v>
      </c>
      <c r="C2" s="8">
        <v>44197</v>
      </c>
      <c r="D2" s="4">
        <v>1457</v>
      </c>
      <c r="E2" s="7"/>
      <c r="F2" s="7"/>
      <c r="G2" s="16"/>
      <c r="H2" s="16"/>
      <c r="I2" s="16"/>
      <c r="J2" s="16">
        <f>I14/$I$65</f>
        <v>1.0666795805334328</v>
      </c>
      <c r="K2" s="16">
        <f>D2/J2</f>
        <v>1365.9209631362521</v>
      </c>
      <c r="L2" s="16">
        <f>A2*K2</f>
        <v>1365.9209631362521</v>
      </c>
      <c r="M2" s="16">
        <f t="shared" ref="M2:M33" si="0">($K$67*A2)+$K$68</f>
        <v>1335.2402611744519</v>
      </c>
      <c r="N2" s="16">
        <f>M2*J2</f>
        <v>1424.2735217009156</v>
      </c>
      <c r="O2" s="4">
        <f>D2-N2</f>
        <v>32.72647829908442</v>
      </c>
      <c r="P2" s="16">
        <f>ABS((O2/D2)*100)</f>
        <v>2.2461549965054508</v>
      </c>
    </row>
    <row r="3" spans="1:16" x14ac:dyDescent="0.25">
      <c r="A3" s="7">
        <v>2</v>
      </c>
      <c r="B3" s="7">
        <f>A3^2</f>
        <v>4</v>
      </c>
      <c r="C3" s="8">
        <v>44228</v>
      </c>
      <c r="D3" s="4">
        <v>1509</v>
      </c>
      <c r="E3" s="7"/>
      <c r="F3" s="7"/>
      <c r="G3" s="16"/>
      <c r="H3" s="16"/>
      <c r="I3" s="16"/>
      <c r="J3" s="16">
        <f t="shared" ref="J3:J13" si="1">I15</f>
        <v>1.1694057026790627</v>
      </c>
      <c r="K3" s="16">
        <f t="shared" ref="K3:K52" si="2">D3/J3</f>
        <v>1290.3990433285385</v>
      </c>
      <c r="L3" s="16">
        <f t="shared" ref="L3:L52" si="3">A3*K3</f>
        <v>2580.798086657077</v>
      </c>
      <c r="M3" s="16">
        <f t="shared" si="0"/>
        <v>1342.349380186138</v>
      </c>
      <c r="N3" s="16">
        <f t="shared" ref="N3:N64" si="4">M3*J3</f>
        <v>1569.751020177375</v>
      </c>
      <c r="O3" s="4">
        <f t="shared" ref="O3:O52" si="5">D3-N3</f>
        <v>-60.75102017737504</v>
      </c>
      <c r="P3" s="16">
        <f t="shared" ref="P3:P52" si="6">ABS((O3/D3)*100)</f>
        <v>4.0259125366053699</v>
      </c>
    </row>
    <row r="4" spans="1:16" x14ac:dyDescent="0.25">
      <c r="A4" s="7">
        <v>3</v>
      </c>
      <c r="B4" s="7">
        <f t="shared" ref="B4:B64" si="7">A4^2</f>
        <v>9</v>
      </c>
      <c r="C4" s="8">
        <v>44256</v>
      </c>
      <c r="D4" s="4">
        <v>1127</v>
      </c>
      <c r="E4" s="7"/>
      <c r="F4" s="7"/>
      <c r="G4" s="16"/>
      <c r="H4" s="16"/>
      <c r="I4" s="16"/>
      <c r="J4" s="16">
        <f t="shared" si="1"/>
        <v>0.93120803526613938</v>
      </c>
      <c r="K4" s="16">
        <f t="shared" si="2"/>
        <v>1210.2558798023078</v>
      </c>
      <c r="L4" s="16">
        <f t="shared" si="3"/>
        <v>3630.7676394069235</v>
      </c>
      <c r="M4" s="16">
        <f t="shared" si="0"/>
        <v>1349.4584991978243</v>
      </c>
      <c r="N4" s="16">
        <f t="shared" si="4"/>
        <v>1256.6265977111991</v>
      </c>
      <c r="O4" s="4">
        <f t="shared" si="5"/>
        <v>-129.62659771119911</v>
      </c>
      <c r="P4" s="16">
        <f t="shared" si="6"/>
        <v>11.501916389636122</v>
      </c>
    </row>
    <row r="5" spans="1:16" x14ac:dyDescent="0.25">
      <c r="A5" s="7">
        <v>4</v>
      </c>
      <c r="B5" s="7">
        <f t="shared" si="7"/>
        <v>16</v>
      </c>
      <c r="C5" s="8">
        <v>44287</v>
      </c>
      <c r="D5" s="4">
        <v>1281</v>
      </c>
      <c r="E5" s="7"/>
      <c r="F5" s="7"/>
      <c r="G5" s="16"/>
      <c r="H5" s="16"/>
      <c r="I5" s="16"/>
      <c r="J5" s="16">
        <f t="shared" si="1"/>
        <v>1.1008869542542736</v>
      </c>
      <c r="K5" s="16">
        <f t="shared" si="2"/>
        <v>1163.6072123933311</v>
      </c>
      <c r="L5" s="16">
        <f t="shared" si="3"/>
        <v>4654.4288495733244</v>
      </c>
      <c r="M5" s="16">
        <f t="shared" si="0"/>
        <v>1356.5676182095106</v>
      </c>
      <c r="N5" s="16">
        <f t="shared" si="4"/>
        <v>1493.4275934506425</v>
      </c>
      <c r="O5" s="4">
        <f t="shared" si="5"/>
        <v>-212.42759345064246</v>
      </c>
      <c r="P5" s="16">
        <f t="shared" si="6"/>
        <v>16.582950308403003</v>
      </c>
    </row>
    <row r="6" spans="1:16" x14ac:dyDescent="0.25">
      <c r="A6" s="7">
        <v>5</v>
      </c>
      <c r="B6" s="7">
        <f t="shared" si="7"/>
        <v>25</v>
      </c>
      <c r="C6" s="8">
        <v>44317</v>
      </c>
      <c r="D6" s="4">
        <v>1331</v>
      </c>
      <c r="E6" s="7"/>
      <c r="F6" s="7"/>
      <c r="G6" s="16"/>
      <c r="H6" s="16"/>
      <c r="I6" s="16"/>
      <c r="J6" s="16">
        <f t="shared" si="1"/>
        <v>1.0868061773182869</v>
      </c>
      <c r="K6" s="16">
        <f t="shared" si="2"/>
        <v>1224.6893952004079</v>
      </c>
      <c r="L6" s="16">
        <f t="shared" si="3"/>
        <v>6123.4469760020402</v>
      </c>
      <c r="M6" s="16">
        <f t="shared" si="0"/>
        <v>1363.6767372211968</v>
      </c>
      <c r="N6" s="16">
        <f t="shared" si="4"/>
        <v>1482.0523018772431</v>
      </c>
      <c r="O6" s="4">
        <f t="shared" si="5"/>
        <v>-151.05230187724305</v>
      </c>
      <c r="P6" s="16">
        <f t="shared" si="6"/>
        <v>11.348783011062588</v>
      </c>
    </row>
    <row r="7" spans="1:16" x14ac:dyDescent="0.25">
      <c r="A7" s="7">
        <v>6</v>
      </c>
      <c r="B7" s="7">
        <f t="shared" si="7"/>
        <v>36</v>
      </c>
      <c r="C7" s="8">
        <v>44348</v>
      </c>
      <c r="D7" s="4">
        <v>1287</v>
      </c>
      <c r="E7" s="7"/>
      <c r="F7" s="7"/>
      <c r="G7" s="16"/>
      <c r="H7" s="16"/>
      <c r="I7" s="16"/>
      <c r="J7" s="16">
        <f t="shared" si="1"/>
        <v>0.92314365873329951</v>
      </c>
      <c r="K7" s="16">
        <f t="shared" si="2"/>
        <v>1394.1492072490314</v>
      </c>
      <c r="L7" s="16">
        <f t="shared" si="3"/>
        <v>8364.8952434941893</v>
      </c>
      <c r="M7" s="16">
        <f t="shared" si="0"/>
        <v>1370.7858562328829</v>
      </c>
      <c r="N7" s="16">
        <f t="shared" si="4"/>
        <v>1265.4322706626822</v>
      </c>
      <c r="O7" s="4">
        <f t="shared" si="5"/>
        <v>21.567729337317814</v>
      </c>
      <c r="P7" s="16">
        <f t="shared" si="6"/>
        <v>1.6758142453238394</v>
      </c>
    </row>
    <row r="8" spans="1:16" x14ac:dyDescent="0.25">
      <c r="A8" s="7">
        <v>7</v>
      </c>
      <c r="B8" s="7">
        <f t="shared" si="7"/>
        <v>49</v>
      </c>
      <c r="C8" s="8">
        <v>44378</v>
      </c>
      <c r="D8" s="4">
        <v>1393</v>
      </c>
      <c r="E8" s="7"/>
      <c r="F8" s="7"/>
      <c r="G8" s="16"/>
      <c r="H8" s="16"/>
      <c r="I8" s="16"/>
      <c r="J8" s="16">
        <f t="shared" si="1"/>
        <v>0.93542323883518275</v>
      </c>
      <c r="K8" s="16">
        <f t="shared" si="2"/>
        <v>1489.1654837810163</v>
      </c>
      <c r="L8" s="16">
        <f t="shared" si="3"/>
        <v>10424.158386467114</v>
      </c>
      <c r="M8" s="16">
        <f t="shared" si="0"/>
        <v>1377.8949752445692</v>
      </c>
      <c r="N8" s="16">
        <f t="shared" si="4"/>
        <v>1288.9149805179989</v>
      </c>
      <c r="O8" s="4">
        <f t="shared" si="5"/>
        <v>104.08501948200114</v>
      </c>
      <c r="P8" s="16">
        <f t="shared" si="6"/>
        <v>7.4720042700646898</v>
      </c>
    </row>
    <row r="9" spans="1:16" x14ac:dyDescent="0.25">
      <c r="A9" s="7">
        <v>8</v>
      </c>
      <c r="B9" s="7">
        <f t="shared" si="7"/>
        <v>64</v>
      </c>
      <c r="C9" s="8">
        <v>44409</v>
      </c>
      <c r="D9" s="4">
        <v>1172</v>
      </c>
      <c r="E9" s="7"/>
      <c r="F9" s="7"/>
      <c r="G9" s="16"/>
      <c r="H9" s="16"/>
      <c r="I9" s="16"/>
      <c r="J9" s="16">
        <f t="shared" si="1"/>
        <v>0.84374263471189037</v>
      </c>
      <c r="K9" s="16">
        <f t="shared" si="2"/>
        <v>1389.0491623671458</v>
      </c>
      <c r="L9" s="16">
        <f t="shared" si="3"/>
        <v>11112.393298937166</v>
      </c>
      <c r="M9" s="16">
        <f t="shared" si="0"/>
        <v>1385.0040942562555</v>
      </c>
      <c r="N9" s="16">
        <f t="shared" si="4"/>
        <v>1168.5870035745284</v>
      </c>
      <c r="O9" s="4">
        <f t="shared" si="5"/>
        <v>3.4129964254716469</v>
      </c>
      <c r="P9" s="16">
        <f t="shared" si="6"/>
        <v>0.29121129910167637</v>
      </c>
    </row>
    <row r="10" spans="1:16" x14ac:dyDescent="0.25">
      <c r="A10" s="7">
        <v>9</v>
      </c>
      <c r="B10" s="7">
        <f t="shared" si="7"/>
        <v>81</v>
      </c>
      <c r="C10" s="8">
        <v>44440</v>
      </c>
      <c r="D10" s="4">
        <v>1256</v>
      </c>
      <c r="E10" s="7"/>
      <c r="F10" s="7"/>
      <c r="G10" s="16"/>
      <c r="H10" s="16"/>
      <c r="I10" s="16"/>
      <c r="J10" s="16">
        <f t="shared" si="1"/>
        <v>0.84932379956502224</v>
      </c>
      <c r="K10" s="16">
        <f t="shared" si="2"/>
        <v>1478.8235071750671</v>
      </c>
      <c r="L10" s="16">
        <f t="shared" si="3"/>
        <v>13309.411564575605</v>
      </c>
      <c r="M10" s="16">
        <f t="shared" si="0"/>
        <v>1392.1132132679415</v>
      </c>
      <c r="N10" s="16">
        <f t="shared" si="4"/>
        <v>1182.3548837174003</v>
      </c>
      <c r="O10" s="4">
        <f t="shared" si="5"/>
        <v>73.645116282599702</v>
      </c>
      <c r="P10" s="16">
        <f t="shared" si="6"/>
        <v>5.8634646721815047</v>
      </c>
    </row>
    <row r="11" spans="1:16" x14ac:dyDescent="0.25">
      <c r="A11" s="7">
        <v>10</v>
      </c>
      <c r="B11" s="7">
        <f t="shared" si="7"/>
        <v>100</v>
      </c>
      <c r="C11" s="8">
        <v>44470</v>
      </c>
      <c r="D11" s="4">
        <v>1375</v>
      </c>
      <c r="E11" s="7"/>
      <c r="F11" s="7"/>
      <c r="G11" s="16"/>
      <c r="H11" s="16"/>
      <c r="I11" s="16"/>
      <c r="J11" s="16">
        <f t="shared" si="1"/>
        <v>0.92188634060669394</v>
      </c>
      <c r="K11" s="16">
        <f t="shared" si="2"/>
        <v>1491.5070756934219</v>
      </c>
      <c r="L11" s="16">
        <f t="shared" si="3"/>
        <v>14915.070756934219</v>
      </c>
      <c r="M11" s="16">
        <f t="shared" si="0"/>
        <v>1399.2223322796278</v>
      </c>
      <c r="N11" s="16">
        <f t="shared" si="4"/>
        <v>1289.9239556004297</v>
      </c>
      <c r="O11" s="4">
        <f t="shared" si="5"/>
        <v>85.076044399570264</v>
      </c>
      <c r="P11" s="16">
        <f t="shared" si="6"/>
        <v>6.1873486836051104</v>
      </c>
    </row>
    <row r="12" spans="1:16" x14ac:dyDescent="0.25">
      <c r="A12" s="7">
        <v>11</v>
      </c>
      <c r="B12" s="7">
        <f t="shared" si="7"/>
        <v>121</v>
      </c>
      <c r="C12" s="8">
        <v>44501</v>
      </c>
      <c r="D12" s="4">
        <v>1686</v>
      </c>
      <c r="E12" s="7"/>
      <c r="F12" s="7"/>
      <c r="G12" s="16"/>
      <c r="H12" s="16"/>
      <c r="I12" s="16"/>
      <c r="J12" s="16">
        <f t="shared" si="1"/>
        <v>1.0605347709929083</v>
      </c>
      <c r="K12" s="16">
        <f t="shared" si="2"/>
        <v>1589.7640003085521</v>
      </c>
      <c r="L12" s="16">
        <f t="shared" si="3"/>
        <v>17487.404003394073</v>
      </c>
      <c r="M12" s="16">
        <f t="shared" si="0"/>
        <v>1406.3314512913141</v>
      </c>
      <c r="N12" s="16">
        <f t="shared" si="4"/>
        <v>1491.4634036353582</v>
      </c>
      <c r="O12" s="4">
        <f t="shared" si="5"/>
        <v>194.53659636464181</v>
      </c>
      <c r="P12" s="16">
        <f t="shared" si="6"/>
        <v>11.538350911307344</v>
      </c>
    </row>
    <row r="13" spans="1:16" x14ac:dyDescent="0.25">
      <c r="A13" s="7">
        <v>12</v>
      </c>
      <c r="B13" s="7">
        <f t="shared" si="7"/>
        <v>144</v>
      </c>
      <c r="C13" s="8">
        <v>44531</v>
      </c>
      <c r="D13" s="4">
        <v>1711</v>
      </c>
      <c r="E13" s="4">
        <f>AVERAGE(D2:D13)</f>
        <v>1382.0833333333333</v>
      </c>
      <c r="F13" s="7"/>
      <c r="G13" s="16"/>
      <c r="H13" s="16"/>
      <c r="I13" s="16"/>
      <c r="J13" s="16">
        <f t="shared" si="1"/>
        <v>1.1109591065038102</v>
      </c>
      <c r="K13" s="16">
        <f t="shared" si="2"/>
        <v>1540.1106935290527</v>
      </c>
      <c r="L13" s="16">
        <f t="shared" si="3"/>
        <v>18481.328322348632</v>
      </c>
      <c r="M13" s="16">
        <f t="shared" si="0"/>
        <v>1413.4405703030004</v>
      </c>
      <c r="N13" s="16">
        <f t="shared" si="4"/>
        <v>1570.2746730800573</v>
      </c>
      <c r="O13" s="4">
        <f t="shared" si="5"/>
        <v>140.72532691994275</v>
      </c>
      <c r="P13" s="16">
        <f t="shared" si="6"/>
        <v>8.224741491522078</v>
      </c>
    </row>
    <row r="14" spans="1:16" x14ac:dyDescent="0.25">
      <c r="A14" s="7">
        <v>13</v>
      </c>
      <c r="B14" s="7">
        <f t="shared" si="7"/>
        <v>169</v>
      </c>
      <c r="C14" s="8">
        <v>44562</v>
      </c>
      <c r="D14" s="4">
        <v>1514</v>
      </c>
      <c r="E14" s="4">
        <f t="shared" ref="E14:E51" si="8">AVERAGE(D3:D14)</f>
        <v>1386.8333333333333</v>
      </c>
      <c r="F14" s="4">
        <f>AVERAGE(E13:E14)</f>
        <v>1384.4583333333333</v>
      </c>
      <c r="G14" s="16">
        <f>D14/F14</f>
        <v>1.0935684834622446</v>
      </c>
      <c r="H14" s="16">
        <f>AVERAGE(G14,G26,G38,G50)</f>
        <v>1.0831354951282153</v>
      </c>
      <c r="I14" s="16">
        <f t="shared" ref="I14:I25" si="9">H14/$H$65</f>
        <v>1.0666795805334328</v>
      </c>
      <c r="J14" s="16">
        <f t="shared" ref="J14:J25" si="10">I14/$I$65</f>
        <v>1.0666795805334328</v>
      </c>
      <c r="K14" s="16">
        <f t="shared" si="2"/>
        <v>1419.3578161896264</v>
      </c>
      <c r="L14" s="16">
        <f t="shared" si="3"/>
        <v>18451.651610465142</v>
      </c>
      <c r="M14" s="16">
        <f t="shared" si="0"/>
        <v>1420.5496893146865</v>
      </c>
      <c r="N14" s="16">
        <f t="shared" si="4"/>
        <v>1515.2713467250881</v>
      </c>
      <c r="O14" s="4">
        <f t="shared" si="5"/>
        <v>-1.2713467250880512</v>
      </c>
      <c r="P14" s="16">
        <f t="shared" si="6"/>
        <v>8.3972703110175115E-2</v>
      </c>
    </row>
    <row r="15" spans="1:16" x14ac:dyDescent="0.25">
      <c r="A15" s="7">
        <v>14</v>
      </c>
      <c r="B15" s="7">
        <f t="shared" si="7"/>
        <v>196</v>
      </c>
      <c r="C15" s="8">
        <v>44593</v>
      </c>
      <c r="D15" s="4">
        <v>1577</v>
      </c>
      <c r="E15" s="4">
        <f t="shared" si="8"/>
        <v>1392.5</v>
      </c>
      <c r="F15" s="4">
        <f t="shared" ref="F15:F51" si="11">AVERAGE(E14:E15)</f>
        <v>1389.6666666666665</v>
      </c>
      <c r="G15" s="16">
        <f t="shared" ref="G15:G52" si="12">D15/F15</f>
        <v>1.1348045094746944</v>
      </c>
      <c r="H15" s="16">
        <f>AVERAGE(G15,G27,G39,G51)</f>
        <v>1.1874463971117009</v>
      </c>
      <c r="I15" s="16">
        <f t="shared" si="9"/>
        <v>1.1694057026790627</v>
      </c>
      <c r="J15" s="16">
        <f t="shared" si="10"/>
        <v>1.1694057026790627</v>
      </c>
      <c r="K15" s="16">
        <f t="shared" si="2"/>
        <v>1348.5482381239929</v>
      </c>
      <c r="L15" s="16">
        <f t="shared" si="3"/>
        <v>18879.6753337359</v>
      </c>
      <c r="M15" s="16">
        <f t="shared" si="0"/>
        <v>1427.6588083263728</v>
      </c>
      <c r="N15" s="16">
        <f t="shared" si="4"/>
        <v>1669.5123519368553</v>
      </c>
      <c r="O15" s="4">
        <f t="shared" si="5"/>
        <v>-92.512351936855339</v>
      </c>
      <c r="P15" s="16">
        <f t="shared" si="6"/>
        <v>5.8663507886401609</v>
      </c>
    </row>
    <row r="16" spans="1:16" x14ac:dyDescent="0.25">
      <c r="A16" s="7">
        <v>15</v>
      </c>
      <c r="B16" s="7">
        <f t="shared" si="7"/>
        <v>225</v>
      </c>
      <c r="C16" s="8">
        <v>44621</v>
      </c>
      <c r="D16" s="4">
        <v>1177</v>
      </c>
      <c r="E16" s="4">
        <f t="shared" si="8"/>
        <v>1396.6666666666667</v>
      </c>
      <c r="F16" s="4">
        <f t="shared" si="11"/>
        <v>1394.5833333333335</v>
      </c>
      <c r="G16" s="16">
        <f t="shared" si="12"/>
        <v>0.84397968329847617</v>
      </c>
      <c r="H16" s="16">
        <f>AVERAGE(G16,G28,G40,G52)</f>
        <v>0.94557399874567971</v>
      </c>
      <c r="I16" s="16">
        <f t="shared" si="9"/>
        <v>0.93120803526613938</v>
      </c>
      <c r="J16" s="16">
        <f t="shared" si="10"/>
        <v>0.93120803526613938</v>
      </c>
      <c r="K16" s="16">
        <f t="shared" si="2"/>
        <v>1263.9495745583995</v>
      </c>
      <c r="L16" s="16">
        <f t="shared" si="3"/>
        <v>18959.243618375993</v>
      </c>
      <c r="M16" s="16">
        <f t="shared" si="0"/>
        <v>1434.7679273380591</v>
      </c>
      <c r="N16" s="16">
        <f t="shared" si="4"/>
        <v>1336.0674226793451</v>
      </c>
      <c r="O16" s="4">
        <f t="shared" si="5"/>
        <v>-159.0674226793451</v>
      </c>
      <c r="P16" s="16">
        <f t="shared" si="6"/>
        <v>13.514649335543339</v>
      </c>
    </row>
    <row r="17" spans="1:16" x14ac:dyDescent="0.25">
      <c r="A17" s="7">
        <v>16</v>
      </c>
      <c r="B17" s="7">
        <f t="shared" si="7"/>
        <v>256</v>
      </c>
      <c r="C17" s="8">
        <v>44652</v>
      </c>
      <c r="D17" s="4">
        <v>1345</v>
      </c>
      <c r="E17" s="4">
        <f t="shared" si="8"/>
        <v>1402</v>
      </c>
      <c r="F17" s="4">
        <f t="shared" si="11"/>
        <v>1399.3333333333335</v>
      </c>
      <c r="G17" s="16">
        <f t="shared" si="12"/>
        <v>0.96117198666031434</v>
      </c>
      <c r="H17" s="16">
        <f t="shared" ref="H17:H25" si="13">AVERAGE(G17,G29,G41)</f>
        <v>1.1178705939792029</v>
      </c>
      <c r="I17" s="16">
        <f t="shared" si="9"/>
        <v>1.1008869542542736</v>
      </c>
      <c r="J17" s="16">
        <f t="shared" si="10"/>
        <v>1.1008869542542736</v>
      </c>
      <c r="K17" s="16">
        <f t="shared" si="2"/>
        <v>1221.7421550890167</v>
      </c>
      <c r="L17" s="16">
        <f t="shared" si="3"/>
        <v>19547.874481424267</v>
      </c>
      <c r="M17" s="16">
        <f t="shared" si="0"/>
        <v>1441.8770463497451</v>
      </c>
      <c r="N17" s="16">
        <f t="shared" si="4"/>
        <v>1587.3436299651191</v>
      </c>
      <c r="O17" s="4">
        <f t="shared" si="5"/>
        <v>-242.34362996511913</v>
      </c>
      <c r="P17" s="16">
        <f t="shared" si="6"/>
        <v>18.018113752053466</v>
      </c>
    </row>
    <row r="18" spans="1:16" x14ac:dyDescent="0.25">
      <c r="A18" s="7">
        <v>17</v>
      </c>
      <c r="B18" s="7">
        <f t="shared" si="7"/>
        <v>289</v>
      </c>
      <c r="C18" s="8">
        <v>44682</v>
      </c>
      <c r="D18" s="4">
        <v>1393</v>
      </c>
      <c r="E18" s="4">
        <f t="shared" si="8"/>
        <v>1407.1666666666667</v>
      </c>
      <c r="F18" s="4">
        <f t="shared" si="11"/>
        <v>1404.5833333333335</v>
      </c>
      <c r="G18" s="16">
        <f t="shared" si="12"/>
        <v>0.99175318896469877</v>
      </c>
      <c r="H18" s="16">
        <f t="shared" si="13"/>
        <v>1.1035725896143653</v>
      </c>
      <c r="I18" s="16">
        <f t="shared" si="9"/>
        <v>1.0868061773182869</v>
      </c>
      <c r="J18" s="16">
        <f t="shared" si="10"/>
        <v>1.0868061773182869</v>
      </c>
      <c r="K18" s="16">
        <f t="shared" si="2"/>
        <v>1281.7372858859264</v>
      </c>
      <c r="L18" s="16">
        <f t="shared" si="3"/>
        <v>21789.53386006075</v>
      </c>
      <c r="M18" s="16">
        <f t="shared" si="0"/>
        <v>1448.9861653614314</v>
      </c>
      <c r="N18" s="16">
        <f t="shared" si="4"/>
        <v>1574.7671153635404</v>
      </c>
      <c r="O18" s="4">
        <f t="shared" si="5"/>
        <v>-181.76711536354037</v>
      </c>
      <c r="P18" s="16">
        <f t="shared" si="6"/>
        <v>13.048608425236207</v>
      </c>
    </row>
    <row r="19" spans="1:16" x14ac:dyDescent="0.25">
      <c r="A19" s="7">
        <v>18</v>
      </c>
      <c r="B19" s="7">
        <f t="shared" si="7"/>
        <v>324</v>
      </c>
      <c r="C19" s="8">
        <v>44713</v>
      </c>
      <c r="D19" s="4">
        <v>1349</v>
      </c>
      <c r="E19" s="4">
        <f t="shared" si="8"/>
        <v>1412.3333333333333</v>
      </c>
      <c r="F19" s="4">
        <f t="shared" si="11"/>
        <v>1409.75</v>
      </c>
      <c r="G19" s="16">
        <f t="shared" si="12"/>
        <v>0.956907253059053</v>
      </c>
      <c r="H19" s="16">
        <f t="shared" si="13"/>
        <v>0.93738521119578611</v>
      </c>
      <c r="I19" s="16">
        <f t="shared" si="9"/>
        <v>0.92314365873329951</v>
      </c>
      <c r="J19" s="16">
        <f t="shared" si="10"/>
        <v>0.92314365873329951</v>
      </c>
      <c r="K19" s="16">
        <f t="shared" si="2"/>
        <v>1461.3110183208573</v>
      </c>
      <c r="L19" s="16">
        <f t="shared" si="3"/>
        <v>26303.598329775432</v>
      </c>
      <c r="M19" s="16">
        <f t="shared" si="0"/>
        <v>1456.0952843731177</v>
      </c>
      <c r="N19" s="16">
        <f t="shared" si="4"/>
        <v>1344.1851282805042</v>
      </c>
      <c r="O19" s="4">
        <f t="shared" si="5"/>
        <v>4.8148717194958408</v>
      </c>
      <c r="P19" s="16">
        <f t="shared" si="6"/>
        <v>0.35692155074098153</v>
      </c>
    </row>
    <row r="20" spans="1:16" x14ac:dyDescent="0.25">
      <c r="A20" s="7">
        <v>19</v>
      </c>
      <c r="B20" s="7">
        <f t="shared" si="7"/>
        <v>361</v>
      </c>
      <c r="C20" s="8">
        <v>44743</v>
      </c>
      <c r="D20" s="4">
        <v>1460</v>
      </c>
      <c r="E20" s="4">
        <f t="shared" si="8"/>
        <v>1417.9166666666667</v>
      </c>
      <c r="F20" s="4">
        <f t="shared" si="11"/>
        <v>1415.125</v>
      </c>
      <c r="G20" s="16">
        <f t="shared" si="12"/>
        <v>1.031710979595442</v>
      </c>
      <c r="H20" s="16">
        <f t="shared" si="13"/>
        <v>0.94985423124299517</v>
      </c>
      <c r="I20" s="16">
        <f t="shared" si="9"/>
        <v>0.93542323883518275</v>
      </c>
      <c r="J20" s="16">
        <f t="shared" si="10"/>
        <v>0.93542323883518275</v>
      </c>
      <c r="K20" s="16">
        <f t="shared" si="2"/>
        <v>1560.7908157360257</v>
      </c>
      <c r="L20" s="16">
        <f t="shared" si="3"/>
        <v>29655.025498984487</v>
      </c>
      <c r="M20" s="16">
        <f t="shared" si="0"/>
        <v>1463.204403384804</v>
      </c>
      <c r="N20" s="16">
        <f t="shared" si="4"/>
        <v>1368.7154020921146</v>
      </c>
      <c r="O20" s="4">
        <f t="shared" si="5"/>
        <v>91.284597907885427</v>
      </c>
      <c r="P20" s="16">
        <f t="shared" si="6"/>
        <v>6.25236971971818</v>
      </c>
    </row>
    <row r="21" spans="1:16" x14ac:dyDescent="0.25">
      <c r="A21" s="7">
        <v>20</v>
      </c>
      <c r="B21" s="7">
        <f t="shared" si="7"/>
        <v>400</v>
      </c>
      <c r="C21" s="8">
        <v>44774</v>
      </c>
      <c r="D21" s="4">
        <v>1227</v>
      </c>
      <c r="E21" s="4">
        <f t="shared" si="8"/>
        <v>1422.5</v>
      </c>
      <c r="F21" s="4">
        <f t="shared" si="11"/>
        <v>1420.2083333333335</v>
      </c>
      <c r="G21" s="16">
        <f t="shared" si="12"/>
        <v>0.8639577526771306</v>
      </c>
      <c r="H21" s="16">
        <f t="shared" si="13"/>
        <v>0.85675924906373913</v>
      </c>
      <c r="I21" s="16">
        <f t="shared" si="9"/>
        <v>0.84374263471189037</v>
      </c>
      <c r="J21" s="16">
        <f t="shared" si="10"/>
        <v>0.84374263471189037</v>
      </c>
      <c r="K21" s="16">
        <f t="shared" si="2"/>
        <v>1454.2349165737951</v>
      </c>
      <c r="L21" s="16">
        <f t="shared" si="3"/>
        <v>29084.698331475902</v>
      </c>
      <c r="M21" s="16">
        <f t="shared" si="0"/>
        <v>1470.31352239649</v>
      </c>
      <c r="N21" s="16">
        <f t="shared" si="4"/>
        <v>1240.5662052393345</v>
      </c>
      <c r="O21" s="4">
        <f t="shared" si="5"/>
        <v>-13.566205239334522</v>
      </c>
      <c r="P21" s="16">
        <f t="shared" si="6"/>
        <v>1.1056401988047695</v>
      </c>
    </row>
    <row r="22" spans="1:16" x14ac:dyDescent="0.25">
      <c r="A22" s="7">
        <v>21</v>
      </c>
      <c r="B22" s="7">
        <f t="shared" si="7"/>
        <v>441</v>
      </c>
      <c r="C22" s="8">
        <v>44805</v>
      </c>
      <c r="D22" s="4">
        <v>1316</v>
      </c>
      <c r="E22" s="4">
        <f t="shared" si="8"/>
        <v>1427.5</v>
      </c>
      <c r="F22" s="4">
        <f t="shared" si="11"/>
        <v>1425</v>
      </c>
      <c r="G22" s="16">
        <f t="shared" si="12"/>
        <v>0.92350877192982461</v>
      </c>
      <c r="H22" s="16">
        <f t="shared" si="13"/>
        <v>0.86242651584835883</v>
      </c>
      <c r="I22" s="16">
        <f t="shared" si="9"/>
        <v>0.84932379956502224</v>
      </c>
      <c r="J22" s="16">
        <f t="shared" si="10"/>
        <v>0.84932379956502224</v>
      </c>
      <c r="K22" s="16">
        <f t="shared" si="2"/>
        <v>1549.4679422312011</v>
      </c>
      <c r="L22" s="16">
        <f t="shared" si="3"/>
        <v>32538.826786855221</v>
      </c>
      <c r="M22" s="16">
        <f t="shared" si="0"/>
        <v>1477.4226414081763</v>
      </c>
      <c r="N22" s="16">
        <f t="shared" si="4"/>
        <v>1254.8102113641837</v>
      </c>
      <c r="O22" s="4">
        <f t="shared" si="5"/>
        <v>61.189788635816285</v>
      </c>
      <c r="P22" s="16">
        <f t="shared" si="6"/>
        <v>4.649679987524034</v>
      </c>
    </row>
    <row r="23" spans="1:16" x14ac:dyDescent="0.25">
      <c r="A23" s="7">
        <v>22</v>
      </c>
      <c r="B23" s="7">
        <f t="shared" si="7"/>
        <v>484</v>
      </c>
      <c r="C23" s="8">
        <v>44835</v>
      </c>
      <c r="D23" s="4">
        <v>1439</v>
      </c>
      <c r="E23" s="4">
        <f t="shared" si="8"/>
        <v>1432.8333333333333</v>
      </c>
      <c r="F23" s="4">
        <f t="shared" si="11"/>
        <v>1430.1666666666665</v>
      </c>
      <c r="G23" s="16">
        <f t="shared" si="12"/>
        <v>1.0061764363127841</v>
      </c>
      <c r="H23" s="16">
        <f t="shared" si="13"/>
        <v>0.93610849612928648</v>
      </c>
      <c r="I23" s="16">
        <f t="shared" si="9"/>
        <v>0.92188634060669394</v>
      </c>
      <c r="J23" s="16">
        <f t="shared" si="10"/>
        <v>0.92188634060669394</v>
      </c>
      <c r="K23" s="16">
        <f t="shared" si="2"/>
        <v>1560.9299504893338</v>
      </c>
      <c r="L23" s="16">
        <f t="shared" si="3"/>
        <v>34340.458910765345</v>
      </c>
      <c r="M23" s="16">
        <f t="shared" si="0"/>
        <v>1484.5317604198626</v>
      </c>
      <c r="N23" s="16">
        <f t="shared" si="4"/>
        <v>1368.5695521278803</v>
      </c>
      <c r="O23" s="4">
        <f t="shared" si="5"/>
        <v>70.430447872119657</v>
      </c>
      <c r="P23" s="16">
        <f t="shared" si="6"/>
        <v>4.8944022148797544</v>
      </c>
    </row>
    <row r="24" spans="1:16" x14ac:dyDescent="0.25">
      <c r="A24" s="7">
        <v>23</v>
      </c>
      <c r="B24" s="7">
        <f t="shared" si="7"/>
        <v>529</v>
      </c>
      <c r="C24" s="8">
        <v>44866</v>
      </c>
      <c r="D24" s="4">
        <v>1764</v>
      </c>
      <c r="E24" s="4">
        <f t="shared" si="8"/>
        <v>1439.3333333333333</v>
      </c>
      <c r="F24" s="4">
        <f t="shared" si="11"/>
        <v>1436.0833333333333</v>
      </c>
      <c r="G24" s="16">
        <f t="shared" si="12"/>
        <v>1.2283409737132247</v>
      </c>
      <c r="H24" s="16">
        <f t="shared" si="13"/>
        <v>1.0768958881781916</v>
      </c>
      <c r="I24" s="16">
        <f t="shared" si="9"/>
        <v>1.0605347709929083</v>
      </c>
      <c r="J24" s="16">
        <f t="shared" si="10"/>
        <v>1.0605347709929083</v>
      </c>
      <c r="K24" s="16">
        <f t="shared" si="2"/>
        <v>1663.3118010345704</v>
      </c>
      <c r="L24" s="16">
        <f t="shared" si="3"/>
        <v>38256.171423795116</v>
      </c>
      <c r="M24" s="16">
        <f t="shared" si="0"/>
        <v>1491.6408794315489</v>
      </c>
      <c r="N24" s="16">
        <f t="shared" si="4"/>
        <v>1581.9370184715981</v>
      </c>
      <c r="O24" s="4">
        <f t="shared" si="5"/>
        <v>182.06298152840191</v>
      </c>
      <c r="P24" s="16">
        <f t="shared" si="6"/>
        <v>10.321030698888997</v>
      </c>
    </row>
    <row r="25" spans="1:16" x14ac:dyDescent="0.25">
      <c r="A25" s="7">
        <v>24</v>
      </c>
      <c r="B25" s="7">
        <f t="shared" si="7"/>
        <v>576</v>
      </c>
      <c r="C25" s="8">
        <v>44896</v>
      </c>
      <c r="D25" s="4">
        <v>1790</v>
      </c>
      <c r="E25" s="4">
        <f t="shared" si="8"/>
        <v>1445.9166666666667</v>
      </c>
      <c r="F25" s="4">
        <f t="shared" si="11"/>
        <v>1442.625</v>
      </c>
      <c r="G25" s="16">
        <f t="shared" si="12"/>
        <v>1.2407936920544147</v>
      </c>
      <c r="H25" s="16">
        <f t="shared" si="13"/>
        <v>1.1280981316699055</v>
      </c>
      <c r="I25" s="16">
        <f t="shared" si="9"/>
        <v>1.1109591065038102</v>
      </c>
      <c r="J25" s="16">
        <f t="shared" si="10"/>
        <v>1.1109591065038102</v>
      </c>
      <c r="K25" s="16">
        <f t="shared" si="2"/>
        <v>1611.2204216347191</v>
      </c>
      <c r="L25" s="16">
        <f t="shared" si="3"/>
        <v>38669.290119233257</v>
      </c>
      <c r="M25" s="16">
        <f t="shared" si="0"/>
        <v>1498.749998443235</v>
      </c>
      <c r="N25" s="16">
        <f t="shared" si="4"/>
        <v>1665.0499591430832</v>
      </c>
      <c r="O25" s="4">
        <f t="shared" si="5"/>
        <v>124.95004085691676</v>
      </c>
      <c r="P25" s="16">
        <f t="shared" si="6"/>
        <v>6.9804492098836173</v>
      </c>
    </row>
    <row r="26" spans="1:16" x14ac:dyDescent="0.25">
      <c r="A26" s="7">
        <v>25</v>
      </c>
      <c r="B26" s="7">
        <f t="shared" si="7"/>
        <v>625</v>
      </c>
      <c r="C26" s="8">
        <v>44927</v>
      </c>
      <c r="D26" s="4">
        <v>1651</v>
      </c>
      <c r="E26" s="4">
        <f t="shared" si="8"/>
        <v>1457.3333333333333</v>
      </c>
      <c r="F26" s="4">
        <f t="shared" si="11"/>
        <v>1451.625</v>
      </c>
      <c r="G26" s="16">
        <f t="shared" si="12"/>
        <v>1.1373460776715749</v>
      </c>
      <c r="H26" s="16"/>
      <c r="I26" s="16"/>
      <c r="J26" s="16">
        <f t="shared" ref="J26:J37" si="14">I14/$I$65</f>
        <v>1.0666795805334328</v>
      </c>
      <c r="K26" s="16">
        <f t="shared" si="2"/>
        <v>1547.7937612477367</v>
      </c>
      <c r="L26" s="16">
        <f t="shared" si="3"/>
        <v>38694.844031193417</v>
      </c>
      <c r="M26" s="16">
        <f t="shared" si="0"/>
        <v>1505.8591174549213</v>
      </c>
      <c r="N26" s="16">
        <f t="shared" si="4"/>
        <v>1606.2691717492607</v>
      </c>
      <c r="O26" s="4">
        <f t="shared" si="5"/>
        <v>44.730828250739251</v>
      </c>
      <c r="P26" s="16">
        <f t="shared" si="6"/>
        <v>2.7093172774524077</v>
      </c>
    </row>
    <row r="27" spans="1:16" x14ac:dyDescent="0.25">
      <c r="A27" s="7">
        <v>26</v>
      </c>
      <c r="B27" s="7">
        <f t="shared" si="7"/>
        <v>676</v>
      </c>
      <c r="C27" s="8">
        <v>44958</v>
      </c>
      <c r="D27" s="4">
        <v>1718</v>
      </c>
      <c r="E27" s="4">
        <f t="shared" si="8"/>
        <v>1469.0833333333333</v>
      </c>
      <c r="F27" s="4">
        <f t="shared" si="11"/>
        <v>1463.2083333333333</v>
      </c>
      <c r="G27" s="16">
        <f t="shared" si="12"/>
        <v>1.174132186690207</v>
      </c>
      <c r="H27" s="29"/>
      <c r="I27" s="29"/>
      <c r="J27" s="16">
        <f t="shared" si="14"/>
        <v>1.1694057026790627</v>
      </c>
      <c r="K27" s="16">
        <f t="shared" si="2"/>
        <v>1469.1223038028027</v>
      </c>
      <c r="L27" s="16">
        <f t="shared" si="3"/>
        <v>38197.17989887287</v>
      </c>
      <c r="M27" s="16">
        <f t="shared" si="0"/>
        <v>1512.9682364666076</v>
      </c>
      <c r="N27" s="16">
        <f t="shared" si="4"/>
        <v>1769.2736836963356</v>
      </c>
      <c r="O27" s="4">
        <f t="shared" si="5"/>
        <v>-51.273683696335638</v>
      </c>
      <c r="P27" s="16">
        <f t="shared" si="6"/>
        <v>2.9844984689368825</v>
      </c>
    </row>
    <row r="28" spans="1:16" x14ac:dyDescent="0.25">
      <c r="A28" s="7">
        <v>27</v>
      </c>
      <c r="B28" s="7">
        <f t="shared" si="7"/>
        <v>729</v>
      </c>
      <c r="C28" s="8">
        <v>44986</v>
      </c>
      <c r="D28" s="4">
        <v>1281</v>
      </c>
      <c r="E28" s="4">
        <f t="shared" si="8"/>
        <v>1477.75</v>
      </c>
      <c r="F28" s="4">
        <f t="shared" si="11"/>
        <v>1473.4166666666665</v>
      </c>
      <c r="G28" s="16">
        <f t="shared" si="12"/>
        <v>0.86940783892313789</v>
      </c>
      <c r="H28" s="16"/>
      <c r="I28" s="16"/>
      <c r="J28" s="16">
        <f t="shared" si="14"/>
        <v>0.93120803526613938</v>
      </c>
      <c r="K28" s="16">
        <f t="shared" si="2"/>
        <v>1375.6324596510703</v>
      </c>
      <c r="L28" s="16">
        <f t="shared" si="3"/>
        <v>37142.076410578899</v>
      </c>
      <c r="M28" s="16">
        <f t="shared" si="0"/>
        <v>1520.0773554782936</v>
      </c>
      <c r="N28" s="16">
        <f t="shared" si="4"/>
        <v>1415.5082476474906</v>
      </c>
      <c r="O28" s="4">
        <f t="shared" si="5"/>
        <v>-134.50824764749063</v>
      </c>
      <c r="P28" s="16">
        <f t="shared" si="6"/>
        <v>10.500253524394273</v>
      </c>
    </row>
    <row r="29" spans="1:16" x14ac:dyDescent="0.25">
      <c r="A29" s="7">
        <v>28</v>
      </c>
      <c r="B29" s="7">
        <f t="shared" si="7"/>
        <v>784</v>
      </c>
      <c r="C29" s="8">
        <v>45017</v>
      </c>
      <c r="D29" s="4">
        <v>1464</v>
      </c>
      <c r="E29" s="4">
        <f t="shared" si="8"/>
        <v>1487.6666666666667</v>
      </c>
      <c r="F29" s="4">
        <f t="shared" si="11"/>
        <v>1482.7083333333335</v>
      </c>
      <c r="G29" s="16">
        <f t="shared" si="12"/>
        <v>0.98738232401292669</v>
      </c>
      <c r="H29" s="16"/>
      <c r="I29" s="16"/>
      <c r="J29" s="16">
        <f t="shared" si="14"/>
        <v>1.1008869542542736</v>
      </c>
      <c r="K29" s="16">
        <f t="shared" si="2"/>
        <v>1329.836814163807</v>
      </c>
      <c r="L29" s="16">
        <f t="shared" si="3"/>
        <v>37235.430796586596</v>
      </c>
      <c r="M29" s="16">
        <f t="shared" si="0"/>
        <v>1527.1864744899799</v>
      </c>
      <c r="N29" s="16">
        <f t="shared" si="4"/>
        <v>1681.259666479596</v>
      </c>
      <c r="O29" s="4">
        <f t="shared" si="5"/>
        <v>-217.25966647959604</v>
      </c>
      <c r="P29" s="16">
        <f t="shared" si="6"/>
        <v>14.840141152977871</v>
      </c>
    </row>
    <row r="30" spans="1:16" x14ac:dyDescent="0.25">
      <c r="A30" s="7">
        <v>29</v>
      </c>
      <c r="B30" s="7">
        <f t="shared" si="7"/>
        <v>841</v>
      </c>
      <c r="C30" s="8">
        <v>45047</v>
      </c>
      <c r="D30" s="4">
        <v>1515</v>
      </c>
      <c r="E30" s="4">
        <f t="shared" si="8"/>
        <v>1497.8333333333333</v>
      </c>
      <c r="F30" s="4">
        <f t="shared" si="11"/>
        <v>1492.75</v>
      </c>
      <c r="G30" s="16">
        <f t="shared" si="12"/>
        <v>1.0149053759839224</v>
      </c>
      <c r="H30" s="16"/>
      <c r="I30" s="16"/>
      <c r="J30" s="16">
        <f t="shared" si="14"/>
        <v>1.0868061773182869</v>
      </c>
      <c r="K30" s="16">
        <f t="shared" si="2"/>
        <v>1393.9928127187211</v>
      </c>
      <c r="L30" s="16">
        <f t="shared" si="3"/>
        <v>40425.791568842913</v>
      </c>
      <c r="M30" s="16">
        <f t="shared" si="0"/>
        <v>1534.2955935016662</v>
      </c>
      <c r="N30" s="16">
        <f t="shared" si="4"/>
        <v>1667.4819288498381</v>
      </c>
      <c r="O30" s="4">
        <f t="shared" si="5"/>
        <v>-152.48192884983814</v>
      </c>
      <c r="P30" s="16">
        <f t="shared" si="6"/>
        <v>10.064813785467864</v>
      </c>
    </row>
    <row r="31" spans="1:16" x14ac:dyDescent="0.25">
      <c r="A31" s="7">
        <v>30</v>
      </c>
      <c r="B31" s="7">
        <f t="shared" si="7"/>
        <v>900</v>
      </c>
      <c r="C31" s="8">
        <v>45078</v>
      </c>
      <c r="D31" s="4">
        <v>1467</v>
      </c>
      <c r="E31" s="4">
        <f t="shared" si="8"/>
        <v>1507.6666666666667</v>
      </c>
      <c r="F31" s="4">
        <f t="shared" si="11"/>
        <v>1502.75</v>
      </c>
      <c r="G31" s="16">
        <f t="shared" si="12"/>
        <v>0.97621028115122277</v>
      </c>
      <c r="H31" s="16"/>
      <c r="I31" s="16"/>
      <c r="J31" s="16">
        <f t="shared" si="14"/>
        <v>0.92314365873329951</v>
      </c>
      <c r="K31" s="16">
        <f t="shared" si="2"/>
        <v>1589.1351103607842</v>
      </c>
      <c r="L31" s="16">
        <f t="shared" si="3"/>
        <v>47674.053310823525</v>
      </c>
      <c r="M31" s="16">
        <f t="shared" si="0"/>
        <v>1541.4047125133525</v>
      </c>
      <c r="N31" s="16">
        <f t="shared" si="4"/>
        <v>1422.9379858983259</v>
      </c>
      <c r="O31" s="4">
        <f t="shared" si="5"/>
        <v>44.062014101674094</v>
      </c>
      <c r="P31" s="16">
        <f t="shared" si="6"/>
        <v>3.0035456102027331</v>
      </c>
    </row>
    <row r="32" spans="1:16" x14ac:dyDescent="0.25">
      <c r="A32" s="7">
        <v>31</v>
      </c>
      <c r="B32" s="7">
        <f t="shared" si="7"/>
        <v>961</v>
      </c>
      <c r="C32" s="8">
        <v>45108</v>
      </c>
      <c r="D32" s="4">
        <v>1587</v>
      </c>
      <c r="E32" s="4">
        <f t="shared" si="8"/>
        <v>1518.25</v>
      </c>
      <c r="F32" s="4">
        <f t="shared" si="11"/>
        <v>1512.9583333333335</v>
      </c>
      <c r="G32" s="16">
        <f t="shared" si="12"/>
        <v>1.0489383382446089</v>
      </c>
      <c r="H32" s="16"/>
      <c r="I32" s="16"/>
      <c r="J32" s="16">
        <f t="shared" si="14"/>
        <v>0.93542323883518275</v>
      </c>
      <c r="K32" s="16">
        <f t="shared" si="2"/>
        <v>1696.5582360089538</v>
      </c>
      <c r="L32" s="16">
        <f t="shared" si="3"/>
        <v>52593.305316277569</v>
      </c>
      <c r="M32" s="16">
        <f t="shared" si="0"/>
        <v>1548.5138315250385</v>
      </c>
      <c r="N32" s="16">
        <f t="shared" si="4"/>
        <v>1448.5158236662301</v>
      </c>
      <c r="O32" s="4">
        <f t="shared" si="5"/>
        <v>138.48417633376994</v>
      </c>
      <c r="P32" s="16">
        <f t="shared" si="6"/>
        <v>8.7261610796326377</v>
      </c>
    </row>
    <row r="33" spans="1:16" x14ac:dyDescent="0.25">
      <c r="A33" s="7">
        <v>32</v>
      </c>
      <c r="B33" s="7">
        <f t="shared" si="7"/>
        <v>1024</v>
      </c>
      <c r="C33" s="8">
        <v>45139</v>
      </c>
      <c r="D33" s="4">
        <v>1334</v>
      </c>
      <c r="E33" s="4">
        <f t="shared" si="8"/>
        <v>1527.1666666666667</v>
      </c>
      <c r="F33" s="4">
        <f t="shared" si="11"/>
        <v>1522.7083333333335</v>
      </c>
      <c r="G33" s="16">
        <f t="shared" si="12"/>
        <v>0.87607059789300856</v>
      </c>
      <c r="H33" s="16"/>
      <c r="I33" s="16"/>
      <c r="J33" s="16">
        <f t="shared" si="14"/>
        <v>0.84374263471189037</v>
      </c>
      <c r="K33" s="16">
        <f t="shared" si="2"/>
        <v>1581.0508383940039</v>
      </c>
      <c r="L33" s="16">
        <f t="shared" si="3"/>
        <v>50593.626828608125</v>
      </c>
      <c r="M33" s="16">
        <f t="shared" si="0"/>
        <v>1555.6229505367248</v>
      </c>
      <c r="N33" s="16">
        <f t="shared" si="4"/>
        <v>1312.5454069041409</v>
      </c>
      <c r="O33" s="4">
        <f t="shared" si="5"/>
        <v>21.454593095859082</v>
      </c>
      <c r="P33" s="16">
        <f t="shared" si="6"/>
        <v>1.6082903370209207</v>
      </c>
    </row>
    <row r="34" spans="1:16" x14ac:dyDescent="0.25">
      <c r="A34" s="7">
        <v>33</v>
      </c>
      <c r="B34" s="7">
        <f t="shared" si="7"/>
        <v>1089</v>
      </c>
      <c r="C34" s="8">
        <v>45170</v>
      </c>
      <c r="D34" s="4">
        <v>1431</v>
      </c>
      <c r="E34" s="4">
        <f t="shared" si="8"/>
        <v>1536.75</v>
      </c>
      <c r="F34" s="4">
        <f t="shared" si="11"/>
        <v>1531.9583333333335</v>
      </c>
      <c r="G34" s="16">
        <f t="shared" si="12"/>
        <v>0.93409851225283536</v>
      </c>
      <c r="H34" s="16"/>
      <c r="I34" s="16"/>
      <c r="J34" s="16">
        <f t="shared" si="14"/>
        <v>0.84932379956502224</v>
      </c>
      <c r="K34" s="16">
        <f t="shared" si="2"/>
        <v>1684.8697760887908</v>
      </c>
      <c r="L34" s="16">
        <f t="shared" si="3"/>
        <v>55600.702610930093</v>
      </c>
      <c r="M34" s="16">
        <f t="shared" ref="M34:M64" si="15">($K$67*A34)+$K$68</f>
        <v>1562.7320695484111</v>
      </c>
      <c r="N34" s="16">
        <f t="shared" si="4"/>
        <v>1327.2655390109671</v>
      </c>
      <c r="O34" s="4">
        <f t="shared" si="5"/>
        <v>103.73446098903287</v>
      </c>
      <c r="P34" s="16">
        <f t="shared" si="6"/>
        <v>7.2490888182412911</v>
      </c>
    </row>
    <row r="35" spans="1:16" x14ac:dyDescent="0.25">
      <c r="A35" s="7">
        <v>34</v>
      </c>
      <c r="B35" s="7">
        <f t="shared" si="7"/>
        <v>1156</v>
      </c>
      <c r="C35" s="8">
        <v>45200</v>
      </c>
      <c r="D35" s="4">
        <v>1567</v>
      </c>
      <c r="E35" s="4">
        <f t="shared" si="8"/>
        <v>1547.4166666666667</v>
      </c>
      <c r="F35" s="4">
        <f t="shared" si="11"/>
        <v>1542.0833333333335</v>
      </c>
      <c r="G35" s="16">
        <f t="shared" si="12"/>
        <v>1.016157795190489</v>
      </c>
      <c r="H35" s="16"/>
      <c r="I35" s="16"/>
      <c r="J35" s="16">
        <f t="shared" si="14"/>
        <v>0.92188634060669394</v>
      </c>
      <c r="K35" s="16">
        <f t="shared" si="2"/>
        <v>1699.775700081158</v>
      </c>
      <c r="L35" s="16">
        <f t="shared" si="3"/>
        <v>57792.373802759372</v>
      </c>
      <c r="M35" s="16">
        <f t="shared" si="15"/>
        <v>1569.8411885600972</v>
      </c>
      <c r="N35" s="16">
        <f t="shared" si="4"/>
        <v>1447.2151486553309</v>
      </c>
      <c r="O35" s="4">
        <f t="shared" si="5"/>
        <v>119.78485134466905</v>
      </c>
      <c r="P35" s="16">
        <f t="shared" si="6"/>
        <v>7.6442151464370802</v>
      </c>
    </row>
    <row r="36" spans="1:16" x14ac:dyDescent="0.25">
      <c r="A36" s="7">
        <v>35</v>
      </c>
      <c r="B36" s="7">
        <f t="shared" si="7"/>
        <v>1225</v>
      </c>
      <c r="C36" s="8">
        <v>45231</v>
      </c>
      <c r="D36" s="4">
        <v>1919</v>
      </c>
      <c r="E36" s="4">
        <f t="shared" si="8"/>
        <v>1560.3333333333333</v>
      </c>
      <c r="F36" s="4">
        <f t="shared" si="11"/>
        <v>1553.875</v>
      </c>
      <c r="G36" s="16">
        <f t="shared" si="12"/>
        <v>1.2349770734454186</v>
      </c>
      <c r="H36" s="16"/>
      <c r="I36" s="16"/>
      <c r="J36" s="16">
        <f t="shared" si="14"/>
        <v>1.0605347709929083</v>
      </c>
      <c r="K36" s="16">
        <f t="shared" si="2"/>
        <v>1809.4644819644789</v>
      </c>
      <c r="L36" s="16">
        <f t="shared" si="3"/>
        <v>63331.256868756762</v>
      </c>
      <c r="M36" s="16">
        <f t="shared" si="15"/>
        <v>1576.9503075717835</v>
      </c>
      <c r="N36" s="16">
        <f t="shared" si="4"/>
        <v>1672.4106333078375</v>
      </c>
      <c r="O36" s="4">
        <f t="shared" si="5"/>
        <v>246.58936669216246</v>
      </c>
      <c r="P36" s="16">
        <f t="shared" si="6"/>
        <v>12.84988883231696</v>
      </c>
    </row>
    <row r="37" spans="1:16" x14ac:dyDescent="0.25">
      <c r="A37" s="7">
        <v>36</v>
      </c>
      <c r="B37" s="7">
        <f t="shared" si="7"/>
        <v>1296</v>
      </c>
      <c r="C37" s="8">
        <v>45261</v>
      </c>
      <c r="D37" s="4">
        <v>1944</v>
      </c>
      <c r="E37" s="4">
        <f t="shared" si="8"/>
        <v>1573.1666666666667</v>
      </c>
      <c r="F37" s="4">
        <f t="shared" si="11"/>
        <v>1566.75</v>
      </c>
      <c r="G37" s="16">
        <f t="shared" si="12"/>
        <v>1.2407850646242222</v>
      </c>
      <c r="H37" s="16"/>
      <c r="I37" s="16"/>
      <c r="J37" s="16">
        <f t="shared" si="14"/>
        <v>1.1109591065038102</v>
      </c>
      <c r="K37" s="16">
        <f t="shared" si="2"/>
        <v>1749.8393852837396</v>
      </c>
      <c r="L37" s="16">
        <f t="shared" si="3"/>
        <v>62994.217870214627</v>
      </c>
      <c r="M37" s="16">
        <f t="shared" si="15"/>
        <v>1584.0594265834698</v>
      </c>
      <c r="N37" s="16">
        <f t="shared" si="4"/>
        <v>1759.8252452061095</v>
      </c>
      <c r="O37" s="4">
        <f t="shared" si="5"/>
        <v>184.17475479389054</v>
      </c>
      <c r="P37" s="16">
        <f t="shared" si="6"/>
        <v>9.4740100202618596</v>
      </c>
    </row>
    <row r="38" spans="1:16" x14ac:dyDescent="0.25">
      <c r="A38" s="7">
        <v>37</v>
      </c>
      <c r="B38" s="7">
        <f t="shared" si="7"/>
        <v>1369</v>
      </c>
      <c r="C38" s="8">
        <v>45292</v>
      </c>
      <c r="D38" s="4">
        <v>1745</v>
      </c>
      <c r="E38" s="4">
        <f t="shared" si="8"/>
        <v>1581</v>
      </c>
      <c r="F38" s="4">
        <f t="shared" si="11"/>
        <v>1577.0833333333335</v>
      </c>
      <c r="G38" s="16">
        <f t="shared" si="12"/>
        <v>1.1064729194187581</v>
      </c>
      <c r="H38" s="16"/>
      <c r="I38" s="16"/>
      <c r="J38" s="16">
        <f t="shared" ref="J38:J49" si="16">I14/$I$65</f>
        <v>1.0666795805334328</v>
      </c>
      <c r="K38" s="16">
        <f t="shared" si="2"/>
        <v>1635.9176943533014</v>
      </c>
      <c r="L38" s="16">
        <f t="shared" si="3"/>
        <v>60528.954691072155</v>
      </c>
      <c r="M38" s="16">
        <f t="shared" si="15"/>
        <v>1591.168545595156</v>
      </c>
      <c r="N38" s="16">
        <f t="shared" si="4"/>
        <v>1697.2669967734334</v>
      </c>
      <c r="O38" s="4">
        <f t="shared" si="5"/>
        <v>47.733003226566552</v>
      </c>
      <c r="P38" s="16">
        <f t="shared" si="6"/>
        <v>2.7354156576828972</v>
      </c>
    </row>
    <row r="39" spans="1:16" x14ac:dyDescent="0.25">
      <c r="A39" s="7">
        <v>38</v>
      </c>
      <c r="B39" s="7">
        <f t="shared" si="7"/>
        <v>1444</v>
      </c>
      <c r="C39" s="8">
        <v>45323</v>
      </c>
      <c r="D39" s="4">
        <v>1826</v>
      </c>
      <c r="E39" s="4">
        <f t="shared" si="8"/>
        <v>1590</v>
      </c>
      <c r="F39" s="4">
        <f t="shared" si="11"/>
        <v>1585.5</v>
      </c>
      <c r="G39" s="16">
        <f t="shared" si="12"/>
        <v>1.151687164932198</v>
      </c>
      <c r="H39" s="16"/>
      <c r="I39" s="16"/>
      <c r="J39" s="16">
        <f t="shared" si="16"/>
        <v>1.1694057026790627</v>
      </c>
      <c r="K39" s="16">
        <f t="shared" si="2"/>
        <v>1561.4769073014654</v>
      </c>
      <c r="L39" s="16">
        <f t="shared" si="3"/>
        <v>59336.122477455683</v>
      </c>
      <c r="M39" s="16">
        <f t="shared" si="15"/>
        <v>1598.2776646068421</v>
      </c>
      <c r="N39" s="16">
        <f t="shared" si="4"/>
        <v>1869.0350154558155</v>
      </c>
      <c r="O39" s="4">
        <f t="shared" si="5"/>
        <v>-43.035015455815483</v>
      </c>
      <c r="P39" s="16">
        <f t="shared" si="6"/>
        <v>2.3567916459920855</v>
      </c>
    </row>
    <row r="40" spans="1:16" x14ac:dyDescent="0.25">
      <c r="A40" s="7">
        <v>39</v>
      </c>
      <c r="B40" s="7">
        <f t="shared" si="7"/>
        <v>1521</v>
      </c>
      <c r="C40" s="8">
        <v>45352</v>
      </c>
      <c r="D40" s="4">
        <v>1362</v>
      </c>
      <c r="E40" s="4">
        <f t="shared" si="8"/>
        <v>1596.75</v>
      </c>
      <c r="F40" s="4">
        <f t="shared" si="11"/>
        <v>1593.375</v>
      </c>
      <c r="G40" s="16">
        <f t="shared" si="12"/>
        <v>0.85478936220287127</v>
      </c>
      <c r="H40" s="16"/>
      <c r="I40" s="16"/>
      <c r="J40" s="16">
        <f t="shared" si="16"/>
        <v>0.93120803526613938</v>
      </c>
      <c r="K40" s="16">
        <f t="shared" si="2"/>
        <v>1462.6162451559389</v>
      </c>
      <c r="L40" s="16">
        <f t="shared" si="3"/>
        <v>57042.033561081618</v>
      </c>
      <c r="M40" s="16">
        <f t="shared" si="15"/>
        <v>1605.3867836185284</v>
      </c>
      <c r="N40" s="16">
        <f t="shared" si="4"/>
        <v>1494.9490726156366</v>
      </c>
      <c r="O40" s="4">
        <f t="shared" si="5"/>
        <v>-132.94907261563662</v>
      </c>
      <c r="P40" s="16">
        <f t="shared" si="6"/>
        <v>9.7613122331598099</v>
      </c>
    </row>
    <row r="41" spans="1:16" x14ac:dyDescent="0.25">
      <c r="A41" s="7">
        <v>40</v>
      </c>
      <c r="B41" s="7">
        <f t="shared" si="7"/>
        <v>1600</v>
      </c>
      <c r="C41" s="8">
        <v>45383</v>
      </c>
      <c r="D41" s="4">
        <v>2292</v>
      </c>
      <c r="E41" s="4">
        <f t="shared" si="8"/>
        <v>1665.75</v>
      </c>
      <c r="F41" s="4">
        <f t="shared" si="11"/>
        <v>1631.25</v>
      </c>
      <c r="G41" s="16">
        <f t="shared" si="12"/>
        <v>1.4050574712643678</v>
      </c>
      <c r="H41" s="16"/>
      <c r="I41" s="16"/>
      <c r="J41" s="16">
        <f t="shared" si="16"/>
        <v>1.1008869542542736</v>
      </c>
      <c r="K41" s="16">
        <f t="shared" si="2"/>
        <v>2081.9576352892391</v>
      </c>
      <c r="L41" s="16">
        <f t="shared" si="3"/>
        <v>83278.30541156957</v>
      </c>
      <c r="M41" s="16">
        <f t="shared" si="15"/>
        <v>1612.4959026302145</v>
      </c>
      <c r="N41" s="16">
        <f t="shared" si="4"/>
        <v>1775.1757029940725</v>
      </c>
      <c r="O41" s="4">
        <f t="shared" si="5"/>
        <v>516.82429700592752</v>
      </c>
      <c r="P41" s="16">
        <f t="shared" si="6"/>
        <v>22.549053097989859</v>
      </c>
    </row>
    <row r="42" spans="1:16" x14ac:dyDescent="0.25">
      <c r="A42" s="7">
        <v>41</v>
      </c>
      <c r="B42" s="7">
        <f t="shared" si="7"/>
        <v>1681</v>
      </c>
      <c r="C42" s="8">
        <v>45413</v>
      </c>
      <c r="D42" s="4">
        <v>2210</v>
      </c>
      <c r="E42" s="4">
        <f t="shared" si="8"/>
        <v>1723.6666666666667</v>
      </c>
      <c r="F42" s="4">
        <f t="shared" si="11"/>
        <v>1694.7083333333335</v>
      </c>
      <c r="G42" s="16">
        <f t="shared" si="12"/>
        <v>1.3040592038944754</v>
      </c>
      <c r="H42" s="16"/>
      <c r="I42" s="16"/>
      <c r="J42" s="16">
        <f t="shared" si="16"/>
        <v>1.0868061773182869</v>
      </c>
      <c r="K42" s="16">
        <f t="shared" si="2"/>
        <v>2033.4812647580025</v>
      </c>
      <c r="L42" s="16">
        <f t="shared" si="3"/>
        <v>83372.731855078106</v>
      </c>
      <c r="M42" s="16">
        <f t="shared" si="15"/>
        <v>1619.6050216419007</v>
      </c>
      <c r="N42" s="16">
        <f t="shared" si="4"/>
        <v>1760.1967423361355</v>
      </c>
      <c r="O42" s="4">
        <f t="shared" si="5"/>
        <v>449.80325766386454</v>
      </c>
      <c r="P42" s="16">
        <f t="shared" si="6"/>
        <v>20.353088582075319</v>
      </c>
    </row>
    <row r="43" spans="1:16" x14ac:dyDescent="0.25">
      <c r="A43" s="7">
        <v>42</v>
      </c>
      <c r="B43" s="7">
        <f t="shared" si="7"/>
        <v>1764</v>
      </c>
      <c r="C43" s="8">
        <v>45444</v>
      </c>
      <c r="D43" s="4">
        <v>1517</v>
      </c>
      <c r="E43" s="4">
        <f t="shared" si="8"/>
        <v>1727.8333333333333</v>
      </c>
      <c r="F43" s="4">
        <f t="shared" si="11"/>
        <v>1725.75</v>
      </c>
      <c r="G43" s="16">
        <f t="shared" si="12"/>
        <v>0.87903809937708244</v>
      </c>
      <c r="H43" s="16"/>
      <c r="I43" s="16"/>
      <c r="J43" s="16">
        <f t="shared" si="16"/>
        <v>0.92314365873329951</v>
      </c>
      <c r="K43" s="16">
        <f t="shared" si="2"/>
        <v>1643.29786122516</v>
      </c>
      <c r="L43" s="16">
        <f t="shared" si="3"/>
        <v>69018.510171456714</v>
      </c>
      <c r="M43" s="16">
        <f t="shared" si="15"/>
        <v>1626.714140653587</v>
      </c>
      <c r="N43" s="16">
        <f t="shared" si="4"/>
        <v>1501.6908435161474</v>
      </c>
      <c r="O43" s="4">
        <f t="shared" si="5"/>
        <v>15.309156483852576</v>
      </c>
      <c r="P43" s="16">
        <f t="shared" si="6"/>
        <v>1.0091731367074868</v>
      </c>
    </row>
    <row r="44" spans="1:16" x14ac:dyDescent="0.25">
      <c r="A44" s="7">
        <v>43</v>
      </c>
      <c r="B44" s="7">
        <f t="shared" si="7"/>
        <v>1849</v>
      </c>
      <c r="C44" s="8">
        <v>45474</v>
      </c>
      <c r="D44" s="4">
        <v>1320</v>
      </c>
      <c r="E44" s="4">
        <f t="shared" si="8"/>
        <v>1705.5833333333333</v>
      </c>
      <c r="F44" s="4">
        <f t="shared" si="11"/>
        <v>1716.7083333333333</v>
      </c>
      <c r="G44" s="16">
        <f t="shared" si="12"/>
        <v>0.76891337588893471</v>
      </c>
      <c r="H44" s="16"/>
      <c r="I44" s="16"/>
      <c r="J44" s="16">
        <f t="shared" si="16"/>
        <v>0.93542323883518275</v>
      </c>
      <c r="K44" s="16">
        <f t="shared" si="2"/>
        <v>1411.1259429942149</v>
      </c>
      <c r="L44" s="16">
        <f t="shared" si="3"/>
        <v>60678.41554875124</v>
      </c>
      <c r="M44" s="16">
        <f t="shared" si="15"/>
        <v>1633.8232596652733</v>
      </c>
      <c r="N44" s="16">
        <f t="shared" si="4"/>
        <v>1528.3162452403458</v>
      </c>
      <c r="O44" s="4">
        <f t="shared" si="5"/>
        <v>-208.31624524034578</v>
      </c>
      <c r="P44" s="16">
        <f t="shared" si="6"/>
        <v>15.781533730329226</v>
      </c>
    </row>
    <row r="45" spans="1:16" x14ac:dyDescent="0.25">
      <c r="A45" s="7">
        <v>44</v>
      </c>
      <c r="B45" s="7">
        <f t="shared" si="7"/>
        <v>1936</v>
      </c>
      <c r="C45" s="8">
        <v>45505</v>
      </c>
      <c r="D45" s="4">
        <v>1419</v>
      </c>
      <c r="E45" s="4">
        <f t="shared" si="8"/>
        <v>1712.6666666666667</v>
      </c>
      <c r="F45" s="4">
        <f t="shared" si="11"/>
        <v>1709.125</v>
      </c>
      <c r="G45" s="16">
        <f t="shared" si="12"/>
        <v>0.830249396621078</v>
      </c>
      <c r="H45" s="16"/>
      <c r="I45" s="16"/>
      <c r="J45" s="16">
        <f t="shared" si="16"/>
        <v>0.84374263471189037</v>
      </c>
      <c r="K45" s="16">
        <f t="shared" si="2"/>
        <v>1681.7924585315527</v>
      </c>
      <c r="L45" s="16">
        <f t="shared" si="3"/>
        <v>73998.868175388314</v>
      </c>
      <c r="M45" s="16">
        <f t="shared" si="15"/>
        <v>1640.9323786769596</v>
      </c>
      <c r="N45" s="16">
        <f t="shared" si="4"/>
        <v>1384.5246085689473</v>
      </c>
      <c r="O45" s="4">
        <f t="shared" si="5"/>
        <v>34.475391431052685</v>
      </c>
      <c r="P45" s="16">
        <f t="shared" si="6"/>
        <v>2.4295554214977226</v>
      </c>
    </row>
    <row r="46" spans="1:16" x14ac:dyDescent="0.25">
      <c r="A46" s="7">
        <v>45</v>
      </c>
      <c r="B46" s="7">
        <f t="shared" si="7"/>
        <v>2025</v>
      </c>
      <c r="C46" s="8">
        <v>45536</v>
      </c>
      <c r="D46" s="4">
        <v>1244</v>
      </c>
      <c r="E46" s="4">
        <f t="shared" si="8"/>
        <v>1697.0833333333333</v>
      </c>
      <c r="F46" s="4">
        <f t="shared" si="11"/>
        <v>1704.875</v>
      </c>
      <c r="G46" s="16">
        <f t="shared" si="12"/>
        <v>0.72967226336241664</v>
      </c>
      <c r="H46" s="16"/>
      <c r="I46" s="16"/>
      <c r="J46" s="16">
        <f t="shared" si="16"/>
        <v>0.84932379956502224</v>
      </c>
      <c r="K46" s="16">
        <f t="shared" si="2"/>
        <v>1464.6946201638405</v>
      </c>
      <c r="L46" s="16">
        <f t="shared" si="3"/>
        <v>65911.257907372827</v>
      </c>
      <c r="M46" s="16">
        <f t="shared" si="15"/>
        <v>1648.0414976886457</v>
      </c>
      <c r="N46" s="16">
        <f t="shared" si="4"/>
        <v>1399.7208666577503</v>
      </c>
      <c r="O46" s="4">
        <f t="shared" si="5"/>
        <v>-155.72086665775032</v>
      </c>
      <c r="P46" s="16">
        <f t="shared" si="6"/>
        <v>12.517754554481536</v>
      </c>
    </row>
    <row r="47" spans="1:16" x14ac:dyDescent="0.25">
      <c r="A47" s="7">
        <v>46</v>
      </c>
      <c r="B47" s="7">
        <f t="shared" si="7"/>
        <v>2116</v>
      </c>
      <c r="C47" s="8">
        <v>45566</v>
      </c>
      <c r="D47" s="4">
        <v>1326</v>
      </c>
      <c r="E47" s="4">
        <f t="shared" si="8"/>
        <v>1677</v>
      </c>
      <c r="F47" s="4">
        <f t="shared" si="11"/>
        <v>1687.0416666666665</v>
      </c>
      <c r="G47" s="16">
        <f t="shared" si="12"/>
        <v>0.78599125688458604</v>
      </c>
      <c r="H47" s="16"/>
      <c r="I47" s="16"/>
      <c r="J47" s="16">
        <f t="shared" si="16"/>
        <v>0.92188634060669394</v>
      </c>
      <c r="K47" s="16">
        <f t="shared" si="2"/>
        <v>1438.3551871778018</v>
      </c>
      <c r="L47" s="16">
        <f t="shared" si="3"/>
        <v>66164.338610178878</v>
      </c>
      <c r="M47" s="16">
        <f t="shared" si="15"/>
        <v>1655.150616700332</v>
      </c>
      <c r="N47" s="16">
        <f t="shared" si="4"/>
        <v>1525.8607451827818</v>
      </c>
      <c r="O47" s="4">
        <f t="shared" si="5"/>
        <v>-199.86074518278178</v>
      </c>
      <c r="P47" s="16">
        <f t="shared" si="6"/>
        <v>15.072454387841763</v>
      </c>
    </row>
    <row r="48" spans="1:16" x14ac:dyDescent="0.25">
      <c r="A48" s="7">
        <v>47</v>
      </c>
      <c r="B48" s="7">
        <f t="shared" si="7"/>
        <v>2209</v>
      </c>
      <c r="C48" s="8">
        <v>45597</v>
      </c>
      <c r="D48" s="4">
        <v>1266</v>
      </c>
      <c r="E48" s="4">
        <f t="shared" si="8"/>
        <v>1622.5833333333333</v>
      </c>
      <c r="F48" s="4">
        <f t="shared" si="11"/>
        <v>1649.7916666666665</v>
      </c>
      <c r="G48" s="16">
        <f t="shared" si="12"/>
        <v>0.76736961737593135</v>
      </c>
      <c r="H48" s="16"/>
      <c r="I48" s="16"/>
      <c r="J48" s="16">
        <f t="shared" si="16"/>
        <v>1.0605347709929083</v>
      </c>
      <c r="K48" s="16">
        <f t="shared" si="2"/>
        <v>1193.7373810146066</v>
      </c>
      <c r="L48" s="16">
        <f t="shared" si="3"/>
        <v>56105.656907686513</v>
      </c>
      <c r="M48" s="16">
        <f t="shared" si="15"/>
        <v>1662.259735712018</v>
      </c>
      <c r="N48" s="16">
        <f t="shared" si="4"/>
        <v>1762.8842481440772</v>
      </c>
      <c r="O48" s="4">
        <f t="shared" si="5"/>
        <v>-496.88424814407722</v>
      </c>
      <c r="P48" s="16">
        <f t="shared" si="6"/>
        <v>39.248360832865501</v>
      </c>
    </row>
    <row r="49" spans="1:16" x14ac:dyDescent="0.25">
      <c r="A49" s="7">
        <v>48</v>
      </c>
      <c r="B49" s="7">
        <f t="shared" si="7"/>
        <v>2304</v>
      </c>
      <c r="C49" s="8">
        <v>45627</v>
      </c>
      <c r="D49" s="4">
        <v>1446</v>
      </c>
      <c r="E49" s="4">
        <f t="shared" si="8"/>
        <v>1581.0833333333333</v>
      </c>
      <c r="F49" s="4">
        <f t="shared" si="11"/>
        <v>1601.8333333333333</v>
      </c>
      <c r="G49" s="16">
        <f t="shared" si="12"/>
        <v>0.90271563833107904</v>
      </c>
      <c r="H49" s="16"/>
      <c r="I49" s="16"/>
      <c r="J49" s="16">
        <f t="shared" si="16"/>
        <v>1.1109591065038102</v>
      </c>
      <c r="K49" s="16">
        <f t="shared" si="2"/>
        <v>1301.5780612758681</v>
      </c>
      <c r="L49" s="16">
        <f t="shared" si="3"/>
        <v>62475.746941241669</v>
      </c>
      <c r="M49" s="16">
        <f t="shared" si="15"/>
        <v>1669.3688547237043</v>
      </c>
      <c r="N49" s="16">
        <f t="shared" si="4"/>
        <v>1854.6005312691354</v>
      </c>
      <c r="O49" s="4">
        <f t="shared" si="5"/>
        <v>-408.60053126913544</v>
      </c>
      <c r="P49" s="16">
        <f t="shared" si="6"/>
        <v>28.25729815139249</v>
      </c>
    </row>
    <row r="50" spans="1:16" x14ac:dyDescent="0.25">
      <c r="A50" s="7">
        <v>49</v>
      </c>
      <c r="B50" s="7">
        <f t="shared" si="7"/>
        <v>2401</v>
      </c>
      <c r="C50" s="8">
        <v>45658</v>
      </c>
      <c r="D50" s="4">
        <v>1566</v>
      </c>
      <c r="E50" s="4">
        <f t="shared" si="8"/>
        <v>1566.1666666666667</v>
      </c>
      <c r="F50" s="4">
        <f t="shared" si="11"/>
        <v>1573.625</v>
      </c>
      <c r="G50" s="16">
        <f t="shared" si="12"/>
        <v>0.99515449996028282</v>
      </c>
      <c r="H50" s="16"/>
      <c r="I50" s="16"/>
      <c r="J50" s="16">
        <f t="shared" ref="J50:J58" si="17">I14/$I$65</f>
        <v>1.0666795805334328</v>
      </c>
      <c r="K50" s="16">
        <f t="shared" si="2"/>
        <v>1468.1072259927048</v>
      </c>
      <c r="L50" s="16">
        <f t="shared" si="3"/>
        <v>71937.254073642529</v>
      </c>
      <c r="M50" s="16">
        <f t="shared" si="15"/>
        <v>1676.4779737353906</v>
      </c>
      <c r="N50" s="16">
        <f t="shared" si="4"/>
        <v>1788.2648217976059</v>
      </c>
      <c r="O50" s="4">
        <f t="shared" si="5"/>
        <v>-222.26482179760592</v>
      </c>
      <c r="P50" s="16">
        <f t="shared" si="6"/>
        <v>14.193155925773047</v>
      </c>
    </row>
    <row r="51" spans="1:16" x14ac:dyDescent="0.25">
      <c r="A51" s="7">
        <v>50</v>
      </c>
      <c r="B51" s="7">
        <f t="shared" si="7"/>
        <v>2500</v>
      </c>
      <c r="C51" s="8">
        <v>45689</v>
      </c>
      <c r="D51" s="4">
        <v>2030</v>
      </c>
      <c r="E51" s="4">
        <f t="shared" si="8"/>
        <v>1583.1666666666667</v>
      </c>
      <c r="F51" s="4">
        <f t="shared" si="11"/>
        <v>1574.6666666666667</v>
      </c>
      <c r="G51" s="16">
        <f t="shared" si="12"/>
        <v>1.2891617273497036</v>
      </c>
      <c r="H51" s="16"/>
      <c r="I51" s="16"/>
      <c r="J51" s="16">
        <f t="shared" si="17"/>
        <v>1.1694057026790627</v>
      </c>
      <c r="K51" s="16">
        <f t="shared" si="2"/>
        <v>1735.9244916878285</v>
      </c>
      <c r="L51" s="16">
        <f t="shared" si="3"/>
        <v>86796.224584391428</v>
      </c>
      <c r="M51" s="16">
        <f t="shared" si="15"/>
        <v>1683.5870927470769</v>
      </c>
      <c r="N51" s="16">
        <f t="shared" si="4"/>
        <v>1968.7963472152958</v>
      </c>
      <c r="O51" s="4">
        <f t="shared" si="5"/>
        <v>61.203652784704218</v>
      </c>
      <c r="P51" s="16">
        <f t="shared" si="6"/>
        <v>3.0149582652563653</v>
      </c>
    </row>
    <row r="52" spans="1:16" x14ac:dyDescent="0.25">
      <c r="A52" s="7">
        <v>51</v>
      </c>
      <c r="B52" s="7">
        <f t="shared" si="7"/>
        <v>2601</v>
      </c>
      <c r="C52" s="8">
        <v>45717</v>
      </c>
      <c r="D52" s="4">
        <v>1952</v>
      </c>
      <c r="E52" s="4">
        <f>AVERAGE(D41:D52)</f>
        <v>1632.3333333333333</v>
      </c>
      <c r="F52" s="4">
        <f>AVERAGE(E51:E52)</f>
        <v>1607.75</v>
      </c>
      <c r="G52" s="16">
        <f t="shared" si="12"/>
        <v>1.2141191105582336</v>
      </c>
      <c r="H52" s="16"/>
      <c r="I52" s="16"/>
      <c r="J52" s="16">
        <f t="shared" si="17"/>
        <v>0.93120803526613938</v>
      </c>
      <c r="K52" s="16">
        <f t="shared" si="2"/>
        <v>2096.2018432778214</v>
      </c>
      <c r="L52" s="16">
        <f t="shared" si="3"/>
        <v>106906.29400716889</v>
      </c>
      <c r="M52" s="16">
        <f t="shared" si="15"/>
        <v>1690.6962117587632</v>
      </c>
      <c r="N52" s="16">
        <f t="shared" si="4"/>
        <v>1574.3898975837826</v>
      </c>
      <c r="O52" s="4">
        <f t="shared" si="5"/>
        <v>377.61010241621739</v>
      </c>
      <c r="P52" s="16">
        <f t="shared" si="6"/>
        <v>19.344779836896382</v>
      </c>
    </row>
    <row r="53" spans="1:16" x14ac:dyDescent="0.25">
      <c r="A53" s="9">
        <v>52</v>
      </c>
      <c r="B53" s="9">
        <f t="shared" si="7"/>
        <v>2704</v>
      </c>
      <c r="C53" s="10">
        <v>45748</v>
      </c>
      <c r="D53" s="9"/>
      <c r="E53" s="11"/>
      <c r="F53" s="9"/>
      <c r="G53" s="17"/>
      <c r="H53" s="17"/>
      <c r="I53" s="17"/>
      <c r="J53" s="17">
        <f t="shared" si="17"/>
        <v>1.1008869542542736</v>
      </c>
      <c r="K53" s="17"/>
      <c r="L53" s="17"/>
      <c r="M53" s="17">
        <f t="shared" si="15"/>
        <v>1697.8053307704492</v>
      </c>
      <c r="N53" s="17">
        <f t="shared" si="4"/>
        <v>1869.0917395085494</v>
      </c>
      <c r="O53" s="11"/>
      <c r="P53" s="17"/>
    </row>
    <row r="54" spans="1:16" x14ac:dyDescent="0.25">
      <c r="A54" s="9">
        <v>53</v>
      </c>
      <c r="B54" s="9">
        <f t="shared" si="7"/>
        <v>2809</v>
      </c>
      <c r="C54" s="10">
        <v>45778</v>
      </c>
      <c r="D54" s="9"/>
      <c r="E54" s="9"/>
      <c r="F54" s="9"/>
      <c r="G54" s="17"/>
      <c r="H54" s="17"/>
      <c r="I54" s="17"/>
      <c r="J54" s="17">
        <f t="shared" si="17"/>
        <v>1.0868061773182869</v>
      </c>
      <c r="K54" s="17"/>
      <c r="L54" s="17"/>
      <c r="M54" s="17">
        <f t="shared" si="15"/>
        <v>1704.9144497821355</v>
      </c>
      <c r="N54" s="17">
        <f t="shared" si="4"/>
        <v>1852.911555822433</v>
      </c>
      <c r="O54" s="11"/>
      <c r="P54" s="17"/>
    </row>
    <row r="55" spans="1:16" x14ac:dyDescent="0.25">
      <c r="A55" s="9">
        <v>54</v>
      </c>
      <c r="B55" s="9">
        <f t="shared" si="7"/>
        <v>2916</v>
      </c>
      <c r="C55" s="10">
        <v>45809</v>
      </c>
      <c r="D55" s="9"/>
      <c r="E55" s="9"/>
      <c r="F55" s="9"/>
      <c r="G55" s="17"/>
      <c r="H55" s="17"/>
      <c r="I55" s="17"/>
      <c r="J55" s="17">
        <f t="shared" si="17"/>
        <v>0.92314365873329951</v>
      </c>
      <c r="K55" s="17"/>
      <c r="L55" s="17"/>
      <c r="M55" s="17">
        <f t="shared" si="15"/>
        <v>1712.0235687938216</v>
      </c>
      <c r="N55" s="17">
        <f t="shared" si="4"/>
        <v>1580.4437011339692</v>
      </c>
      <c r="O55" s="11"/>
      <c r="P55" s="17"/>
    </row>
    <row r="56" spans="1:16" x14ac:dyDescent="0.25">
      <c r="A56" s="9">
        <v>55</v>
      </c>
      <c r="B56" s="9">
        <f t="shared" si="7"/>
        <v>3025</v>
      </c>
      <c r="C56" s="10">
        <v>45839</v>
      </c>
      <c r="D56" s="9"/>
      <c r="E56" s="9"/>
      <c r="F56" s="9"/>
      <c r="G56" s="17"/>
      <c r="H56" s="17"/>
      <c r="I56" s="17"/>
      <c r="J56" s="17">
        <f t="shared" si="17"/>
        <v>0.93542323883518275</v>
      </c>
      <c r="K56" s="17"/>
      <c r="L56" s="17"/>
      <c r="M56" s="17">
        <f t="shared" si="15"/>
        <v>1719.1326878055079</v>
      </c>
      <c r="N56" s="17">
        <f t="shared" si="4"/>
        <v>1608.1166668144613</v>
      </c>
      <c r="O56" s="11"/>
      <c r="P56" s="17"/>
    </row>
    <row r="57" spans="1:16" x14ac:dyDescent="0.25">
      <c r="A57" s="9">
        <v>56</v>
      </c>
      <c r="B57" s="9">
        <f t="shared" si="7"/>
        <v>3136</v>
      </c>
      <c r="C57" s="10">
        <v>45870</v>
      </c>
      <c r="D57" s="9"/>
      <c r="E57" s="9"/>
      <c r="F57" s="9"/>
      <c r="G57" s="17"/>
      <c r="H57" s="17"/>
      <c r="I57" s="17"/>
      <c r="J57" s="17">
        <f t="shared" si="17"/>
        <v>0.84374263471189037</v>
      </c>
      <c r="K57" s="17"/>
      <c r="L57" s="17"/>
      <c r="M57" s="17">
        <f t="shared" si="15"/>
        <v>1726.2418068171942</v>
      </c>
      <c r="N57" s="17">
        <f t="shared" si="4"/>
        <v>1456.5038102337535</v>
      </c>
      <c r="O57" s="11"/>
      <c r="P57" s="17"/>
    </row>
    <row r="58" spans="1:16" x14ac:dyDescent="0.25">
      <c r="A58" s="9">
        <v>57</v>
      </c>
      <c r="B58" s="9">
        <f t="shared" si="7"/>
        <v>3249</v>
      </c>
      <c r="C58" s="10">
        <v>45901</v>
      </c>
      <c r="D58" s="9"/>
      <c r="E58" s="9"/>
      <c r="F58" s="9"/>
      <c r="G58" s="17"/>
      <c r="H58" s="17"/>
      <c r="I58" s="17"/>
      <c r="J58" s="17">
        <f t="shared" si="17"/>
        <v>0.84932379956502224</v>
      </c>
      <c r="K58" s="17"/>
      <c r="L58" s="17"/>
      <c r="M58" s="17">
        <f t="shared" si="15"/>
        <v>1733.3509258288805</v>
      </c>
      <c r="N58" s="17">
        <f t="shared" si="4"/>
        <v>1472.1761943045337</v>
      </c>
      <c r="O58" s="11"/>
      <c r="P58" s="17"/>
    </row>
    <row r="59" spans="1:16" x14ac:dyDescent="0.25">
      <c r="A59" s="9">
        <v>58</v>
      </c>
      <c r="B59" s="9">
        <f t="shared" si="7"/>
        <v>3364</v>
      </c>
      <c r="C59" s="10">
        <v>45931</v>
      </c>
      <c r="D59" s="9"/>
      <c r="E59" s="9"/>
      <c r="F59" s="9"/>
      <c r="G59" s="17"/>
      <c r="H59" s="17"/>
      <c r="I59" s="17"/>
      <c r="J59" s="17">
        <f>I23/$I$65</f>
        <v>0.92188634060669394</v>
      </c>
      <c r="K59" s="17"/>
      <c r="L59" s="17"/>
      <c r="M59" s="17">
        <f t="shared" si="15"/>
        <v>1740.4600448405668</v>
      </c>
      <c r="N59" s="17">
        <f t="shared" si="4"/>
        <v>1604.5063417102326</v>
      </c>
      <c r="O59" s="11"/>
      <c r="P59" s="17"/>
    </row>
    <row r="60" spans="1:16" x14ac:dyDescent="0.25">
      <c r="A60" s="9">
        <v>59</v>
      </c>
      <c r="B60" s="9">
        <f t="shared" si="7"/>
        <v>3481</v>
      </c>
      <c r="C60" s="10">
        <v>45962</v>
      </c>
      <c r="D60" s="9"/>
      <c r="E60" s="9"/>
      <c r="F60" s="9"/>
      <c r="G60" s="17"/>
      <c r="H60" s="17"/>
      <c r="I60" s="17"/>
      <c r="J60" s="17">
        <f>I24/$I$65</f>
        <v>1.0605347709929083</v>
      </c>
      <c r="K60" s="17"/>
      <c r="L60" s="17"/>
      <c r="M60" s="17">
        <f t="shared" si="15"/>
        <v>1747.5691638522528</v>
      </c>
      <c r="N60" s="17">
        <f t="shared" si="4"/>
        <v>1853.3578629803171</v>
      </c>
      <c r="O60" s="11"/>
      <c r="P60" s="17"/>
    </row>
    <row r="61" spans="1:16" x14ac:dyDescent="0.25">
      <c r="A61" s="9">
        <v>60</v>
      </c>
      <c r="B61" s="9">
        <f t="shared" si="7"/>
        <v>3600</v>
      </c>
      <c r="C61" s="10">
        <v>45992</v>
      </c>
      <c r="D61" s="9"/>
      <c r="E61" s="9"/>
      <c r="F61" s="9"/>
      <c r="G61" s="17"/>
      <c r="H61" s="17"/>
      <c r="I61" s="17"/>
      <c r="J61" s="17">
        <f t="shared" ref="J61" si="18">I25/$I$65</f>
        <v>1.1109591065038102</v>
      </c>
      <c r="K61" s="17"/>
      <c r="L61" s="17"/>
      <c r="M61" s="17">
        <f t="shared" si="15"/>
        <v>1754.6782828639391</v>
      </c>
      <c r="N61" s="17">
        <f t="shared" si="4"/>
        <v>1949.3758173321619</v>
      </c>
      <c r="O61" s="11"/>
      <c r="P61" s="17"/>
    </row>
    <row r="62" spans="1:16" x14ac:dyDescent="0.25">
      <c r="A62" s="9">
        <v>61</v>
      </c>
      <c r="B62" s="9">
        <f t="shared" si="7"/>
        <v>3721</v>
      </c>
      <c r="C62" s="10">
        <v>46023</v>
      </c>
      <c r="D62" s="9"/>
      <c r="E62" s="9"/>
      <c r="F62" s="9"/>
      <c r="G62" s="17"/>
      <c r="H62" s="17"/>
      <c r="I62" s="17"/>
      <c r="J62" s="17">
        <f>I14/$I$65</f>
        <v>1.0666795805334328</v>
      </c>
      <c r="K62" s="17"/>
      <c r="L62" s="17"/>
      <c r="M62" s="17">
        <f t="shared" si="15"/>
        <v>1761.7874018756252</v>
      </c>
      <c r="N62" s="17">
        <f t="shared" si="4"/>
        <v>1879.2626468217782</v>
      </c>
      <c r="O62" s="11"/>
      <c r="P62" s="17"/>
    </row>
    <row r="63" spans="1:16" x14ac:dyDescent="0.25">
      <c r="A63" s="9">
        <v>62</v>
      </c>
      <c r="B63" s="9">
        <f t="shared" si="7"/>
        <v>3844</v>
      </c>
      <c r="C63" s="10">
        <v>46054</v>
      </c>
      <c r="D63" s="9"/>
      <c r="E63" s="9"/>
      <c r="F63" s="9"/>
      <c r="G63" s="17"/>
      <c r="H63" s="17"/>
      <c r="I63" s="17"/>
      <c r="J63" s="17">
        <f t="shared" ref="J63:J64" si="19">I15/$I$65</f>
        <v>1.1694057026790627</v>
      </c>
      <c r="K63" s="17"/>
      <c r="L63" s="17"/>
      <c r="M63" s="17">
        <f t="shared" si="15"/>
        <v>1768.8965208873115</v>
      </c>
      <c r="N63" s="17">
        <f t="shared" si="4"/>
        <v>2068.5576789747756</v>
      </c>
      <c r="O63" s="11"/>
      <c r="P63" s="17"/>
    </row>
    <row r="64" spans="1:16" x14ac:dyDescent="0.25">
      <c r="A64" s="9">
        <v>63</v>
      </c>
      <c r="B64" s="9">
        <f t="shared" si="7"/>
        <v>3969</v>
      </c>
      <c r="C64" s="10">
        <v>46082</v>
      </c>
      <c r="D64" s="9"/>
      <c r="E64" s="9"/>
      <c r="F64" s="9"/>
      <c r="G64" s="17"/>
      <c r="H64" s="17"/>
      <c r="I64" s="17"/>
      <c r="J64" s="17">
        <f t="shared" si="19"/>
        <v>0.93120803526613938</v>
      </c>
      <c r="K64" s="17"/>
      <c r="L64" s="17"/>
      <c r="M64" s="17">
        <f t="shared" si="15"/>
        <v>1776.0056398989977</v>
      </c>
      <c r="N64" s="17">
        <f t="shared" si="4"/>
        <v>1653.8307225519284</v>
      </c>
      <c r="O64" s="11"/>
      <c r="P64" s="17"/>
    </row>
    <row r="65" spans="1:16" x14ac:dyDescent="0.25">
      <c r="A65" s="2">
        <f>SUM(A2:A52)</f>
        <v>1326</v>
      </c>
      <c r="B65" s="2">
        <f>SUM(B2:B52)</f>
        <v>45526</v>
      </c>
      <c r="C65" s="7"/>
      <c r="D65" s="7"/>
      <c r="E65" s="7"/>
      <c r="F65" s="7"/>
      <c r="G65" s="16"/>
      <c r="H65" s="15">
        <f>AVERAGE(H14:H25)</f>
        <v>1.015427233158952</v>
      </c>
      <c r="I65" s="15">
        <f>AVERAGE(I14:I25)</f>
        <v>1</v>
      </c>
      <c r="J65" s="16"/>
      <c r="K65" s="15">
        <f>SUM(K2:K52)</f>
        <v>77161.380059796982</v>
      </c>
      <c r="L65" s="15">
        <f>SUM(L2:L52)</f>
        <v>2084751.6466338539</v>
      </c>
      <c r="M65" s="16"/>
      <c r="N65" s="16"/>
      <c r="O65" s="7"/>
      <c r="P65" s="16"/>
    </row>
    <row r="66" spans="1:16" x14ac:dyDescent="0.25">
      <c r="A66" s="7"/>
      <c r="B66" s="7"/>
      <c r="C66" s="12"/>
      <c r="D66" s="7"/>
      <c r="E66" s="13"/>
      <c r="F66" s="7"/>
      <c r="G66" s="16"/>
      <c r="H66" s="16"/>
      <c r="I66" s="16"/>
      <c r="J66" s="16"/>
      <c r="K66" s="16"/>
      <c r="L66" s="16"/>
      <c r="M66" s="16"/>
      <c r="N66" s="16"/>
      <c r="O66" s="7"/>
      <c r="P66" s="16"/>
    </row>
    <row r="67" spans="1:16" ht="14.4" x14ac:dyDescent="0.3">
      <c r="A67" s="7"/>
      <c r="B67" s="7"/>
      <c r="C67" s="7"/>
      <c r="D67" s="7"/>
      <c r="E67" s="7"/>
      <c r="F67" s="7"/>
      <c r="G67" s="16"/>
      <c r="H67" s="16"/>
      <c r="I67" s="16"/>
      <c r="J67" s="15" t="s">
        <v>80</v>
      </c>
      <c r="K67" s="15">
        <f>SLOPE(K2:K52, A2:A52)</f>
        <v>7.1091190116862242</v>
      </c>
      <c r="L67" s="21"/>
      <c r="M67" s="16"/>
      <c r="N67" s="16"/>
      <c r="O67" s="2" t="s">
        <v>84</v>
      </c>
      <c r="P67" s="15">
        <f>AVERAGE(P2:P52)</f>
        <v>9.2613676649730756</v>
      </c>
    </row>
    <row r="68" spans="1:16" ht="14.4" x14ac:dyDescent="0.3">
      <c r="A68" s="7"/>
      <c r="B68" s="7"/>
      <c r="C68" s="7"/>
      <c r="D68" s="7"/>
      <c r="E68" s="7"/>
      <c r="F68" s="7"/>
      <c r="G68" s="16"/>
      <c r="H68" s="16"/>
      <c r="I68" s="16"/>
      <c r="J68" s="15" t="s">
        <v>81</v>
      </c>
      <c r="K68" s="15">
        <f>INTERCEPT(K2:K52, A2:A52)</f>
        <v>1328.1311421627656</v>
      </c>
      <c r="L68" s="21"/>
      <c r="M68" s="16"/>
      <c r="N68" s="16"/>
      <c r="O68" s="2" t="s">
        <v>96</v>
      </c>
      <c r="P68" s="15">
        <f>SQRT(SUMXMY2(D2:D52, N2:N52)/COUNT(D2:D52))</f>
        <v>188.24199217245459</v>
      </c>
    </row>
    <row r="72" spans="1:16" x14ac:dyDescent="0.25">
      <c r="A72" s="35" t="s">
        <v>58</v>
      </c>
      <c r="B72" s="35"/>
      <c r="C72" s="35"/>
      <c r="D72" s="35"/>
      <c r="E72" s="35"/>
      <c r="F72" s="35"/>
    </row>
    <row r="73" spans="1:16" x14ac:dyDescent="0.25">
      <c r="A73" s="6" t="s">
        <v>59</v>
      </c>
      <c r="B73" s="6">
        <v>2021</v>
      </c>
      <c r="C73" s="6">
        <v>2022</v>
      </c>
      <c r="D73" s="6">
        <v>2023</v>
      </c>
      <c r="E73" s="6">
        <v>2024</v>
      </c>
      <c r="F73" s="6">
        <v>2025</v>
      </c>
    </row>
    <row r="74" spans="1:16" x14ac:dyDescent="0.25">
      <c r="A74" s="6" t="s">
        <v>60</v>
      </c>
      <c r="B74" s="7">
        <v>1457</v>
      </c>
      <c r="C74" s="7">
        <v>1514</v>
      </c>
      <c r="D74" s="7">
        <v>1651</v>
      </c>
      <c r="E74" s="7">
        <v>1745</v>
      </c>
      <c r="F74" s="7">
        <v>1566</v>
      </c>
    </row>
    <row r="75" spans="1:16" x14ac:dyDescent="0.25">
      <c r="A75" s="6" t="s">
        <v>61</v>
      </c>
      <c r="B75" s="7">
        <v>1509</v>
      </c>
      <c r="C75" s="7">
        <v>1577</v>
      </c>
      <c r="D75" s="7">
        <v>1718</v>
      </c>
      <c r="E75" s="7">
        <v>1826</v>
      </c>
      <c r="F75" s="7">
        <v>2030</v>
      </c>
    </row>
    <row r="76" spans="1:16" x14ac:dyDescent="0.25">
      <c r="A76" s="6" t="s">
        <v>62</v>
      </c>
      <c r="B76" s="7">
        <v>1127</v>
      </c>
      <c r="C76" s="7">
        <v>1177</v>
      </c>
      <c r="D76" s="7">
        <v>1281</v>
      </c>
      <c r="E76" s="7">
        <v>1362</v>
      </c>
      <c r="F76" s="7">
        <v>1952</v>
      </c>
    </row>
    <row r="77" spans="1:16" x14ac:dyDescent="0.25">
      <c r="A77" s="6" t="s">
        <v>63</v>
      </c>
      <c r="B77" s="7">
        <v>1281</v>
      </c>
      <c r="C77" s="7">
        <v>1345</v>
      </c>
      <c r="D77" s="7">
        <v>1464</v>
      </c>
      <c r="E77" s="7">
        <v>2292</v>
      </c>
      <c r="F77" s="34"/>
    </row>
    <row r="78" spans="1:16" x14ac:dyDescent="0.25">
      <c r="A78" s="6" t="s">
        <v>64</v>
      </c>
      <c r="B78" s="7">
        <v>1331</v>
      </c>
      <c r="C78" s="7">
        <v>1393</v>
      </c>
      <c r="D78" s="7">
        <v>1515</v>
      </c>
      <c r="E78" s="7">
        <v>2210</v>
      </c>
      <c r="F78" s="34"/>
    </row>
    <row r="79" spans="1:16" x14ac:dyDescent="0.25">
      <c r="A79" s="6" t="s">
        <v>65</v>
      </c>
      <c r="B79" s="7">
        <v>1287</v>
      </c>
      <c r="C79" s="7">
        <v>1349</v>
      </c>
      <c r="D79" s="7">
        <v>1467</v>
      </c>
      <c r="E79" s="7">
        <v>1517</v>
      </c>
      <c r="F79" s="34"/>
    </row>
    <row r="80" spans="1:16" x14ac:dyDescent="0.25">
      <c r="A80" s="6" t="s">
        <v>66</v>
      </c>
      <c r="B80" s="7">
        <v>1393</v>
      </c>
      <c r="C80" s="7">
        <v>1460</v>
      </c>
      <c r="D80" s="7">
        <v>1587</v>
      </c>
      <c r="E80" s="7">
        <v>1320</v>
      </c>
      <c r="F80" s="34"/>
    </row>
    <row r="81" spans="1:6" x14ac:dyDescent="0.25">
      <c r="A81" s="6" t="s">
        <v>67</v>
      </c>
      <c r="B81" s="7">
        <v>1172</v>
      </c>
      <c r="C81" s="7">
        <v>1227</v>
      </c>
      <c r="D81" s="7">
        <v>1334</v>
      </c>
      <c r="E81" s="7">
        <v>1419</v>
      </c>
      <c r="F81" s="34"/>
    </row>
    <row r="82" spans="1:6" x14ac:dyDescent="0.25">
      <c r="A82" s="6" t="s">
        <v>68</v>
      </c>
      <c r="B82" s="7">
        <v>1256</v>
      </c>
      <c r="C82" s="7">
        <v>1316</v>
      </c>
      <c r="D82" s="7">
        <v>1431</v>
      </c>
      <c r="E82" s="7">
        <v>1244</v>
      </c>
      <c r="F82" s="34"/>
    </row>
    <row r="83" spans="1:6" x14ac:dyDescent="0.25">
      <c r="A83" s="6" t="s">
        <v>69</v>
      </c>
      <c r="B83" s="7">
        <v>1375</v>
      </c>
      <c r="C83" s="7">
        <v>1439</v>
      </c>
      <c r="D83" s="7">
        <v>1567</v>
      </c>
      <c r="E83" s="7">
        <v>1326</v>
      </c>
      <c r="F83" s="34"/>
    </row>
    <row r="84" spans="1:6" x14ac:dyDescent="0.25">
      <c r="A84" s="6" t="s">
        <v>70</v>
      </c>
      <c r="B84" s="7">
        <v>1686</v>
      </c>
      <c r="C84" s="7">
        <v>1764</v>
      </c>
      <c r="D84" s="7">
        <v>1919</v>
      </c>
      <c r="E84" s="7">
        <v>1266</v>
      </c>
      <c r="F84" s="34"/>
    </row>
    <row r="85" spans="1:6" x14ac:dyDescent="0.25">
      <c r="A85" s="6" t="s">
        <v>71</v>
      </c>
      <c r="B85" s="7">
        <v>1711</v>
      </c>
      <c r="C85" s="7">
        <v>1790</v>
      </c>
      <c r="D85" s="7">
        <v>1944</v>
      </c>
      <c r="E85" s="7">
        <v>1446</v>
      </c>
      <c r="F85" s="34"/>
    </row>
  </sheetData>
  <mergeCells count="1">
    <mergeCell ref="A72:F72"/>
  </mergeCells>
  <pageMargins left="0.2" right="0" top="0.25" bottom="0.25" header="0" footer="0"/>
  <pageSetup paperSize="9" orientation="landscape" r:id="rId1"/>
  <ignoredErrors>
    <ignoredError sqref="E13:E52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3D026-9672-483D-8C77-37DA9F2B057B}">
  <dimension ref="A1:P85"/>
  <sheetViews>
    <sheetView zoomScaleNormal="100" workbookViewId="0">
      <pane ySplit="1" topLeftCell="A2" activePane="bottomLeft" state="frozen"/>
      <selection pane="bottomLeft"/>
    </sheetView>
  </sheetViews>
  <sheetFormatPr defaultRowHeight="12" x14ac:dyDescent="0.3"/>
  <cols>
    <col min="1" max="16384" width="8.88671875" style="20"/>
  </cols>
  <sheetData>
    <row r="1" spans="1:16" s="3" customFormat="1" ht="48" x14ac:dyDescent="0.3">
      <c r="A1" s="30" t="s">
        <v>85</v>
      </c>
      <c r="B1" s="30" t="s">
        <v>89</v>
      </c>
      <c r="C1" s="31" t="s">
        <v>0</v>
      </c>
      <c r="D1" s="31" t="s">
        <v>1</v>
      </c>
      <c r="E1" s="30" t="s">
        <v>86</v>
      </c>
      <c r="F1" s="30" t="s">
        <v>55</v>
      </c>
      <c r="G1" s="32" t="s">
        <v>72</v>
      </c>
      <c r="H1" s="32" t="s">
        <v>56</v>
      </c>
      <c r="I1" s="32" t="s">
        <v>57</v>
      </c>
      <c r="J1" s="32" t="s">
        <v>54</v>
      </c>
      <c r="K1" s="32" t="s">
        <v>88</v>
      </c>
      <c r="L1" s="32" t="s">
        <v>87</v>
      </c>
      <c r="M1" s="32" t="s">
        <v>94</v>
      </c>
      <c r="N1" s="32" t="s">
        <v>97</v>
      </c>
      <c r="O1" s="31" t="s">
        <v>82</v>
      </c>
      <c r="P1" s="33" t="s">
        <v>83</v>
      </c>
    </row>
    <row r="2" spans="1:16" x14ac:dyDescent="0.3">
      <c r="A2" s="7">
        <v>1</v>
      </c>
      <c r="B2" s="7">
        <f>A2^2</f>
        <v>1</v>
      </c>
      <c r="C2" s="8">
        <v>44197</v>
      </c>
      <c r="D2" s="7">
        <v>1662</v>
      </c>
      <c r="E2" s="7"/>
      <c r="F2" s="7"/>
      <c r="G2" s="16"/>
      <c r="H2" s="16"/>
      <c r="I2" s="16"/>
      <c r="J2" s="16">
        <f>I14/$I$65</f>
        <v>1.1694222822933351</v>
      </c>
      <c r="K2" s="16">
        <f>D2/J2</f>
        <v>1421.2145819050743</v>
      </c>
      <c r="L2" s="16">
        <f>A2*K2</f>
        <v>1421.2145819050743</v>
      </c>
      <c r="M2" s="16">
        <f t="shared" ref="M2:M64" si="0">($K$67*A2)+$K$68</f>
        <v>1394.0154209595046</v>
      </c>
      <c r="N2" s="16">
        <f>M2*J2</f>
        <v>1630.1926951305682</v>
      </c>
      <c r="O2" s="4">
        <f>D2-N2</f>
        <v>31.807304869431846</v>
      </c>
      <c r="P2" s="16">
        <f>ABS((O2/D2)*100)</f>
        <v>1.9137969235518562</v>
      </c>
    </row>
    <row r="3" spans="1:16" x14ac:dyDescent="0.3">
      <c r="A3" s="7">
        <v>2</v>
      </c>
      <c r="B3" s="7">
        <f>A3^2</f>
        <v>4</v>
      </c>
      <c r="C3" s="8">
        <v>44228</v>
      </c>
      <c r="D3" s="7">
        <v>1579</v>
      </c>
      <c r="E3" s="7"/>
      <c r="F3" s="7"/>
      <c r="G3" s="16"/>
      <c r="H3" s="16"/>
      <c r="I3" s="16"/>
      <c r="J3" s="16">
        <f t="shared" ref="J3:J13" si="1">I15</f>
        <v>1.1934183463485413</v>
      </c>
      <c r="K3" s="16">
        <f t="shared" ref="K3:K52" si="2">D3/J3</f>
        <v>1323.0901006601825</v>
      </c>
      <c r="L3" s="16">
        <f t="shared" ref="L3:L52" si="3">A3*K3</f>
        <v>2646.1802013203651</v>
      </c>
      <c r="M3" s="16">
        <f t="shared" si="0"/>
        <v>1398.5224410892126</v>
      </c>
      <c r="N3" s="16">
        <f t="shared" ref="N3:N64" si="4">M3*J3</f>
        <v>1669.0223389760133</v>
      </c>
      <c r="O3" s="4">
        <f t="shared" ref="O3:O52" si="5">D3-N3</f>
        <v>-90.022338976013316</v>
      </c>
      <c r="P3" s="16">
        <f t="shared" ref="P3:P52" si="6">ABS((O3/D3)*100)</f>
        <v>5.7012247609888096</v>
      </c>
    </row>
    <row r="4" spans="1:16" x14ac:dyDescent="0.3">
      <c r="A4" s="7">
        <v>3</v>
      </c>
      <c r="B4" s="7">
        <f t="shared" ref="B4:B64" si="7">A4^2</f>
        <v>9</v>
      </c>
      <c r="C4" s="8">
        <v>44256</v>
      </c>
      <c r="D4" s="7">
        <v>1342</v>
      </c>
      <c r="E4" s="7"/>
      <c r="F4" s="7"/>
      <c r="G4" s="16"/>
      <c r="H4" s="16"/>
      <c r="I4" s="16"/>
      <c r="J4" s="16">
        <f t="shared" si="1"/>
        <v>1.041254266958255</v>
      </c>
      <c r="K4" s="16">
        <f t="shared" si="2"/>
        <v>1288.8302526915861</v>
      </c>
      <c r="L4" s="16">
        <f t="shared" si="3"/>
        <v>3866.4907580747586</v>
      </c>
      <c r="M4" s="16">
        <f t="shared" si="0"/>
        <v>1403.0294612189207</v>
      </c>
      <c r="N4" s="16">
        <f t="shared" si="4"/>
        <v>1460.9104131623426</v>
      </c>
      <c r="O4" s="4">
        <f t="shared" si="5"/>
        <v>-118.91041316234259</v>
      </c>
      <c r="P4" s="16">
        <f t="shared" si="6"/>
        <v>8.8606865247647235</v>
      </c>
    </row>
    <row r="5" spans="1:16" x14ac:dyDescent="0.3">
      <c r="A5" s="7">
        <v>4</v>
      </c>
      <c r="B5" s="7">
        <f t="shared" si="7"/>
        <v>16</v>
      </c>
      <c r="C5" s="8">
        <v>44287</v>
      </c>
      <c r="D5" s="7">
        <v>1157</v>
      </c>
      <c r="E5" s="7"/>
      <c r="F5" s="7"/>
      <c r="G5" s="16"/>
      <c r="H5" s="16"/>
      <c r="I5" s="16"/>
      <c r="J5" s="16">
        <f t="shared" si="1"/>
        <v>1.0084605900548294</v>
      </c>
      <c r="K5" s="16">
        <f t="shared" si="2"/>
        <v>1147.2932223728194</v>
      </c>
      <c r="L5" s="16">
        <f t="shared" si="3"/>
        <v>4589.1728894912776</v>
      </c>
      <c r="M5" s="16">
        <f t="shared" si="0"/>
        <v>1407.5364813486287</v>
      </c>
      <c r="N5" s="16">
        <f t="shared" si="4"/>
        <v>1419.4450705045365</v>
      </c>
      <c r="O5" s="4">
        <f t="shared" si="5"/>
        <v>-262.44507050453649</v>
      </c>
      <c r="P5" s="16">
        <f t="shared" si="6"/>
        <v>22.683238591576188</v>
      </c>
    </row>
    <row r="6" spans="1:16" x14ac:dyDescent="0.3">
      <c r="A6" s="7">
        <v>5</v>
      </c>
      <c r="B6" s="7">
        <f t="shared" si="7"/>
        <v>25</v>
      </c>
      <c r="C6" s="8">
        <v>44317</v>
      </c>
      <c r="D6" s="7">
        <v>1354</v>
      </c>
      <c r="E6" s="7"/>
      <c r="F6" s="7"/>
      <c r="G6" s="16"/>
      <c r="H6" s="16"/>
      <c r="I6" s="16"/>
      <c r="J6" s="16">
        <f t="shared" si="1"/>
        <v>1.0717942681951216</v>
      </c>
      <c r="K6" s="16">
        <f t="shared" si="2"/>
        <v>1263.3021468570705</v>
      </c>
      <c r="L6" s="16">
        <f t="shared" si="3"/>
        <v>6316.5107342853526</v>
      </c>
      <c r="M6" s="16">
        <f t="shared" si="0"/>
        <v>1412.0435014783368</v>
      </c>
      <c r="N6" s="16">
        <f t="shared" si="4"/>
        <v>1513.420131326651</v>
      </c>
      <c r="O6" s="4">
        <f t="shared" si="5"/>
        <v>-159.42013132665102</v>
      </c>
      <c r="P6" s="16">
        <f t="shared" si="6"/>
        <v>11.774012653371567</v>
      </c>
    </row>
    <row r="7" spans="1:16" x14ac:dyDescent="0.3">
      <c r="A7" s="7">
        <v>6</v>
      </c>
      <c r="B7" s="7">
        <f t="shared" si="7"/>
        <v>36</v>
      </c>
      <c r="C7" s="8">
        <v>44348</v>
      </c>
      <c r="D7" s="7">
        <v>1293</v>
      </c>
      <c r="E7" s="7"/>
      <c r="F7" s="7"/>
      <c r="G7" s="16"/>
      <c r="H7" s="16"/>
      <c r="I7" s="16"/>
      <c r="J7" s="16">
        <f t="shared" si="1"/>
        <v>0.90720186527584434</v>
      </c>
      <c r="K7" s="16">
        <f t="shared" si="2"/>
        <v>1425.2616198125315</v>
      </c>
      <c r="L7" s="16">
        <f t="shared" si="3"/>
        <v>8551.5697188751892</v>
      </c>
      <c r="M7" s="16">
        <f t="shared" si="0"/>
        <v>1416.5505216080448</v>
      </c>
      <c r="N7" s="16">
        <f t="shared" si="4"/>
        <v>1285.0972754602885</v>
      </c>
      <c r="O7" s="4">
        <f t="shared" si="5"/>
        <v>7.9027245397114712</v>
      </c>
      <c r="P7" s="16">
        <f t="shared" si="6"/>
        <v>0.61119292650514079</v>
      </c>
    </row>
    <row r="8" spans="1:16" x14ac:dyDescent="0.3">
      <c r="A8" s="7">
        <v>7</v>
      </c>
      <c r="B8" s="7">
        <f t="shared" si="7"/>
        <v>49</v>
      </c>
      <c r="C8" s="8">
        <v>44378</v>
      </c>
      <c r="D8" s="7">
        <v>1181</v>
      </c>
      <c r="E8" s="7"/>
      <c r="F8" s="7"/>
      <c r="G8" s="16"/>
      <c r="H8" s="16"/>
      <c r="I8" s="16"/>
      <c r="J8" s="16">
        <f t="shared" si="1"/>
        <v>0.8149325651945426</v>
      </c>
      <c r="K8" s="16">
        <f t="shared" si="2"/>
        <v>1449.1996644140352</v>
      </c>
      <c r="L8" s="16">
        <f t="shared" si="3"/>
        <v>10144.397650898247</v>
      </c>
      <c r="M8" s="16">
        <f t="shared" si="0"/>
        <v>1421.0575417377527</v>
      </c>
      <c r="N8" s="16">
        <f t="shared" si="4"/>
        <v>1158.0660677773976</v>
      </c>
      <c r="O8" s="4">
        <f t="shared" si="5"/>
        <v>22.93393222260238</v>
      </c>
      <c r="P8" s="16">
        <f t="shared" si="6"/>
        <v>1.9419078935311074</v>
      </c>
    </row>
    <row r="9" spans="1:16" x14ac:dyDescent="0.3">
      <c r="A9" s="7">
        <v>8</v>
      </c>
      <c r="B9" s="7">
        <f t="shared" si="7"/>
        <v>64</v>
      </c>
      <c r="C9" s="8">
        <v>44409</v>
      </c>
      <c r="D9" s="7">
        <v>1262</v>
      </c>
      <c r="E9" s="7"/>
      <c r="F9" s="7"/>
      <c r="G9" s="16"/>
      <c r="H9" s="16"/>
      <c r="I9" s="16"/>
      <c r="J9" s="16">
        <f t="shared" si="1"/>
        <v>0.87052417788085712</v>
      </c>
      <c r="K9" s="16">
        <f t="shared" si="2"/>
        <v>1449.7012628323823</v>
      </c>
      <c r="L9" s="16">
        <f t="shared" si="3"/>
        <v>11597.610102659059</v>
      </c>
      <c r="M9" s="16">
        <f t="shared" si="0"/>
        <v>1425.5645618674607</v>
      </c>
      <c r="N9" s="16">
        <f t="shared" si="4"/>
        <v>1240.9884182357555</v>
      </c>
      <c r="O9" s="4">
        <f t="shared" si="5"/>
        <v>21.011581764244511</v>
      </c>
      <c r="P9" s="16">
        <f t="shared" si="6"/>
        <v>1.6649430874995652</v>
      </c>
    </row>
    <row r="10" spans="1:16" x14ac:dyDescent="0.3">
      <c r="A10" s="7">
        <v>9</v>
      </c>
      <c r="B10" s="7">
        <f t="shared" si="7"/>
        <v>81</v>
      </c>
      <c r="C10" s="8">
        <v>44440</v>
      </c>
      <c r="D10" s="7">
        <v>1132</v>
      </c>
      <c r="E10" s="7"/>
      <c r="F10" s="7"/>
      <c r="G10" s="16"/>
      <c r="H10" s="16"/>
      <c r="I10" s="16"/>
      <c r="J10" s="16">
        <f t="shared" si="1"/>
        <v>0.77442355786337291</v>
      </c>
      <c r="K10" s="16">
        <f t="shared" si="2"/>
        <v>1461.7323924431962</v>
      </c>
      <c r="L10" s="16">
        <f t="shared" si="3"/>
        <v>13155.591531988766</v>
      </c>
      <c r="M10" s="16">
        <f t="shared" si="0"/>
        <v>1430.0715819971688</v>
      </c>
      <c r="N10" s="16">
        <f t="shared" si="4"/>
        <v>1107.4811225295496</v>
      </c>
      <c r="O10" s="4">
        <f t="shared" si="5"/>
        <v>24.518877470450434</v>
      </c>
      <c r="P10" s="16">
        <f t="shared" si="6"/>
        <v>2.16597857512813</v>
      </c>
    </row>
    <row r="11" spans="1:16" x14ac:dyDescent="0.3">
      <c r="A11" s="7">
        <v>10</v>
      </c>
      <c r="B11" s="7">
        <f t="shared" si="7"/>
        <v>100</v>
      </c>
      <c r="C11" s="8">
        <v>44470</v>
      </c>
      <c r="D11" s="7">
        <v>1517</v>
      </c>
      <c r="E11" s="7"/>
      <c r="F11" s="7"/>
      <c r="G11" s="16"/>
      <c r="H11" s="16"/>
      <c r="I11" s="16"/>
      <c r="J11" s="16">
        <f t="shared" si="1"/>
        <v>0.97469415372959534</v>
      </c>
      <c r="K11" s="16">
        <f t="shared" si="2"/>
        <v>1556.3856561520465</v>
      </c>
      <c r="L11" s="16">
        <f t="shared" si="3"/>
        <v>15563.856561520464</v>
      </c>
      <c r="M11" s="16">
        <f t="shared" si="0"/>
        <v>1434.5786021268768</v>
      </c>
      <c r="N11" s="16">
        <f t="shared" si="4"/>
        <v>1398.2753765586422</v>
      </c>
      <c r="O11" s="4">
        <f t="shared" si="5"/>
        <v>118.72462344135783</v>
      </c>
      <c r="P11" s="16">
        <f t="shared" si="6"/>
        <v>7.8262770890809383</v>
      </c>
    </row>
    <row r="12" spans="1:16" x14ac:dyDescent="0.3">
      <c r="A12" s="7">
        <v>11</v>
      </c>
      <c r="B12" s="7">
        <f t="shared" si="7"/>
        <v>121</v>
      </c>
      <c r="C12" s="8">
        <v>44501</v>
      </c>
      <c r="D12" s="7">
        <v>1738</v>
      </c>
      <c r="E12" s="7"/>
      <c r="F12" s="7"/>
      <c r="G12" s="16"/>
      <c r="H12" s="16"/>
      <c r="I12" s="16"/>
      <c r="J12" s="16">
        <f t="shared" si="1"/>
        <v>1.0761649099032746</v>
      </c>
      <c r="K12" s="16">
        <f t="shared" si="2"/>
        <v>1614.9941184722431</v>
      </c>
      <c r="L12" s="16">
        <f t="shared" si="3"/>
        <v>17764.935303194674</v>
      </c>
      <c r="M12" s="16">
        <f t="shared" si="0"/>
        <v>1439.0856222565849</v>
      </c>
      <c r="N12" s="16">
        <f t="shared" si="4"/>
        <v>1548.6934490188555</v>
      </c>
      <c r="O12" s="4">
        <f t="shared" si="5"/>
        <v>189.30655098114448</v>
      </c>
      <c r="P12" s="16">
        <f t="shared" si="6"/>
        <v>10.892206615716022</v>
      </c>
    </row>
    <row r="13" spans="1:16" x14ac:dyDescent="0.3">
      <c r="A13" s="7">
        <v>12</v>
      </c>
      <c r="B13" s="7">
        <f t="shared" si="7"/>
        <v>144</v>
      </c>
      <c r="C13" s="8">
        <v>44531</v>
      </c>
      <c r="D13" s="7">
        <v>1713</v>
      </c>
      <c r="E13" s="4">
        <f>AVERAGE(D2:D13)</f>
        <v>1410.8333333333333</v>
      </c>
      <c r="F13" s="7"/>
      <c r="G13" s="16"/>
      <c r="H13" s="16"/>
      <c r="I13" s="16"/>
      <c r="J13" s="16">
        <f t="shared" si="1"/>
        <v>1.0977090163024306</v>
      </c>
      <c r="K13" s="16">
        <f t="shared" si="2"/>
        <v>1560.522847639661</v>
      </c>
      <c r="L13" s="16">
        <f t="shared" si="3"/>
        <v>18726.274171675934</v>
      </c>
      <c r="M13" s="16">
        <f t="shared" si="0"/>
        <v>1443.5926423862929</v>
      </c>
      <c r="N13" s="16">
        <f t="shared" si="4"/>
        <v>1584.644659415284</v>
      </c>
      <c r="O13" s="4">
        <f t="shared" si="5"/>
        <v>128.35534058471603</v>
      </c>
      <c r="P13" s="16">
        <f t="shared" si="6"/>
        <v>7.4930146284130776</v>
      </c>
    </row>
    <row r="14" spans="1:16" x14ac:dyDescent="0.3">
      <c r="A14" s="7">
        <v>13</v>
      </c>
      <c r="B14" s="7">
        <f t="shared" si="7"/>
        <v>169</v>
      </c>
      <c r="C14" s="8">
        <v>44562</v>
      </c>
      <c r="D14" s="7">
        <v>1713</v>
      </c>
      <c r="E14" s="4">
        <f t="shared" ref="E14:E51" si="8">AVERAGE(D3:D14)</f>
        <v>1415.0833333333333</v>
      </c>
      <c r="F14" s="4">
        <f>AVERAGE(E13:E14)</f>
        <v>1412.9583333333333</v>
      </c>
      <c r="G14" s="16">
        <f>D14/F14</f>
        <v>1.2123499749343871</v>
      </c>
      <c r="H14" s="16">
        <f>AVERAGE(G14,G26,G38,G50)</f>
        <v>1.1707554338790547</v>
      </c>
      <c r="I14" s="16">
        <f t="shared" ref="I14:I25" si="9">H14/$H$65</f>
        <v>1.1694222822933351</v>
      </c>
      <c r="J14" s="16">
        <f t="shared" ref="J14:J25" si="10">I14/$I$65</f>
        <v>1.1694222822933351</v>
      </c>
      <c r="K14" s="16">
        <f t="shared" si="2"/>
        <v>1464.8258596891651</v>
      </c>
      <c r="L14" s="16">
        <f t="shared" si="3"/>
        <v>19042.736175959148</v>
      </c>
      <c r="M14" s="16">
        <f t="shared" si="0"/>
        <v>1448.099662516001</v>
      </c>
      <c r="N14" s="16">
        <f t="shared" si="4"/>
        <v>1693.4400123276703</v>
      </c>
      <c r="O14" s="4">
        <f t="shared" si="5"/>
        <v>19.559987672329726</v>
      </c>
      <c r="P14" s="16">
        <f t="shared" si="6"/>
        <v>1.141855672640381</v>
      </c>
    </row>
    <row r="15" spans="1:16" x14ac:dyDescent="0.3">
      <c r="A15" s="7">
        <v>14</v>
      </c>
      <c r="B15" s="7">
        <f t="shared" si="7"/>
        <v>196</v>
      </c>
      <c r="C15" s="8">
        <v>44593</v>
      </c>
      <c r="D15" s="7">
        <v>1628</v>
      </c>
      <c r="E15" s="4">
        <f t="shared" si="8"/>
        <v>1419.1666666666667</v>
      </c>
      <c r="F15" s="4">
        <f t="shared" ref="F15:F51" si="11">AVERAGE(E14:E15)</f>
        <v>1417.125</v>
      </c>
      <c r="G15" s="16">
        <f t="shared" ref="G15:G52" si="12">D15/F15</f>
        <v>1.1488047984475611</v>
      </c>
      <c r="H15" s="16">
        <f>AVERAGE(G15,G27,G39,G51)</f>
        <v>1.1947788536562534</v>
      </c>
      <c r="I15" s="16">
        <f t="shared" si="9"/>
        <v>1.1934183463485413</v>
      </c>
      <c r="J15" s="16">
        <f t="shared" si="10"/>
        <v>1.1934183463485413</v>
      </c>
      <c r="K15" s="16">
        <f t="shared" si="2"/>
        <v>1364.1486281664199</v>
      </c>
      <c r="L15" s="16">
        <f t="shared" si="3"/>
        <v>19098.080794329879</v>
      </c>
      <c r="M15" s="16">
        <f t="shared" si="0"/>
        <v>1452.606682645709</v>
      </c>
      <c r="N15" s="16">
        <f t="shared" si="4"/>
        <v>1733.5674650978824</v>
      </c>
      <c r="O15" s="4">
        <f t="shared" si="5"/>
        <v>-105.5674650978824</v>
      </c>
      <c r="P15" s="16">
        <f t="shared" si="6"/>
        <v>6.4844880281254555</v>
      </c>
    </row>
    <row r="16" spans="1:16" x14ac:dyDescent="0.3">
      <c r="A16" s="7">
        <v>15</v>
      </c>
      <c r="B16" s="7">
        <f t="shared" si="7"/>
        <v>225</v>
      </c>
      <c r="C16" s="8">
        <v>44621</v>
      </c>
      <c r="D16" s="7">
        <v>1384</v>
      </c>
      <c r="E16" s="4">
        <f t="shared" si="8"/>
        <v>1422.6666666666667</v>
      </c>
      <c r="F16" s="4">
        <f t="shared" si="11"/>
        <v>1420.9166666666667</v>
      </c>
      <c r="G16" s="16">
        <f t="shared" si="12"/>
        <v>0.97401911911324845</v>
      </c>
      <c r="H16" s="16">
        <f>AVERAGE(G16,G28,G40,G52)</f>
        <v>1.0424413058903423</v>
      </c>
      <c r="I16" s="16">
        <f t="shared" si="9"/>
        <v>1.041254266958255</v>
      </c>
      <c r="J16" s="16">
        <f t="shared" si="10"/>
        <v>1.041254266958255</v>
      </c>
      <c r="K16" s="16">
        <f t="shared" si="2"/>
        <v>1329.1662218518295</v>
      </c>
      <c r="L16" s="16">
        <f t="shared" si="3"/>
        <v>19937.493327777443</v>
      </c>
      <c r="M16" s="16">
        <f t="shared" si="0"/>
        <v>1457.1137027754171</v>
      </c>
      <c r="N16" s="16">
        <f t="shared" si="4"/>
        <v>1517.2258604582455</v>
      </c>
      <c r="O16" s="4">
        <f t="shared" si="5"/>
        <v>-133.22586045824551</v>
      </c>
      <c r="P16" s="16">
        <f t="shared" si="6"/>
        <v>9.6261459868674493</v>
      </c>
    </row>
    <row r="17" spans="1:16" x14ac:dyDescent="0.3">
      <c r="A17" s="7">
        <v>16</v>
      </c>
      <c r="B17" s="7">
        <f t="shared" si="7"/>
        <v>256</v>
      </c>
      <c r="C17" s="8">
        <v>44652</v>
      </c>
      <c r="D17" s="7">
        <v>1193</v>
      </c>
      <c r="E17" s="4">
        <f t="shared" si="8"/>
        <v>1425.6666666666667</v>
      </c>
      <c r="F17" s="4">
        <f t="shared" si="11"/>
        <v>1424.1666666666667</v>
      </c>
      <c r="G17" s="16">
        <f t="shared" si="12"/>
        <v>0.8376828554710356</v>
      </c>
      <c r="H17" s="16">
        <f t="shared" ref="H17:H25" si="13">AVERAGE(G17,G29,G41)</f>
        <v>1.0096102439096633</v>
      </c>
      <c r="I17" s="16">
        <f t="shared" si="9"/>
        <v>1.0084605900548294</v>
      </c>
      <c r="J17" s="16">
        <f t="shared" si="10"/>
        <v>1.0084605900548294</v>
      </c>
      <c r="K17" s="16">
        <f t="shared" si="2"/>
        <v>1182.9911964483781</v>
      </c>
      <c r="L17" s="16">
        <f t="shared" si="3"/>
        <v>18927.85914317405</v>
      </c>
      <c r="M17" s="16">
        <f t="shared" si="0"/>
        <v>1461.6207229051251</v>
      </c>
      <c r="N17" s="16">
        <f t="shared" si="4"/>
        <v>1473.9868966572687</v>
      </c>
      <c r="O17" s="4">
        <f t="shared" si="5"/>
        <v>-280.98689665726874</v>
      </c>
      <c r="P17" s="16">
        <f t="shared" si="6"/>
        <v>23.552967029108864</v>
      </c>
    </row>
    <row r="18" spans="1:16" x14ac:dyDescent="0.3">
      <c r="A18" s="7">
        <v>17</v>
      </c>
      <c r="B18" s="7">
        <f t="shared" si="7"/>
        <v>289</v>
      </c>
      <c r="C18" s="8">
        <v>44682</v>
      </c>
      <c r="D18" s="7">
        <v>1397</v>
      </c>
      <c r="E18" s="4">
        <f t="shared" si="8"/>
        <v>1429.25</v>
      </c>
      <c r="F18" s="4">
        <f t="shared" si="11"/>
        <v>1427.4583333333335</v>
      </c>
      <c r="G18" s="16">
        <f t="shared" si="12"/>
        <v>0.97866254123004159</v>
      </c>
      <c r="H18" s="16">
        <f t="shared" si="13"/>
        <v>1.0730161229945763</v>
      </c>
      <c r="I18" s="16">
        <f t="shared" si="9"/>
        <v>1.0717942681951216</v>
      </c>
      <c r="J18" s="16">
        <f t="shared" si="10"/>
        <v>1.0717942681951216</v>
      </c>
      <c r="K18" s="16">
        <f t="shared" si="2"/>
        <v>1303.4217866760175</v>
      </c>
      <c r="L18" s="16">
        <f t="shared" si="3"/>
        <v>22158.170373492299</v>
      </c>
      <c r="M18" s="16">
        <f t="shared" si="0"/>
        <v>1466.1277430348332</v>
      </c>
      <c r="N18" s="16">
        <f t="shared" si="4"/>
        <v>1571.3873114265843</v>
      </c>
      <c r="O18" s="4">
        <f t="shared" si="5"/>
        <v>-174.38731142658435</v>
      </c>
      <c r="P18" s="16">
        <f t="shared" si="6"/>
        <v>12.482985785725436</v>
      </c>
    </row>
    <row r="19" spans="1:16" x14ac:dyDescent="0.3">
      <c r="A19" s="7">
        <v>18</v>
      </c>
      <c r="B19" s="7">
        <f t="shared" si="7"/>
        <v>324</v>
      </c>
      <c r="C19" s="8">
        <v>44713</v>
      </c>
      <c r="D19" s="7">
        <v>1335</v>
      </c>
      <c r="E19" s="4">
        <f t="shared" si="8"/>
        <v>1432.75</v>
      </c>
      <c r="F19" s="4">
        <f t="shared" si="11"/>
        <v>1431</v>
      </c>
      <c r="G19" s="16">
        <f t="shared" si="12"/>
        <v>0.93291404612159334</v>
      </c>
      <c r="H19" s="16">
        <f t="shared" si="13"/>
        <v>0.90823608330261951</v>
      </c>
      <c r="I19" s="16">
        <f t="shared" si="9"/>
        <v>0.90720186527584434</v>
      </c>
      <c r="J19" s="16">
        <f t="shared" si="10"/>
        <v>0.90720186527584434</v>
      </c>
      <c r="K19" s="16">
        <f t="shared" si="2"/>
        <v>1471.5578209201312</v>
      </c>
      <c r="L19" s="16">
        <f t="shared" si="3"/>
        <v>26488.04077656236</v>
      </c>
      <c r="M19" s="16">
        <f t="shared" si="0"/>
        <v>1470.6347631645413</v>
      </c>
      <c r="N19" s="16">
        <f t="shared" si="4"/>
        <v>1334.1626002823714</v>
      </c>
      <c r="O19" s="4">
        <f t="shared" si="5"/>
        <v>0.83739971762861387</v>
      </c>
      <c r="P19" s="16">
        <f t="shared" si="6"/>
        <v>6.2726570608884924E-2</v>
      </c>
    </row>
    <row r="20" spans="1:16" x14ac:dyDescent="0.3">
      <c r="A20" s="7">
        <v>19</v>
      </c>
      <c r="B20" s="7">
        <f t="shared" si="7"/>
        <v>361</v>
      </c>
      <c r="C20" s="8">
        <v>44743</v>
      </c>
      <c r="D20" s="7">
        <v>1220</v>
      </c>
      <c r="E20" s="4">
        <f t="shared" si="8"/>
        <v>1436</v>
      </c>
      <c r="F20" s="4">
        <f t="shared" si="11"/>
        <v>1434.375</v>
      </c>
      <c r="G20" s="16">
        <f t="shared" si="12"/>
        <v>0.8505446623093682</v>
      </c>
      <c r="H20" s="16">
        <f t="shared" si="13"/>
        <v>0.81586159541569847</v>
      </c>
      <c r="I20" s="16">
        <f t="shared" si="9"/>
        <v>0.8149325651945426</v>
      </c>
      <c r="J20" s="16">
        <f t="shared" si="10"/>
        <v>0.8149325651945426</v>
      </c>
      <c r="K20" s="16">
        <f t="shared" si="2"/>
        <v>1497.05638491543</v>
      </c>
      <c r="L20" s="16">
        <f t="shared" si="3"/>
        <v>28444.071313393171</v>
      </c>
      <c r="M20" s="16">
        <f t="shared" si="0"/>
        <v>1475.1417832942493</v>
      </c>
      <c r="N20" s="16">
        <f t="shared" si="4"/>
        <v>1202.1410774856347</v>
      </c>
      <c r="O20" s="4">
        <f t="shared" si="5"/>
        <v>17.858922514365304</v>
      </c>
      <c r="P20" s="16">
        <f t="shared" si="6"/>
        <v>1.463846107734861</v>
      </c>
    </row>
    <row r="21" spans="1:16" x14ac:dyDescent="0.3">
      <c r="A21" s="7">
        <v>20</v>
      </c>
      <c r="B21" s="7">
        <f t="shared" si="7"/>
        <v>400</v>
      </c>
      <c r="C21" s="8">
        <v>44774</v>
      </c>
      <c r="D21" s="7">
        <v>1304</v>
      </c>
      <c r="E21" s="4">
        <f t="shared" si="8"/>
        <v>1439.5</v>
      </c>
      <c r="F21" s="4">
        <f t="shared" si="11"/>
        <v>1437.75</v>
      </c>
      <c r="G21" s="16">
        <f t="shared" si="12"/>
        <v>0.9069727003999305</v>
      </c>
      <c r="H21" s="16">
        <f t="shared" si="13"/>
        <v>0.87151658302459456</v>
      </c>
      <c r="I21" s="16">
        <f t="shared" si="9"/>
        <v>0.87052417788085712</v>
      </c>
      <c r="J21" s="16">
        <f t="shared" si="10"/>
        <v>0.87052417788085712</v>
      </c>
      <c r="K21" s="16">
        <f t="shared" si="2"/>
        <v>1497.9480560486741</v>
      </c>
      <c r="L21" s="16">
        <f t="shared" si="3"/>
        <v>29958.961120973479</v>
      </c>
      <c r="M21" s="16">
        <f t="shared" si="0"/>
        <v>1479.6488034239571</v>
      </c>
      <c r="N21" s="16">
        <f t="shared" si="4"/>
        <v>1288.0700581530343</v>
      </c>
      <c r="O21" s="4">
        <f t="shared" si="5"/>
        <v>15.929941846965676</v>
      </c>
      <c r="P21" s="16">
        <f t="shared" si="6"/>
        <v>1.2216213072826438</v>
      </c>
    </row>
    <row r="22" spans="1:16" x14ac:dyDescent="0.3">
      <c r="A22" s="7">
        <v>21</v>
      </c>
      <c r="B22" s="7">
        <f t="shared" si="7"/>
        <v>441</v>
      </c>
      <c r="C22" s="8">
        <v>44805</v>
      </c>
      <c r="D22" s="7">
        <v>1169</v>
      </c>
      <c r="E22" s="4">
        <f t="shared" si="8"/>
        <v>1442.5833333333333</v>
      </c>
      <c r="F22" s="4">
        <f t="shared" si="11"/>
        <v>1441.0416666666665</v>
      </c>
      <c r="G22" s="16">
        <f t="shared" si="12"/>
        <v>0.81121873644643638</v>
      </c>
      <c r="H22" s="16">
        <f t="shared" si="13"/>
        <v>0.77530640746339896</v>
      </c>
      <c r="I22" s="16">
        <f t="shared" si="9"/>
        <v>0.77442355786337291</v>
      </c>
      <c r="J22" s="16">
        <f t="shared" si="10"/>
        <v>0.77442355786337291</v>
      </c>
      <c r="K22" s="16">
        <f t="shared" si="2"/>
        <v>1509.5098646343606</v>
      </c>
      <c r="L22" s="16">
        <f t="shared" si="3"/>
        <v>31699.707157321573</v>
      </c>
      <c r="M22" s="16">
        <f t="shared" si="0"/>
        <v>1484.1558235536652</v>
      </c>
      <c r="N22" s="16">
        <f t="shared" si="4"/>
        <v>1149.3652333000737</v>
      </c>
      <c r="O22" s="4">
        <f t="shared" si="5"/>
        <v>19.634766699926331</v>
      </c>
      <c r="P22" s="16">
        <f t="shared" si="6"/>
        <v>1.6796207613281722</v>
      </c>
    </row>
    <row r="23" spans="1:16" x14ac:dyDescent="0.3">
      <c r="A23" s="7">
        <v>22</v>
      </c>
      <c r="B23" s="7">
        <f t="shared" si="7"/>
        <v>484</v>
      </c>
      <c r="C23" s="8">
        <v>44835</v>
      </c>
      <c r="D23" s="7">
        <v>1566</v>
      </c>
      <c r="E23" s="4">
        <f t="shared" si="8"/>
        <v>1446.6666666666667</v>
      </c>
      <c r="F23" s="4">
        <f t="shared" si="11"/>
        <v>1444.625</v>
      </c>
      <c r="G23" s="16">
        <f t="shared" si="12"/>
        <v>1.0840183438608635</v>
      </c>
      <c r="H23" s="16">
        <f t="shared" si="13"/>
        <v>0.97580531355296385</v>
      </c>
      <c r="I23" s="16">
        <f t="shared" si="9"/>
        <v>0.97469415372959534</v>
      </c>
      <c r="J23" s="16">
        <f t="shared" si="10"/>
        <v>0.97469415372959534</v>
      </c>
      <c r="K23" s="16">
        <f t="shared" si="2"/>
        <v>1606.6578362123303</v>
      </c>
      <c r="L23" s="16">
        <f t="shared" si="3"/>
        <v>35346.472396671263</v>
      </c>
      <c r="M23" s="16">
        <f t="shared" si="0"/>
        <v>1488.6628436833732</v>
      </c>
      <c r="N23" s="16">
        <f t="shared" si="4"/>
        <v>1450.9909706126584</v>
      </c>
      <c r="O23" s="4">
        <f t="shared" si="5"/>
        <v>115.00902938734157</v>
      </c>
      <c r="P23" s="16">
        <f t="shared" si="6"/>
        <v>7.3441270362287074</v>
      </c>
    </row>
    <row r="24" spans="1:16" x14ac:dyDescent="0.3">
      <c r="A24" s="7">
        <v>23</v>
      </c>
      <c r="B24" s="7">
        <f t="shared" si="7"/>
        <v>529</v>
      </c>
      <c r="C24" s="8">
        <v>44866</v>
      </c>
      <c r="D24" s="7">
        <v>1794</v>
      </c>
      <c r="E24" s="4">
        <f t="shared" si="8"/>
        <v>1451.3333333333333</v>
      </c>
      <c r="F24" s="4">
        <f t="shared" si="11"/>
        <v>1449</v>
      </c>
      <c r="G24" s="16">
        <f t="shared" si="12"/>
        <v>1.2380952380952381</v>
      </c>
      <c r="H24" s="16">
        <f t="shared" si="13"/>
        <v>1.0773917472723384</v>
      </c>
      <c r="I24" s="16">
        <f t="shared" si="9"/>
        <v>1.0761649099032746</v>
      </c>
      <c r="J24" s="16">
        <f t="shared" si="10"/>
        <v>1.0761649099032746</v>
      </c>
      <c r="K24" s="16">
        <f t="shared" si="2"/>
        <v>1667.0307528994272</v>
      </c>
      <c r="L24" s="16">
        <f t="shared" si="3"/>
        <v>38341.707316686821</v>
      </c>
      <c r="M24" s="16">
        <f t="shared" si="0"/>
        <v>1493.1698638130813</v>
      </c>
      <c r="N24" s="16">
        <f t="shared" si="4"/>
        <v>1606.8970119606895</v>
      </c>
      <c r="O24" s="4">
        <f t="shared" si="5"/>
        <v>187.1029880393105</v>
      </c>
      <c r="P24" s="16">
        <f t="shared" si="6"/>
        <v>10.4293750300619</v>
      </c>
    </row>
    <row r="25" spans="1:16" x14ac:dyDescent="0.3">
      <c r="A25" s="7">
        <v>24</v>
      </c>
      <c r="B25" s="7">
        <f t="shared" si="7"/>
        <v>576</v>
      </c>
      <c r="C25" s="8">
        <v>44896</v>
      </c>
      <c r="D25" s="7">
        <v>1769</v>
      </c>
      <c r="E25" s="4">
        <f t="shared" si="8"/>
        <v>1456</v>
      </c>
      <c r="F25" s="4">
        <f t="shared" si="11"/>
        <v>1453.6666666666665</v>
      </c>
      <c r="G25" s="16">
        <f t="shared" si="12"/>
        <v>1.2169227241458382</v>
      </c>
      <c r="H25" s="16">
        <f t="shared" si="13"/>
        <v>1.0989604141404061</v>
      </c>
      <c r="I25" s="16">
        <f t="shared" si="9"/>
        <v>1.0977090163024306</v>
      </c>
      <c r="J25" s="16">
        <f t="shared" si="10"/>
        <v>1.0977090163024306</v>
      </c>
      <c r="K25" s="16">
        <f t="shared" si="2"/>
        <v>1611.5381888351199</v>
      </c>
      <c r="L25" s="16">
        <f t="shared" si="3"/>
        <v>38676.916532042873</v>
      </c>
      <c r="M25" s="16">
        <f t="shared" si="0"/>
        <v>1497.6768839427893</v>
      </c>
      <c r="N25" s="16">
        <f t="shared" si="4"/>
        <v>1644.0134190117287</v>
      </c>
      <c r="O25" s="4">
        <f t="shared" si="5"/>
        <v>124.98658098827127</v>
      </c>
      <c r="P25" s="16">
        <f t="shared" si="6"/>
        <v>7.0653804967931748</v>
      </c>
    </row>
    <row r="26" spans="1:16" x14ac:dyDescent="0.3">
      <c r="A26" s="7">
        <v>25</v>
      </c>
      <c r="B26" s="7">
        <f t="shared" si="7"/>
        <v>625</v>
      </c>
      <c r="C26" s="8">
        <v>44927</v>
      </c>
      <c r="D26" s="7">
        <v>1862</v>
      </c>
      <c r="E26" s="4">
        <f t="shared" si="8"/>
        <v>1468.4166666666667</v>
      </c>
      <c r="F26" s="4">
        <f t="shared" si="11"/>
        <v>1462.2083333333335</v>
      </c>
      <c r="G26" s="16">
        <f t="shared" si="12"/>
        <v>1.2734163508391985</v>
      </c>
      <c r="H26" s="16"/>
      <c r="I26" s="16"/>
      <c r="J26" s="16">
        <f t="shared" ref="J26:J37" si="14">I14/$I$65</f>
        <v>1.1694222822933351</v>
      </c>
      <c r="K26" s="16">
        <f t="shared" si="2"/>
        <v>1592.2392006662144</v>
      </c>
      <c r="L26" s="16">
        <f t="shared" si="3"/>
        <v>39805.980016655361</v>
      </c>
      <c r="M26" s="16">
        <f t="shared" si="0"/>
        <v>1502.1839040724974</v>
      </c>
      <c r="N26" s="16">
        <f t="shared" si="4"/>
        <v>1756.6873295247724</v>
      </c>
      <c r="O26" s="4">
        <f t="shared" si="5"/>
        <v>105.31267047522761</v>
      </c>
      <c r="P26" s="16">
        <f t="shared" si="6"/>
        <v>5.6558899288521802</v>
      </c>
    </row>
    <row r="27" spans="1:16" x14ac:dyDescent="0.3">
      <c r="A27" s="7">
        <v>26</v>
      </c>
      <c r="B27" s="7">
        <f t="shared" si="7"/>
        <v>676</v>
      </c>
      <c r="C27" s="8">
        <v>44958</v>
      </c>
      <c r="D27" s="7">
        <v>1771</v>
      </c>
      <c r="E27" s="4">
        <f t="shared" si="8"/>
        <v>1480.3333333333333</v>
      </c>
      <c r="F27" s="4">
        <f t="shared" si="11"/>
        <v>1474.375</v>
      </c>
      <c r="G27" s="16">
        <f t="shared" si="12"/>
        <v>1.2011869436201781</v>
      </c>
      <c r="H27" s="7"/>
      <c r="I27" s="7"/>
      <c r="J27" s="16">
        <f t="shared" si="14"/>
        <v>1.1934183463485413</v>
      </c>
      <c r="K27" s="16">
        <f t="shared" si="2"/>
        <v>1483.972494154011</v>
      </c>
      <c r="L27" s="16">
        <f t="shared" si="3"/>
        <v>38583.284848004289</v>
      </c>
      <c r="M27" s="16">
        <f t="shared" si="0"/>
        <v>1506.6909242022055</v>
      </c>
      <c r="N27" s="16">
        <f t="shared" si="4"/>
        <v>1798.1125912197513</v>
      </c>
      <c r="O27" s="4">
        <f t="shared" si="5"/>
        <v>-27.112591219751266</v>
      </c>
      <c r="P27" s="16">
        <f t="shared" si="6"/>
        <v>1.530919888184713</v>
      </c>
    </row>
    <row r="28" spans="1:16" x14ac:dyDescent="0.3">
      <c r="A28" s="7">
        <v>27</v>
      </c>
      <c r="B28" s="7">
        <f t="shared" si="7"/>
        <v>729</v>
      </c>
      <c r="C28" s="8">
        <v>44986</v>
      </c>
      <c r="D28" s="7">
        <v>1505</v>
      </c>
      <c r="E28" s="4">
        <f t="shared" si="8"/>
        <v>1490.4166666666667</v>
      </c>
      <c r="F28" s="4">
        <f t="shared" si="11"/>
        <v>1485.375</v>
      </c>
      <c r="G28" s="16">
        <f t="shared" si="12"/>
        <v>1.0132121518135151</v>
      </c>
      <c r="H28" s="16"/>
      <c r="I28" s="16"/>
      <c r="J28" s="16">
        <f t="shared" si="14"/>
        <v>1.041254266958255</v>
      </c>
      <c r="K28" s="16">
        <f t="shared" si="2"/>
        <v>1445.3722282420545</v>
      </c>
      <c r="L28" s="16">
        <f t="shared" si="3"/>
        <v>39025.050162535474</v>
      </c>
      <c r="M28" s="16">
        <f t="shared" si="0"/>
        <v>1511.1979443319135</v>
      </c>
      <c r="N28" s="16">
        <f t="shared" si="4"/>
        <v>1573.5413077541484</v>
      </c>
      <c r="O28" s="4">
        <f t="shared" si="5"/>
        <v>-68.54130775414842</v>
      </c>
      <c r="P28" s="16">
        <f t="shared" si="6"/>
        <v>4.5542397178836156</v>
      </c>
    </row>
    <row r="29" spans="1:16" x14ac:dyDescent="0.3">
      <c r="A29" s="7">
        <v>28</v>
      </c>
      <c r="B29" s="7">
        <f t="shared" si="7"/>
        <v>784</v>
      </c>
      <c r="C29" s="8">
        <v>45017</v>
      </c>
      <c r="D29" s="7">
        <v>1297</v>
      </c>
      <c r="E29" s="4">
        <f t="shared" si="8"/>
        <v>1499.0833333333333</v>
      </c>
      <c r="F29" s="4">
        <f t="shared" si="11"/>
        <v>1494.75</v>
      </c>
      <c r="G29" s="16">
        <f t="shared" si="12"/>
        <v>0.86770362936945977</v>
      </c>
      <c r="H29" s="16"/>
      <c r="I29" s="16"/>
      <c r="J29" s="16">
        <f t="shared" si="14"/>
        <v>1.0084605900548294</v>
      </c>
      <c r="K29" s="16">
        <f t="shared" si="2"/>
        <v>1286.1186771111036</v>
      </c>
      <c r="L29" s="16">
        <f t="shared" si="3"/>
        <v>36011.322959110898</v>
      </c>
      <c r="M29" s="16">
        <f t="shared" si="0"/>
        <v>1515.7049644616216</v>
      </c>
      <c r="N29" s="16">
        <f t="shared" si="4"/>
        <v>1528.528722810001</v>
      </c>
      <c r="O29" s="4">
        <f t="shared" si="5"/>
        <v>-231.528722810001</v>
      </c>
      <c r="P29" s="16">
        <f t="shared" si="6"/>
        <v>17.851096592906785</v>
      </c>
    </row>
    <row r="30" spans="1:16" x14ac:dyDescent="0.3">
      <c r="A30" s="7">
        <v>29</v>
      </c>
      <c r="B30" s="7">
        <f t="shared" si="7"/>
        <v>841</v>
      </c>
      <c r="C30" s="8">
        <v>45047</v>
      </c>
      <c r="D30" s="7">
        <v>1518</v>
      </c>
      <c r="E30" s="4">
        <f t="shared" si="8"/>
        <v>1509.1666666666667</v>
      </c>
      <c r="F30" s="4">
        <f t="shared" si="11"/>
        <v>1504.125</v>
      </c>
      <c r="G30" s="16">
        <f t="shared" si="12"/>
        <v>1.0092246322612815</v>
      </c>
      <c r="H30" s="16"/>
      <c r="I30" s="16"/>
      <c r="J30" s="16">
        <f t="shared" si="14"/>
        <v>1.0717942681951216</v>
      </c>
      <c r="K30" s="16">
        <f t="shared" si="2"/>
        <v>1416.3165870967748</v>
      </c>
      <c r="L30" s="16">
        <f t="shared" si="3"/>
        <v>41073.181025806472</v>
      </c>
      <c r="M30" s="16">
        <f t="shared" si="0"/>
        <v>1520.2119845913296</v>
      </c>
      <c r="N30" s="16">
        <f t="shared" si="4"/>
        <v>1629.3544915265174</v>
      </c>
      <c r="O30" s="4">
        <f t="shared" si="5"/>
        <v>-111.35449152651745</v>
      </c>
      <c r="P30" s="16">
        <f t="shared" si="6"/>
        <v>7.3356055024056293</v>
      </c>
    </row>
    <row r="31" spans="1:16" x14ac:dyDescent="0.3">
      <c r="A31" s="7">
        <v>30</v>
      </c>
      <c r="B31" s="7">
        <f t="shared" si="7"/>
        <v>900</v>
      </c>
      <c r="C31" s="8">
        <v>45078</v>
      </c>
      <c r="D31" s="7">
        <v>1451</v>
      </c>
      <c r="E31" s="4">
        <f t="shared" si="8"/>
        <v>1518.8333333333333</v>
      </c>
      <c r="F31" s="4">
        <f t="shared" si="11"/>
        <v>1514</v>
      </c>
      <c r="G31" s="16">
        <f t="shared" si="12"/>
        <v>0.95838837516512554</v>
      </c>
      <c r="H31" s="16"/>
      <c r="I31" s="16"/>
      <c r="J31" s="16">
        <f t="shared" si="14"/>
        <v>0.90720186527584434</v>
      </c>
      <c r="K31" s="16">
        <f t="shared" si="2"/>
        <v>1599.4235192173112</v>
      </c>
      <c r="L31" s="16">
        <f t="shared" si="3"/>
        <v>47982.705576519336</v>
      </c>
      <c r="M31" s="16">
        <f t="shared" si="0"/>
        <v>1524.7190047210377</v>
      </c>
      <c r="N31" s="16">
        <f t="shared" si="4"/>
        <v>1383.2279251044542</v>
      </c>
      <c r="O31" s="4">
        <f t="shared" si="5"/>
        <v>67.772074895545757</v>
      </c>
      <c r="P31" s="16">
        <f t="shared" si="6"/>
        <v>4.6707150169225189</v>
      </c>
    </row>
    <row r="32" spans="1:16" x14ac:dyDescent="0.3">
      <c r="A32" s="7">
        <v>31</v>
      </c>
      <c r="B32" s="7">
        <f t="shared" si="7"/>
        <v>961</v>
      </c>
      <c r="C32" s="8">
        <v>45108</v>
      </c>
      <c r="D32" s="7">
        <v>1326</v>
      </c>
      <c r="E32" s="4">
        <f t="shared" si="8"/>
        <v>1527.6666666666667</v>
      </c>
      <c r="F32" s="4">
        <f t="shared" si="11"/>
        <v>1523.25</v>
      </c>
      <c r="G32" s="16">
        <f t="shared" si="12"/>
        <v>0.8705071393402265</v>
      </c>
      <c r="H32" s="16"/>
      <c r="I32" s="16"/>
      <c r="J32" s="16">
        <f t="shared" si="14"/>
        <v>0.8149325651945426</v>
      </c>
      <c r="K32" s="16">
        <f t="shared" si="2"/>
        <v>1627.1284970474264</v>
      </c>
      <c r="L32" s="16">
        <f t="shared" si="3"/>
        <v>50440.983408470216</v>
      </c>
      <c r="M32" s="16">
        <f t="shared" si="0"/>
        <v>1529.2260248507457</v>
      </c>
      <c r="N32" s="16">
        <f t="shared" si="4"/>
        <v>1246.2160871938715</v>
      </c>
      <c r="O32" s="4">
        <f t="shared" si="5"/>
        <v>79.783912806128455</v>
      </c>
      <c r="P32" s="16">
        <f t="shared" si="6"/>
        <v>6.0168863353038056</v>
      </c>
    </row>
    <row r="33" spans="1:16" x14ac:dyDescent="0.3">
      <c r="A33" s="7">
        <v>32</v>
      </c>
      <c r="B33" s="7">
        <f t="shared" si="7"/>
        <v>1024</v>
      </c>
      <c r="C33" s="8">
        <v>45139</v>
      </c>
      <c r="D33" s="7">
        <v>1417</v>
      </c>
      <c r="E33" s="4">
        <f t="shared" si="8"/>
        <v>1537.0833333333333</v>
      </c>
      <c r="F33" s="4">
        <f t="shared" si="11"/>
        <v>1532.375</v>
      </c>
      <c r="G33" s="16">
        <f t="shared" si="12"/>
        <v>0.92470837751855783</v>
      </c>
      <c r="H33" s="16"/>
      <c r="I33" s="16"/>
      <c r="J33" s="16">
        <f t="shared" si="14"/>
        <v>0.87052417788085712</v>
      </c>
      <c r="K33" s="16">
        <f t="shared" si="2"/>
        <v>1627.7549044639347</v>
      </c>
      <c r="L33" s="16">
        <f t="shared" si="3"/>
        <v>52088.156942845912</v>
      </c>
      <c r="M33" s="16">
        <f t="shared" si="0"/>
        <v>1533.7330449804535</v>
      </c>
      <c r="N33" s="16">
        <f t="shared" si="4"/>
        <v>1335.1516980703129</v>
      </c>
      <c r="O33" s="4">
        <f t="shared" si="5"/>
        <v>81.848301929687068</v>
      </c>
      <c r="P33" s="16">
        <f t="shared" si="6"/>
        <v>5.7761680966610491</v>
      </c>
    </row>
    <row r="34" spans="1:16" x14ac:dyDescent="0.3">
      <c r="A34" s="7">
        <v>33</v>
      </c>
      <c r="B34" s="7">
        <f t="shared" si="7"/>
        <v>1089</v>
      </c>
      <c r="C34" s="8">
        <v>45170</v>
      </c>
      <c r="D34" s="7">
        <v>1272</v>
      </c>
      <c r="E34" s="4">
        <f t="shared" si="8"/>
        <v>1545.6666666666667</v>
      </c>
      <c r="F34" s="4">
        <f t="shared" si="11"/>
        <v>1541.375</v>
      </c>
      <c r="G34" s="16">
        <f t="shared" si="12"/>
        <v>0.82523720703916958</v>
      </c>
      <c r="H34" s="16"/>
      <c r="I34" s="16"/>
      <c r="J34" s="16">
        <f t="shared" si="14"/>
        <v>0.77442355786337291</v>
      </c>
      <c r="K34" s="16">
        <f t="shared" si="2"/>
        <v>1642.5120169503052</v>
      </c>
      <c r="L34" s="16">
        <f t="shared" si="3"/>
        <v>54202.896559360073</v>
      </c>
      <c r="M34" s="16">
        <f t="shared" si="0"/>
        <v>1538.2400651101616</v>
      </c>
      <c r="N34" s="16">
        <f t="shared" si="4"/>
        <v>1191.2493440705978</v>
      </c>
      <c r="O34" s="4">
        <f t="shared" si="5"/>
        <v>80.750655929402228</v>
      </c>
      <c r="P34" s="16">
        <f t="shared" si="6"/>
        <v>6.3483220070284769</v>
      </c>
    </row>
    <row r="35" spans="1:16" x14ac:dyDescent="0.3">
      <c r="A35" s="7">
        <v>34</v>
      </c>
      <c r="B35" s="7">
        <f t="shared" si="7"/>
        <v>1156</v>
      </c>
      <c r="C35" s="8">
        <v>45200</v>
      </c>
      <c r="D35" s="7">
        <v>1704</v>
      </c>
      <c r="E35" s="4">
        <f t="shared" si="8"/>
        <v>1557.1666666666667</v>
      </c>
      <c r="F35" s="4">
        <f t="shared" si="11"/>
        <v>1551.4166666666667</v>
      </c>
      <c r="G35" s="16">
        <f t="shared" si="12"/>
        <v>1.098350969543965</v>
      </c>
      <c r="H35" s="16"/>
      <c r="I35" s="16"/>
      <c r="J35" s="16">
        <f t="shared" si="14"/>
        <v>0.97469415372959534</v>
      </c>
      <c r="K35" s="16">
        <f t="shared" si="2"/>
        <v>1748.2407106678229</v>
      </c>
      <c r="L35" s="16">
        <f t="shared" si="3"/>
        <v>59440.184162705977</v>
      </c>
      <c r="M35" s="16">
        <f t="shared" si="0"/>
        <v>1542.7470852398696</v>
      </c>
      <c r="N35" s="16">
        <f t="shared" si="4"/>
        <v>1503.7065646666747</v>
      </c>
      <c r="O35" s="4">
        <f t="shared" si="5"/>
        <v>200.29343533332531</v>
      </c>
      <c r="P35" s="16">
        <f t="shared" si="6"/>
        <v>11.754309585289043</v>
      </c>
    </row>
    <row r="36" spans="1:16" x14ac:dyDescent="0.3">
      <c r="A36" s="7">
        <v>35</v>
      </c>
      <c r="B36" s="7">
        <f t="shared" si="7"/>
        <v>1225</v>
      </c>
      <c r="C36" s="8">
        <v>45231</v>
      </c>
      <c r="D36" s="7">
        <v>1944</v>
      </c>
      <c r="E36" s="4">
        <f t="shared" si="8"/>
        <v>1569.6666666666667</v>
      </c>
      <c r="F36" s="4">
        <f t="shared" si="11"/>
        <v>1563.4166666666667</v>
      </c>
      <c r="G36" s="16">
        <f t="shared" si="12"/>
        <v>1.2434305207611533</v>
      </c>
      <c r="H36" s="16"/>
      <c r="I36" s="16"/>
      <c r="J36" s="16">
        <f t="shared" si="14"/>
        <v>1.0761649099032746</v>
      </c>
      <c r="K36" s="16">
        <f t="shared" si="2"/>
        <v>1806.4145951150983</v>
      </c>
      <c r="L36" s="16">
        <f t="shared" si="3"/>
        <v>63224.510829028441</v>
      </c>
      <c r="M36" s="16">
        <f t="shared" si="0"/>
        <v>1547.2541053695777</v>
      </c>
      <c r="N36" s="16">
        <f t="shared" si="4"/>
        <v>1665.1005749025235</v>
      </c>
      <c r="O36" s="4">
        <f t="shared" si="5"/>
        <v>278.89942509747652</v>
      </c>
      <c r="P36" s="16">
        <f t="shared" si="6"/>
        <v>14.346678245754966</v>
      </c>
    </row>
    <row r="37" spans="1:16" x14ac:dyDescent="0.3">
      <c r="A37" s="7">
        <v>36</v>
      </c>
      <c r="B37" s="7">
        <f t="shared" si="7"/>
        <v>1296</v>
      </c>
      <c r="C37" s="8">
        <v>45261</v>
      </c>
      <c r="D37" s="7">
        <v>1917</v>
      </c>
      <c r="E37" s="4">
        <f t="shared" si="8"/>
        <v>1582</v>
      </c>
      <c r="F37" s="4">
        <f t="shared" si="11"/>
        <v>1575.8333333333335</v>
      </c>
      <c r="G37" s="16">
        <f t="shared" si="12"/>
        <v>1.2164992067689053</v>
      </c>
      <c r="H37" s="16"/>
      <c r="I37" s="16"/>
      <c r="J37" s="16">
        <f t="shared" si="14"/>
        <v>1.0977090163024306</v>
      </c>
      <c r="K37" s="16">
        <f t="shared" si="2"/>
        <v>1746.3644477088326</v>
      </c>
      <c r="L37" s="16">
        <f t="shared" si="3"/>
        <v>62869.120117517974</v>
      </c>
      <c r="M37" s="16">
        <f t="shared" si="0"/>
        <v>1551.7611254992858</v>
      </c>
      <c r="N37" s="16">
        <f t="shared" si="4"/>
        <v>1703.3821786081735</v>
      </c>
      <c r="O37" s="4">
        <f t="shared" si="5"/>
        <v>213.61782139182651</v>
      </c>
      <c r="P37" s="16">
        <f t="shared" si="6"/>
        <v>11.143339665718649</v>
      </c>
    </row>
    <row r="38" spans="1:16" x14ac:dyDescent="0.3">
      <c r="A38" s="7">
        <v>37</v>
      </c>
      <c r="B38" s="7">
        <f t="shared" si="7"/>
        <v>1369</v>
      </c>
      <c r="C38" s="8">
        <v>45292</v>
      </c>
      <c r="D38" s="7">
        <v>1961</v>
      </c>
      <c r="E38" s="4">
        <f t="shared" si="8"/>
        <v>1590.25</v>
      </c>
      <c r="F38" s="4">
        <f t="shared" si="11"/>
        <v>1586.125</v>
      </c>
      <c r="G38" s="16">
        <f t="shared" si="12"/>
        <v>1.2363464417999843</v>
      </c>
      <c r="H38" s="16"/>
      <c r="I38" s="16"/>
      <c r="J38" s="16">
        <f t="shared" ref="J38:J49" si="15">I14/$I$65</f>
        <v>1.1694222822933351</v>
      </c>
      <c r="K38" s="16">
        <f t="shared" si="2"/>
        <v>1676.8963869529787</v>
      </c>
      <c r="L38" s="16">
        <f t="shared" si="3"/>
        <v>62045.166317260213</v>
      </c>
      <c r="M38" s="16">
        <f t="shared" si="0"/>
        <v>1556.2681456289938</v>
      </c>
      <c r="N38" s="16">
        <f t="shared" si="4"/>
        <v>1819.9346467218743</v>
      </c>
      <c r="O38" s="4">
        <f t="shared" si="5"/>
        <v>141.06535327812571</v>
      </c>
      <c r="P38" s="16">
        <f t="shared" si="6"/>
        <v>7.1935417275943756</v>
      </c>
    </row>
    <row r="39" spans="1:16" x14ac:dyDescent="0.3">
      <c r="A39" s="7">
        <v>38</v>
      </c>
      <c r="B39" s="7">
        <f t="shared" si="7"/>
        <v>1444</v>
      </c>
      <c r="C39" s="8">
        <v>45323</v>
      </c>
      <c r="D39" s="7">
        <v>1863</v>
      </c>
      <c r="E39" s="4">
        <f t="shared" si="8"/>
        <v>1597.9166666666667</v>
      </c>
      <c r="F39" s="4">
        <f t="shared" si="11"/>
        <v>1594.0833333333335</v>
      </c>
      <c r="G39" s="16">
        <f t="shared" si="12"/>
        <v>1.1686967431648281</v>
      </c>
      <c r="H39" s="16"/>
      <c r="I39" s="16"/>
      <c r="J39" s="16">
        <f t="shared" si="15"/>
        <v>1.1934183463485413</v>
      </c>
      <c r="K39" s="16">
        <f t="shared" si="2"/>
        <v>1561.0619743698037</v>
      </c>
      <c r="L39" s="16">
        <f t="shared" si="3"/>
        <v>59320.355026052537</v>
      </c>
      <c r="M39" s="16">
        <f t="shared" si="0"/>
        <v>1560.7751657587019</v>
      </c>
      <c r="N39" s="16">
        <f t="shared" si="4"/>
        <v>1862.6577173416204</v>
      </c>
      <c r="O39" s="4">
        <f t="shared" si="5"/>
        <v>0.342282658379645</v>
      </c>
      <c r="P39" s="16">
        <f t="shared" si="6"/>
        <v>1.8372660138467257E-2</v>
      </c>
    </row>
    <row r="40" spans="1:16" x14ac:dyDescent="0.3">
      <c r="A40" s="7">
        <v>39</v>
      </c>
      <c r="B40" s="7">
        <f t="shared" si="7"/>
        <v>1521</v>
      </c>
      <c r="C40" s="8">
        <v>45352</v>
      </c>
      <c r="D40" s="7">
        <v>1578</v>
      </c>
      <c r="E40" s="4">
        <f t="shared" si="8"/>
        <v>1604</v>
      </c>
      <c r="F40" s="4">
        <f t="shared" si="11"/>
        <v>1600.9583333333335</v>
      </c>
      <c r="G40" s="16">
        <f t="shared" si="12"/>
        <v>0.98565963095021203</v>
      </c>
      <c r="H40" s="16"/>
      <c r="I40" s="16"/>
      <c r="J40" s="16">
        <f t="shared" si="15"/>
        <v>1.041254266958255</v>
      </c>
      <c r="K40" s="16">
        <f t="shared" si="2"/>
        <v>1515.4799841634299</v>
      </c>
      <c r="L40" s="16">
        <f t="shared" si="3"/>
        <v>59103.719382373769</v>
      </c>
      <c r="M40" s="16">
        <f t="shared" si="0"/>
        <v>1565.2821858884099</v>
      </c>
      <c r="N40" s="16">
        <f t="shared" si="4"/>
        <v>1629.8567550500513</v>
      </c>
      <c r="O40" s="4">
        <f t="shared" si="5"/>
        <v>-51.856755050051333</v>
      </c>
      <c r="P40" s="16">
        <f t="shared" si="6"/>
        <v>3.2862328929056615</v>
      </c>
    </row>
    <row r="41" spans="1:16" x14ac:dyDescent="0.3">
      <c r="A41" s="7">
        <v>40</v>
      </c>
      <c r="B41" s="7">
        <f t="shared" si="7"/>
        <v>1600</v>
      </c>
      <c r="C41" s="8">
        <v>45383</v>
      </c>
      <c r="D41" s="7">
        <v>2171</v>
      </c>
      <c r="E41" s="4">
        <f t="shared" si="8"/>
        <v>1676.8333333333333</v>
      </c>
      <c r="F41" s="4">
        <f t="shared" si="11"/>
        <v>1640.4166666666665</v>
      </c>
      <c r="G41" s="16">
        <f t="shared" si="12"/>
        <v>1.3234442468884939</v>
      </c>
      <c r="H41" s="16"/>
      <c r="I41" s="16"/>
      <c r="J41" s="16">
        <f t="shared" si="15"/>
        <v>1.0084605900548294</v>
      </c>
      <c r="K41" s="16">
        <f t="shared" si="2"/>
        <v>2152.7861588343912</v>
      </c>
      <c r="L41" s="16">
        <f t="shared" si="3"/>
        <v>86111.44635337565</v>
      </c>
      <c r="M41" s="16">
        <f t="shared" si="0"/>
        <v>1569.789206018118</v>
      </c>
      <c r="N41" s="16">
        <f t="shared" si="4"/>
        <v>1583.0705489627333</v>
      </c>
      <c r="O41" s="4">
        <f t="shared" si="5"/>
        <v>587.92945103726674</v>
      </c>
      <c r="P41" s="16">
        <f t="shared" si="6"/>
        <v>27.081043345797639</v>
      </c>
    </row>
    <row r="42" spans="1:16" x14ac:dyDescent="0.3">
      <c r="A42" s="7">
        <v>41</v>
      </c>
      <c r="B42" s="7">
        <f t="shared" si="7"/>
        <v>1681</v>
      </c>
      <c r="C42" s="8">
        <v>45413</v>
      </c>
      <c r="D42" s="7">
        <v>2094</v>
      </c>
      <c r="E42" s="4">
        <f t="shared" si="8"/>
        <v>1724.8333333333333</v>
      </c>
      <c r="F42" s="4">
        <f t="shared" si="11"/>
        <v>1700.8333333333333</v>
      </c>
      <c r="G42" s="16">
        <f t="shared" si="12"/>
        <v>1.2311611954924058</v>
      </c>
      <c r="H42" s="16"/>
      <c r="I42" s="16"/>
      <c r="J42" s="16">
        <f t="shared" si="15"/>
        <v>1.0717942681951216</v>
      </c>
      <c r="K42" s="16">
        <f t="shared" si="2"/>
        <v>1953.7331576947606</v>
      </c>
      <c r="L42" s="16">
        <f t="shared" si="3"/>
        <v>80103.059465485188</v>
      </c>
      <c r="M42" s="16">
        <f t="shared" si="0"/>
        <v>1574.296226147826</v>
      </c>
      <c r="N42" s="16">
        <f t="shared" si="4"/>
        <v>1687.3216716264508</v>
      </c>
      <c r="O42" s="4">
        <f t="shared" si="5"/>
        <v>406.67832837354922</v>
      </c>
      <c r="P42" s="16">
        <f t="shared" si="6"/>
        <v>19.421123609052017</v>
      </c>
    </row>
    <row r="43" spans="1:16" x14ac:dyDescent="0.3">
      <c r="A43" s="7">
        <v>42</v>
      </c>
      <c r="B43" s="7">
        <f t="shared" si="7"/>
        <v>1764</v>
      </c>
      <c r="C43" s="8">
        <v>45444</v>
      </c>
      <c r="D43" s="7">
        <v>1437</v>
      </c>
      <c r="E43" s="4">
        <f t="shared" si="8"/>
        <v>1723.6666666666667</v>
      </c>
      <c r="F43" s="4">
        <f t="shared" si="11"/>
        <v>1724.25</v>
      </c>
      <c r="G43" s="16">
        <f t="shared" si="12"/>
        <v>0.83340582862113965</v>
      </c>
      <c r="H43" s="16"/>
      <c r="I43" s="16"/>
      <c r="J43" s="16">
        <f t="shared" si="15"/>
        <v>0.90720186527584434</v>
      </c>
      <c r="K43" s="16">
        <f t="shared" si="2"/>
        <v>1583.9914521814446</v>
      </c>
      <c r="L43" s="16">
        <f t="shared" si="3"/>
        <v>66527.640991620676</v>
      </c>
      <c r="M43" s="16">
        <f t="shared" si="0"/>
        <v>1578.8032462775341</v>
      </c>
      <c r="N43" s="16">
        <f t="shared" si="4"/>
        <v>1432.2932499265371</v>
      </c>
      <c r="O43" s="4">
        <f t="shared" si="5"/>
        <v>4.7067500734628993</v>
      </c>
      <c r="P43" s="16">
        <f t="shared" si="6"/>
        <v>0.3275400190301252</v>
      </c>
    </row>
    <row r="44" spans="1:16" x14ac:dyDescent="0.3">
      <c r="A44" s="7">
        <v>43</v>
      </c>
      <c r="B44" s="7">
        <f t="shared" si="7"/>
        <v>1849</v>
      </c>
      <c r="C44" s="8">
        <v>45474</v>
      </c>
      <c r="D44" s="7">
        <v>1250</v>
      </c>
      <c r="E44" s="4">
        <f t="shared" si="8"/>
        <v>1717.3333333333333</v>
      </c>
      <c r="F44" s="4">
        <f t="shared" si="11"/>
        <v>1720.5</v>
      </c>
      <c r="G44" s="16">
        <f t="shared" si="12"/>
        <v>0.72653298459750071</v>
      </c>
      <c r="H44" s="16"/>
      <c r="I44" s="16"/>
      <c r="J44" s="16">
        <f t="shared" si="15"/>
        <v>0.8149325651945426</v>
      </c>
      <c r="K44" s="16">
        <f t="shared" si="2"/>
        <v>1533.86924683958</v>
      </c>
      <c r="L44" s="16">
        <f t="shared" si="3"/>
        <v>65956.377614101933</v>
      </c>
      <c r="M44" s="16">
        <f t="shared" si="0"/>
        <v>1583.3102664072421</v>
      </c>
      <c r="N44" s="16">
        <f t="shared" si="4"/>
        <v>1290.2910969021084</v>
      </c>
      <c r="O44" s="4">
        <f t="shared" si="5"/>
        <v>-40.291096902108393</v>
      </c>
      <c r="P44" s="16">
        <f t="shared" si="6"/>
        <v>3.2232877521686714</v>
      </c>
    </row>
    <row r="45" spans="1:16" x14ac:dyDescent="0.3">
      <c r="A45" s="7">
        <v>44</v>
      </c>
      <c r="B45" s="7">
        <f t="shared" si="7"/>
        <v>1936</v>
      </c>
      <c r="C45" s="8">
        <v>45505</v>
      </c>
      <c r="D45" s="7">
        <v>1342</v>
      </c>
      <c r="E45" s="4">
        <f t="shared" si="8"/>
        <v>1711.0833333333333</v>
      </c>
      <c r="F45" s="4">
        <f t="shared" si="11"/>
        <v>1714.2083333333333</v>
      </c>
      <c r="G45" s="16">
        <f t="shared" si="12"/>
        <v>0.78286867115529524</v>
      </c>
      <c r="H45" s="16"/>
      <c r="I45" s="16"/>
      <c r="J45" s="16">
        <f t="shared" si="15"/>
        <v>0.87052417788085712</v>
      </c>
      <c r="K45" s="16">
        <f t="shared" si="2"/>
        <v>1541.5999165776998</v>
      </c>
      <c r="L45" s="16">
        <f t="shared" si="3"/>
        <v>67830.396329418785</v>
      </c>
      <c r="M45" s="16">
        <f t="shared" si="0"/>
        <v>1587.8172865369502</v>
      </c>
      <c r="N45" s="16">
        <f t="shared" si="4"/>
        <v>1382.233337987592</v>
      </c>
      <c r="O45" s="4">
        <f t="shared" si="5"/>
        <v>-40.233337987591995</v>
      </c>
      <c r="P45" s="16">
        <f t="shared" si="6"/>
        <v>2.9980132628608045</v>
      </c>
    </row>
    <row r="46" spans="1:16" x14ac:dyDescent="0.3">
      <c r="A46" s="7">
        <v>45</v>
      </c>
      <c r="B46" s="7">
        <f t="shared" si="7"/>
        <v>2025</v>
      </c>
      <c r="C46" s="8">
        <v>45536</v>
      </c>
      <c r="D46" s="7">
        <v>1177</v>
      </c>
      <c r="E46" s="4">
        <f t="shared" si="8"/>
        <v>1703.1666666666667</v>
      </c>
      <c r="F46" s="4">
        <f t="shared" si="11"/>
        <v>1707.125</v>
      </c>
      <c r="G46" s="16">
        <f t="shared" si="12"/>
        <v>0.68946327890459103</v>
      </c>
      <c r="H46" s="16"/>
      <c r="I46" s="16"/>
      <c r="J46" s="16">
        <f t="shared" si="15"/>
        <v>0.77442355786337291</v>
      </c>
      <c r="K46" s="16">
        <f t="shared" si="2"/>
        <v>1519.8401288919097</v>
      </c>
      <c r="L46" s="16">
        <f t="shared" si="3"/>
        <v>68392.805800135931</v>
      </c>
      <c r="M46" s="16">
        <f t="shared" si="0"/>
        <v>1592.3243066666582</v>
      </c>
      <c r="N46" s="16">
        <f t="shared" si="4"/>
        <v>1233.1334548411219</v>
      </c>
      <c r="O46" s="4">
        <f t="shared" si="5"/>
        <v>-56.133454841121875</v>
      </c>
      <c r="P46" s="16">
        <f t="shared" si="6"/>
        <v>4.7691975226101846</v>
      </c>
    </row>
    <row r="47" spans="1:16" x14ac:dyDescent="0.3">
      <c r="A47" s="7">
        <v>46</v>
      </c>
      <c r="B47" s="7">
        <f t="shared" si="7"/>
        <v>2116</v>
      </c>
      <c r="C47" s="8">
        <v>45566</v>
      </c>
      <c r="D47" s="7">
        <v>1255</v>
      </c>
      <c r="E47" s="4">
        <f t="shared" si="8"/>
        <v>1665.75</v>
      </c>
      <c r="F47" s="4">
        <f t="shared" si="11"/>
        <v>1684.4583333333335</v>
      </c>
      <c r="G47" s="16">
        <f t="shared" si="12"/>
        <v>0.74504662725406279</v>
      </c>
      <c r="H47" s="16"/>
      <c r="I47" s="16"/>
      <c r="J47" s="16">
        <f t="shared" si="15"/>
        <v>0.97469415372959534</v>
      </c>
      <c r="K47" s="16">
        <f t="shared" si="2"/>
        <v>1287.583387258285</v>
      </c>
      <c r="L47" s="16">
        <f t="shared" si="3"/>
        <v>59228.835813881109</v>
      </c>
      <c r="M47" s="16">
        <f t="shared" si="0"/>
        <v>1596.8313267963661</v>
      </c>
      <c r="N47" s="16">
        <f t="shared" si="4"/>
        <v>1556.422158720691</v>
      </c>
      <c r="O47" s="4">
        <f t="shared" si="5"/>
        <v>-301.42215872069096</v>
      </c>
      <c r="P47" s="16">
        <f t="shared" si="6"/>
        <v>24.017701890094898</v>
      </c>
    </row>
    <row r="48" spans="1:16" x14ac:dyDescent="0.3">
      <c r="A48" s="7">
        <v>47</v>
      </c>
      <c r="B48" s="7">
        <f t="shared" si="7"/>
        <v>2209</v>
      </c>
      <c r="C48" s="8">
        <v>45597</v>
      </c>
      <c r="D48" s="7">
        <v>1228</v>
      </c>
      <c r="E48" s="4">
        <f t="shared" si="8"/>
        <v>1606.0833333333333</v>
      </c>
      <c r="F48" s="4">
        <f t="shared" si="11"/>
        <v>1635.9166666666665</v>
      </c>
      <c r="G48" s="16">
        <f t="shared" si="12"/>
        <v>0.75064948296062362</v>
      </c>
      <c r="H48" s="16"/>
      <c r="I48" s="16"/>
      <c r="J48" s="16">
        <f t="shared" si="15"/>
        <v>1.0761649099032746</v>
      </c>
      <c r="K48" s="16">
        <f t="shared" si="2"/>
        <v>1141.0890549389612</v>
      </c>
      <c r="L48" s="16">
        <f t="shared" si="3"/>
        <v>53631.185582131176</v>
      </c>
      <c r="M48" s="16">
        <f t="shared" si="0"/>
        <v>1601.3383469260741</v>
      </c>
      <c r="N48" s="16">
        <f t="shared" si="4"/>
        <v>1723.3041378443572</v>
      </c>
      <c r="O48" s="4">
        <f t="shared" si="5"/>
        <v>-495.30413784435723</v>
      </c>
      <c r="P48" s="16">
        <f t="shared" si="6"/>
        <v>40.334213179507913</v>
      </c>
    </row>
    <row r="49" spans="1:16" x14ac:dyDescent="0.3">
      <c r="A49" s="7">
        <v>48</v>
      </c>
      <c r="B49" s="7">
        <f t="shared" si="7"/>
        <v>2304</v>
      </c>
      <c r="C49" s="8">
        <v>45627</v>
      </c>
      <c r="D49" s="7">
        <v>1367</v>
      </c>
      <c r="E49" s="4">
        <f t="shared" si="8"/>
        <v>1560.25</v>
      </c>
      <c r="F49" s="4">
        <f t="shared" si="11"/>
        <v>1583.1666666666665</v>
      </c>
      <c r="G49" s="16">
        <f t="shared" si="12"/>
        <v>0.86345931150647448</v>
      </c>
      <c r="H49" s="16"/>
      <c r="I49" s="16"/>
      <c r="J49" s="16">
        <f t="shared" si="15"/>
        <v>1.0977090163024306</v>
      </c>
      <c r="K49" s="16">
        <f t="shared" si="2"/>
        <v>1245.320918110576</v>
      </c>
      <c r="L49" s="16">
        <f t="shared" si="3"/>
        <v>59775.404069307653</v>
      </c>
      <c r="M49" s="16">
        <f t="shared" si="0"/>
        <v>1605.8453670557822</v>
      </c>
      <c r="N49" s="16">
        <f t="shared" si="4"/>
        <v>1762.7509382046183</v>
      </c>
      <c r="O49" s="4">
        <f t="shared" si="5"/>
        <v>-395.75093820461825</v>
      </c>
      <c r="P49" s="16">
        <f t="shared" si="6"/>
        <v>28.95032466749219</v>
      </c>
    </row>
    <row r="50" spans="1:16" x14ac:dyDescent="0.3">
      <c r="A50" s="7">
        <v>49</v>
      </c>
      <c r="B50" s="7">
        <f t="shared" si="7"/>
        <v>2401</v>
      </c>
      <c r="C50" s="8">
        <v>45658</v>
      </c>
      <c r="D50" s="7">
        <v>1480</v>
      </c>
      <c r="E50" s="4">
        <f t="shared" si="8"/>
        <v>1520.1666666666667</v>
      </c>
      <c r="F50" s="4">
        <f t="shared" si="11"/>
        <v>1540.2083333333335</v>
      </c>
      <c r="G50" s="16">
        <f t="shared" si="12"/>
        <v>0.96090896794264835</v>
      </c>
      <c r="H50" s="16"/>
      <c r="I50" s="16"/>
      <c r="J50" s="16">
        <f t="shared" ref="J50:J58" si="16">I14/$I$65</f>
        <v>1.1694222822933351</v>
      </c>
      <c r="K50" s="16">
        <f t="shared" si="2"/>
        <v>1265.5821788324367</v>
      </c>
      <c r="L50" s="16">
        <f t="shared" si="3"/>
        <v>62013.526762789399</v>
      </c>
      <c r="M50" s="16">
        <f t="shared" si="0"/>
        <v>1610.3523871854902</v>
      </c>
      <c r="N50" s="16">
        <f t="shared" si="4"/>
        <v>1883.1819639189764</v>
      </c>
      <c r="O50" s="4">
        <f t="shared" si="5"/>
        <v>-403.18196391897641</v>
      </c>
      <c r="P50" s="16">
        <f t="shared" si="6"/>
        <v>27.242024589120028</v>
      </c>
    </row>
    <row r="51" spans="1:16" x14ac:dyDescent="0.3">
      <c r="A51" s="7">
        <v>50</v>
      </c>
      <c r="B51" s="7">
        <f t="shared" si="7"/>
        <v>2500</v>
      </c>
      <c r="C51" s="8">
        <v>45689</v>
      </c>
      <c r="D51" s="7">
        <v>1919</v>
      </c>
      <c r="E51" s="4">
        <f t="shared" si="8"/>
        <v>1524.8333333333333</v>
      </c>
      <c r="F51" s="4">
        <f t="shared" si="11"/>
        <v>1522.5</v>
      </c>
      <c r="G51" s="16">
        <f t="shared" si="12"/>
        <v>1.2604269293924466</v>
      </c>
      <c r="H51" s="16"/>
      <c r="I51" s="16"/>
      <c r="J51" s="16">
        <f t="shared" si="16"/>
        <v>1.1934183463485413</v>
      </c>
      <c r="K51" s="16">
        <f t="shared" si="2"/>
        <v>1607.9860058055035</v>
      </c>
      <c r="L51" s="16">
        <f t="shared" si="3"/>
        <v>80399.300290275176</v>
      </c>
      <c r="M51" s="16">
        <f t="shared" si="0"/>
        <v>1614.8594073151983</v>
      </c>
      <c r="N51" s="16">
        <f t="shared" si="4"/>
        <v>1927.2028434634894</v>
      </c>
      <c r="O51" s="4">
        <f t="shared" si="5"/>
        <v>-8.2028434634894438</v>
      </c>
      <c r="P51" s="16">
        <f t="shared" si="6"/>
        <v>0.42745406271440567</v>
      </c>
    </row>
    <row r="52" spans="1:16" x14ac:dyDescent="0.3">
      <c r="A52" s="7">
        <v>51</v>
      </c>
      <c r="B52" s="7">
        <f t="shared" si="7"/>
        <v>2601</v>
      </c>
      <c r="C52" s="8">
        <v>45717</v>
      </c>
      <c r="D52" s="7">
        <v>1838</v>
      </c>
      <c r="E52" s="4">
        <f>AVERAGE(D41:D52)</f>
        <v>1546.5</v>
      </c>
      <c r="F52" s="4">
        <f>AVERAGE(E51:E52)</f>
        <v>1535.6666666666665</v>
      </c>
      <c r="G52" s="16">
        <f t="shared" si="12"/>
        <v>1.1968743216843933</v>
      </c>
      <c r="H52" s="16"/>
      <c r="I52" s="16"/>
      <c r="J52" s="16">
        <f t="shared" si="16"/>
        <v>1.041254266958255</v>
      </c>
      <c r="K52" s="16">
        <f t="shared" si="2"/>
        <v>1765.1788408696984</v>
      </c>
      <c r="L52" s="16">
        <f t="shared" si="3"/>
        <v>90024.120884354619</v>
      </c>
      <c r="M52" s="16">
        <f t="shared" si="0"/>
        <v>1619.3664274449063</v>
      </c>
      <c r="N52" s="16">
        <f t="shared" si="4"/>
        <v>1686.172202345954</v>
      </c>
      <c r="O52" s="4">
        <f t="shared" si="5"/>
        <v>151.82779765404598</v>
      </c>
      <c r="P52" s="16">
        <f t="shared" si="6"/>
        <v>8.2604895350405876</v>
      </c>
    </row>
    <row r="53" spans="1:16" x14ac:dyDescent="0.3">
      <c r="A53" s="9">
        <v>52</v>
      </c>
      <c r="B53" s="9">
        <f t="shared" si="7"/>
        <v>2704</v>
      </c>
      <c r="C53" s="10">
        <v>45748</v>
      </c>
      <c r="D53" s="9"/>
      <c r="E53" s="11"/>
      <c r="F53" s="9"/>
      <c r="G53" s="17"/>
      <c r="H53" s="17"/>
      <c r="I53" s="17"/>
      <c r="J53" s="17">
        <f t="shared" si="16"/>
        <v>1.0084605900548294</v>
      </c>
      <c r="K53" s="17"/>
      <c r="L53" s="17"/>
      <c r="M53" s="17">
        <f t="shared" si="0"/>
        <v>1623.8734475746144</v>
      </c>
      <c r="N53" s="17">
        <f t="shared" si="4"/>
        <v>1637.6123751154655</v>
      </c>
      <c r="O53" s="11"/>
      <c r="P53" s="17"/>
    </row>
    <row r="54" spans="1:16" x14ac:dyDescent="0.3">
      <c r="A54" s="9">
        <v>53</v>
      </c>
      <c r="B54" s="9">
        <f t="shared" si="7"/>
        <v>2809</v>
      </c>
      <c r="C54" s="10">
        <v>45778</v>
      </c>
      <c r="D54" s="9"/>
      <c r="E54" s="9"/>
      <c r="F54" s="9"/>
      <c r="G54" s="17"/>
      <c r="H54" s="17"/>
      <c r="I54" s="17"/>
      <c r="J54" s="17">
        <f t="shared" si="16"/>
        <v>1.0717942681951216</v>
      </c>
      <c r="K54" s="17"/>
      <c r="L54" s="17"/>
      <c r="M54" s="17">
        <f t="shared" si="0"/>
        <v>1628.3804677043224</v>
      </c>
      <c r="N54" s="17">
        <f t="shared" si="4"/>
        <v>1745.2888517263841</v>
      </c>
      <c r="O54" s="11"/>
      <c r="P54" s="17"/>
    </row>
    <row r="55" spans="1:16" x14ac:dyDescent="0.3">
      <c r="A55" s="9">
        <v>54</v>
      </c>
      <c r="B55" s="9">
        <f t="shared" si="7"/>
        <v>2916</v>
      </c>
      <c r="C55" s="10">
        <v>45809</v>
      </c>
      <c r="D55" s="9"/>
      <c r="E55" s="9"/>
      <c r="F55" s="9"/>
      <c r="G55" s="17"/>
      <c r="H55" s="17"/>
      <c r="I55" s="17"/>
      <c r="J55" s="17">
        <f t="shared" si="16"/>
        <v>0.90720186527584434</v>
      </c>
      <c r="K55" s="17"/>
      <c r="L55" s="17"/>
      <c r="M55" s="17">
        <f t="shared" si="0"/>
        <v>1632.8874878340305</v>
      </c>
      <c r="N55" s="17">
        <f t="shared" si="4"/>
        <v>1481.35857474862</v>
      </c>
      <c r="O55" s="11"/>
      <c r="P55" s="17"/>
    </row>
    <row r="56" spans="1:16" x14ac:dyDescent="0.3">
      <c r="A56" s="9">
        <v>55</v>
      </c>
      <c r="B56" s="9">
        <f t="shared" si="7"/>
        <v>3025</v>
      </c>
      <c r="C56" s="10">
        <v>45839</v>
      </c>
      <c r="D56" s="9"/>
      <c r="E56" s="9"/>
      <c r="F56" s="9"/>
      <c r="G56" s="17"/>
      <c r="H56" s="17"/>
      <c r="I56" s="17"/>
      <c r="J56" s="17">
        <f t="shared" si="16"/>
        <v>0.8149325651945426</v>
      </c>
      <c r="K56" s="17"/>
      <c r="L56" s="17"/>
      <c r="M56" s="17">
        <f t="shared" si="0"/>
        <v>1637.3945079637385</v>
      </c>
      <c r="N56" s="17">
        <f t="shared" si="4"/>
        <v>1334.3661066103455</v>
      </c>
      <c r="O56" s="11"/>
      <c r="P56" s="17"/>
    </row>
    <row r="57" spans="1:16" x14ac:dyDescent="0.3">
      <c r="A57" s="9">
        <v>56</v>
      </c>
      <c r="B57" s="9">
        <f t="shared" si="7"/>
        <v>3136</v>
      </c>
      <c r="C57" s="10">
        <v>45870</v>
      </c>
      <c r="D57" s="9"/>
      <c r="E57" s="9"/>
      <c r="F57" s="9"/>
      <c r="G57" s="17"/>
      <c r="H57" s="17"/>
      <c r="I57" s="17"/>
      <c r="J57" s="17">
        <f t="shared" si="16"/>
        <v>0.87052417788085712</v>
      </c>
      <c r="K57" s="17"/>
      <c r="L57" s="17"/>
      <c r="M57" s="17">
        <f t="shared" si="0"/>
        <v>1641.9015280934466</v>
      </c>
      <c r="N57" s="17">
        <f t="shared" si="4"/>
        <v>1429.3149779048706</v>
      </c>
      <c r="O57" s="11"/>
      <c r="P57" s="17"/>
    </row>
    <row r="58" spans="1:16" x14ac:dyDescent="0.3">
      <c r="A58" s="9">
        <v>57</v>
      </c>
      <c r="B58" s="9">
        <f t="shared" si="7"/>
        <v>3249</v>
      </c>
      <c r="C58" s="10">
        <v>45901</v>
      </c>
      <c r="D58" s="9"/>
      <c r="E58" s="9"/>
      <c r="F58" s="9"/>
      <c r="G58" s="17"/>
      <c r="H58" s="17"/>
      <c r="I58" s="17"/>
      <c r="J58" s="17">
        <f t="shared" si="16"/>
        <v>0.77442355786337291</v>
      </c>
      <c r="K58" s="17"/>
      <c r="L58" s="17"/>
      <c r="M58" s="17">
        <f t="shared" si="0"/>
        <v>1646.4085482231544</v>
      </c>
      <c r="N58" s="17">
        <f t="shared" si="4"/>
        <v>1275.0175656116458</v>
      </c>
      <c r="O58" s="11"/>
      <c r="P58" s="17"/>
    </row>
    <row r="59" spans="1:16" x14ac:dyDescent="0.3">
      <c r="A59" s="9">
        <v>58</v>
      </c>
      <c r="B59" s="9">
        <f t="shared" si="7"/>
        <v>3364</v>
      </c>
      <c r="C59" s="10">
        <v>45931</v>
      </c>
      <c r="D59" s="9"/>
      <c r="E59" s="9"/>
      <c r="F59" s="9"/>
      <c r="G59" s="17"/>
      <c r="H59" s="17"/>
      <c r="I59" s="17"/>
      <c r="J59" s="17">
        <f>I23/I65</f>
        <v>0.97469415372959534</v>
      </c>
      <c r="K59" s="17"/>
      <c r="L59" s="17"/>
      <c r="M59" s="17">
        <f t="shared" si="0"/>
        <v>1650.9155683528625</v>
      </c>
      <c r="N59" s="17">
        <f t="shared" si="4"/>
        <v>1609.1377527747072</v>
      </c>
      <c r="O59" s="11"/>
      <c r="P59" s="17"/>
    </row>
    <row r="60" spans="1:16" x14ac:dyDescent="0.3">
      <c r="A60" s="9">
        <v>59</v>
      </c>
      <c r="B60" s="9">
        <f t="shared" si="7"/>
        <v>3481</v>
      </c>
      <c r="C60" s="10">
        <v>45962</v>
      </c>
      <c r="D60" s="9"/>
      <c r="E60" s="9"/>
      <c r="F60" s="9"/>
      <c r="G60" s="17"/>
      <c r="H60" s="17"/>
      <c r="I60" s="17"/>
      <c r="J60" s="17">
        <f>I24/I65</f>
        <v>1.0761649099032746</v>
      </c>
      <c r="K60" s="17"/>
      <c r="L60" s="17"/>
      <c r="M60" s="17">
        <f t="shared" si="0"/>
        <v>1655.4225884825705</v>
      </c>
      <c r="N60" s="17">
        <f t="shared" si="4"/>
        <v>1781.5077007861912</v>
      </c>
      <c r="O60" s="11"/>
      <c r="P60" s="17"/>
    </row>
    <row r="61" spans="1:16" x14ac:dyDescent="0.3">
      <c r="A61" s="9">
        <v>60</v>
      </c>
      <c r="B61" s="9">
        <f t="shared" si="7"/>
        <v>3600</v>
      </c>
      <c r="C61" s="10">
        <v>45992</v>
      </c>
      <c r="D61" s="9"/>
      <c r="E61" s="9"/>
      <c r="F61" s="9"/>
      <c r="G61" s="17"/>
      <c r="H61" s="17"/>
      <c r="I61" s="17"/>
      <c r="J61" s="17">
        <f>I25/I65</f>
        <v>1.0977090163024306</v>
      </c>
      <c r="K61" s="17"/>
      <c r="L61" s="17"/>
      <c r="M61" s="17">
        <f t="shared" si="0"/>
        <v>1659.9296086122786</v>
      </c>
      <c r="N61" s="17">
        <f t="shared" si="4"/>
        <v>1822.1196978010628</v>
      </c>
      <c r="O61" s="11"/>
      <c r="P61" s="17"/>
    </row>
    <row r="62" spans="1:16" x14ac:dyDescent="0.3">
      <c r="A62" s="9">
        <v>61</v>
      </c>
      <c r="B62" s="9">
        <f t="shared" si="7"/>
        <v>3721</v>
      </c>
      <c r="C62" s="10">
        <v>46023</v>
      </c>
      <c r="D62" s="9"/>
      <c r="E62" s="9"/>
      <c r="F62" s="9"/>
      <c r="G62" s="17"/>
      <c r="H62" s="17"/>
      <c r="I62" s="17"/>
      <c r="J62" s="17">
        <f>I14/I65</f>
        <v>1.1694222822933351</v>
      </c>
      <c r="K62" s="17"/>
      <c r="L62" s="17"/>
      <c r="M62" s="17">
        <f t="shared" si="0"/>
        <v>1664.4366287419866</v>
      </c>
      <c r="N62" s="17">
        <f t="shared" si="4"/>
        <v>1946.4292811160785</v>
      </c>
      <c r="O62" s="11"/>
      <c r="P62" s="17"/>
    </row>
    <row r="63" spans="1:16" x14ac:dyDescent="0.3">
      <c r="A63" s="9">
        <v>62</v>
      </c>
      <c r="B63" s="9">
        <f t="shared" si="7"/>
        <v>3844</v>
      </c>
      <c r="C63" s="10">
        <v>46054</v>
      </c>
      <c r="D63" s="9"/>
      <c r="E63" s="9"/>
      <c r="F63" s="9"/>
      <c r="G63" s="17"/>
      <c r="H63" s="17"/>
      <c r="I63" s="17"/>
      <c r="J63" s="17">
        <f>I15/I65</f>
        <v>1.1934183463485413</v>
      </c>
      <c r="K63" s="17"/>
      <c r="L63" s="17"/>
      <c r="M63" s="17">
        <f t="shared" si="0"/>
        <v>1668.9436488716947</v>
      </c>
      <c r="N63" s="17">
        <f t="shared" si="4"/>
        <v>1991.7479695853583</v>
      </c>
      <c r="O63" s="11"/>
      <c r="P63" s="17"/>
    </row>
    <row r="64" spans="1:16" x14ac:dyDescent="0.3">
      <c r="A64" s="9">
        <v>63</v>
      </c>
      <c r="B64" s="9">
        <f t="shared" si="7"/>
        <v>3969</v>
      </c>
      <c r="C64" s="10">
        <v>46082</v>
      </c>
      <c r="D64" s="9"/>
      <c r="E64" s="9"/>
      <c r="F64" s="9"/>
      <c r="G64" s="17"/>
      <c r="H64" s="17"/>
      <c r="I64" s="17"/>
      <c r="J64" s="17">
        <f>I16/I65</f>
        <v>1.041254266958255</v>
      </c>
      <c r="K64" s="17"/>
      <c r="L64" s="17"/>
      <c r="M64" s="17">
        <f t="shared" si="0"/>
        <v>1673.4506690014027</v>
      </c>
      <c r="N64" s="17">
        <f t="shared" si="4"/>
        <v>1742.4876496418569</v>
      </c>
      <c r="O64" s="11"/>
      <c r="P64" s="17"/>
    </row>
    <row r="65" spans="1:16" x14ac:dyDescent="0.3">
      <c r="A65" s="2">
        <f>SUM(A2:A52)</f>
        <v>1326</v>
      </c>
      <c r="B65" s="2">
        <f>SUM(B2:B52)</f>
        <v>45526</v>
      </c>
      <c r="C65" s="7"/>
      <c r="D65" s="7"/>
      <c r="E65" s="7"/>
      <c r="F65" s="7"/>
      <c r="G65" s="16"/>
      <c r="H65" s="15">
        <f>AVERAGE(H14:H25)</f>
        <v>1.0011400087084925</v>
      </c>
      <c r="I65" s="15">
        <f>AVERAGE(I14:I25)</f>
        <v>1</v>
      </c>
      <c r="J65" s="16"/>
      <c r="K65" s="15">
        <f>SUM(K2:K52)</f>
        <v>76841.237134312483</v>
      </c>
      <c r="L65" s="15">
        <f>SUM(L2:L52)</f>
        <v>2047674.7379253977</v>
      </c>
      <c r="M65" s="16"/>
      <c r="N65" s="16"/>
      <c r="O65" s="7"/>
      <c r="P65" s="16"/>
    </row>
    <row r="66" spans="1:16" x14ac:dyDescent="0.3">
      <c r="A66" s="7"/>
      <c r="B66" s="7"/>
      <c r="C66" s="7"/>
      <c r="D66" s="7"/>
      <c r="E66" s="7"/>
      <c r="F66" s="7"/>
      <c r="G66" s="16"/>
      <c r="H66" s="16"/>
      <c r="I66" s="16"/>
      <c r="J66" s="16"/>
      <c r="K66" s="16"/>
      <c r="L66" s="16"/>
      <c r="M66" s="16"/>
      <c r="N66" s="16"/>
      <c r="O66" s="7"/>
      <c r="P66" s="16"/>
    </row>
    <row r="67" spans="1:16" x14ac:dyDescent="0.3">
      <c r="A67" s="7"/>
      <c r="B67" s="7"/>
      <c r="C67" s="7"/>
      <c r="D67" s="7"/>
      <c r="E67" s="7"/>
      <c r="F67" s="7"/>
      <c r="G67" s="16"/>
      <c r="H67" s="16"/>
      <c r="I67" s="16"/>
      <c r="J67" s="15" t="s">
        <v>80</v>
      </c>
      <c r="K67" s="15">
        <f>SLOPE(K2:K52, A2:A52)</f>
        <v>4.5070201297080352</v>
      </c>
      <c r="L67" s="16"/>
      <c r="M67" s="16"/>
      <c r="N67" s="16"/>
      <c r="O67" s="2" t="s">
        <v>84</v>
      </c>
      <c r="P67" s="15">
        <f>AVERAGE(P2:P52)</f>
        <v>9.0317323800327944</v>
      </c>
    </row>
    <row r="68" spans="1:16" x14ac:dyDescent="0.3">
      <c r="A68" s="7"/>
      <c r="B68" s="7"/>
      <c r="C68" s="7"/>
      <c r="D68" s="7"/>
      <c r="E68" s="7"/>
      <c r="F68" s="7"/>
      <c r="G68" s="16"/>
      <c r="H68" s="16"/>
      <c r="I68" s="16"/>
      <c r="J68" s="15" t="s">
        <v>81</v>
      </c>
      <c r="K68" s="15">
        <f>INTERCEPT(K2:K52, A2:A52)</f>
        <v>1389.5084008297965</v>
      </c>
      <c r="L68" s="16"/>
      <c r="M68" s="16"/>
      <c r="N68" s="16"/>
      <c r="O68" s="2" t="s">
        <v>96</v>
      </c>
      <c r="P68" s="15">
        <f>SQRT(SUMXMY2(D2:D52, N2:N52)/COUNT(D2:D52))</f>
        <v>191.88496397767256</v>
      </c>
    </row>
    <row r="72" spans="1:16" x14ac:dyDescent="0.25">
      <c r="B72" s="35" t="s">
        <v>58</v>
      </c>
      <c r="C72" s="35"/>
      <c r="D72" s="35"/>
      <c r="E72" s="35"/>
      <c r="F72" s="35"/>
      <c r="G72" s="35"/>
    </row>
    <row r="73" spans="1:16" x14ac:dyDescent="0.25">
      <c r="B73" s="6" t="s">
        <v>59</v>
      </c>
      <c r="C73" s="6">
        <v>2021</v>
      </c>
      <c r="D73" s="6">
        <v>2022</v>
      </c>
      <c r="E73" s="6">
        <v>2023</v>
      </c>
      <c r="F73" s="6">
        <v>2024</v>
      </c>
      <c r="G73" s="6">
        <v>2025</v>
      </c>
    </row>
    <row r="74" spans="1:16" x14ac:dyDescent="0.25">
      <c r="B74" s="6" t="s">
        <v>60</v>
      </c>
      <c r="C74" s="7">
        <v>1662</v>
      </c>
      <c r="D74" s="7">
        <v>1713</v>
      </c>
      <c r="E74" s="7">
        <v>1862</v>
      </c>
      <c r="F74" s="7">
        <v>1961</v>
      </c>
      <c r="G74" s="7">
        <v>1480</v>
      </c>
    </row>
    <row r="75" spans="1:16" x14ac:dyDescent="0.25">
      <c r="B75" s="6" t="s">
        <v>61</v>
      </c>
      <c r="C75" s="7">
        <v>1579</v>
      </c>
      <c r="D75" s="7">
        <v>1628</v>
      </c>
      <c r="E75" s="7">
        <v>1771</v>
      </c>
      <c r="F75" s="7">
        <v>1863</v>
      </c>
      <c r="G75" s="7">
        <v>1919</v>
      </c>
    </row>
    <row r="76" spans="1:16" x14ac:dyDescent="0.25">
      <c r="B76" s="6" t="s">
        <v>62</v>
      </c>
      <c r="C76" s="7">
        <v>1342</v>
      </c>
      <c r="D76" s="7">
        <v>1384</v>
      </c>
      <c r="E76" s="7">
        <v>1505</v>
      </c>
      <c r="F76" s="7">
        <v>1578</v>
      </c>
      <c r="G76" s="7">
        <v>1838</v>
      </c>
    </row>
    <row r="77" spans="1:16" x14ac:dyDescent="0.25">
      <c r="B77" s="6" t="s">
        <v>63</v>
      </c>
      <c r="C77" s="7">
        <v>1157</v>
      </c>
      <c r="D77" s="7">
        <v>1193</v>
      </c>
      <c r="E77" s="7">
        <v>1297</v>
      </c>
      <c r="F77" s="7">
        <v>2171</v>
      </c>
      <c r="G77" s="19"/>
    </row>
    <row r="78" spans="1:16" x14ac:dyDescent="0.25">
      <c r="B78" s="6" t="s">
        <v>64</v>
      </c>
      <c r="C78" s="7">
        <v>1354</v>
      </c>
      <c r="D78" s="7">
        <v>1397</v>
      </c>
      <c r="E78" s="7">
        <v>1518</v>
      </c>
      <c r="F78" s="7">
        <v>2094</v>
      </c>
      <c r="G78" s="19"/>
    </row>
    <row r="79" spans="1:16" x14ac:dyDescent="0.25">
      <c r="B79" s="6" t="s">
        <v>65</v>
      </c>
      <c r="C79" s="7">
        <v>1293</v>
      </c>
      <c r="D79" s="7">
        <v>1335</v>
      </c>
      <c r="E79" s="7">
        <v>1451</v>
      </c>
      <c r="F79" s="7">
        <v>1437</v>
      </c>
      <c r="G79" s="19"/>
    </row>
    <row r="80" spans="1:16" x14ac:dyDescent="0.25">
      <c r="B80" s="6" t="s">
        <v>66</v>
      </c>
      <c r="C80" s="7">
        <v>1181</v>
      </c>
      <c r="D80" s="7">
        <v>1220</v>
      </c>
      <c r="E80" s="7">
        <v>1326</v>
      </c>
      <c r="F80" s="7">
        <v>1250</v>
      </c>
      <c r="G80" s="19"/>
    </row>
    <row r="81" spans="2:7" x14ac:dyDescent="0.25">
      <c r="B81" s="6" t="s">
        <v>67</v>
      </c>
      <c r="C81" s="7">
        <v>1262</v>
      </c>
      <c r="D81" s="7">
        <v>1304</v>
      </c>
      <c r="E81" s="7">
        <v>1417</v>
      </c>
      <c r="F81" s="7">
        <v>1342</v>
      </c>
      <c r="G81" s="19"/>
    </row>
    <row r="82" spans="2:7" x14ac:dyDescent="0.25">
      <c r="B82" s="6" t="s">
        <v>68</v>
      </c>
      <c r="C82" s="7">
        <v>1132</v>
      </c>
      <c r="D82" s="7">
        <v>1169</v>
      </c>
      <c r="E82" s="7">
        <v>1272</v>
      </c>
      <c r="F82" s="7">
        <v>1177</v>
      </c>
      <c r="G82" s="19"/>
    </row>
    <row r="83" spans="2:7" x14ac:dyDescent="0.25">
      <c r="B83" s="6" t="s">
        <v>69</v>
      </c>
      <c r="C83" s="7">
        <v>1517</v>
      </c>
      <c r="D83" s="7">
        <v>1566</v>
      </c>
      <c r="E83" s="7">
        <v>1704</v>
      </c>
      <c r="F83" s="7">
        <v>1255</v>
      </c>
      <c r="G83" s="19"/>
    </row>
    <row r="84" spans="2:7" x14ac:dyDescent="0.25">
      <c r="B84" s="6" t="s">
        <v>70</v>
      </c>
      <c r="C84" s="7">
        <v>1738</v>
      </c>
      <c r="D84" s="7">
        <v>1794</v>
      </c>
      <c r="E84" s="7">
        <v>1944</v>
      </c>
      <c r="F84" s="7">
        <v>1228</v>
      </c>
      <c r="G84" s="19"/>
    </row>
    <row r="85" spans="2:7" x14ac:dyDescent="0.25">
      <c r="B85" s="6" t="s">
        <v>71</v>
      </c>
      <c r="C85" s="7">
        <v>1713</v>
      </c>
      <c r="D85" s="7">
        <v>1769</v>
      </c>
      <c r="E85" s="7">
        <v>1917</v>
      </c>
      <c r="F85" s="7">
        <v>1367</v>
      </c>
      <c r="G85" s="19"/>
    </row>
  </sheetData>
  <mergeCells count="1">
    <mergeCell ref="B72:G72"/>
  </mergeCells>
  <pageMargins left="0.2" right="0" top="0.25" bottom="0.25" header="0" footer="0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5F59-033C-4F23-9133-F78E8102D8B8}">
  <dimension ref="A1:P85"/>
  <sheetViews>
    <sheetView zoomScaleNormal="100" workbookViewId="0">
      <pane ySplit="1" topLeftCell="A2" activePane="bottomLeft" state="frozen"/>
      <selection pane="bottomLeft"/>
    </sheetView>
  </sheetViews>
  <sheetFormatPr defaultRowHeight="12" x14ac:dyDescent="0.3"/>
  <cols>
    <col min="1" max="16384" width="8.88671875" style="20"/>
  </cols>
  <sheetData>
    <row r="1" spans="1:16" s="3" customFormat="1" ht="48" x14ac:dyDescent="0.3">
      <c r="A1" s="1" t="s">
        <v>85</v>
      </c>
      <c r="B1" s="1" t="s">
        <v>89</v>
      </c>
      <c r="C1" s="2" t="s">
        <v>0</v>
      </c>
      <c r="D1" s="2" t="s">
        <v>1</v>
      </c>
      <c r="E1" s="1" t="s">
        <v>86</v>
      </c>
      <c r="F1" s="1" t="s">
        <v>55</v>
      </c>
      <c r="G1" s="14" t="s">
        <v>72</v>
      </c>
      <c r="H1" s="14" t="s">
        <v>56</v>
      </c>
      <c r="I1" s="14" t="s">
        <v>57</v>
      </c>
      <c r="J1" s="14" t="s">
        <v>54</v>
      </c>
      <c r="K1" s="14" t="s">
        <v>88</v>
      </c>
      <c r="L1" s="14" t="s">
        <v>87</v>
      </c>
      <c r="M1" s="14" t="s">
        <v>93</v>
      </c>
      <c r="N1" s="14" t="s">
        <v>97</v>
      </c>
      <c r="O1" s="2" t="s">
        <v>82</v>
      </c>
      <c r="P1" s="15" t="s">
        <v>83</v>
      </c>
    </row>
    <row r="2" spans="1:16" x14ac:dyDescent="0.3">
      <c r="A2" s="7">
        <v>1</v>
      </c>
      <c r="B2" s="7">
        <f>A2^2</f>
        <v>1</v>
      </c>
      <c r="C2" s="8">
        <v>44197</v>
      </c>
      <c r="D2" s="7">
        <v>1326</v>
      </c>
      <c r="E2" s="7"/>
      <c r="F2" s="7"/>
      <c r="G2" s="16"/>
      <c r="H2" s="16"/>
      <c r="I2" s="16"/>
      <c r="J2" s="16">
        <f>I14/$I$65</f>
        <v>1.08308675113907</v>
      </c>
      <c r="K2" s="16">
        <f>D2/J2</f>
        <v>1224.2786633715727</v>
      </c>
      <c r="L2" s="16">
        <f>A2*K2</f>
        <v>1224.2786633715727</v>
      </c>
      <c r="M2" s="16">
        <f t="shared" ref="M2:M64" si="0">($K$67*A2)+$K$68</f>
        <v>1185.4279419995778</v>
      </c>
      <c r="N2" s="16">
        <f>M2*J2</f>
        <v>1283.9212984097967</v>
      </c>
      <c r="O2" s="4">
        <f>D2-N2</f>
        <v>42.078701590203309</v>
      </c>
      <c r="P2" s="16">
        <f>ABS((O2/D2)*100)</f>
        <v>3.1733560776925573</v>
      </c>
    </row>
    <row r="3" spans="1:16" x14ac:dyDescent="0.3">
      <c r="A3" s="7">
        <v>2</v>
      </c>
      <c r="B3" s="7">
        <f>A3^2</f>
        <v>4</v>
      </c>
      <c r="C3" s="8">
        <v>44228</v>
      </c>
      <c r="D3" s="7">
        <v>1434</v>
      </c>
      <c r="E3" s="7"/>
      <c r="F3" s="7"/>
      <c r="G3" s="16"/>
      <c r="H3" s="16"/>
      <c r="I3" s="16"/>
      <c r="J3" s="16">
        <f t="shared" ref="J3:J13" si="1">I15</f>
        <v>1.2181519588333363</v>
      </c>
      <c r="K3" s="16">
        <f t="shared" ref="K3:K52" si="2">D3/J3</f>
        <v>1177.1930337602448</v>
      </c>
      <c r="L3" s="16">
        <f t="shared" ref="L3:L52" si="3">A3*K3</f>
        <v>2354.3860675204896</v>
      </c>
      <c r="M3" s="16">
        <f t="shared" si="0"/>
        <v>1192.2998865443208</v>
      </c>
      <c r="N3" s="16">
        <f t="shared" ref="N3:N64" si="4">M3*J3</f>
        <v>1452.4024423107289</v>
      </c>
      <c r="O3" s="4">
        <f t="shared" ref="O3:O52" si="5">D3-N3</f>
        <v>-18.402442310728929</v>
      </c>
      <c r="P3" s="16">
        <f t="shared" ref="P3:P52" si="6">ABS((O3/D3)*100)</f>
        <v>1.2832944428681261</v>
      </c>
    </row>
    <row r="4" spans="1:16" x14ac:dyDescent="0.3">
      <c r="A4" s="7">
        <v>3</v>
      </c>
      <c r="B4" s="7">
        <f t="shared" ref="B4:B64" si="7">A4^2</f>
        <v>9</v>
      </c>
      <c r="C4" s="8">
        <v>44256</v>
      </c>
      <c r="D4" s="7">
        <v>1017</v>
      </c>
      <c r="E4" s="7"/>
      <c r="F4" s="7"/>
      <c r="G4" s="16"/>
      <c r="H4" s="16"/>
      <c r="I4" s="16"/>
      <c r="J4" s="16">
        <f t="shared" si="1"/>
        <v>0.93221621719342385</v>
      </c>
      <c r="K4" s="16">
        <f t="shared" si="2"/>
        <v>1090.9486246246931</v>
      </c>
      <c r="L4" s="16">
        <f t="shared" si="3"/>
        <v>3272.8458738740792</v>
      </c>
      <c r="M4" s="16">
        <f t="shared" si="0"/>
        <v>1199.1718310890635</v>
      </c>
      <c r="N4" s="16">
        <f t="shared" si="4"/>
        <v>1117.8874281427582</v>
      </c>
      <c r="O4" s="4">
        <f t="shared" si="5"/>
        <v>-100.88742814275815</v>
      </c>
      <c r="P4" s="16">
        <f t="shared" si="6"/>
        <v>9.9201010956497697</v>
      </c>
    </row>
    <row r="5" spans="1:16" x14ac:dyDescent="0.3">
      <c r="A5" s="7">
        <v>4</v>
      </c>
      <c r="B5" s="7">
        <f t="shared" si="7"/>
        <v>16</v>
      </c>
      <c r="C5" s="8">
        <v>44287</v>
      </c>
      <c r="D5" s="7">
        <v>1152</v>
      </c>
      <c r="E5" s="7"/>
      <c r="F5" s="7"/>
      <c r="G5" s="16"/>
      <c r="H5" s="16"/>
      <c r="I5" s="16"/>
      <c r="J5" s="16">
        <f t="shared" si="1"/>
        <v>1.1028552940517364</v>
      </c>
      <c r="K5" s="16">
        <f t="shared" si="2"/>
        <v>1044.5613365718295</v>
      </c>
      <c r="L5" s="16">
        <f t="shared" si="3"/>
        <v>4178.2453462873182</v>
      </c>
      <c r="M5" s="16">
        <f t="shared" si="0"/>
        <v>1206.0437756338063</v>
      </c>
      <c r="N5" s="16">
        <f t="shared" si="4"/>
        <v>1330.0917628158879</v>
      </c>
      <c r="O5" s="4">
        <f t="shared" si="5"/>
        <v>-178.09176281588793</v>
      </c>
      <c r="P5" s="16">
        <f t="shared" si="6"/>
        <v>15.459354411101383</v>
      </c>
    </row>
    <row r="6" spans="1:16" x14ac:dyDescent="0.3">
      <c r="A6" s="7">
        <v>5</v>
      </c>
      <c r="B6" s="7">
        <f t="shared" si="7"/>
        <v>25</v>
      </c>
      <c r="C6" s="8">
        <v>44317</v>
      </c>
      <c r="D6" s="7">
        <v>1197</v>
      </c>
      <c r="E6" s="7"/>
      <c r="F6" s="7"/>
      <c r="G6" s="16"/>
      <c r="H6" s="16"/>
      <c r="I6" s="16"/>
      <c r="J6" s="16">
        <f t="shared" si="1"/>
        <v>1.0890925646455658</v>
      </c>
      <c r="K6" s="16">
        <f t="shared" si="2"/>
        <v>1099.0801322654806</v>
      </c>
      <c r="L6" s="16">
        <f t="shared" si="3"/>
        <v>5495.4006613274032</v>
      </c>
      <c r="M6" s="16">
        <f t="shared" si="0"/>
        <v>1212.915720178549</v>
      </c>
      <c r="N6" s="16">
        <f t="shared" si="4"/>
        <v>1320.9774923881794</v>
      </c>
      <c r="O6" s="4">
        <f t="shared" si="5"/>
        <v>-123.97749238817937</v>
      </c>
      <c r="P6" s="16">
        <f t="shared" si="6"/>
        <v>10.357351076706713</v>
      </c>
    </row>
    <row r="7" spans="1:16" x14ac:dyDescent="0.3">
      <c r="A7" s="7">
        <v>6</v>
      </c>
      <c r="B7" s="7">
        <f t="shared" si="7"/>
        <v>36</v>
      </c>
      <c r="C7" s="8">
        <v>44348</v>
      </c>
      <c r="D7" s="7">
        <v>1120</v>
      </c>
      <c r="E7" s="7"/>
      <c r="F7" s="7"/>
      <c r="G7" s="16"/>
      <c r="H7" s="16"/>
      <c r="I7" s="16"/>
      <c r="J7" s="16">
        <f t="shared" si="1"/>
        <v>0.90218034798412805</v>
      </c>
      <c r="K7" s="16">
        <f t="shared" si="2"/>
        <v>1241.4369283287735</v>
      </c>
      <c r="L7" s="16">
        <f t="shared" si="3"/>
        <v>7448.6215699726417</v>
      </c>
      <c r="M7" s="16">
        <f t="shared" si="0"/>
        <v>1219.787664723292</v>
      </c>
      <c r="N7" s="16">
        <f t="shared" si="4"/>
        <v>1100.4684598268066</v>
      </c>
      <c r="O7" s="4">
        <f t="shared" si="5"/>
        <v>19.531540173193434</v>
      </c>
      <c r="P7" s="16">
        <f t="shared" si="6"/>
        <v>1.7438875154636995</v>
      </c>
    </row>
    <row r="8" spans="1:16" x14ac:dyDescent="0.3">
      <c r="A8" s="7">
        <v>7</v>
      </c>
      <c r="B8" s="7">
        <f t="shared" si="7"/>
        <v>49</v>
      </c>
      <c r="C8" s="8">
        <v>44378</v>
      </c>
      <c r="D8" s="7">
        <v>1210</v>
      </c>
      <c r="E8" s="7"/>
      <c r="F8" s="7"/>
      <c r="G8" s="16"/>
      <c r="H8" s="16"/>
      <c r="I8" s="16"/>
      <c r="J8" s="16">
        <f t="shared" si="1"/>
        <v>0.90990282508573805</v>
      </c>
      <c r="K8" s="16">
        <f t="shared" si="2"/>
        <v>1329.812334505044</v>
      </c>
      <c r="L8" s="16">
        <f t="shared" si="3"/>
        <v>9308.6863415353073</v>
      </c>
      <c r="M8" s="16">
        <f t="shared" si="0"/>
        <v>1226.6596092680347</v>
      </c>
      <c r="N8" s="16">
        <f t="shared" si="4"/>
        <v>1116.1410438915525</v>
      </c>
      <c r="O8" s="4">
        <f t="shared" si="5"/>
        <v>93.858956108447501</v>
      </c>
      <c r="P8" s="16">
        <f t="shared" si="6"/>
        <v>7.7569385213592978</v>
      </c>
    </row>
    <row r="9" spans="1:16" x14ac:dyDescent="0.3">
      <c r="A9" s="7">
        <v>8</v>
      </c>
      <c r="B9" s="7">
        <f t="shared" si="7"/>
        <v>64</v>
      </c>
      <c r="C9" s="8">
        <v>44409</v>
      </c>
      <c r="D9" s="7">
        <v>1043</v>
      </c>
      <c r="E9" s="7"/>
      <c r="F9" s="7"/>
      <c r="G9" s="16"/>
      <c r="H9" s="16"/>
      <c r="I9" s="16"/>
      <c r="J9" s="16">
        <f t="shared" si="1"/>
        <v>0.83537461329344953</v>
      </c>
      <c r="K9" s="16">
        <f t="shared" si="2"/>
        <v>1248.5416523348622</v>
      </c>
      <c r="L9" s="16">
        <f t="shared" si="3"/>
        <v>9988.3332186788975</v>
      </c>
      <c r="M9" s="16">
        <f t="shared" si="0"/>
        <v>1233.5315538127775</v>
      </c>
      <c r="N9" s="16">
        <f t="shared" si="4"/>
        <v>1030.4609447516168</v>
      </c>
      <c r="O9" s="4">
        <f t="shared" si="5"/>
        <v>12.539055248383193</v>
      </c>
      <c r="P9" s="16">
        <f t="shared" si="6"/>
        <v>1.2022104744375066</v>
      </c>
    </row>
    <row r="10" spans="1:16" x14ac:dyDescent="0.3">
      <c r="A10" s="7">
        <v>9</v>
      </c>
      <c r="B10" s="7">
        <f t="shared" si="7"/>
        <v>81</v>
      </c>
      <c r="C10" s="8">
        <v>44440</v>
      </c>
      <c r="D10" s="7">
        <v>1117</v>
      </c>
      <c r="E10" s="7"/>
      <c r="F10" s="7"/>
      <c r="G10" s="16"/>
      <c r="H10" s="16"/>
      <c r="I10" s="16"/>
      <c r="J10" s="16">
        <f t="shared" si="1"/>
        <v>0.83907363841190097</v>
      </c>
      <c r="K10" s="16">
        <f t="shared" si="2"/>
        <v>1331.2300004015442</v>
      </c>
      <c r="L10" s="16">
        <f t="shared" si="3"/>
        <v>11981.070003613899</v>
      </c>
      <c r="M10" s="16">
        <f t="shared" si="0"/>
        <v>1240.4034983575204</v>
      </c>
      <c r="N10" s="16">
        <f t="shared" si="4"/>
        <v>1040.7898764656952</v>
      </c>
      <c r="O10" s="4">
        <f t="shared" si="5"/>
        <v>76.210123534304785</v>
      </c>
      <c r="P10" s="16">
        <f t="shared" si="6"/>
        <v>6.8227505402242432</v>
      </c>
    </row>
    <row r="11" spans="1:16" x14ac:dyDescent="0.3">
      <c r="A11" s="7">
        <v>10</v>
      </c>
      <c r="B11" s="7">
        <f t="shared" si="7"/>
        <v>100</v>
      </c>
      <c r="C11" s="8">
        <v>44470</v>
      </c>
      <c r="D11" s="7">
        <v>1222</v>
      </c>
      <c r="E11" s="7"/>
      <c r="F11" s="7"/>
      <c r="G11" s="16"/>
      <c r="H11" s="16"/>
      <c r="I11" s="16"/>
      <c r="J11" s="16">
        <f t="shared" si="1"/>
        <v>0.90947034266986093</v>
      </c>
      <c r="K11" s="16">
        <f t="shared" si="2"/>
        <v>1343.639195988151</v>
      </c>
      <c r="L11" s="16">
        <f t="shared" si="3"/>
        <v>13436.39195988151</v>
      </c>
      <c r="M11" s="16">
        <f t="shared" si="0"/>
        <v>1247.2754429022632</v>
      </c>
      <c r="N11" s="16">
        <f t="shared" si="4"/>
        <v>1134.3600244600239</v>
      </c>
      <c r="O11" s="4">
        <f t="shared" si="5"/>
        <v>87.639975539976149</v>
      </c>
      <c r="P11" s="16">
        <f t="shared" si="6"/>
        <v>7.1718474255299629</v>
      </c>
    </row>
    <row r="12" spans="1:16" x14ac:dyDescent="0.3">
      <c r="A12" s="7">
        <v>11</v>
      </c>
      <c r="B12" s="7">
        <f t="shared" si="7"/>
        <v>121</v>
      </c>
      <c r="C12" s="8">
        <v>44501</v>
      </c>
      <c r="D12" s="7">
        <v>1562</v>
      </c>
      <c r="E12" s="7"/>
      <c r="F12" s="7"/>
      <c r="G12" s="16"/>
      <c r="H12" s="16"/>
      <c r="I12" s="16"/>
      <c r="J12" s="16">
        <f t="shared" si="1"/>
        <v>1.0792753307114591</v>
      </c>
      <c r="K12" s="16">
        <f t="shared" si="2"/>
        <v>1447.2673983665766</v>
      </c>
      <c r="L12" s="16">
        <f t="shared" si="3"/>
        <v>15919.941382032343</v>
      </c>
      <c r="M12" s="16">
        <f t="shared" si="0"/>
        <v>1254.1473874470059</v>
      </c>
      <c r="N12" s="16">
        <f t="shared" si="4"/>
        <v>1353.5703363477799</v>
      </c>
      <c r="O12" s="4">
        <f t="shared" si="5"/>
        <v>208.42966365222014</v>
      </c>
      <c r="P12" s="16">
        <f t="shared" si="6"/>
        <v>13.34376847965558</v>
      </c>
    </row>
    <row r="13" spans="1:16" x14ac:dyDescent="0.3">
      <c r="A13" s="7">
        <v>12</v>
      </c>
      <c r="B13" s="7">
        <f t="shared" si="7"/>
        <v>144</v>
      </c>
      <c r="C13" s="8">
        <v>44531</v>
      </c>
      <c r="D13" s="7">
        <v>1524</v>
      </c>
      <c r="E13" s="4">
        <f>AVERAGE(D2:D13)</f>
        <v>1243.6666666666667</v>
      </c>
      <c r="F13" s="7"/>
      <c r="G13" s="16"/>
      <c r="H13" s="16"/>
      <c r="I13" s="16"/>
      <c r="J13" s="16">
        <f t="shared" si="1"/>
        <v>1.0993201159803303</v>
      </c>
      <c r="K13" s="16">
        <f t="shared" si="2"/>
        <v>1386.3113917832359</v>
      </c>
      <c r="L13" s="16">
        <f t="shared" si="3"/>
        <v>16635.73670139883</v>
      </c>
      <c r="M13" s="16">
        <f t="shared" si="0"/>
        <v>1261.0193319917489</v>
      </c>
      <c r="N13" s="16">
        <f t="shared" si="4"/>
        <v>1386.2639182986081</v>
      </c>
      <c r="O13" s="4">
        <f t="shared" si="5"/>
        <v>137.73608170139187</v>
      </c>
      <c r="P13" s="16">
        <f t="shared" si="6"/>
        <v>9.0378006365742696</v>
      </c>
    </row>
    <row r="14" spans="1:16" x14ac:dyDescent="0.3">
      <c r="A14" s="7">
        <v>13</v>
      </c>
      <c r="B14" s="7">
        <f t="shared" si="7"/>
        <v>169</v>
      </c>
      <c r="C14" s="8">
        <v>44562</v>
      </c>
      <c r="D14" s="7">
        <v>1372</v>
      </c>
      <c r="E14" s="4">
        <f t="shared" ref="E14:E51" si="8">AVERAGE(D3:D14)</f>
        <v>1247.5</v>
      </c>
      <c r="F14" s="4">
        <f>AVERAGE(E13:E14)</f>
        <v>1245.5833333333335</v>
      </c>
      <c r="G14" s="16">
        <f>D14/F14</f>
        <v>1.1014919381815749</v>
      </c>
      <c r="H14" s="16">
        <f>AVERAGE(G14,G26,G38,G50)</f>
        <v>1.1014237081437888</v>
      </c>
      <c r="I14" s="16">
        <f t="shared" ref="I14:I25" si="9">H14/$H$65</f>
        <v>1.0830867511390698</v>
      </c>
      <c r="J14" s="16">
        <f t="shared" ref="J14:J25" si="10">I14/$I$65</f>
        <v>1.08308675113907</v>
      </c>
      <c r="K14" s="16">
        <f t="shared" si="2"/>
        <v>1266.7498688882338</v>
      </c>
      <c r="L14" s="16">
        <f t="shared" si="3"/>
        <v>16467.74829554704</v>
      </c>
      <c r="M14" s="16">
        <f t="shared" si="0"/>
        <v>1267.8912765364917</v>
      </c>
      <c r="N14" s="16">
        <f t="shared" si="4"/>
        <v>1373.236243501477</v>
      </c>
      <c r="O14" s="4">
        <f t="shared" si="5"/>
        <v>-1.2362435014770199</v>
      </c>
      <c r="P14" s="16">
        <f t="shared" si="6"/>
        <v>9.0105211477916891E-2</v>
      </c>
    </row>
    <row r="15" spans="1:16" x14ac:dyDescent="0.3">
      <c r="A15" s="7">
        <v>14</v>
      </c>
      <c r="B15" s="7">
        <f t="shared" si="7"/>
        <v>196</v>
      </c>
      <c r="C15" s="8">
        <v>44593</v>
      </c>
      <c r="D15" s="7">
        <v>1483</v>
      </c>
      <c r="E15" s="4">
        <f t="shared" si="8"/>
        <v>1251.5833333333333</v>
      </c>
      <c r="F15" s="4">
        <f t="shared" ref="F15:F51" si="11">AVERAGE(E14:E15)</f>
        <v>1249.5416666666665</v>
      </c>
      <c r="G15" s="16">
        <f t="shared" ref="G15:G52" si="12">D15/F15</f>
        <v>1.186835172896729</v>
      </c>
      <c r="H15" s="16">
        <f>AVERAGE(G15,G27,G39,G51)</f>
        <v>1.2387756070045002</v>
      </c>
      <c r="I15" s="16">
        <f t="shared" si="9"/>
        <v>1.2181519588333363</v>
      </c>
      <c r="J15" s="16">
        <f t="shared" si="10"/>
        <v>1.2181519588333365</v>
      </c>
      <c r="K15" s="16">
        <f t="shared" si="2"/>
        <v>1217.4179003252739</v>
      </c>
      <c r="L15" s="16">
        <f t="shared" si="3"/>
        <v>17043.850604553834</v>
      </c>
      <c r="M15" s="16">
        <f t="shared" si="0"/>
        <v>1274.7632210812344</v>
      </c>
      <c r="N15" s="16">
        <f t="shared" si="4"/>
        <v>1552.8553148087992</v>
      </c>
      <c r="O15" s="4">
        <f t="shared" si="5"/>
        <v>-69.855314808799221</v>
      </c>
      <c r="P15" s="16">
        <f t="shared" si="6"/>
        <v>4.7104055838704797</v>
      </c>
    </row>
    <row r="16" spans="1:16" x14ac:dyDescent="0.3">
      <c r="A16" s="7">
        <v>15</v>
      </c>
      <c r="B16" s="7">
        <f t="shared" si="7"/>
        <v>225</v>
      </c>
      <c r="C16" s="8">
        <v>44621</v>
      </c>
      <c r="D16" s="7">
        <v>1050</v>
      </c>
      <c r="E16" s="4">
        <f t="shared" si="8"/>
        <v>1254.3333333333333</v>
      </c>
      <c r="F16" s="4">
        <f t="shared" si="11"/>
        <v>1252.9583333333333</v>
      </c>
      <c r="G16" s="16">
        <f t="shared" si="12"/>
        <v>0.83801669382461508</v>
      </c>
      <c r="H16" s="16">
        <f>AVERAGE(G16,G28,G40,G52)</f>
        <v>0.94799889450509811</v>
      </c>
      <c r="I16" s="16">
        <f t="shared" si="9"/>
        <v>0.93221621719342385</v>
      </c>
      <c r="J16" s="16">
        <f t="shared" si="10"/>
        <v>0.93221621719342396</v>
      </c>
      <c r="K16" s="16">
        <f t="shared" si="2"/>
        <v>1126.3481375181198</v>
      </c>
      <c r="L16" s="16">
        <f t="shared" si="3"/>
        <v>16895.222062771798</v>
      </c>
      <c r="M16" s="16">
        <f t="shared" si="0"/>
        <v>1281.6351656259772</v>
      </c>
      <c r="N16" s="16">
        <f t="shared" si="4"/>
        <v>1194.7610859219158</v>
      </c>
      <c r="O16" s="4">
        <f t="shared" si="5"/>
        <v>-144.76108592191576</v>
      </c>
      <c r="P16" s="16">
        <f t="shared" si="6"/>
        <v>13.7867700878015</v>
      </c>
    </row>
    <row r="17" spans="1:16" x14ac:dyDescent="0.3">
      <c r="A17" s="7">
        <v>16</v>
      </c>
      <c r="B17" s="7">
        <f t="shared" si="7"/>
        <v>256</v>
      </c>
      <c r="C17" s="8">
        <v>44652</v>
      </c>
      <c r="D17" s="7">
        <v>1190</v>
      </c>
      <c r="E17" s="4">
        <f t="shared" si="8"/>
        <v>1257.5</v>
      </c>
      <c r="F17" s="4">
        <f t="shared" si="11"/>
        <v>1255.9166666666665</v>
      </c>
      <c r="G17" s="16">
        <f t="shared" si="12"/>
        <v>0.94751509521597777</v>
      </c>
      <c r="H17" s="16">
        <f t="shared" ref="H17:H25" si="13">AVERAGE(G17,G29,G41)</f>
        <v>1.1215269379326953</v>
      </c>
      <c r="I17" s="16">
        <f t="shared" si="9"/>
        <v>1.1028552940517364</v>
      </c>
      <c r="J17" s="16">
        <f t="shared" si="10"/>
        <v>1.1028552940517367</v>
      </c>
      <c r="K17" s="16">
        <f t="shared" si="2"/>
        <v>1079.0173528823584</v>
      </c>
      <c r="L17" s="16">
        <f t="shared" si="3"/>
        <v>17264.277646117735</v>
      </c>
      <c r="M17" s="16">
        <f t="shared" si="0"/>
        <v>1288.5071101707201</v>
      </c>
      <c r="N17" s="16">
        <f t="shared" si="4"/>
        <v>1421.036887875083</v>
      </c>
      <c r="O17" s="4">
        <f t="shared" si="5"/>
        <v>-231.03688787508304</v>
      </c>
      <c r="P17" s="16">
        <f t="shared" si="6"/>
        <v>19.414864527317903</v>
      </c>
    </row>
    <row r="18" spans="1:16" x14ac:dyDescent="0.3">
      <c r="A18" s="7">
        <v>17</v>
      </c>
      <c r="B18" s="7">
        <f t="shared" si="7"/>
        <v>289</v>
      </c>
      <c r="C18" s="8">
        <v>44682</v>
      </c>
      <c r="D18" s="7">
        <v>1236</v>
      </c>
      <c r="E18" s="4">
        <f t="shared" si="8"/>
        <v>1260.75</v>
      </c>
      <c r="F18" s="4">
        <f t="shared" si="11"/>
        <v>1259.125</v>
      </c>
      <c r="G18" s="16">
        <f t="shared" si="12"/>
        <v>0.98163407127965852</v>
      </c>
      <c r="H18" s="16">
        <f t="shared" si="13"/>
        <v>1.107531201727094</v>
      </c>
      <c r="I18" s="16">
        <f t="shared" si="9"/>
        <v>1.0890925646455658</v>
      </c>
      <c r="J18" s="16">
        <f t="shared" si="10"/>
        <v>1.089092564645566</v>
      </c>
      <c r="K18" s="16">
        <f t="shared" si="2"/>
        <v>1134.8897606350324</v>
      </c>
      <c r="L18" s="16">
        <f t="shared" si="3"/>
        <v>19293.125930795552</v>
      </c>
      <c r="M18" s="16">
        <f t="shared" si="0"/>
        <v>1295.3790547154629</v>
      </c>
      <c r="N18" s="16">
        <f t="shared" si="4"/>
        <v>1410.7876968882124</v>
      </c>
      <c r="O18" s="4">
        <f t="shared" si="5"/>
        <v>-174.78769688821239</v>
      </c>
      <c r="P18" s="16">
        <f t="shared" si="6"/>
        <v>14.141399424612652</v>
      </c>
    </row>
    <row r="19" spans="1:16" x14ac:dyDescent="0.3">
      <c r="A19" s="7">
        <v>18</v>
      </c>
      <c r="B19" s="7">
        <f t="shared" si="7"/>
        <v>324</v>
      </c>
      <c r="C19" s="8">
        <v>44713</v>
      </c>
      <c r="D19" s="7">
        <v>1157</v>
      </c>
      <c r="E19" s="4">
        <f t="shared" si="8"/>
        <v>1263.8333333333333</v>
      </c>
      <c r="F19" s="4">
        <f t="shared" si="11"/>
        <v>1262.2916666666665</v>
      </c>
      <c r="G19" s="16">
        <f t="shared" si="12"/>
        <v>0.91658689552731487</v>
      </c>
      <c r="H19" s="16">
        <f t="shared" si="13"/>
        <v>0.91745450975749387</v>
      </c>
      <c r="I19" s="16">
        <f t="shared" si="9"/>
        <v>0.90218034798412805</v>
      </c>
      <c r="J19" s="16">
        <f t="shared" si="10"/>
        <v>0.90218034798412816</v>
      </c>
      <c r="K19" s="16">
        <f t="shared" si="2"/>
        <v>1282.4486839967776</v>
      </c>
      <c r="L19" s="16">
        <f t="shared" si="3"/>
        <v>23084.076311941997</v>
      </c>
      <c r="M19" s="16">
        <f t="shared" si="0"/>
        <v>1302.2509992602056</v>
      </c>
      <c r="N19" s="16">
        <f t="shared" si="4"/>
        <v>1174.8652596752509</v>
      </c>
      <c r="O19" s="4">
        <f t="shared" si="5"/>
        <v>-17.865259675250854</v>
      </c>
      <c r="P19" s="16">
        <f t="shared" si="6"/>
        <v>1.5441019598315346</v>
      </c>
    </row>
    <row r="20" spans="1:16" x14ac:dyDescent="0.3">
      <c r="A20" s="7">
        <v>19</v>
      </c>
      <c r="B20" s="7">
        <f t="shared" si="7"/>
        <v>361</v>
      </c>
      <c r="C20" s="8">
        <v>44743</v>
      </c>
      <c r="D20" s="7">
        <v>1250</v>
      </c>
      <c r="E20" s="4">
        <f t="shared" si="8"/>
        <v>1267.1666666666667</v>
      </c>
      <c r="F20" s="4">
        <f t="shared" si="11"/>
        <v>1265.5</v>
      </c>
      <c r="G20" s="16">
        <f t="shared" si="12"/>
        <v>0.98775187672856579</v>
      </c>
      <c r="H20" s="16">
        <f t="shared" si="13"/>
        <v>0.92530773052338855</v>
      </c>
      <c r="I20" s="16">
        <f t="shared" si="9"/>
        <v>0.90990282508573805</v>
      </c>
      <c r="J20" s="16">
        <f t="shared" si="10"/>
        <v>0.90990282508573817</v>
      </c>
      <c r="K20" s="16">
        <f t="shared" si="2"/>
        <v>1373.773072835789</v>
      </c>
      <c r="L20" s="16">
        <f t="shared" si="3"/>
        <v>26101.688383879991</v>
      </c>
      <c r="M20" s="16">
        <f t="shared" si="0"/>
        <v>1309.1229438049486</v>
      </c>
      <c r="N20" s="16">
        <f t="shared" si="4"/>
        <v>1191.1746649526808</v>
      </c>
      <c r="O20" s="4">
        <f t="shared" si="5"/>
        <v>58.825335047319186</v>
      </c>
      <c r="P20" s="16">
        <f t="shared" si="6"/>
        <v>4.7060268037855346</v>
      </c>
    </row>
    <row r="21" spans="1:16" x14ac:dyDescent="0.3">
      <c r="A21" s="7">
        <v>20</v>
      </c>
      <c r="B21" s="7">
        <f t="shared" si="7"/>
        <v>400</v>
      </c>
      <c r="C21" s="8">
        <v>44774</v>
      </c>
      <c r="D21" s="7">
        <v>1077</v>
      </c>
      <c r="E21" s="4">
        <f t="shared" si="8"/>
        <v>1270</v>
      </c>
      <c r="F21" s="4">
        <f t="shared" si="11"/>
        <v>1268.5833333333335</v>
      </c>
      <c r="G21" s="16">
        <f t="shared" si="12"/>
        <v>0.84897851934572677</v>
      </c>
      <c r="H21" s="16">
        <f t="shared" si="13"/>
        <v>0.84951773557860877</v>
      </c>
      <c r="I21" s="16">
        <f t="shared" si="9"/>
        <v>0.83537461329344953</v>
      </c>
      <c r="J21" s="16">
        <f t="shared" si="10"/>
        <v>0.83537461329344964</v>
      </c>
      <c r="K21" s="16">
        <f t="shared" si="2"/>
        <v>1289.2419554790474</v>
      </c>
      <c r="L21" s="16">
        <f t="shared" si="3"/>
        <v>25784.839109580949</v>
      </c>
      <c r="M21" s="16">
        <f t="shared" si="0"/>
        <v>1315.9948883496913</v>
      </c>
      <c r="N21" s="16">
        <f t="shared" si="4"/>
        <v>1099.3487209512798</v>
      </c>
      <c r="O21" s="4">
        <f t="shared" si="5"/>
        <v>-22.348720951279802</v>
      </c>
      <c r="P21" s="16">
        <f t="shared" si="6"/>
        <v>2.0750901533221731</v>
      </c>
    </row>
    <row r="22" spans="1:16" x14ac:dyDescent="0.3">
      <c r="A22" s="7">
        <v>21</v>
      </c>
      <c r="B22" s="7">
        <f t="shared" si="7"/>
        <v>441</v>
      </c>
      <c r="C22" s="8">
        <v>44805</v>
      </c>
      <c r="D22" s="7">
        <v>1153</v>
      </c>
      <c r="E22" s="4">
        <f t="shared" si="8"/>
        <v>1273</v>
      </c>
      <c r="F22" s="4">
        <f t="shared" si="11"/>
        <v>1271.5</v>
      </c>
      <c r="G22" s="16">
        <f t="shared" si="12"/>
        <v>0.90680298859614628</v>
      </c>
      <c r="H22" s="16">
        <f t="shared" si="13"/>
        <v>0.85327938621111532</v>
      </c>
      <c r="I22" s="16">
        <f t="shared" si="9"/>
        <v>0.83907363841190097</v>
      </c>
      <c r="J22" s="16">
        <f t="shared" si="10"/>
        <v>0.83907363841190108</v>
      </c>
      <c r="K22" s="16">
        <f t="shared" si="2"/>
        <v>1374.1344587851211</v>
      </c>
      <c r="L22" s="16">
        <f t="shared" si="3"/>
        <v>28856.823634487544</v>
      </c>
      <c r="M22" s="16">
        <f t="shared" si="0"/>
        <v>1322.8668328944341</v>
      </c>
      <c r="N22" s="16">
        <f t="shared" si="4"/>
        <v>1109.9826866111612</v>
      </c>
      <c r="O22" s="4">
        <f t="shared" si="5"/>
        <v>43.017313388838829</v>
      </c>
      <c r="P22" s="16">
        <f t="shared" si="6"/>
        <v>3.7309031560137753</v>
      </c>
    </row>
    <row r="23" spans="1:16" x14ac:dyDescent="0.3">
      <c r="A23" s="7">
        <v>22</v>
      </c>
      <c r="B23" s="7">
        <f t="shared" si="7"/>
        <v>484</v>
      </c>
      <c r="C23" s="8">
        <v>44835</v>
      </c>
      <c r="D23" s="7">
        <v>1260</v>
      </c>
      <c r="E23" s="4">
        <f t="shared" si="8"/>
        <v>1276.1666666666667</v>
      </c>
      <c r="F23" s="4">
        <f t="shared" si="11"/>
        <v>1274.5833333333335</v>
      </c>
      <c r="G23" s="16">
        <f t="shared" si="12"/>
        <v>0.98855835240274592</v>
      </c>
      <c r="H23" s="16">
        <f t="shared" si="13"/>
        <v>0.92486792606109469</v>
      </c>
      <c r="I23" s="16">
        <f t="shared" si="9"/>
        <v>0.90947034266986093</v>
      </c>
      <c r="J23" s="16">
        <f t="shared" si="10"/>
        <v>0.90947034266986104</v>
      </c>
      <c r="K23" s="16">
        <f t="shared" si="2"/>
        <v>1385.4217569108591</v>
      </c>
      <c r="L23" s="16">
        <f t="shared" si="3"/>
        <v>30479.278652038902</v>
      </c>
      <c r="M23" s="16">
        <f t="shared" si="0"/>
        <v>1329.7387774391768</v>
      </c>
      <c r="N23" s="16">
        <f t="shared" si="4"/>
        <v>1209.3579815790101</v>
      </c>
      <c r="O23" s="4">
        <f t="shared" si="5"/>
        <v>50.642018420989871</v>
      </c>
      <c r="P23" s="16">
        <f t="shared" si="6"/>
        <v>4.0192078111896716</v>
      </c>
    </row>
    <row r="24" spans="1:16" x14ac:dyDescent="0.3">
      <c r="A24" s="7">
        <v>23</v>
      </c>
      <c r="B24" s="7">
        <f t="shared" si="7"/>
        <v>529</v>
      </c>
      <c r="C24" s="8">
        <v>44866</v>
      </c>
      <c r="D24" s="7">
        <v>1610</v>
      </c>
      <c r="E24" s="4">
        <f t="shared" si="8"/>
        <v>1280.1666666666667</v>
      </c>
      <c r="F24" s="4">
        <f t="shared" si="11"/>
        <v>1278.1666666666667</v>
      </c>
      <c r="G24" s="16">
        <f t="shared" si="12"/>
        <v>1.2596166384143956</v>
      </c>
      <c r="H24" s="16">
        <f t="shared" si="13"/>
        <v>1.0975477593185825</v>
      </c>
      <c r="I24" s="16">
        <f t="shared" si="9"/>
        <v>1.0792753307114591</v>
      </c>
      <c r="J24" s="16">
        <f t="shared" si="10"/>
        <v>1.0792753307114593</v>
      </c>
      <c r="K24" s="16">
        <f t="shared" si="2"/>
        <v>1491.7416846159974</v>
      </c>
      <c r="L24" s="16">
        <f t="shared" si="3"/>
        <v>34310.058746167939</v>
      </c>
      <c r="M24" s="16">
        <f t="shared" si="0"/>
        <v>1336.6107219839198</v>
      </c>
      <c r="N24" s="16">
        <f t="shared" si="4"/>
        <v>1442.5709790016774</v>
      </c>
      <c r="O24" s="4">
        <f t="shared" si="5"/>
        <v>167.42902099832259</v>
      </c>
      <c r="P24" s="16">
        <f t="shared" si="6"/>
        <v>10.399318074429974</v>
      </c>
    </row>
    <row r="25" spans="1:16" x14ac:dyDescent="0.3">
      <c r="A25" s="7">
        <v>24</v>
      </c>
      <c r="B25" s="7">
        <f t="shared" si="7"/>
        <v>576</v>
      </c>
      <c r="C25" s="8">
        <v>44896</v>
      </c>
      <c r="D25" s="7">
        <v>1572</v>
      </c>
      <c r="E25" s="4">
        <f t="shared" si="8"/>
        <v>1284.1666666666667</v>
      </c>
      <c r="F25" s="4">
        <f t="shared" si="11"/>
        <v>1282.1666666666667</v>
      </c>
      <c r="G25" s="16">
        <f t="shared" si="12"/>
        <v>1.2260496555310021</v>
      </c>
      <c r="H25" s="16">
        <f t="shared" si="13"/>
        <v>1.1179319083228678</v>
      </c>
      <c r="I25" s="16">
        <f t="shared" si="9"/>
        <v>1.0993201159803303</v>
      </c>
      <c r="J25" s="16">
        <f t="shared" si="10"/>
        <v>1.0993201159803305</v>
      </c>
      <c r="K25" s="16">
        <f t="shared" si="2"/>
        <v>1429.9747427055422</v>
      </c>
      <c r="L25" s="16">
        <f t="shared" si="3"/>
        <v>34319.393824933009</v>
      </c>
      <c r="M25" s="16">
        <f t="shared" si="0"/>
        <v>1343.4826665286625</v>
      </c>
      <c r="N25" s="16">
        <f t="shared" si="4"/>
        <v>1476.917520785853</v>
      </c>
      <c r="O25" s="4">
        <f t="shared" si="5"/>
        <v>95.082479214147043</v>
      </c>
      <c r="P25" s="16">
        <f t="shared" si="6"/>
        <v>6.0485037668032469</v>
      </c>
    </row>
    <row r="26" spans="1:16" x14ac:dyDescent="0.3">
      <c r="A26" s="7">
        <v>25</v>
      </c>
      <c r="B26" s="7">
        <f t="shared" si="7"/>
        <v>625</v>
      </c>
      <c r="C26" s="8">
        <v>44927</v>
      </c>
      <c r="D26" s="7">
        <v>1481</v>
      </c>
      <c r="E26" s="4">
        <f t="shared" si="8"/>
        <v>1293.25</v>
      </c>
      <c r="F26" s="4">
        <f t="shared" si="11"/>
        <v>1288.7083333333335</v>
      </c>
      <c r="G26" s="16">
        <f t="shared" si="12"/>
        <v>1.1492127129878107</v>
      </c>
      <c r="H26" s="16"/>
      <c r="I26" s="16"/>
      <c r="J26" s="16">
        <f t="shared" ref="J26:J37" si="14">I14/$I$65</f>
        <v>1.08308675113907</v>
      </c>
      <c r="K26" s="16">
        <f t="shared" si="2"/>
        <v>1367.3881602211911</v>
      </c>
      <c r="L26" s="16">
        <f t="shared" si="3"/>
        <v>34184.704005529777</v>
      </c>
      <c r="M26" s="16">
        <f t="shared" si="0"/>
        <v>1350.3546110734053</v>
      </c>
      <c r="N26" s="16">
        <f t="shared" si="4"/>
        <v>1462.5511885931571</v>
      </c>
      <c r="O26" s="4">
        <f t="shared" si="5"/>
        <v>18.448811406842879</v>
      </c>
      <c r="P26" s="16">
        <f t="shared" si="6"/>
        <v>1.2456996223391545</v>
      </c>
    </row>
    <row r="27" spans="1:16" x14ac:dyDescent="0.3">
      <c r="A27" s="7">
        <v>26</v>
      </c>
      <c r="B27" s="7">
        <f t="shared" si="7"/>
        <v>676</v>
      </c>
      <c r="C27" s="8">
        <v>44958</v>
      </c>
      <c r="D27" s="7">
        <v>1600</v>
      </c>
      <c r="E27" s="4">
        <f t="shared" si="8"/>
        <v>1303</v>
      </c>
      <c r="F27" s="4">
        <f t="shared" si="11"/>
        <v>1298.125</v>
      </c>
      <c r="G27" s="16">
        <f t="shared" si="12"/>
        <v>1.2325469427058258</v>
      </c>
      <c r="H27" s="7"/>
      <c r="I27" s="7"/>
      <c r="J27" s="16">
        <f t="shared" si="14"/>
        <v>1.2181519588333365</v>
      </c>
      <c r="K27" s="16">
        <f t="shared" si="2"/>
        <v>1313.4650306948336</v>
      </c>
      <c r="L27" s="16">
        <f t="shared" si="3"/>
        <v>34150.09079806567</v>
      </c>
      <c r="M27" s="16">
        <f t="shared" si="0"/>
        <v>1357.2265556181483</v>
      </c>
      <c r="N27" s="16">
        <f t="shared" si="4"/>
        <v>1653.3081873068697</v>
      </c>
      <c r="O27" s="4">
        <f t="shared" si="5"/>
        <v>-53.30818730686974</v>
      </c>
      <c r="P27" s="16">
        <f t="shared" si="6"/>
        <v>3.3317617066793583</v>
      </c>
    </row>
    <row r="28" spans="1:16" x14ac:dyDescent="0.3">
      <c r="A28" s="7">
        <v>27</v>
      </c>
      <c r="B28" s="7">
        <f t="shared" si="7"/>
        <v>729</v>
      </c>
      <c r="C28" s="8">
        <v>44986</v>
      </c>
      <c r="D28" s="7">
        <v>1132</v>
      </c>
      <c r="E28" s="4">
        <f t="shared" si="8"/>
        <v>1309.8333333333333</v>
      </c>
      <c r="F28" s="4">
        <f t="shared" si="11"/>
        <v>1306.4166666666665</v>
      </c>
      <c r="G28" s="16">
        <f t="shared" si="12"/>
        <v>0.86649231358040446</v>
      </c>
      <c r="H28" s="16"/>
      <c r="I28" s="16"/>
      <c r="J28" s="16">
        <f t="shared" si="14"/>
        <v>0.93221621719342396</v>
      </c>
      <c r="K28" s="16">
        <f t="shared" si="2"/>
        <v>1214.3105634957251</v>
      </c>
      <c r="L28" s="16">
        <f t="shared" si="3"/>
        <v>32786.38521438458</v>
      </c>
      <c r="M28" s="16">
        <f t="shared" si="0"/>
        <v>1364.098500162891</v>
      </c>
      <c r="N28" s="16">
        <f t="shared" si="4"/>
        <v>1271.6347437010734</v>
      </c>
      <c r="O28" s="4">
        <f t="shared" si="5"/>
        <v>-139.63474370107338</v>
      </c>
      <c r="P28" s="16">
        <f t="shared" si="6"/>
        <v>12.335224708575385</v>
      </c>
    </row>
    <row r="29" spans="1:16" x14ac:dyDescent="0.3">
      <c r="A29" s="7">
        <v>28</v>
      </c>
      <c r="B29" s="7">
        <f t="shared" si="7"/>
        <v>784</v>
      </c>
      <c r="C29" s="8">
        <v>45017</v>
      </c>
      <c r="D29" s="7">
        <v>1284</v>
      </c>
      <c r="E29" s="4">
        <f t="shared" si="8"/>
        <v>1317.6666666666667</v>
      </c>
      <c r="F29" s="4">
        <f t="shared" si="11"/>
        <v>1313.75</v>
      </c>
      <c r="G29" s="16">
        <f t="shared" si="12"/>
        <v>0.97735490009514747</v>
      </c>
      <c r="H29" s="16"/>
      <c r="I29" s="16"/>
      <c r="J29" s="16">
        <f t="shared" si="14"/>
        <v>1.1028552940517367</v>
      </c>
      <c r="K29" s="16">
        <f t="shared" si="2"/>
        <v>1164.2506563873515</v>
      </c>
      <c r="L29" s="16">
        <f t="shared" si="3"/>
        <v>32599.018378845842</v>
      </c>
      <c r="M29" s="16">
        <f t="shared" si="0"/>
        <v>1370.9704447076338</v>
      </c>
      <c r="N29" s="16">
        <f t="shared" si="4"/>
        <v>1511.9820129342777</v>
      </c>
      <c r="O29" s="4">
        <f t="shared" si="5"/>
        <v>-227.98201293427769</v>
      </c>
      <c r="P29" s="16">
        <f t="shared" si="6"/>
        <v>17.755608483978015</v>
      </c>
    </row>
    <row r="30" spans="1:16" x14ac:dyDescent="0.3">
      <c r="A30" s="7">
        <v>29</v>
      </c>
      <c r="B30" s="7">
        <f t="shared" si="7"/>
        <v>841</v>
      </c>
      <c r="C30" s="8">
        <v>45047</v>
      </c>
      <c r="D30" s="7">
        <v>1333</v>
      </c>
      <c r="E30" s="4">
        <f t="shared" si="8"/>
        <v>1325.75</v>
      </c>
      <c r="F30" s="4">
        <f t="shared" si="11"/>
        <v>1321.7083333333335</v>
      </c>
      <c r="G30" s="16">
        <f t="shared" si="12"/>
        <v>1.0085432363418554</v>
      </c>
      <c r="H30" s="16"/>
      <c r="I30" s="16"/>
      <c r="J30" s="16">
        <f t="shared" si="14"/>
        <v>1.089092564645566</v>
      </c>
      <c r="K30" s="16">
        <f t="shared" si="2"/>
        <v>1223.9547337593028</v>
      </c>
      <c r="L30" s="16">
        <f t="shared" si="3"/>
        <v>35494.687279019781</v>
      </c>
      <c r="M30" s="16">
        <f t="shared" si="0"/>
        <v>1377.8423892523765</v>
      </c>
      <c r="N30" s="16">
        <f t="shared" si="4"/>
        <v>1500.597901388245</v>
      </c>
      <c r="O30" s="4">
        <f t="shared" si="5"/>
        <v>-167.59790138824496</v>
      </c>
      <c r="P30" s="16">
        <f t="shared" si="6"/>
        <v>12.572985850581016</v>
      </c>
    </row>
    <row r="31" spans="1:16" x14ac:dyDescent="0.3">
      <c r="A31" s="7">
        <v>30</v>
      </c>
      <c r="B31" s="7">
        <f t="shared" si="7"/>
        <v>900</v>
      </c>
      <c r="C31" s="8">
        <v>45078</v>
      </c>
      <c r="D31" s="7">
        <v>1251</v>
      </c>
      <c r="E31" s="4">
        <f t="shared" si="8"/>
        <v>1333.5833333333333</v>
      </c>
      <c r="F31" s="4">
        <f t="shared" si="11"/>
        <v>1329.6666666666665</v>
      </c>
      <c r="G31" s="16">
        <f t="shared" si="12"/>
        <v>0.94083730258210085</v>
      </c>
      <c r="H31" s="16"/>
      <c r="I31" s="16"/>
      <c r="J31" s="16">
        <f t="shared" si="14"/>
        <v>0.90218034798412816</v>
      </c>
      <c r="K31" s="16">
        <f t="shared" si="2"/>
        <v>1386.6407119100854</v>
      </c>
      <c r="L31" s="16">
        <f t="shared" si="3"/>
        <v>41599.221357302566</v>
      </c>
      <c r="M31" s="16">
        <f t="shared" si="0"/>
        <v>1384.7143337971195</v>
      </c>
      <c r="N31" s="16">
        <f t="shared" si="4"/>
        <v>1249.2620595236954</v>
      </c>
      <c r="O31" s="4">
        <f t="shared" si="5"/>
        <v>1.7379404763046296</v>
      </c>
      <c r="P31" s="16">
        <f t="shared" si="6"/>
        <v>0.13892409882531012</v>
      </c>
    </row>
    <row r="32" spans="1:16" x14ac:dyDescent="0.3">
      <c r="A32" s="7">
        <v>31</v>
      </c>
      <c r="B32" s="7">
        <f t="shared" si="7"/>
        <v>961</v>
      </c>
      <c r="C32" s="8">
        <v>45108</v>
      </c>
      <c r="D32" s="7">
        <v>1351</v>
      </c>
      <c r="E32" s="4">
        <f t="shared" si="8"/>
        <v>1342</v>
      </c>
      <c r="F32" s="4">
        <f t="shared" si="11"/>
        <v>1337.7916666666665</v>
      </c>
      <c r="G32" s="16">
        <f t="shared" si="12"/>
        <v>1.0098732363659015</v>
      </c>
      <c r="H32" s="16"/>
      <c r="I32" s="16"/>
      <c r="J32" s="16">
        <f t="shared" si="14"/>
        <v>0.90990282508573817</v>
      </c>
      <c r="K32" s="16">
        <f t="shared" si="2"/>
        <v>1484.7739371209209</v>
      </c>
      <c r="L32" s="16">
        <f t="shared" si="3"/>
        <v>46027.992050748551</v>
      </c>
      <c r="M32" s="16">
        <f t="shared" si="0"/>
        <v>1391.5862783418622</v>
      </c>
      <c r="N32" s="16">
        <f t="shared" si="4"/>
        <v>1266.2082860138089</v>
      </c>
      <c r="O32" s="4">
        <f t="shared" si="5"/>
        <v>84.791713986191098</v>
      </c>
      <c r="P32" s="16">
        <f t="shared" si="6"/>
        <v>6.2762186518276168</v>
      </c>
    </row>
    <row r="33" spans="1:16" x14ac:dyDescent="0.3">
      <c r="A33" s="7">
        <v>32</v>
      </c>
      <c r="B33" s="7">
        <f t="shared" si="7"/>
        <v>1024</v>
      </c>
      <c r="C33" s="8">
        <v>45139</v>
      </c>
      <c r="D33" s="7">
        <v>1161</v>
      </c>
      <c r="E33" s="4">
        <f t="shared" si="8"/>
        <v>1349</v>
      </c>
      <c r="F33" s="4">
        <f t="shared" si="11"/>
        <v>1345.5</v>
      </c>
      <c r="G33" s="16">
        <f t="shared" si="12"/>
        <v>0.86287625418060199</v>
      </c>
      <c r="H33" s="16"/>
      <c r="I33" s="16"/>
      <c r="J33" s="16">
        <f t="shared" si="14"/>
        <v>0.83537461329344964</v>
      </c>
      <c r="K33" s="16">
        <f t="shared" si="2"/>
        <v>1389.7956455999758</v>
      </c>
      <c r="L33" s="16">
        <f t="shared" si="3"/>
        <v>44473.460659199227</v>
      </c>
      <c r="M33" s="16">
        <f t="shared" si="0"/>
        <v>1398.458222886605</v>
      </c>
      <c r="N33" s="16">
        <f t="shared" si="4"/>
        <v>1168.2364971509423</v>
      </c>
      <c r="O33" s="4">
        <f t="shared" si="5"/>
        <v>-7.2364971509423412</v>
      </c>
      <c r="P33" s="16">
        <f t="shared" si="6"/>
        <v>0.62329863487875459</v>
      </c>
    </row>
    <row r="34" spans="1:16" x14ac:dyDescent="0.3">
      <c r="A34" s="7">
        <v>33</v>
      </c>
      <c r="B34" s="7">
        <f t="shared" si="7"/>
        <v>1089</v>
      </c>
      <c r="C34" s="8">
        <v>45170</v>
      </c>
      <c r="D34" s="7">
        <v>1244</v>
      </c>
      <c r="E34" s="4">
        <f t="shared" si="8"/>
        <v>1356.5833333333333</v>
      </c>
      <c r="F34" s="4">
        <f t="shared" si="11"/>
        <v>1352.7916666666665</v>
      </c>
      <c r="G34" s="16">
        <f t="shared" si="12"/>
        <v>0.91957988111005029</v>
      </c>
      <c r="H34" s="16"/>
      <c r="I34" s="16"/>
      <c r="J34" s="16">
        <f t="shared" si="14"/>
        <v>0.83907363841190108</v>
      </c>
      <c r="K34" s="16">
        <f t="shared" si="2"/>
        <v>1482.5873952547186</v>
      </c>
      <c r="L34" s="16">
        <f t="shared" si="3"/>
        <v>48925.384043405713</v>
      </c>
      <c r="M34" s="16">
        <f t="shared" si="0"/>
        <v>1405.3301674313479</v>
      </c>
      <c r="N34" s="16">
        <f t="shared" si="4"/>
        <v>1179.1754967566274</v>
      </c>
      <c r="O34" s="4">
        <f t="shared" si="5"/>
        <v>64.824503243372646</v>
      </c>
      <c r="P34" s="16">
        <f t="shared" si="6"/>
        <v>5.2109729295315637</v>
      </c>
    </row>
    <row r="35" spans="1:16" x14ac:dyDescent="0.3">
      <c r="A35" s="7">
        <v>34</v>
      </c>
      <c r="B35" s="7">
        <f t="shared" si="7"/>
        <v>1156</v>
      </c>
      <c r="C35" s="8">
        <v>45200</v>
      </c>
      <c r="D35" s="7">
        <v>1359</v>
      </c>
      <c r="E35" s="4">
        <f t="shared" si="8"/>
        <v>1364.8333333333333</v>
      </c>
      <c r="F35" s="4">
        <f t="shared" si="11"/>
        <v>1360.7083333333333</v>
      </c>
      <c r="G35" s="16">
        <f t="shared" si="12"/>
        <v>0.99874452644149803</v>
      </c>
      <c r="H35" s="16"/>
      <c r="I35" s="16"/>
      <c r="J35" s="16">
        <f t="shared" si="14"/>
        <v>0.90947034266986104</v>
      </c>
      <c r="K35" s="16">
        <f t="shared" si="2"/>
        <v>1494.2763235252837</v>
      </c>
      <c r="L35" s="16">
        <f t="shared" si="3"/>
        <v>50805.394999859644</v>
      </c>
      <c r="M35" s="16">
        <f t="shared" si="0"/>
        <v>1412.2021119760907</v>
      </c>
      <c r="N35" s="16">
        <f t="shared" si="4"/>
        <v>1284.3559386979966</v>
      </c>
      <c r="O35" s="4">
        <f t="shared" si="5"/>
        <v>74.644061302003365</v>
      </c>
      <c r="P35" s="16">
        <f t="shared" si="6"/>
        <v>5.4925725755705201</v>
      </c>
    </row>
    <row r="36" spans="1:16" x14ac:dyDescent="0.3">
      <c r="A36" s="7">
        <v>35</v>
      </c>
      <c r="B36" s="7">
        <f t="shared" si="7"/>
        <v>1225</v>
      </c>
      <c r="C36" s="8">
        <v>45231</v>
      </c>
      <c r="D36" s="7">
        <v>1735</v>
      </c>
      <c r="E36" s="4">
        <f t="shared" si="8"/>
        <v>1375.25</v>
      </c>
      <c r="F36" s="4">
        <f t="shared" si="11"/>
        <v>1370.0416666666665</v>
      </c>
      <c r="G36" s="16">
        <f t="shared" si="12"/>
        <v>1.2663848423101489</v>
      </c>
      <c r="H36" s="16"/>
      <c r="I36" s="16"/>
      <c r="J36" s="16">
        <f t="shared" si="14"/>
        <v>1.0792753307114593</v>
      </c>
      <c r="K36" s="16">
        <f t="shared" si="2"/>
        <v>1607.5601383905314</v>
      </c>
      <c r="L36" s="16">
        <f t="shared" si="3"/>
        <v>56264.604843668596</v>
      </c>
      <c r="M36" s="16">
        <f t="shared" si="0"/>
        <v>1419.0740565208334</v>
      </c>
      <c r="N36" s="16">
        <f t="shared" si="4"/>
        <v>1531.5716216555745</v>
      </c>
      <c r="O36" s="4">
        <f t="shared" si="5"/>
        <v>203.42837834442548</v>
      </c>
      <c r="P36" s="16">
        <f t="shared" si="6"/>
        <v>11.724978578929422</v>
      </c>
    </row>
    <row r="37" spans="1:16" x14ac:dyDescent="0.3">
      <c r="A37" s="7">
        <v>36</v>
      </c>
      <c r="B37" s="7">
        <f t="shared" si="7"/>
        <v>1296</v>
      </c>
      <c r="C37" s="8">
        <v>45261</v>
      </c>
      <c r="D37" s="7">
        <v>1696</v>
      </c>
      <c r="E37" s="4">
        <f t="shared" si="8"/>
        <v>1385.5833333333333</v>
      </c>
      <c r="F37" s="4">
        <f t="shared" si="11"/>
        <v>1380.4166666666665</v>
      </c>
      <c r="G37" s="16">
        <f t="shared" si="12"/>
        <v>1.228614548747359</v>
      </c>
      <c r="H37" s="16"/>
      <c r="I37" s="16"/>
      <c r="J37" s="16">
        <f t="shared" si="14"/>
        <v>1.0993201159803305</v>
      </c>
      <c r="K37" s="16">
        <f t="shared" si="2"/>
        <v>1542.7717325881677</v>
      </c>
      <c r="L37" s="16">
        <f t="shared" si="3"/>
        <v>55539.782373174035</v>
      </c>
      <c r="M37" s="16">
        <f t="shared" si="0"/>
        <v>1425.9460010655762</v>
      </c>
      <c r="N37" s="16">
        <f t="shared" si="4"/>
        <v>1567.5711232730978</v>
      </c>
      <c r="O37" s="4">
        <f t="shared" si="5"/>
        <v>128.42887672690222</v>
      </c>
      <c r="P37" s="16">
        <f t="shared" si="6"/>
        <v>7.5724573541805551</v>
      </c>
    </row>
    <row r="38" spans="1:16" x14ac:dyDescent="0.3">
      <c r="A38" s="7">
        <v>37</v>
      </c>
      <c r="B38" s="7">
        <f t="shared" si="7"/>
        <v>1369</v>
      </c>
      <c r="C38" s="8">
        <v>45292</v>
      </c>
      <c r="D38" s="7">
        <v>1621</v>
      </c>
      <c r="E38" s="4">
        <f t="shared" si="8"/>
        <v>1397.25</v>
      </c>
      <c r="F38" s="4">
        <f t="shared" si="11"/>
        <v>1391.4166666666665</v>
      </c>
      <c r="G38" s="16">
        <f t="shared" si="12"/>
        <v>1.1649997005450081</v>
      </c>
      <c r="H38" s="16"/>
      <c r="I38" s="16"/>
      <c r="J38" s="16">
        <f t="shared" ref="J38:J49" si="15">I14/$I$65</f>
        <v>1.08308675113907</v>
      </c>
      <c r="K38" s="16">
        <f t="shared" si="2"/>
        <v>1496.648350924072</v>
      </c>
      <c r="L38" s="16">
        <f t="shared" si="3"/>
        <v>55375.988984190662</v>
      </c>
      <c r="M38" s="16">
        <f t="shared" si="0"/>
        <v>1432.8179456103192</v>
      </c>
      <c r="N38" s="16">
        <f t="shared" si="4"/>
        <v>1551.8661336848375</v>
      </c>
      <c r="O38" s="4">
        <f t="shared" si="5"/>
        <v>69.13386631516255</v>
      </c>
      <c r="P38" s="16">
        <f t="shared" si="6"/>
        <v>4.2648899639211937</v>
      </c>
    </row>
    <row r="39" spans="1:16" x14ac:dyDescent="0.3">
      <c r="A39" s="7">
        <v>38</v>
      </c>
      <c r="B39" s="7">
        <f t="shared" si="7"/>
        <v>1444</v>
      </c>
      <c r="C39" s="8">
        <v>45323</v>
      </c>
      <c r="D39" s="7">
        <v>1752</v>
      </c>
      <c r="E39" s="4">
        <f t="shared" si="8"/>
        <v>1409.9166666666667</v>
      </c>
      <c r="F39" s="4">
        <f t="shared" si="11"/>
        <v>1403.5833333333335</v>
      </c>
      <c r="G39" s="16">
        <f t="shared" si="12"/>
        <v>1.2482336875853468</v>
      </c>
      <c r="H39" s="16"/>
      <c r="I39" s="16"/>
      <c r="J39" s="16">
        <f t="shared" si="15"/>
        <v>1.2181519588333365</v>
      </c>
      <c r="K39" s="16">
        <f t="shared" si="2"/>
        <v>1438.2442086108429</v>
      </c>
      <c r="L39" s="16">
        <f t="shared" si="3"/>
        <v>54653.279927212032</v>
      </c>
      <c r="M39" s="16">
        <f t="shared" si="0"/>
        <v>1439.6898901550619</v>
      </c>
      <c r="N39" s="16">
        <f t="shared" si="4"/>
        <v>1753.7610598049398</v>
      </c>
      <c r="O39" s="4">
        <f t="shared" si="5"/>
        <v>-1.761059804939805</v>
      </c>
      <c r="P39" s="16">
        <f t="shared" si="6"/>
        <v>0.10051711215409845</v>
      </c>
    </row>
    <row r="40" spans="1:16" x14ac:dyDescent="0.3">
      <c r="A40" s="7">
        <v>39</v>
      </c>
      <c r="B40" s="7">
        <f t="shared" si="7"/>
        <v>1521</v>
      </c>
      <c r="C40" s="8">
        <v>45352</v>
      </c>
      <c r="D40" s="7">
        <v>1238</v>
      </c>
      <c r="E40" s="4">
        <f t="shared" si="8"/>
        <v>1418.75</v>
      </c>
      <c r="F40" s="4">
        <f t="shared" si="11"/>
        <v>1414.3333333333335</v>
      </c>
      <c r="G40" s="16">
        <f t="shared" si="12"/>
        <v>0.87532406316285638</v>
      </c>
      <c r="H40" s="16"/>
      <c r="I40" s="16"/>
      <c r="J40" s="16">
        <f t="shared" si="15"/>
        <v>0.93221621719342396</v>
      </c>
      <c r="K40" s="16">
        <f t="shared" si="2"/>
        <v>1328.0180897594591</v>
      </c>
      <c r="L40" s="16">
        <f t="shared" si="3"/>
        <v>51792.705500618904</v>
      </c>
      <c r="M40" s="16">
        <f t="shared" si="0"/>
        <v>1446.5618346998049</v>
      </c>
      <c r="N40" s="16">
        <f t="shared" si="4"/>
        <v>1348.5084014802312</v>
      </c>
      <c r="O40" s="4">
        <f t="shared" si="5"/>
        <v>-110.50840148023121</v>
      </c>
      <c r="P40" s="16">
        <f t="shared" si="6"/>
        <v>8.9263652245744112</v>
      </c>
    </row>
    <row r="41" spans="1:16" x14ac:dyDescent="0.3">
      <c r="A41" s="7">
        <v>40</v>
      </c>
      <c r="B41" s="7">
        <f t="shared" si="7"/>
        <v>1600</v>
      </c>
      <c r="C41" s="8">
        <v>45383</v>
      </c>
      <c r="D41" s="7">
        <v>2091</v>
      </c>
      <c r="E41" s="4">
        <f t="shared" si="8"/>
        <v>1486</v>
      </c>
      <c r="F41" s="4">
        <f t="shared" si="11"/>
        <v>1452.375</v>
      </c>
      <c r="G41" s="16">
        <f t="shared" si="12"/>
        <v>1.4397108184869609</v>
      </c>
      <c r="H41" s="16"/>
      <c r="I41" s="16"/>
      <c r="J41" s="16">
        <f t="shared" si="15"/>
        <v>1.1028552940517367</v>
      </c>
      <c r="K41" s="16">
        <f t="shared" si="2"/>
        <v>1895.98763435043</v>
      </c>
      <c r="L41" s="16">
        <f t="shared" si="3"/>
        <v>75839.505374017201</v>
      </c>
      <c r="M41" s="16">
        <f t="shared" si="0"/>
        <v>1453.4337792445476</v>
      </c>
      <c r="N41" s="16">
        <f t="shared" si="4"/>
        <v>1602.9271379934726</v>
      </c>
      <c r="O41" s="4">
        <f t="shared" si="5"/>
        <v>488.07286200652743</v>
      </c>
      <c r="P41" s="16">
        <f t="shared" si="6"/>
        <v>23.341600287256213</v>
      </c>
    </row>
    <row r="42" spans="1:16" x14ac:dyDescent="0.3">
      <c r="A42" s="7">
        <v>41</v>
      </c>
      <c r="B42" s="7">
        <f t="shared" si="7"/>
        <v>1681</v>
      </c>
      <c r="C42" s="8">
        <v>45413</v>
      </c>
      <c r="D42" s="7">
        <v>2018</v>
      </c>
      <c r="E42" s="4">
        <f t="shared" si="8"/>
        <v>1543.0833333333333</v>
      </c>
      <c r="F42" s="4">
        <f t="shared" si="11"/>
        <v>1514.5416666666665</v>
      </c>
      <c r="G42" s="16">
        <f t="shared" si="12"/>
        <v>1.332416297559768</v>
      </c>
      <c r="H42" s="16"/>
      <c r="I42" s="16"/>
      <c r="J42" s="16">
        <f t="shared" si="15"/>
        <v>1.089092564645566</v>
      </c>
      <c r="K42" s="16">
        <f t="shared" si="2"/>
        <v>1852.9187192245108</v>
      </c>
      <c r="L42" s="16">
        <f t="shared" si="3"/>
        <v>75969.667488204941</v>
      </c>
      <c r="M42" s="16">
        <f t="shared" si="0"/>
        <v>1460.3057237892904</v>
      </c>
      <c r="N42" s="16">
        <f t="shared" si="4"/>
        <v>1590.4081058882778</v>
      </c>
      <c r="O42" s="4">
        <f t="shared" si="5"/>
        <v>427.59189411172224</v>
      </c>
      <c r="P42" s="16">
        <f t="shared" si="6"/>
        <v>21.188894653702786</v>
      </c>
    </row>
    <row r="43" spans="1:16" x14ac:dyDescent="0.3">
      <c r="A43" s="7">
        <v>42</v>
      </c>
      <c r="B43" s="7">
        <f t="shared" si="7"/>
        <v>1764</v>
      </c>
      <c r="C43" s="8">
        <v>45444</v>
      </c>
      <c r="D43" s="7">
        <v>1386</v>
      </c>
      <c r="E43" s="4">
        <f t="shared" si="8"/>
        <v>1554.3333333333333</v>
      </c>
      <c r="F43" s="4">
        <f t="shared" si="11"/>
        <v>1548.7083333333333</v>
      </c>
      <c r="G43" s="16">
        <f t="shared" si="12"/>
        <v>0.89493933116306601</v>
      </c>
      <c r="H43" s="16"/>
      <c r="I43" s="16"/>
      <c r="J43" s="16">
        <f t="shared" si="15"/>
        <v>0.90218034798412816</v>
      </c>
      <c r="K43" s="16">
        <f t="shared" si="2"/>
        <v>1536.2781988068571</v>
      </c>
      <c r="L43" s="16">
        <f t="shared" si="3"/>
        <v>64523.684349887997</v>
      </c>
      <c r="M43" s="16">
        <f t="shared" si="0"/>
        <v>1467.1776683340331</v>
      </c>
      <c r="N43" s="16">
        <f t="shared" si="4"/>
        <v>1323.6588593721397</v>
      </c>
      <c r="O43" s="4">
        <f t="shared" si="5"/>
        <v>62.341140627860341</v>
      </c>
      <c r="P43" s="16">
        <f t="shared" si="6"/>
        <v>4.4979177942179174</v>
      </c>
    </row>
    <row r="44" spans="1:16" x14ac:dyDescent="0.3">
      <c r="A44" s="7">
        <v>43</v>
      </c>
      <c r="B44" s="7">
        <f t="shared" si="7"/>
        <v>1849</v>
      </c>
      <c r="C44" s="8">
        <v>45474</v>
      </c>
      <c r="D44" s="7">
        <v>1205</v>
      </c>
      <c r="E44" s="4">
        <f t="shared" si="8"/>
        <v>1542.1666666666667</v>
      </c>
      <c r="F44" s="4">
        <f t="shared" si="11"/>
        <v>1548.25</v>
      </c>
      <c r="G44" s="16">
        <f t="shared" si="12"/>
        <v>0.77829807847569832</v>
      </c>
      <c r="H44" s="16"/>
      <c r="I44" s="16"/>
      <c r="J44" s="16">
        <f t="shared" si="15"/>
        <v>0.90990282508573817</v>
      </c>
      <c r="K44" s="16">
        <f t="shared" si="2"/>
        <v>1324.3172422137006</v>
      </c>
      <c r="L44" s="16">
        <f t="shared" si="3"/>
        <v>56945.641415189129</v>
      </c>
      <c r="M44" s="16">
        <f t="shared" si="0"/>
        <v>1474.0496128787759</v>
      </c>
      <c r="N44" s="16">
        <f t="shared" si="4"/>
        <v>1341.2419070749368</v>
      </c>
      <c r="O44" s="4">
        <f t="shared" si="5"/>
        <v>-136.24190707493676</v>
      </c>
      <c r="P44" s="16">
        <f t="shared" si="6"/>
        <v>11.306382329870271</v>
      </c>
    </row>
    <row r="45" spans="1:16" x14ac:dyDescent="0.3">
      <c r="A45" s="7">
        <v>44</v>
      </c>
      <c r="B45" s="7">
        <f t="shared" si="7"/>
        <v>1936</v>
      </c>
      <c r="C45" s="8">
        <v>45505</v>
      </c>
      <c r="D45" s="7">
        <v>1295</v>
      </c>
      <c r="E45" s="4">
        <f t="shared" si="8"/>
        <v>1553.3333333333333</v>
      </c>
      <c r="F45" s="4">
        <f t="shared" si="11"/>
        <v>1547.75</v>
      </c>
      <c r="G45" s="16">
        <f t="shared" si="12"/>
        <v>0.83669843320949766</v>
      </c>
      <c r="H45" s="16"/>
      <c r="I45" s="16"/>
      <c r="J45" s="16">
        <f t="shared" si="15"/>
        <v>0.83537461329344964</v>
      </c>
      <c r="K45" s="16">
        <f t="shared" si="2"/>
        <v>1550.2027226976475</v>
      </c>
      <c r="L45" s="16">
        <f t="shared" si="3"/>
        <v>68208.919798696486</v>
      </c>
      <c r="M45" s="16">
        <f t="shared" si="0"/>
        <v>1480.9215574235188</v>
      </c>
      <c r="N45" s="16">
        <f t="shared" si="4"/>
        <v>1237.1242733506053</v>
      </c>
      <c r="O45" s="4">
        <f t="shared" si="5"/>
        <v>57.875726649394664</v>
      </c>
      <c r="P45" s="16">
        <f t="shared" si="6"/>
        <v>4.4691680810343373</v>
      </c>
    </row>
    <row r="46" spans="1:16" x14ac:dyDescent="0.3">
      <c r="A46" s="7">
        <v>45</v>
      </c>
      <c r="B46" s="7">
        <f t="shared" si="7"/>
        <v>2025</v>
      </c>
      <c r="C46" s="8">
        <v>45536</v>
      </c>
      <c r="D46" s="7">
        <v>1136</v>
      </c>
      <c r="E46" s="4">
        <f t="shared" si="8"/>
        <v>1544.3333333333333</v>
      </c>
      <c r="F46" s="4">
        <f t="shared" si="11"/>
        <v>1548.8333333333333</v>
      </c>
      <c r="G46" s="16">
        <f t="shared" si="12"/>
        <v>0.73345528892714951</v>
      </c>
      <c r="H46" s="16"/>
      <c r="I46" s="16"/>
      <c r="J46" s="16">
        <f t="shared" si="15"/>
        <v>0.83907363841190108</v>
      </c>
      <c r="K46" s="16">
        <f t="shared" si="2"/>
        <v>1353.8740201039873</v>
      </c>
      <c r="L46" s="16">
        <f t="shared" si="3"/>
        <v>60924.330904679431</v>
      </c>
      <c r="M46" s="16">
        <f t="shared" si="0"/>
        <v>1487.7935019682616</v>
      </c>
      <c r="N46" s="16">
        <f t="shared" si="4"/>
        <v>1248.3683069020931</v>
      </c>
      <c r="O46" s="4">
        <f t="shared" si="5"/>
        <v>-112.36830690209308</v>
      </c>
      <c r="P46" s="16">
        <f t="shared" si="6"/>
        <v>9.8915763118039681</v>
      </c>
    </row>
    <row r="47" spans="1:16" x14ac:dyDescent="0.3">
      <c r="A47" s="7">
        <v>46</v>
      </c>
      <c r="B47" s="7">
        <f t="shared" si="7"/>
        <v>2116</v>
      </c>
      <c r="C47" s="8">
        <v>45566</v>
      </c>
      <c r="D47" s="7">
        <v>1211</v>
      </c>
      <c r="E47" s="4">
        <f t="shared" si="8"/>
        <v>1532</v>
      </c>
      <c r="F47" s="4">
        <f t="shared" si="11"/>
        <v>1538.1666666666665</v>
      </c>
      <c r="G47" s="16">
        <f t="shared" si="12"/>
        <v>0.78730089933904002</v>
      </c>
      <c r="H47" s="16"/>
      <c r="I47" s="16"/>
      <c r="J47" s="16">
        <f t="shared" si="15"/>
        <v>0.90947034266986104</v>
      </c>
      <c r="K47" s="16">
        <f t="shared" si="2"/>
        <v>1331.5442441421035</v>
      </c>
      <c r="L47" s="16">
        <f t="shared" si="3"/>
        <v>61251.035230536763</v>
      </c>
      <c r="M47" s="16">
        <f t="shared" si="0"/>
        <v>1494.6654465130046</v>
      </c>
      <c r="N47" s="16">
        <f t="shared" si="4"/>
        <v>1359.3538958169831</v>
      </c>
      <c r="O47" s="4">
        <f t="shared" si="5"/>
        <v>-148.35389581698314</v>
      </c>
      <c r="P47" s="16">
        <f t="shared" si="6"/>
        <v>12.250528143433785</v>
      </c>
    </row>
    <row r="48" spans="1:16" x14ac:dyDescent="0.3">
      <c r="A48" s="7">
        <v>47</v>
      </c>
      <c r="B48" s="7">
        <f t="shared" si="7"/>
        <v>2209</v>
      </c>
      <c r="C48" s="8">
        <v>45597</v>
      </c>
      <c r="D48" s="7">
        <v>1156</v>
      </c>
      <c r="E48" s="4">
        <f t="shared" si="8"/>
        <v>1483.75</v>
      </c>
      <c r="F48" s="4">
        <f t="shared" si="11"/>
        <v>1507.875</v>
      </c>
      <c r="G48" s="16">
        <f t="shared" si="12"/>
        <v>0.76664179723120285</v>
      </c>
      <c r="H48" s="16"/>
      <c r="I48" s="16"/>
      <c r="J48" s="16">
        <f t="shared" si="15"/>
        <v>1.0792753307114593</v>
      </c>
      <c r="K48" s="16">
        <f t="shared" si="2"/>
        <v>1071.0890605068901</v>
      </c>
      <c r="L48" s="16">
        <f t="shared" si="3"/>
        <v>50341.185843823834</v>
      </c>
      <c r="M48" s="16">
        <f t="shared" si="0"/>
        <v>1501.5373910577473</v>
      </c>
      <c r="N48" s="16">
        <f t="shared" si="4"/>
        <v>1620.5722643094721</v>
      </c>
      <c r="O48" s="4">
        <f t="shared" si="5"/>
        <v>-464.57226430947208</v>
      </c>
      <c r="P48" s="16">
        <f t="shared" si="6"/>
        <v>40.187912137497584</v>
      </c>
    </row>
    <row r="49" spans="1:16" x14ac:dyDescent="0.3">
      <c r="A49" s="7">
        <v>48</v>
      </c>
      <c r="B49" s="7">
        <f t="shared" si="7"/>
        <v>2304</v>
      </c>
      <c r="C49" s="8">
        <v>45627</v>
      </c>
      <c r="D49" s="7">
        <v>1320</v>
      </c>
      <c r="E49" s="4">
        <f t="shared" si="8"/>
        <v>1452.4166666666667</v>
      </c>
      <c r="F49" s="4">
        <f t="shared" si="11"/>
        <v>1468.0833333333335</v>
      </c>
      <c r="G49" s="16">
        <f t="shared" si="12"/>
        <v>0.89913152069024227</v>
      </c>
      <c r="H49" s="16"/>
      <c r="I49" s="16"/>
      <c r="J49" s="16">
        <f t="shared" si="15"/>
        <v>1.0993201159803305</v>
      </c>
      <c r="K49" s="16">
        <f t="shared" si="2"/>
        <v>1200.7421503634325</v>
      </c>
      <c r="L49" s="16">
        <f t="shared" si="3"/>
        <v>57635.623217444765</v>
      </c>
      <c r="M49" s="16">
        <f t="shared" si="0"/>
        <v>1508.40933560249</v>
      </c>
      <c r="N49" s="16">
        <f t="shared" si="4"/>
        <v>1658.2247257603426</v>
      </c>
      <c r="O49" s="4">
        <f t="shared" si="5"/>
        <v>-338.22472576034261</v>
      </c>
      <c r="P49" s="16">
        <f t="shared" si="6"/>
        <v>25.623085284874442</v>
      </c>
    </row>
    <row r="50" spans="1:16" x14ac:dyDescent="0.3">
      <c r="A50" s="7">
        <v>49</v>
      </c>
      <c r="B50" s="7">
        <f t="shared" si="7"/>
        <v>2401</v>
      </c>
      <c r="C50" s="8">
        <v>45658</v>
      </c>
      <c r="D50" s="7">
        <v>1430</v>
      </c>
      <c r="E50" s="4">
        <f t="shared" si="8"/>
        <v>1436.5</v>
      </c>
      <c r="F50" s="4">
        <f t="shared" si="11"/>
        <v>1444.4583333333335</v>
      </c>
      <c r="G50" s="16">
        <f t="shared" si="12"/>
        <v>0.9899904808607608</v>
      </c>
      <c r="H50" s="16"/>
      <c r="I50" s="16"/>
      <c r="J50" s="16">
        <f t="shared" ref="J50:J61" si="16">I14/$I$65</f>
        <v>1.08308675113907</v>
      </c>
      <c r="K50" s="16">
        <f t="shared" si="2"/>
        <v>1320.3005193222843</v>
      </c>
      <c r="L50" s="16">
        <f t="shared" si="3"/>
        <v>64694.725446791934</v>
      </c>
      <c r="M50" s="16">
        <f t="shared" si="0"/>
        <v>1515.2812801472328</v>
      </c>
      <c r="N50" s="16">
        <f t="shared" si="4"/>
        <v>1641.1810787765173</v>
      </c>
      <c r="O50" s="4">
        <f t="shared" si="5"/>
        <v>-211.18107877651732</v>
      </c>
      <c r="P50" s="16">
        <f t="shared" si="6"/>
        <v>14.767907606749464</v>
      </c>
    </row>
    <row r="51" spans="1:16" x14ac:dyDescent="0.3">
      <c r="A51" s="7">
        <v>50</v>
      </c>
      <c r="B51" s="7">
        <f t="shared" si="7"/>
        <v>2500</v>
      </c>
      <c r="C51" s="8">
        <v>45689</v>
      </c>
      <c r="D51" s="7">
        <v>1855</v>
      </c>
      <c r="E51" s="4">
        <f t="shared" si="8"/>
        <v>1445.0833333333333</v>
      </c>
      <c r="F51" s="4">
        <f t="shared" si="11"/>
        <v>1440.7916666666665</v>
      </c>
      <c r="G51" s="16">
        <f t="shared" si="12"/>
        <v>1.2874866248300993</v>
      </c>
      <c r="H51" s="16"/>
      <c r="I51" s="16"/>
      <c r="J51" s="16">
        <f t="shared" si="16"/>
        <v>1.2181519588333365</v>
      </c>
      <c r="K51" s="16">
        <f t="shared" si="2"/>
        <v>1522.7985199618226</v>
      </c>
      <c r="L51" s="16">
        <f t="shared" si="3"/>
        <v>76139.92599809113</v>
      </c>
      <c r="M51" s="16">
        <f t="shared" si="0"/>
        <v>1522.1532246919758</v>
      </c>
      <c r="N51" s="16">
        <f t="shared" si="4"/>
        <v>1854.2139323030101</v>
      </c>
      <c r="O51" s="4">
        <f t="shared" si="5"/>
        <v>0.7860676969899032</v>
      </c>
      <c r="P51" s="16">
        <f t="shared" si="6"/>
        <v>4.2375617088404482E-2</v>
      </c>
    </row>
    <row r="52" spans="1:16" x14ac:dyDescent="0.3">
      <c r="A52" s="7">
        <v>51</v>
      </c>
      <c r="B52" s="7">
        <f t="shared" si="7"/>
        <v>2601</v>
      </c>
      <c r="C52" s="8">
        <v>45717</v>
      </c>
      <c r="D52" s="7">
        <v>1779</v>
      </c>
      <c r="E52" s="4">
        <f>AVERAGE(D41:D52)</f>
        <v>1490.1666666666667</v>
      </c>
      <c r="F52" s="4">
        <f>AVERAGE(E51:E52)</f>
        <v>1467.625</v>
      </c>
      <c r="G52" s="16">
        <f t="shared" si="12"/>
        <v>1.2121625074525169</v>
      </c>
      <c r="H52" s="16"/>
      <c r="I52" s="16"/>
      <c r="J52" s="16">
        <f t="shared" si="16"/>
        <v>0.93221621719342396</v>
      </c>
      <c r="K52" s="16">
        <f t="shared" si="2"/>
        <v>1908.3555587092712</v>
      </c>
      <c r="L52" s="16">
        <f t="shared" si="3"/>
        <v>97326.133494172827</v>
      </c>
      <c r="M52" s="16">
        <f t="shared" si="0"/>
        <v>1529.0251692367185</v>
      </c>
      <c r="N52" s="16">
        <f t="shared" si="4"/>
        <v>1425.3820592593886</v>
      </c>
      <c r="O52" s="4">
        <f t="shared" si="5"/>
        <v>353.6179407406114</v>
      </c>
      <c r="P52" s="16">
        <f t="shared" si="6"/>
        <v>19.877343493007949</v>
      </c>
    </row>
    <row r="53" spans="1:16" x14ac:dyDescent="0.3">
      <c r="A53" s="9">
        <v>52</v>
      </c>
      <c r="B53" s="9">
        <f t="shared" si="7"/>
        <v>2704</v>
      </c>
      <c r="C53" s="10">
        <v>45748</v>
      </c>
      <c r="D53" s="9"/>
      <c r="E53" s="11"/>
      <c r="F53" s="9"/>
      <c r="G53" s="17"/>
      <c r="H53" s="17"/>
      <c r="I53" s="17"/>
      <c r="J53" s="17">
        <f t="shared" si="16"/>
        <v>1.1028552940517367</v>
      </c>
      <c r="K53" s="17"/>
      <c r="L53" s="17"/>
      <c r="M53" s="17">
        <f t="shared" si="0"/>
        <v>1535.8971137814613</v>
      </c>
      <c r="N53" s="17">
        <f t="shared" si="4"/>
        <v>1693.872263052667</v>
      </c>
      <c r="O53" s="11"/>
      <c r="P53" s="17"/>
    </row>
    <row r="54" spans="1:16" x14ac:dyDescent="0.3">
      <c r="A54" s="9">
        <v>53</v>
      </c>
      <c r="B54" s="9">
        <f t="shared" si="7"/>
        <v>2809</v>
      </c>
      <c r="C54" s="10">
        <v>45778</v>
      </c>
      <c r="D54" s="9"/>
      <c r="E54" s="9"/>
      <c r="F54" s="9"/>
      <c r="G54" s="17"/>
      <c r="H54" s="17"/>
      <c r="I54" s="17"/>
      <c r="J54" s="17">
        <f t="shared" si="16"/>
        <v>1.089092564645566</v>
      </c>
      <c r="K54" s="17"/>
      <c r="L54" s="17"/>
      <c r="M54" s="17">
        <f t="shared" si="0"/>
        <v>1542.7690583262042</v>
      </c>
      <c r="N54" s="17">
        <f t="shared" si="4"/>
        <v>1680.2183103883106</v>
      </c>
      <c r="O54" s="11"/>
      <c r="P54" s="17"/>
    </row>
    <row r="55" spans="1:16" x14ac:dyDescent="0.3">
      <c r="A55" s="9">
        <v>54</v>
      </c>
      <c r="B55" s="9">
        <f t="shared" si="7"/>
        <v>2916</v>
      </c>
      <c r="C55" s="10">
        <v>45809</v>
      </c>
      <c r="D55" s="9"/>
      <c r="E55" s="9"/>
      <c r="F55" s="9"/>
      <c r="G55" s="17"/>
      <c r="H55" s="17"/>
      <c r="I55" s="17"/>
      <c r="J55" s="17">
        <f t="shared" si="16"/>
        <v>0.90218034798412816</v>
      </c>
      <c r="K55" s="17"/>
      <c r="L55" s="17"/>
      <c r="M55" s="17">
        <f t="shared" si="0"/>
        <v>1549.641002870947</v>
      </c>
      <c r="N55" s="17">
        <f t="shared" si="4"/>
        <v>1398.0556592205844</v>
      </c>
      <c r="O55" s="11"/>
      <c r="P55" s="17"/>
    </row>
    <row r="56" spans="1:16" x14ac:dyDescent="0.3">
      <c r="A56" s="9">
        <v>55</v>
      </c>
      <c r="B56" s="9">
        <f t="shared" si="7"/>
        <v>3025</v>
      </c>
      <c r="C56" s="10">
        <v>45839</v>
      </c>
      <c r="D56" s="9"/>
      <c r="E56" s="9"/>
      <c r="F56" s="9"/>
      <c r="G56" s="17"/>
      <c r="H56" s="17"/>
      <c r="I56" s="17"/>
      <c r="J56" s="17">
        <f t="shared" si="16"/>
        <v>0.90990282508573817</v>
      </c>
      <c r="K56" s="17"/>
      <c r="L56" s="17"/>
      <c r="M56" s="17">
        <f t="shared" si="0"/>
        <v>1556.5129474156897</v>
      </c>
      <c r="N56" s="17">
        <f t="shared" si="4"/>
        <v>1416.2755281360651</v>
      </c>
      <c r="O56" s="11"/>
      <c r="P56" s="17"/>
    </row>
    <row r="57" spans="1:16" x14ac:dyDescent="0.3">
      <c r="A57" s="9">
        <v>56</v>
      </c>
      <c r="B57" s="9">
        <f t="shared" si="7"/>
        <v>3136</v>
      </c>
      <c r="C57" s="10">
        <v>45870</v>
      </c>
      <c r="D57" s="9"/>
      <c r="E57" s="9"/>
      <c r="F57" s="9"/>
      <c r="G57" s="17"/>
      <c r="H57" s="17"/>
      <c r="I57" s="17"/>
      <c r="J57" s="17">
        <f t="shared" si="16"/>
        <v>0.83537461329344964</v>
      </c>
      <c r="K57" s="17"/>
      <c r="L57" s="17"/>
      <c r="M57" s="17">
        <f t="shared" si="0"/>
        <v>1563.3848919604325</v>
      </c>
      <c r="N57" s="17">
        <f t="shared" si="4"/>
        <v>1306.0120495502679</v>
      </c>
      <c r="O57" s="11"/>
      <c r="P57" s="17"/>
    </row>
    <row r="58" spans="1:16" x14ac:dyDescent="0.3">
      <c r="A58" s="9">
        <v>57</v>
      </c>
      <c r="B58" s="9">
        <f t="shared" si="7"/>
        <v>3249</v>
      </c>
      <c r="C58" s="10">
        <v>45901</v>
      </c>
      <c r="D58" s="9"/>
      <c r="E58" s="9"/>
      <c r="F58" s="9"/>
      <c r="G58" s="17"/>
      <c r="H58" s="17"/>
      <c r="I58" s="17"/>
      <c r="J58" s="17">
        <f t="shared" si="16"/>
        <v>0.83907363841190108</v>
      </c>
      <c r="K58" s="17"/>
      <c r="L58" s="17"/>
      <c r="M58" s="17">
        <f t="shared" si="0"/>
        <v>1570.2568365051754</v>
      </c>
      <c r="N58" s="17">
        <f t="shared" si="4"/>
        <v>1317.5611170475593</v>
      </c>
      <c r="O58" s="11"/>
      <c r="P58" s="17"/>
    </row>
    <row r="59" spans="1:16" x14ac:dyDescent="0.3">
      <c r="A59" s="9">
        <v>58</v>
      </c>
      <c r="B59" s="9">
        <f t="shared" si="7"/>
        <v>3364</v>
      </c>
      <c r="C59" s="10">
        <v>45931</v>
      </c>
      <c r="D59" s="9"/>
      <c r="E59" s="9"/>
      <c r="F59" s="9"/>
      <c r="G59" s="17"/>
      <c r="H59" s="17"/>
      <c r="I59" s="17"/>
      <c r="J59" s="17">
        <f t="shared" si="16"/>
        <v>0.90947034266986104</v>
      </c>
      <c r="K59" s="17"/>
      <c r="L59" s="17"/>
      <c r="M59" s="17">
        <f t="shared" si="0"/>
        <v>1577.1287810499182</v>
      </c>
      <c r="N59" s="17">
        <f t="shared" si="4"/>
        <v>1434.3518529359694</v>
      </c>
      <c r="O59" s="11"/>
      <c r="P59" s="17"/>
    </row>
    <row r="60" spans="1:16" x14ac:dyDescent="0.3">
      <c r="A60" s="9">
        <v>59</v>
      </c>
      <c r="B60" s="9">
        <f t="shared" si="7"/>
        <v>3481</v>
      </c>
      <c r="C60" s="10">
        <v>45962</v>
      </c>
      <c r="D60" s="9"/>
      <c r="E60" s="9"/>
      <c r="F60" s="9"/>
      <c r="G60" s="17"/>
      <c r="H60" s="17"/>
      <c r="I60" s="17"/>
      <c r="J60" s="17">
        <f t="shared" si="16"/>
        <v>1.0792753307114593</v>
      </c>
      <c r="K60" s="17"/>
      <c r="L60" s="17"/>
      <c r="M60" s="17">
        <f t="shared" si="0"/>
        <v>1584.0007255946609</v>
      </c>
      <c r="N60" s="17">
        <f t="shared" si="4"/>
        <v>1709.5729069633692</v>
      </c>
      <c r="O60" s="11"/>
      <c r="P60" s="17"/>
    </row>
    <row r="61" spans="1:16" x14ac:dyDescent="0.3">
      <c r="A61" s="9">
        <v>60</v>
      </c>
      <c r="B61" s="9">
        <f t="shared" si="7"/>
        <v>3600</v>
      </c>
      <c r="C61" s="10">
        <v>45992</v>
      </c>
      <c r="D61" s="9"/>
      <c r="E61" s="9"/>
      <c r="F61" s="9"/>
      <c r="G61" s="17"/>
      <c r="H61" s="17"/>
      <c r="I61" s="17"/>
      <c r="J61" s="17">
        <f t="shared" si="16"/>
        <v>1.0993201159803305</v>
      </c>
      <c r="K61" s="17"/>
      <c r="L61" s="17"/>
      <c r="M61" s="17">
        <f t="shared" si="0"/>
        <v>1590.8726701394039</v>
      </c>
      <c r="N61" s="17">
        <f t="shared" si="4"/>
        <v>1748.8783282475877</v>
      </c>
      <c r="O61" s="11"/>
      <c r="P61" s="17"/>
    </row>
    <row r="62" spans="1:16" x14ac:dyDescent="0.3">
      <c r="A62" s="9">
        <v>61</v>
      </c>
      <c r="B62" s="9">
        <f t="shared" si="7"/>
        <v>3721</v>
      </c>
      <c r="C62" s="10">
        <v>46023</v>
      </c>
      <c r="D62" s="9"/>
      <c r="E62" s="9"/>
      <c r="F62" s="9"/>
      <c r="G62" s="17"/>
      <c r="H62" s="17"/>
      <c r="I62" s="17"/>
      <c r="J62" s="17">
        <f>I14/$I$65</f>
        <v>1.08308675113907</v>
      </c>
      <c r="K62" s="17"/>
      <c r="L62" s="17"/>
      <c r="M62" s="17">
        <f t="shared" si="0"/>
        <v>1597.7446146841467</v>
      </c>
      <c r="N62" s="17">
        <f t="shared" si="4"/>
        <v>1730.4960238681977</v>
      </c>
      <c r="O62" s="11"/>
      <c r="P62" s="17"/>
    </row>
    <row r="63" spans="1:16" x14ac:dyDescent="0.3">
      <c r="A63" s="9">
        <v>62</v>
      </c>
      <c r="B63" s="9">
        <f t="shared" si="7"/>
        <v>3844</v>
      </c>
      <c r="C63" s="10">
        <v>46054</v>
      </c>
      <c r="D63" s="9"/>
      <c r="E63" s="9"/>
      <c r="F63" s="9"/>
      <c r="G63" s="17"/>
      <c r="H63" s="17"/>
      <c r="I63" s="17"/>
      <c r="J63" s="17">
        <f>I15/$I$65</f>
        <v>1.2181519588333365</v>
      </c>
      <c r="K63" s="17"/>
      <c r="L63" s="17"/>
      <c r="M63" s="17">
        <f t="shared" si="0"/>
        <v>1604.6165592288894</v>
      </c>
      <c r="N63" s="17">
        <f t="shared" si="4"/>
        <v>1954.6668048010802</v>
      </c>
      <c r="O63" s="11"/>
      <c r="P63" s="17"/>
    </row>
    <row r="64" spans="1:16" x14ac:dyDescent="0.3">
      <c r="A64" s="9">
        <v>63</v>
      </c>
      <c r="B64" s="9">
        <f t="shared" si="7"/>
        <v>3969</v>
      </c>
      <c r="C64" s="10">
        <v>46082</v>
      </c>
      <c r="D64" s="9"/>
      <c r="E64" s="9"/>
      <c r="F64" s="9"/>
      <c r="G64" s="17"/>
      <c r="H64" s="17"/>
      <c r="I64" s="17"/>
      <c r="J64" s="17">
        <f>I16/$I$65</f>
        <v>0.93221621719342396</v>
      </c>
      <c r="K64" s="17"/>
      <c r="L64" s="17"/>
      <c r="M64" s="17">
        <f t="shared" si="0"/>
        <v>1611.4885037736321</v>
      </c>
      <c r="N64" s="17">
        <f t="shared" si="4"/>
        <v>1502.255717038546</v>
      </c>
      <c r="O64" s="11"/>
      <c r="P64" s="17"/>
    </row>
    <row r="65" spans="1:16" x14ac:dyDescent="0.3">
      <c r="A65" s="2">
        <f>SUM(A2:A52)</f>
        <v>1326</v>
      </c>
      <c r="B65" s="2">
        <f>SUM(B2:B52)</f>
        <v>45526</v>
      </c>
      <c r="C65" s="7"/>
      <c r="D65" s="7"/>
      <c r="E65" s="7"/>
      <c r="F65" s="7"/>
      <c r="G65" s="16"/>
      <c r="H65" s="15">
        <f>AVERAGE(H14:H25)</f>
        <v>1.0169302754238607</v>
      </c>
      <c r="I65" s="15">
        <f>AVERAGE(I14:I25)</f>
        <v>0.99999999999999989</v>
      </c>
      <c r="J65" s="16"/>
      <c r="K65" s="15">
        <f>SUM(K2:K52)</f>
        <v>69218.554336525558</v>
      </c>
      <c r="L65" s="15">
        <f>SUM(L2:L52)</f>
        <v>1875617.3999690725</v>
      </c>
      <c r="M65" s="16"/>
      <c r="N65" s="16"/>
      <c r="O65" s="7"/>
      <c r="P65" s="16"/>
    </row>
    <row r="66" spans="1:16" x14ac:dyDescent="0.3">
      <c r="A66" s="7"/>
      <c r="B66" s="7"/>
      <c r="C66" s="7"/>
      <c r="D66" s="7"/>
      <c r="E66" s="7"/>
      <c r="F66" s="7"/>
      <c r="G66" s="16"/>
      <c r="H66" s="16"/>
      <c r="I66" s="16"/>
      <c r="J66" s="16"/>
      <c r="K66" s="16"/>
      <c r="L66" s="16"/>
      <c r="M66" s="16"/>
      <c r="N66" s="16"/>
      <c r="O66" s="7"/>
      <c r="P66" s="16"/>
    </row>
    <row r="67" spans="1:16" x14ac:dyDescent="0.3">
      <c r="A67" s="7"/>
      <c r="B67" s="7"/>
      <c r="C67" s="7"/>
      <c r="D67" s="7"/>
      <c r="E67" s="7"/>
      <c r="F67" s="7"/>
      <c r="G67" s="16"/>
      <c r="H67" s="16"/>
      <c r="I67" s="16"/>
      <c r="J67" s="15" t="s">
        <v>80</v>
      </c>
      <c r="K67" s="15">
        <f>SLOPE(K2:K52, A2:A52)</f>
        <v>6.8719445447428127</v>
      </c>
      <c r="L67" s="16"/>
      <c r="M67" s="16"/>
      <c r="N67" s="16"/>
      <c r="O67" s="2" t="s">
        <v>84</v>
      </c>
      <c r="P67" s="15">
        <f>AVERAGE(P2:P52)</f>
        <v>8.9599318528392704</v>
      </c>
    </row>
    <row r="68" spans="1:16" x14ac:dyDescent="0.3">
      <c r="A68" s="7"/>
      <c r="B68" s="7"/>
      <c r="C68" s="7"/>
      <c r="D68" s="7"/>
      <c r="E68" s="7"/>
      <c r="F68" s="7"/>
      <c r="G68" s="16"/>
      <c r="H68" s="16"/>
      <c r="I68" s="16"/>
      <c r="J68" s="15" t="s">
        <v>81</v>
      </c>
      <c r="K68" s="15">
        <f>INTERCEPT(K2:K52, A2:A52)</f>
        <v>1178.5559974548351</v>
      </c>
      <c r="L68" s="16"/>
      <c r="M68" s="16"/>
      <c r="N68" s="16"/>
      <c r="O68" s="2" t="s">
        <v>96</v>
      </c>
      <c r="P68" s="15">
        <f>SQRT(SUMXMY2(D2:D52, N2:N52)/COUNT(D2:D52))</f>
        <v>170.1294146731903</v>
      </c>
    </row>
    <row r="72" spans="1:16" x14ac:dyDescent="0.25">
      <c r="A72" s="35" t="s">
        <v>58</v>
      </c>
      <c r="B72" s="35"/>
      <c r="C72" s="35"/>
      <c r="D72" s="35"/>
      <c r="E72" s="35"/>
      <c r="F72" s="35"/>
    </row>
    <row r="73" spans="1:16" x14ac:dyDescent="0.25">
      <c r="A73" s="6" t="s">
        <v>59</v>
      </c>
      <c r="B73" s="6">
        <v>2021</v>
      </c>
      <c r="C73" s="6">
        <v>2022</v>
      </c>
      <c r="D73" s="6">
        <v>2023</v>
      </c>
      <c r="E73" s="6">
        <v>2024</v>
      </c>
      <c r="F73" s="6">
        <v>2025</v>
      </c>
    </row>
    <row r="74" spans="1:16" x14ac:dyDescent="0.25">
      <c r="A74" s="6" t="s">
        <v>60</v>
      </c>
      <c r="B74" s="7">
        <v>1326</v>
      </c>
      <c r="C74" s="7">
        <v>1372</v>
      </c>
      <c r="D74" s="7">
        <v>1481</v>
      </c>
      <c r="E74" s="7">
        <v>1621</v>
      </c>
      <c r="F74" s="7">
        <v>1430</v>
      </c>
    </row>
    <row r="75" spans="1:16" x14ac:dyDescent="0.25">
      <c r="A75" s="6" t="s">
        <v>61</v>
      </c>
      <c r="B75" s="7">
        <v>1434</v>
      </c>
      <c r="C75" s="7">
        <v>1483</v>
      </c>
      <c r="D75" s="7">
        <v>1600</v>
      </c>
      <c r="E75" s="7">
        <v>1752</v>
      </c>
      <c r="F75" s="7">
        <v>1855</v>
      </c>
    </row>
    <row r="76" spans="1:16" x14ac:dyDescent="0.25">
      <c r="A76" s="6" t="s">
        <v>62</v>
      </c>
      <c r="B76" s="7">
        <v>1017</v>
      </c>
      <c r="C76" s="7">
        <v>1050</v>
      </c>
      <c r="D76" s="7">
        <v>1132</v>
      </c>
      <c r="E76" s="7">
        <v>1238</v>
      </c>
      <c r="F76" s="7">
        <v>1779</v>
      </c>
    </row>
    <row r="77" spans="1:16" x14ac:dyDescent="0.25">
      <c r="A77" s="6" t="s">
        <v>63</v>
      </c>
      <c r="B77" s="7">
        <v>1152</v>
      </c>
      <c r="C77" s="7">
        <v>1190</v>
      </c>
      <c r="D77" s="7">
        <v>1284</v>
      </c>
      <c r="E77" s="7">
        <v>2091</v>
      </c>
      <c r="F77" s="19"/>
    </row>
    <row r="78" spans="1:16" x14ac:dyDescent="0.25">
      <c r="A78" s="6" t="s">
        <v>64</v>
      </c>
      <c r="B78" s="7">
        <v>1197</v>
      </c>
      <c r="C78" s="7">
        <v>1236</v>
      </c>
      <c r="D78" s="7">
        <v>1333</v>
      </c>
      <c r="E78" s="7">
        <v>2018</v>
      </c>
      <c r="F78" s="19"/>
    </row>
    <row r="79" spans="1:16" x14ac:dyDescent="0.25">
      <c r="A79" s="6" t="s">
        <v>65</v>
      </c>
      <c r="B79" s="7">
        <v>1120</v>
      </c>
      <c r="C79" s="7">
        <v>1157</v>
      </c>
      <c r="D79" s="7">
        <v>1251</v>
      </c>
      <c r="E79" s="7">
        <v>1386</v>
      </c>
      <c r="F79" s="19"/>
    </row>
    <row r="80" spans="1:16" x14ac:dyDescent="0.25">
      <c r="A80" s="6" t="s">
        <v>66</v>
      </c>
      <c r="B80" s="7">
        <v>1210</v>
      </c>
      <c r="C80" s="7">
        <v>1250</v>
      </c>
      <c r="D80" s="7">
        <v>1351</v>
      </c>
      <c r="E80" s="7">
        <v>1205</v>
      </c>
      <c r="F80" s="19"/>
    </row>
    <row r="81" spans="1:6" x14ac:dyDescent="0.25">
      <c r="A81" s="6" t="s">
        <v>67</v>
      </c>
      <c r="B81" s="7">
        <v>1043</v>
      </c>
      <c r="C81" s="7">
        <v>1077</v>
      </c>
      <c r="D81" s="7">
        <v>1161</v>
      </c>
      <c r="E81" s="7">
        <v>1295</v>
      </c>
      <c r="F81" s="19"/>
    </row>
    <row r="82" spans="1:6" x14ac:dyDescent="0.25">
      <c r="A82" s="6" t="s">
        <v>68</v>
      </c>
      <c r="B82" s="7">
        <v>1117</v>
      </c>
      <c r="C82" s="7">
        <v>1153</v>
      </c>
      <c r="D82" s="7">
        <v>1244</v>
      </c>
      <c r="E82" s="7">
        <v>1136</v>
      </c>
      <c r="F82" s="19"/>
    </row>
    <row r="83" spans="1:6" x14ac:dyDescent="0.25">
      <c r="A83" s="6" t="s">
        <v>69</v>
      </c>
      <c r="B83" s="7">
        <v>1222</v>
      </c>
      <c r="C83" s="7">
        <v>1260</v>
      </c>
      <c r="D83" s="7">
        <v>1359</v>
      </c>
      <c r="E83" s="7">
        <v>1211</v>
      </c>
      <c r="F83" s="19"/>
    </row>
    <row r="84" spans="1:6" x14ac:dyDescent="0.25">
      <c r="A84" s="6" t="s">
        <v>70</v>
      </c>
      <c r="B84" s="7">
        <v>1562</v>
      </c>
      <c r="C84" s="7">
        <v>1610</v>
      </c>
      <c r="D84" s="7">
        <v>1735</v>
      </c>
      <c r="E84" s="7">
        <v>1156</v>
      </c>
      <c r="F84" s="19"/>
    </row>
    <row r="85" spans="1:6" x14ac:dyDescent="0.25">
      <c r="A85" s="6" t="s">
        <v>71</v>
      </c>
      <c r="B85" s="7">
        <v>1524</v>
      </c>
      <c r="C85" s="7">
        <v>1572</v>
      </c>
      <c r="D85" s="7">
        <v>1696</v>
      </c>
      <c r="E85" s="7">
        <v>1320</v>
      </c>
      <c r="F85" s="19"/>
    </row>
  </sheetData>
  <mergeCells count="1">
    <mergeCell ref="A72:F72"/>
  </mergeCells>
  <pageMargins left="0.2" right="0" top="0.25" bottom="0.25" header="0" footer="0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F38F-0A22-4F8C-8C9E-4B10910DDF7A}">
  <dimension ref="A1:P85"/>
  <sheetViews>
    <sheetView zoomScaleNormal="100" workbookViewId="0">
      <pane ySplit="1" topLeftCell="A2" activePane="bottomLeft" state="frozen"/>
      <selection pane="bottomLeft"/>
    </sheetView>
  </sheetViews>
  <sheetFormatPr defaultRowHeight="12" x14ac:dyDescent="0.3"/>
  <cols>
    <col min="1" max="16384" width="8.88671875" style="20"/>
  </cols>
  <sheetData>
    <row r="1" spans="1:16" s="3" customFormat="1" ht="48" x14ac:dyDescent="0.3">
      <c r="A1" s="1" t="s">
        <v>85</v>
      </c>
      <c r="B1" s="1" t="s">
        <v>89</v>
      </c>
      <c r="C1" s="2" t="s">
        <v>0</v>
      </c>
      <c r="D1" s="2" t="s">
        <v>1</v>
      </c>
      <c r="E1" s="1" t="s">
        <v>86</v>
      </c>
      <c r="F1" s="1" t="s">
        <v>55</v>
      </c>
      <c r="G1" s="14" t="s">
        <v>72</v>
      </c>
      <c r="H1" s="14" t="s">
        <v>56</v>
      </c>
      <c r="I1" s="14" t="s">
        <v>57</v>
      </c>
      <c r="J1" s="14" t="s">
        <v>54</v>
      </c>
      <c r="K1" s="14" t="s">
        <v>88</v>
      </c>
      <c r="L1" s="14" t="s">
        <v>87</v>
      </c>
      <c r="M1" s="14" t="s">
        <v>92</v>
      </c>
      <c r="N1" s="14" t="s">
        <v>97</v>
      </c>
      <c r="O1" s="2" t="s">
        <v>82</v>
      </c>
      <c r="P1" s="15" t="s">
        <v>83</v>
      </c>
    </row>
    <row r="2" spans="1:16" x14ac:dyDescent="0.3">
      <c r="A2" s="7">
        <v>1</v>
      </c>
      <c r="B2" s="7">
        <f>A2^2</f>
        <v>1</v>
      </c>
      <c r="C2" s="8">
        <v>44197</v>
      </c>
      <c r="D2" s="7">
        <v>1441</v>
      </c>
      <c r="E2" s="7"/>
      <c r="F2" s="7"/>
      <c r="G2" s="16"/>
      <c r="H2" s="16"/>
      <c r="I2" s="16"/>
      <c r="J2" s="16">
        <f>I14/$I$65</f>
        <v>1.0953674964600142</v>
      </c>
      <c r="K2" s="16">
        <f>D2/J2</f>
        <v>1315.5402224887937</v>
      </c>
      <c r="L2" s="16">
        <f>A2*K2</f>
        <v>1315.5402224887937</v>
      </c>
      <c r="M2" s="16">
        <f t="shared" ref="M2:M64" si="0">($K$67*A2)+$K$68</f>
        <v>1307.4998073202835</v>
      </c>
      <c r="N2" s="16">
        <f>M2*J2</f>
        <v>1432.1927905663699</v>
      </c>
      <c r="O2" s="4">
        <f>D2-N2</f>
        <v>8.8072094336300779</v>
      </c>
      <c r="P2" s="16">
        <f>ABS((O2/D2)*100)</f>
        <v>0.61118733057807617</v>
      </c>
    </row>
    <row r="3" spans="1:16" x14ac:dyDescent="0.3">
      <c r="A3" s="7">
        <v>2</v>
      </c>
      <c r="B3" s="7">
        <f>A3^2</f>
        <v>4</v>
      </c>
      <c r="C3" s="8">
        <v>44228</v>
      </c>
      <c r="D3" s="7">
        <v>1424</v>
      </c>
      <c r="E3" s="7"/>
      <c r="F3" s="7"/>
      <c r="G3" s="16"/>
      <c r="H3" s="16"/>
      <c r="I3" s="16"/>
      <c r="J3" s="16">
        <f t="shared" ref="J3:J13" si="1">I15</f>
        <v>1.1552147862273519</v>
      </c>
      <c r="K3" s="16">
        <f t="shared" ref="K3:K52" si="2">D3/J3</f>
        <v>1232.6712027729793</v>
      </c>
      <c r="L3" s="16">
        <f t="shared" ref="L3:L52" si="3">A3*K3</f>
        <v>2465.3424055459586</v>
      </c>
      <c r="M3" s="16">
        <f t="shared" si="0"/>
        <v>1312.4608810066031</v>
      </c>
      <c r="N3" s="16">
        <f t="shared" ref="N3:N64" si="4">M3*J3</f>
        <v>1516.1742160838048</v>
      </c>
      <c r="O3" s="4">
        <f t="shared" ref="O3:O52" si="5">D3-N3</f>
        <v>-92.174216083804822</v>
      </c>
      <c r="P3" s="16">
        <f t="shared" ref="P3:P52" si="6">ABS((O3/D3)*100)</f>
        <v>6.4729084328514626</v>
      </c>
    </row>
    <row r="4" spans="1:16" x14ac:dyDescent="0.3">
      <c r="A4" s="7">
        <v>3</v>
      </c>
      <c r="B4" s="7">
        <f t="shared" ref="B4:B64" si="7">A4^2</f>
        <v>9</v>
      </c>
      <c r="C4" s="8">
        <v>44256</v>
      </c>
      <c r="D4" s="7">
        <v>1230</v>
      </c>
      <c r="E4" s="7"/>
      <c r="F4" s="7"/>
      <c r="G4" s="16"/>
      <c r="H4" s="16"/>
      <c r="I4" s="16"/>
      <c r="J4" s="16">
        <f t="shared" si="1"/>
        <v>1.0218033103873576</v>
      </c>
      <c r="K4" s="16">
        <f t="shared" si="2"/>
        <v>1203.7541741117639</v>
      </c>
      <c r="L4" s="16">
        <f t="shared" si="3"/>
        <v>3611.2625223352916</v>
      </c>
      <c r="M4" s="16">
        <f t="shared" si="0"/>
        <v>1317.421954692923</v>
      </c>
      <c r="N4" s="16">
        <f t="shared" si="4"/>
        <v>1346.1461144822122</v>
      </c>
      <c r="O4" s="4">
        <f t="shared" si="5"/>
        <v>-116.14611448221217</v>
      </c>
      <c r="P4" s="16">
        <f t="shared" si="6"/>
        <v>9.4427735351392013</v>
      </c>
    </row>
    <row r="5" spans="1:16" x14ac:dyDescent="0.3">
      <c r="A5" s="7">
        <v>4</v>
      </c>
      <c r="B5" s="7">
        <f t="shared" si="7"/>
        <v>16</v>
      </c>
      <c r="C5" s="8">
        <v>44287</v>
      </c>
      <c r="D5" s="7">
        <v>1184</v>
      </c>
      <c r="E5" s="7"/>
      <c r="F5" s="7"/>
      <c r="G5" s="16"/>
      <c r="H5" s="16"/>
      <c r="I5" s="16"/>
      <c r="J5" s="16">
        <f t="shared" si="1"/>
        <v>1.0607799590825009</v>
      </c>
      <c r="K5" s="16">
        <f t="shared" si="2"/>
        <v>1116.1598499881877</v>
      </c>
      <c r="L5" s="16">
        <f t="shared" si="3"/>
        <v>4464.6393999527509</v>
      </c>
      <c r="M5" s="16">
        <f t="shared" si="0"/>
        <v>1322.3830283792429</v>
      </c>
      <c r="N5" s="16">
        <f t="shared" si="4"/>
        <v>1402.7574147355269</v>
      </c>
      <c r="O5" s="4">
        <f t="shared" si="5"/>
        <v>-218.75741473552694</v>
      </c>
      <c r="P5" s="16">
        <f t="shared" si="6"/>
        <v>18.476133001311396</v>
      </c>
    </row>
    <row r="6" spans="1:16" x14ac:dyDescent="0.3">
      <c r="A6" s="7">
        <v>5</v>
      </c>
      <c r="B6" s="7">
        <f t="shared" si="7"/>
        <v>25</v>
      </c>
      <c r="C6" s="8">
        <v>44317</v>
      </c>
      <c r="D6" s="7">
        <v>1177</v>
      </c>
      <c r="E6" s="7"/>
      <c r="F6" s="7"/>
      <c r="G6" s="16"/>
      <c r="H6" s="16"/>
      <c r="I6" s="16"/>
      <c r="J6" s="16">
        <f t="shared" si="1"/>
        <v>1.0226700037473146</v>
      </c>
      <c r="K6" s="16">
        <f t="shared" si="2"/>
        <v>1150.90889112537</v>
      </c>
      <c r="L6" s="16">
        <f t="shared" si="3"/>
        <v>5754.5444556268503</v>
      </c>
      <c r="M6" s="16">
        <f t="shared" si="0"/>
        <v>1327.3441020655625</v>
      </c>
      <c r="N6" s="16">
        <f t="shared" si="4"/>
        <v>1357.4349978333648</v>
      </c>
      <c r="O6" s="4">
        <f t="shared" si="5"/>
        <v>-180.43499783336483</v>
      </c>
      <c r="P6" s="16">
        <f t="shared" si="6"/>
        <v>15.330076281509331</v>
      </c>
    </row>
    <row r="7" spans="1:16" x14ac:dyDescent="0.3">
      <c r="A7" s="7">
        <v>6</v>
      </c>
      <c r="B7" s="7">
        <f t="shared" si="7"/>
        <v>36</v>
      </c>
      <c r="C7" s="8">
        <v>44348</v>
      </c>
      <c r="D7" s="7">
        <v>1282</v>
      </c>
      <c r="E7" s="7"/>
      <c r="F7" s="7"/>
      <c r="G7" s="16"/>
      <c r="H7" s="16"/>
      <c r="I7" s="16"/>
      <c r="J7" s="16">
        <f t="shared" si="1"/>
        <v>0.93990484342566571</v>
      </c>
      <c r="K7" s="16">
        <f t="shared" si="2"/>
        <v>1363.9678622439076</v>
      </c>
      <c r="L7" s="16">
        <f t="shared" si="3"/>
        <v>8183.807173463445</v>
      </c>
      <c r="M7" s="16">
        <f t="shared" si="0"/>
        <v>1332.3051757518824</v>
      </c>
      <c r="N7" s="16">
        <f t="shared" si="4"/>
        <v>1252.240087610277</v>
      </c>
      <c r="O7" s="4">
        <f t="shared" si="5"/>
        <v>29.759912389723013</v>
      </c>
      <c r="P7" s="16">
        <f t="shared" si="6"/>
        <v>2.3213660210392368</v>
      </c>
    </row>
    <row r="8" spans="1:16" x14ac:dyDescent="0.3">
      <c r="A8" s="7">
        <v>7</v>
      </c>
      <c r="B8" s="7">
        <f t="shared" si="7"/>
        <v>49</v>
      </c>
      <c r="C8" s="8">
        <v>44378</v>
      </c>
      <c r="D8" s="7">
        <v>1146</v>
      </c>
      <c r="E8" s="7"/>
      <c r="F8" s="7"/>
      <c r="G8" s="16"/>
      <c r="H8" s="16"/>
      <c r="I8" s="16"/>
      <c r="J8" s="16">
        <f t="shared" si="1"/>
        <v>0.83155619245633916</v>
      </c>
      <c r="K8" s="16">
        <f t="shared" si="2"/>
        <v>1378.1389765312472</v>
      </c>
      <c r="L8" s="16">
        <f t="shared" si="3"/>
        <v>9646.9728357187305</v>
      </c>
      <c r="M8" s="16">
        <f t="shared" si="0"/>
        <v>1337.2662494382023</v>
      </c>
      <c r="N8" s="16">
        <f t="shared" si="4"/>
        <v>1112.0120306832007</v>
      </c>
      <c r="O8" s="4">
        <f t="shared" si="5"/>
        <v>33.987969316799308</v>
      </c>
      <c r="P8" s="16">
        <f t="shared" si="6"/>
        <v>2.9657913889004632</v>
      </c>
    </row>
    <row r="9" spans="1:16" x14ac:dyDescent="0.3">
      <c r="A9" s="7">
        <v>8</v>
      </c>
      <c r="B9" s="7">
        <f t="shared" si="7"/>
        <v>64</v>
      </c>
      <c r="C9" s="8">
        <v>44409</v>
      </c>
      <c r="D9" s="7">
        <v>1110</v>
      </c>
      <c r="E9" s="7"/>
      <c r="F9" s="7"/>
      <c r="G9" s="16"/>
      <c r="H9" s="16"/>
      <c r="I9" s="16"/>
      <c r="J9" s="16">
        <f t="shared" si="1"/>
        <v>0.82907980831819827</v>
      </c>
      <c r="K9" s="16">
        <f t="shared" si="2"/>
        <v>1338.8337152386487</v>
      </c>
      <c r="L9" s="16">
        <f t="shared" si="3"/>
        <v>10710.669721909189</v>
      </c>
      <c r="M9" s="16">
        <f t="shared" si="0"/>
        <v>1342.2273231245219</v>
      </c>
      <c r="N9" s="16">
        <f t="shared" si="4"/>
        <v>1112.813571775527</v>
      </c>
      <c r="O9" s="4">
        <f t="shared" si="5"/>
        <v>-2.8135717755269525</v>
      </c>
      <c r="P9" s="16">
        <f t="shared" si="6"/>
        <v>0.25347493473215787</v>
      </c>
    </row>
    <row r="10" spans="1:16" x14ac:dyDescent="0.3">
      <c r="A10" s="7">
        <v>9</v>
      </c>
      <c r="B10" s="7">
        <f t="shared" si="7"/>
        <v>81</v>
      </c>
      <c r="C10" s="8">
        <v>44440</v>
      </c>
      <c r="D10" s="7">
        <v>1352</v>
      </c>
      <c r="E10" s="7"/>
      <c r="F10" s="7"/>
      <c r="G10" s="16"/>
      <c r="H10" s="16"/>
      <c r="I10" s="16"/>
      <c r="J10" s="16">
        <f t="shared" si="1"/>
        <v>0.91832985199528328</v>
      </c>
      <c r="K10" s="16">
        <f t="shared" si="2"/>
        <v>1472.2378860520198</v>
      </c>
      <c r="L10" s="16">
        <f t="shared" si="3"/>
        <v>13250.140974468179</v>
      </c>
      <c r="M10" s="16">
        <f t="shared" si="0"/>
        <v>1347.1883968108418</v>
      </c>
      <c r="N10" s="16">
        <f t="shared" si="4"/>
        <v>1237.1633210530633</v>
      </c>
      <c r="O10" s="4">
        <f t="shared" si="5"/>
        <v>114.83667894693667</v>
      </c>
      <c r="P10" s="16">
        <f t="shared" si="6"/>
        <v>8.4938372002172091</v>
      </c>
    </row>
    <row r="11" spans="1:16" x14ac:dyDescent="0.3">
      <c r="A11" s="7">
        <v>10</v>
      </c>
      <c r="B11" s="7">
        <f t="shared" si="7"/>
        <v>100</v>
      </c>
      <c r="C11" s="8">
        <v>44470</v>
      </c>
      <c r="D11" s="7">
        <v>1298</v>
      </c>
      <c r="E11" s="7"/>
      <c r="F11" s="7"/>
      <c r="G11" s="16"/>
      <c r="H11" s="16"/>
      <c r="I11" s="16"/>
      <c r="J11" s="16">
        <f t="shared" si="1"/>
        <v>0.9065486507661068</v>
      </c>
      <c r="K11" s="16">
        <f t="shared" si="2"/>
        <v>1431.8040172505746</v>
      </c>
      <c r="L11" s="16">
        <f t="shared" si="3"/>
        <v>14318.040172505745</v>
      </c>
      <c r="M11" s="16">
        <f t="shared" si="0"/>
        <v>1352.1494704971617</v>
      </c>
      <c r="N11" s="16">
        <f t="shared" si="4"/>
        <v>1225.7892781133078</v>
      </c>
      <c r="O11" s="4">
        <f t="shared" si="5"/>
        <v>72.210721886692227</v>
      </c>
      <c r="P11" s="16">
        <f t="shared" si="6"/>
        <v>5.5632297293291399</v>
      </c>
    </row>
    <row r="12" spans="1:16" x14ac:dyDescent="0.3">
      <c r="A12" s="7">
        <v>11</v>
      </c>
      <c r="B12" s="7">
        <f t="shared" si="7"/>
        <v>121</v>
      </c>
      <c r="C12" s="8">
        <v>44501</v>
      </c>
      <c r="D12" s="7">
        <v>1685</v>
      </c>
      <c r="E12" s="7"/>
      <c r="F12" s="7"/>
      <c r="G12" s="16"/>
      <c r="H12" s="16"/>
      <c r="I12" s="16"/>
      <c r="J12" s="16">
        <f t="shared" si="1"/>
        <v>1.0961860218749542</v>
      </c>
      <c r="K12" s="16">
        <f t="shared" si="2"/>
        <v>1537.1478621100443</v>
      </c>
      <c r="L12" s="16">
        <f t="shared" si="3"/>
        <v>16908.626483210486</v>
      </c>
      <c r="M12" s="16">
        <f t="shared" si="0"/>
        <v>1357.1105441834816</v>
      </c>
      <c r="N12" s="16">
        <f t="shared" si="4"/>
        <v>1487.645608673045</v>
      </c>
      <c r="O12" s="4">
        <f t="shared" si="5"/>
        <v>197.35439132695501</v>
      </c>
      <c r="P12" s="16">
        <f t="shared" si="6"/>
        <v>11.712426784982494</v>
      </c>
    </row>
    <row r="13" spans="1:16" x14ac:dyDescent="0.3">
      <c r="A13" s="7">
        <v>12</v>
      </c>
      <c r="B13" s="7">
        <f t="shared" si="7"/>
        <v>144</v>
      </c>
      <c r="C13" s="8">
        <v>44531</v>
      </c>
      <c r="D13" s="7">
        <v>1667</v>
      </c>
      <c r="E13" s="4">
        <f>AVERAGE(D2:D13)</f>
        <v>1333</v>
      </c>
      <c r="F13" s="7"/>
      <c r="G13" s="16"/>
      <c r="H13" s="16"/>
      <c r="I13" s="16"/>
      <c r="J13" s="16">
        <f t="shared" si="1"/>
        <v>1.1225590752589156</v>
      </c>
      <c r="K13" s="16">
        <f t="shared" si="2"/>
        <v>1484.9997979977227</v>
      </c>
      <c r="L13" s="16">
        <f t="shared" si="3"/>
        <v>17819.997575972673</v>
      </c>
      <c r="M13" s="16">
        <f t="shared" si="0"/>
        <v>1362.0716178698012</v>
      </c>
      <c r="N13" s="16">
        <f t="shared" si="4"/>
        <v>1529.0058557923392</v>
      </c>
      <c r="O13" s="4">
        <f t="shared" si="5"/>
        <v>137.99414420766084</v>
      </c>
      <c r="P13" s="16">
        <f t="shared" si="6"/>
        <v>8.2779930538488813</v>
      </c>
    </row>
    <row r="14" spans="1:16" x14ac:dyDescent="0.3">
      <c r="A14" s="7">
        <v>13</v>
      </c>
      <c r="B14" s="7">
        <f t="shared" si="7"/>
        <v>169</v>
      </c>
      <c r="C14" s="8">
        <v>44562</v>
      </c>
      <c r="D14" s="7">
        <v>1490</v>
      </c>
      <c r="E14" s="4">
        <f t="shared" ref="E14:E51" si="8">AVERAGE(D3:D14)</f>
        <v>1337.0833333333333</v>
      </c>
      <c r="F14" s="4">
        <f>AVERAGE(E13:E14)</f>
        <v>1335.0416666666665</v>
      </c>
      <c r="G14" s="16">
        <f>D14/F14</f>
        <v>1.1160700352673139</v>
      </c>
      <c r="H14" s="16">
        <f>AVERAGE(G14,G26,G38,G50)</f>
        <v>1.1003609333980191</v>
      </c>
      <c r="I14" s="16">
        <f t="shared" ref="I14:I25" si="9">H14/$H$65</f>
        <v>1.0953674964600144</v>
      </c>
      <c r="J14" s="16">
        <f t="shared" ref="J14:J25" si="10">I14/$I$65</f>
        <v>1.0953674964600142</v>
      </c>
      <c r="K14" s="16">
        <f t="shared" si="2"/>
        <v>1360.2740676671081</v>
      </c>
      <c r="L14" s="16">
        <f t="shared" si="3"/>
        <v>17683.562879672405</v>
      </c>
      <c r="M14" s="16">
        <f t="shared" si="0"/>
        <v>1367.0326915561211</v>
      </c>
      <c r="N14" s="16">
        <f t="shared" si="4"/>
        <v>1497.4031769288231</v>
      </c>
      <c r="O14" s="4">
        <f t="shared" si="5"/>
        <v>-7.4031769288230862</v>
      </c>
      <c r="P14" s="16">
        <f t="shared" si="6"/>
        <v>0.49685751200154943</v>
      </c>
    </row>
    <row r="15" spans="1:16" x14ac:dyDescent="0.3">
      <c r="A15" s="7">
        <v>14</v>
      </c>
      <c r="B15" s="7">
        <f t="shared" si="7"/>
        <v>196</v>
      </c>
      <c r="C15" s="8">
        <v>44593</v>
      </c>
      <c r="D15" s="7">
        <v>1474</v>
      </c>
      <c r="E15" s="4">
        <f t="shared" si="8"/>
        <v>1341.25</v>
      </c>
      <c r="F15" s="4">
        <f t="shared" ref="F15:F51" si="11">AVERAGE(E14:E15)</f>
        <v>1339.1666666666665</v>
      </c>
      <c r="G15" s="16">
        <f t="shared" ref="G15:G52" si="12">D15/F15</f>
        <v>1.1006845052893592</v>
      </c>
      <c r="H15" s="16">
        <f>AVERAGE(G15,G27,G39,G51)</f>
        <v>1.1604810481928742</v>
      </c>
      <c r="I15" s="16">
        <f t="shared" si="9"/>
        <v>1.1552147862273519</v>
      </c>
      <c r="J15" s="16">
        <f t="shared" si="10"/>
        <v>1.1552147862273516</v>
      </c>
      <c r="K15" s="16">
        <f t="shared" si="2"/>
        <v>1275.953197252368</v>
      </c>
      <c r="L15" s="16">
        <f t="shared" si="3"/>
        <v>17863.344761533153</v>
      </c>
      <c r="M15" s="16">
        <f t="shared" si="0"/>
        <v>1371.993765242441</v>
      </c>
      <c r="N15" s="16">
        <f t="shared" si="4"/>
        <v>1584.9474842198058</v>
      </c>
      <c r="O15" s="4">
        <f t="shared" si="5"/>
        <v>-110.9474842198058</v>
      </c>
      <c r="P15" s="16">
        <f t="shared" si="6"/>
        <v>7.5269663649800407</v>
      </c>
    </row>
    <row r="16" spans="1:16" x14ac:dyDescent="0.3">
      <c r="A16" s="7">
        <v>15</v>
      </c>
      <c r="B16" s="7">
        <f t="shared" si="7"/>
        <v>225</v>
      </c>
      <c r="C16" s="8">
        <v>44621</v>
      </c>
      <c r="D16" s="7">
        <v>1274</v>
      </c>
      <c r="E16" s="4">
        <f t="shared" si="8"/>
        <v>1344.9166666666667</v>
      </c>
      <c r="F16" s="4">
        <f t="shared" si="11"/>
        <v>1343.0833333333335</v>
      </c>
      <c r="G16" s="16">
        <f t="shared" si="12"/>
        <v>0.94856362846683617</v>
      </c>
      <c r="H16" s="16">
        <f>AVERAGE(G16,G28,G40,G52)</f>
        <v>1.0264613912688456</v>
      </c>
      <c r="I16" s="16">
        <f t="shared" si="9"/>
        <v>1.0218033103873576</v>
      </c>
      <c r="J16" s="16">
        <f t="shared" si="10"/>
        <v>1.0218033103873574</v>
      </c>
      <c r="K16" s="16">
        <f t="shared" si="2"/>
        <v>1246.8152990393394</v>
      </c>
      <c r="L16" s="16">
        <f t="shared" si="3"/>
        <v>18702.229485590091</v>
      </c>
      <c r="M16" s="16">
        <f t="shared" si="0"/>
        <v>1376.9548389287606</v>
      </c>
      <c r="N16" s="16">
        <f t="shared" si="4"/>
        <v>1406.9770126712981</v>
      </c>
      <c r="O16" s="4">
        <f t="shared" si="5"/>
        <v>-132.9770126712981</v>
      </c>
      <c r="P16" s="16">
        <f t="shared" si="6"/>
        <v>10.437756096648203</v>
      </c>
    </row>
    <row r="17" spans="1:16" x14ac:dyDescent="0.3">
      <c r="A17" s="7">
        <v>16</v>
      </c>
      <c r="B17" s="7">
        <f t="shared" si="7"/>
        <v>256</v>
      </c>
      <c r="C17" s="8">
        <v>44652</v>
      </c>
      <c r="D17" s="7">
        <v>1226</v>
      </c>
      <c r="E17" s="4">
        <f t="shared" si="8"/>
        <v>1348.4166666666667</v>
      </c>
      <c r="F17" s="4">
        <f t="shared" si="11"/>
        <v>1346.6666666666667</v>
      </c>
      <c r="G17" s="16">
        <f t="shared" si="12"/>
        <v>0.91039603960396032</v>
      </c>
      <c r="H17" s="16">
        <f t="shared" ref="H17:H25" si="13">AVERAGE(G17,G29,G41)</f>
        <v>1.0656157222833411</v>
      </c>
      <c r="I17" s="16">
        <f t="shared" si="9"/>
        <v>1.0607799590825009</v>
      </c>
      <c r="J17" s="16">
        <f t="shared" si="10"/>
        <v>1.0607799590825007</v>
      </c>
      <c r="K17" s="16">
        <f t="shared" si="2"/>
        <v>1155.7533581803364</v>
      </c>
      <c r="L17" s="16">
        <f t="shared" si="3"/>
        <v>18492.053730885382</v>
      </c>
      <c r="M17" s="16">
        <f t="shared" si="0"/>
        <v>1381.9159126150805</v>
      </c>
      <c r="N17" s="16">
        <f t="shared" si="4"/>
        <v>1465.9087052392817</v>
      </c>
      <c r="O17" s="4">
        <f t="shared" si="5"/>
        <v>-239.90870523928174</v>
      </c>
      <c r="P17" s="16">
        <f t="shared" si="6"/>
        <v>19.568409889011562</v>
      </c>
    </row>
    <row r="18" spans="1:16" x14ac:dyDescent="0.3">
      <c r="A18" s="7">
        <v>17</v>
      </c>
      <c r="B18" s="7">
        <f t="shared" si="7"/>
        <v>289</v>
      </c>
      <c r="C18" s="8">
        <v>44682</v>
      </c>
      <c r="D18" s="7">
        <v>1219</v>
      </c>
      <c r="E18" s="4">
        <f t="shared" si="8"/>
        <v>1351.9166666666667</v>
      </c>
      <c r="F18" s="4">
        <f t="shared" si="11"/>
        <v>1350.1666666666667</v>
      </c>
      <c r="G18" s="16">
        <f t="shared" si="12"/>
        <v>0.90285149981483759</v>
      </c>
      <c r="H18" s="16">
        <f t="shared" si="13"/>
        <v>1.0273320356120585</v>
      </c>
      <c r="I18" s="16">
        <f t="shared" si="9"/>
        <v>1.0226700037473146</v>
      </c>
      <c r="J18" s="16">
        <f t="shared" si="10"/>
        <v>1.0226700037473144</v>
      </c>
      <c r="K18" s="16">
        <f t="shared" si="2"/>
        <v>1191.9778575036758</v>
      </c>
      <c r="L18" s="16">
        <f t="shared" si="3"/>
        <v>20263.623577562488</v>
      </c>
      <c r="M18" s="16">
        <f t="shared" si="0"/>
        <v>1386.8769863014004</v>
      </c>
      <c r="N18" s="16">
        <f t="shared" si="4"/>
        <v>1418.3174927779173</v>
      </c>
      <c r="O18" s="4">
        <f t="shared" si="5"/>
        <v>-199.31749277791732</v>
      </c>
      <c r="P18" s="16">
        <f t="shared" si="6"/>
        <v>16.350901786539566</v>
      </c>
    </row>
    <row r="19" spans="1:16" x14ac:dyDescent="0.3">
      <c r="A19" s="7">
        <v>18</v>
      </c>
      <c r="B19" s="7">
        <f t="shared" si="7"/>
        <v>324</v>
      </c>
      <c r="C19" s="8">
        <v>44713</v>
      </c>
      <c r="D19" s="7">
        <v>1328</v>
      </c>
      <c r="E19" s="4">
        <f t="shared" si="8"/>
        <v>1355.75</v>
      </c>
      <c r="F19" s="4">
        <f t="shared" si="11"/>
        <v>1353.8333333333335</v>
      </c>
      <c r="G19" s="16">
        <f t="shared" si="12"/>
        <v>0.98091837990890052</v>
      </c>
      <c r="H19" s="16">
        <f t="shared" si="13"/>
        <v>0.94418957487747457</v>
      </c>
      <c r="I19" s="16">
        <f t="shared" si="9"/>
        <v>0.93990484342566571</v>
      </c>
      <c r="J19" s="16">
        <f t="shared" si="10"/>
        <v>0.93990484342566549</v>
      </c>
      <c r="K19" s="16">
        <f t="shared" si="2"/>
        <v>1412.908986786201</v>
      </c>
      <c r="L19" s="16">
        <f t="shared" si="3"/>
        <v>25432.361762151617</v>
      </c>
      <c r="M19" s="16">
        <f t="shared" si="0"/>
        <v>1391.83805998772</v>
      </c>
      <c r="N19" s="16">
        <f t="shared" si="4"/>
        <v>1308.1953338466401</v>
      </c>
      <c r="O19" s="4">
        <f t="shared" si="5"/>
        <v>19.804666153359904</v>
      </c>
      <c r="P19" s="16">
        <f t="shared" si="6"/>
        <v>1.4913152223915589</v>
      </c>
    </row>
    <row r="20" spans="1:16" x14ac:dyDescent="0.3">
      <c r="A20" s="7">
        <v>19</v>
      </c>
      <c r="B20" s="7">
        <f t="shared" si="7"/>
        <v>361</v>
      </c>
      <c r="C20" s="8">
        <v>44743</v>
      </c>
      <c r="D20" s="7">
        <v>1187</v>
      </c>
      <c r="E20" s="4">
        <f t="shared" si="8"/>
        <v>1359.1666666666667</v>
      </c>
      <c r="F20" s="4">
        <f t="shared" si="11"/>
        <v>1357.4583333333335</v>
      </c>
      <c r="G20" s="16">
        <f t="shared" si="12"/>
        <v>0.87442831271678068</v>
      </c>
      <c r="H20" s="16">
        <f t="shared" si="13"/>
        <v>0.83534699638365806</v>
      </c>
      <c r="I20" s="16">
        <f t="shared" si="9"/>
        <v>0.83155619245633916</v>
      </c>
      <c r="J20" s="16">
        <f t="shared" si="10"/>
        <v>0.83155619245633894</v>
      </c>
      <c r="K20" s="16">
        <f t="shared" si="2"/>
        <v>1427.444123161074</v>
      </c>
      <c r="L20" s="16">
        <f t="shared" si="3"/>
        <v>27121.438340060406</v>
      </c>
      <c r="M20" s="16">
        <f t="shared" si="0"/>
        <v>1396.7991336740399</v>
      </c>
      <c r="N20" s="16">
        <f t="shared" si="4"/>
        <v>1161.5169692242976</v>
      </c>
      <c r="O20" s="4">
        <f t="shared" si="5"/>
        <v>25.483030775702446</v>
      </c>
      <c r="P20" s="16">
        <f t="shared" si="6"/>
        <v>2.146843367792961</v>
      </c>
    </row>
    <row r="21" spans="1:16" x14ac:dyDescent="0.3">
      <c r="A21" s="7">
        <v>20</v>
      </c>
      <c r="B21" s="7">
        <f t="shared" si="7"/>
        <v>400</v>
      </c>
      <c r="C21" s="8">
        <v>44774</v>
      </c>
      <c r="D21" s="7">
        <v>1150</v>
      </c>
      <c r="E21" s="4">
        <f t="shared" si="8"/>
        <v>1362.5</v>
      </c>
      <c r="F21" s="4">
        <f t="shared" si="11"/>
        <v>1360.8333333333335</v>
      </c>
      <c r="G21" s="16">
        <f t="shared" si="12"/>
        <v>0.84507042253521114</v>
      </c>
      <c r="H21" s="16">
        <f t="shared" si="13"/>
        <v>0.83285932318676015</v>
      </c>
      <c r="I21" s="16">
        <f t="shared" si="9"/>
        <v>0.82907980831819827</v>
      </c>
      <c r="J21" s="16">
        <f t="shared" si="10"/>
        <v>0.82907980831819805</v>
      </c>
      <c r="K21" s="16">
        <f t="shared" si="2"/>
        <v>1387.079975247249</v>
      </c>
      <c r="L21" s="16">
        <f t="shared" si="3"/>
        <v>27741.599504944978</v>
      </c>
      <c r="M21" s="16">
        <f t="shared" si="0"/>
        <v>1401.7602073603598</v>
      </c>
      <c r="N21" s="16">
        <f t="shared" si="4"/>
        <v>1162.1710840264047</v>
      </c>
      <c r="O21" s="4">
        <f t="shared" si="5"/>
        <v>-12.171084026404742</v>
      </c>
      <c r="P21" s="16">
        <f t="shared" si="6"/>
        <v>1.0583551327308471</v>
      </c>
    </row>
    <row r="22" spans="1:16" x14ac:dyDescent="0.3">
      <c r="A22" s="7">
        <v>21</v>
      </c>
      <c r="B22" s="7">
        <f t="shared" si="7"/>
        <v>441</v>
      </c>
      <c r="C22" s="8">
        <v>44805</v>
      </c>
      <c r="D22" s="7">
        <v>1400</v>
      </c>
      <c r="E22" s="4">
        <f t="shared" si="8"/>
        <v>1366.5</v>
      </c>
      <c r="F22" s="4">
        <f t="shared" si="11"/>
        <v>1364.5</v>
      </c>
      <c r="G22" s="16">
        <f t="shared" si="12"/>
        <v>1.0260168559912055</v>
      </c>
      <c r="H22" s="16">
        <f t="shared" si="13"/>
        <v>0.92251622982650927</v>
      </c>
      <c r="I22" s="16">
        <f t="shared" si="9"/>
        <v>0.91832985199528328</v>
      </c>
      <c r="J22" s="16">
        <f t="shared" si="10"/>
        <v>0.91832985199528305</v>
      </c>
      <c r="K22" s="16">
        <f t="shared" si="2"/>
        <v>1524.5066867402575</v>
      </c>
      <c r="L22" s="16">
        <f t="shared" si="3"/>
        <v>32014.640421545406</v>
      </c>
      <c r="M22" s="16">
        <f t="shared" si="0"/>
        <v>1406.7212810466795</v>
      </c>
      <c r="N22" s="16">
        <f t="shared" si="4"/>
        <v>1291.8341458222121</v>
      </c>
      <c r="O22" s="4">
        <f t="shared" si="5"/>
        <v>108.16585417778788</v>
      </c>
      <c r="P22" s="16">
        <f t="shared" si="6"/>
        <v>7.726132441270563</v>
      </c>
    </row>
    <row r="23" spans="1:16" x14ac:dyDescent="0.3">
      <c r="A23" s="7">
        <v>22</v>
      </c>
      <c r="B23" s="7">
        <f t="shared" si="7"/>
        <v>484</v>
      </c>
      <c r="C23" s="8">
        <v>44835</v>
      </c>
      <c r="D23" s="7">
        <v>1343</v>
      </c>
      <c r="E23" s="4">
        <f t="shared" si="8"/>
        <v>1370.25</v>
      </c>
      <c r="F23" s="4">
        <f t="shared" si="11"/>
        <v>1368.375</v>
      </c>
      <c r="G23" s="16">
        <f t="shared" si="12"/>
        <v>0.98145610669589844</v>
      </c>
      <c r="H23" s="16">
        <f t="shared" si="13"/>
        <v>0.91068132179520289</v>
      </c>
      <c r="I23" s="16">
        <f t="shared" si="9"/>
        <v>0.9065486507661068</v>
      </c>
      <c r="J23" s="16">
        <f t="shared" si="10"/>
        <v>0.90654865076610658</v>
      </c>
      <c r="K23" s="16">
        <f t="shared" si="2"/>
        <v>1481.4428314079526</v>
      </c>
      <c r="L23" s="16">
        <f t="shared" si="3"/>
        <v>32591.742290974955</v>
      </c>
      <c r="M23" s="16">
        <f t="shared" si="0"/>
        <v>1411.6823547329993</v>
      </c>
      <c r="N23" s="16">
        <f t="shared" si="4"/>
        <v>1279.7587339935208</v>
      </c>
      <c r="O23" s="4">
        <f t="shared" si="5"/>
        <v>63.241266006479236</v>
      </c>
      <c r="P23" s="16">
        <f t="shared" si="6"/>
        <v>4.7089550265435021</v>
      </c>
    </row>
    <row r="24" spans="1:16" x14ac:dyDescent="0.3">
      <c r="A24" s="7">
        <v>23</v>
      </c>
      <c r="B24" s="7">
        <f t="shared" si="7"/>
        <v>529</v>
      </c>
      <c r="C24" s="8">
        <v>44866</v>
      </c>
      <c r="D24" s="7">
        <v>1743</v>
      </c>
      <c r="E24" s="4">
        <f t="shared" si="8"/>
        <v>1375.0833333333333</v>
      </c>
      <c r="F24" s="4">
        <f t="shared" si="11"/>
        <v>1372.6666666666665</v>
      </c>
      <c r="G24" s="16">
        <f t="shared" si="12"/>
        <v>1.2697911607576495</v>
      </c>
      <c r="H24" s="16">
        <f t="shared" si="13"/>
        <v>1.1011831902136577</v>
      </c>
      <c r="I24" s="16">
        <f t="shared" si="9"/>
        <v>1.0961860218749542</v>
      </c>
      <c r="J24" s="16">
        <f t="shared" si="10"/>
        <v>1.096186021874954</v>
      </c>
      <c r="K24" s="16">
        <f t="shared" si="2"/>
        <v>1590.0585897078977</v>
      </c>
      <c r="L24" s="16">
        <f t="shared" si="3"/>
        <v>36571.347563281648</v>
      </c>
      <c r="M24" s="16">
        <f t="shared" si="0"/>
        <v>1416.6434284193192</v>
      </c>
      <c r="N24" s="16">
        <f t="shared" si="4"/>
        <v>1552.9047242142697</v>
      </c>
      <c r="O24" s="4">
        <f t="shared" si="5"/>
        <v>190.09527578573034</v>
      </c>
      <c r="P24" s="16">
        <f t="shared" si="6"/>
        <v>10.906212035899618</v>
      </c>
    </row>
    <row r="25" spans="1:16" x14ac:dyDescent="0.3">
      <c r="A25" s="7">
        <v>24</v>
      </c>
      <c r="B25" s="7">
        <f t="shared" si="7"/>
        <v>576</v>
      </c>
      <c r="C25" s="8">
        <v>44896</v>
      </c>
      <c r="D25" s="7">
        <v>1724</v>
      </c>
      <c r="E25" s="4">
        <f t="shared" si="8"/>
        <v>1379.8333333333333</v>
      </c>
      <c r="F25" s="4">
        <f t="shared" si="11"/>
        <v>1377.4583333333333</v>
      </c>
      <c r="G25" s="16">
        <f t="shared" si="12"/>
        <v>1.2515805075773618</v>
      </c>
      <c r="H25" s="16">
        <f t="shared" si="13"/>
        <v>1.1276764700781026</v>
      </c>
      <c r="I25" s="16">
        <f t="shared" si="9"/>
        <v>1.1225590752589156</v>
      </c>
      <c r="J25" s="16">
        <f t="shared" si="10"/>
        <v>1.1225590752589154</v>
      </c>
      <c r="K25" s="16">
        <f t="shared" si="2"/>
        <v>1535.7766357217001</v>
      </c>
      <c r="L25" s="16">
        <f t="shared" si="3"/>
        <v>36858.6392573208</v>
      </c>
      <c r="M25" s="16">
        <f t="shared" si="0"/>
        <v>1421.6045021056389</v>
      </c>
      <c r="N25" s="16">
        <f t="shared" si="4"/>
        <v>1595.8350352676168</v>
      </c>
      <c r="O25" s="4">
        <f t="shared" si="5"/>
        <v>128.16496473238317</v>
      </c>
      <c r="P25" s="16">
        <f t="shared" si="6"/>
        <v>7.434162687493223</v>
      </c>
    </row>
    <row r="26" spans="1:16" x14ac:dyDescent="0.3">
      <c r="A26" s="7">
        <v>25</v>
      </c>
      <c r="B26" s="7">
        <f t="shared" si="7"/>
        <v>625</v>
      </c>
      <c r="C26" s="8">
        <v>44927</v>
      </c>
      <c r="D26" s="7">
        <v>1622</v>
      </c>
      <c r="E26" s="4">
        <f t="shared" si="8"/>
        <v>1390.8333333333333</v>
      </c>
      <c r="F26" s="4">
        <f t="shared" si="11"/>
        <v>1385.3333333333333</v>
      </c>
      <c r="G26" s="16">
        <f t="shared" si="12"/>
        <v>1.1708373435996151</v>
      </c>
      <c r="H26" s="16"/>
      <c r="I26" s="16"/>
      <c r="J26" s="16">
        <f t="shared" ref="J26:J37" si="14">I14/$I$65</f>
        <v>1.0953674964600142</v>
      </c>
      <c r="K26" s="16">
        <f t="shared" si="2"/>
        <v>1480.7815689637914</v>
      </c>
      <c r="L26" s="16">
        <f t="shared" si="3"/>
        <v>37019.539224094784</v>
      </c>
      <c r="M26" s="16">
        <f t="shared" si="0"/>
        <v>1426.5655757919587</v>
      </c>
      <c r="N26" s="16">
        <f t="shared" si="4"/>
        <v>1562.6135632912765</v>
      </c>
      <c r="O26" s="4">
        <f t="shared" si="5"/>
        <v>59.386436708723522</v>
      </c>
      <c r="P26" s="16">
        <f t="shared" si="6"/>
        <v>3.6613092915365923</v>
      </c>
    </row>
    <row r="27" spans="1:16" x14ac:dyDescent="0.3">
      <c r="A27" s="7">
        <v>26</v>
      </c>
      <c r="B27" s="7">
        <f t="shared" si="7"/>
        <v>676</v>
      </c>
      <c r="C27" s="8">
        <v>44958</v>
      </c>
      <c r="D27" s="7">
        <v>1605</v>
      </c>
      <c r="E27" s="4">
        <f t="shared" si="8"/>
        <v>1401.75</v>
      </c>
      <c r="F27" s="4">
        <f t="shared" si="11"/>
        <v>1396.2916666666665</v>
      </c>
      <c r="G27" s="16">
        <f t="shared" si="12"/>
        <v>1.1494733072722392</v>
      </c>
      <c r="H27" s="7"/>
      <c r="I27" s="7"/>
      <c r="J27" s="16">
        <f t="shared" si="14"/>
        <v>1.1552147862273516</v>
      </c>
      <c r="K27" s="16">
        <f t="shared" si="2"/>
        <v>1389.3520227883653</v>
      </c>
      <c r="L27" s="16">
        <f t="shared" si="3"/>
        <v>36123.152592497499</v>
      </c>
      <c r="M27" s="16">
        <f t="shared" si="0"/>
        <v>1431.5266494782786</v>
      </c>
      <c r="N27" s="16">
        <f t="shared" si="4"/>
        <v>1653.7207523558066</v>
      </c>
      <c r="O27" s="4">
        <f t="shared" si="5"/>
        <v>-48.720752355806553</v>
      </c>
      <c r="P27" s="16">
        <f t="shared" si="6"/>
        <v>3.0355608944427757</v>
      </c>
    </row>
    <row r="28" spans="1:16" x14ac:dyDescent="0.3">
      <c r="A28" s="7">
        <v>27</v>
      </c>
      <c r="B28" s="7">
        <f t="shared" si="7"/>
        <v>729</v>
      </c>
      <c r="C28" s="8">
        <v>44986</v>
      </c>
      <c r="D28" s="7">
        <v>1388</v>
      </c>
      <c r="E28" s="4">
        <f t="shared" si="8"/>
        <v>1411.25</v>
      </c>
      <c r="F28" s="4">
        <f t="shared" si="11"/>
        <v>1406.5</v>
      </c>
      <c r="G28" s="16">
        <f t="shared" si="12"/>
        <v>0.98684678279416993</v>
      </c>
      <c r="H28" s="16"/>
      <c r="I28" s="16"/>
      <c r="J28" s="16">
        <f t="shared" si="14"/>
        <v>1.0218033103873574</v>
      </c>
      <c r="K28" s="16">
        <f t="shared" si="2"/>
        <v>1358.3827590789663</v>
      </c>
      <c r="L28" s="16">
        <f t="shared" si="3"/>
        <v>36676.334495132091</v>
      </c>
      <c r="M28" s="16">
        <f t="shared" si="0"/>
        <v>1436.4877231645983</v>
      </c>
      <c r="N28" s="16">
        <f t="shared" si="4"/>
        <v>1467.8079108603843</v>
      </c>
      <c r="O28" s="4">
        <f t="shared" si="5"/>
        <v>-79.807910860384254</v>
      </c>
      <c r="P28" s="16">
        <f t="shared" si="6"/>
        <v>5.7498494856184621</v>
      </c>
    </row>
    <row r="29" spans="1:16" x14ac:dyDescent="0.3">
      <c r="A29" s="7">
        <v>28</v>
      </c>
      <c r="B29" s="7">
        <f t="shared" si="7"/>
        <v>784</v>
      </c>
      <c r="C29" s="8">
        <v>45017</v>
      </c>
      <c r="D29" s="7">
        <v>1336</v>
      </c>
      <c r="E29" s="4">
        <f t="shared" si="8"/>
        <v>1420.4166666666667</v>
      </c>
      <c r="F29" s="4">
        <f t="shared" si="11"/>
        <v>1415.8333333333335</v>
      </c>
      <c r="G29" s="16">
        <f t="shared" si="12"/>
        <v>0.94361389052383748</v>
      </c>
      <c r="H29" s="16"/>
      <c r="I29" s="16"/>
      <c r="J29" s="16">
        <f t="shared" si="14"/>
        <v>1.0607799590825007</v>
      </c>
      <c r="K29" s="16">
        <f t="shared" si="2"/>
        <v>1259.4506415407254</v>
      </c>
      <c r="L29" s="16">
        <f t="shared" si="3"/>
        <v>35264.617963140314</v>
      </c>
      <c r="M29" s="16">
        <f t="shared" si="0"/>
        <v>1441.4487968509181</v>
      </c>
      <c r="N29" s="16">
        <f t="shared" si="4"/>
        <v>1529.0599957430368</v>
      </c>
      <c r="O29" s="4">
        <f t="shared" si="5"/>
        <v>-193.05999574303678</v>
      </c>
      <c r="P29" s="16">
        <f t="shared" si="6"/>
        <v>14.450598483760238</v>
      </c>
    </row>
    <row r="30" spans="1:16" x14ac:dyDescent="0.3">
      <c r="A30" s="7">
        <v>29</v>
      </c>
      <c r="B30" s="7">
        <f t="shared" si="7"/>
        <v>841</v>
      </c>
      <c r="C30" s="8">
        <v>45047</v>
      </c>
      <c r="D30" s="7">
        <v>1328</v>
      </c>
      <c r="E30" s="4">
        <f t="shared" si="8"/>
        <v>1429.5</v>
      </c>
      <c r="F30" s="4">
        <f t="shared" si="11"/>
        <v>1424.9583333333335</v>
      </c>
      <c r="G30" s="16">
        <f t="shared" si="12"/>
        <v>0.93195707476826795</v>
      </c>
      <c r="H30" s="16"/>
      <c r="I30" s="16"/>
      <c r="J30" s="16">
        <f t="shared" si="14"/>
        <v>1.0226700037473144</v>
      </c>
      <c r="K30" s="16">
        <f t="shared" si="2"/>
        <v>1298.5616035807068</v>
      </c>
      <c r="L30" s="16">
        <f t="shared" si="3"/>
        <v>37658.2865038405</v>
      </c>
      <c r="M30" s="16">
        <f t="shared" si="0"/>
        <v>1446.409870537238</v>
      </c>
      <c r="N30" s="16">
        <f t="shared" si="4"/>
        <v>1479.1999877224698</v>
      </c>
      <c r="O30" s="4">
        <f t="shared" si="5"/>
        <v>-151.19998772246981</v>
      </c>
      <c r="P30" s="16">
        <f t="shared" si="6"/>
        <v>11.385541244161884</v>
      </c>
    </row>
    <row r="31" spans="1:16" x14ac:dyDescent="0.3">
      <c r="A31" s="7">
        <v>30</v>
      </c>
      <c r="B31" s="7">
        <f t="shared" si="7"/>
        <v>900</v>
      </c>
      <c r="C31" s="8">
        <v>45078</v>
      </c>
      <c r="D31" s="7">
        <v>1447</v>
      </c>
      <c r="E31" s="4">
        <f t="shared" si="8"/>
        <v>1439.4166666666667</v>
      </c>
      <c r="F31" s="4">
        <f t="shared" si="11"/>
        <v>1434.4583333333335</v>
      </c>
      <c r="G31" s="16">
        <f t="shared" si="12"/>
        <v>1.0087431376535858</v>
      </c>
      <c r="H31" s="16"/>
      <c r="I31" s="16"/>
      <c r="J31" s="16">
        <f t="shared" si="14"/>
        <v>0.93990484342566549</v>
      </c>
      <c r="K31" s="16">
        <f t="shared" si="2"/>
        <v>1539.5175481021333</v>
      </c>
      <c r="L31" s="16">
        <f t="shared" si="3"/>
        <v>46185.526443064002</v>
      </c>
      <c r="M31" s="16">
        <f t="shared" si="0"/>
        <v>1451.3709442235577</v>
      </c>
      <c r="N31" s="16">
        <f t="shared" si="4"/>
        <v>1364.1505800830032</v>
      </c>
      <c r="O31" s="4">
        <f t="shared" si="5"/>
        <v>82.849419916996794</v>
      </c>
      <c r="P31" s="16">
        <f t="shared" si="6"/>
        <v>5.7255991649617686</v>
      </c>
    </row>
    <row r="32" spans="1:16" x14ac:dyDescent="0.3">
      <c r="A32" s="7">
        <v>31</v>
      </c>
      <c r="B32" s="7">
        <f t="shared" si="7"/>
        <v>961</v>
      </c>
      <c r="C32" s="8">
        <v>45108</v>
      </c>
      <c r="D32" s="7">
        <v>1293</v>
      </c>
      <c r="E32" s="4">
        <f t="shared" si="8"/>
        <v>1448.25</v>
      </c>
      <c r="F32" s="4">
        <f t="shared" si="11"/>
        <v>1443.8333333333335</v>
      </c>
      <c r="G32" s="16">
        <f t="shared" si="12"/>
        <v>0.89553272538381612</v>
      </c>
      <c r="H32" s="16"/>
      <c r="I32" s="16"/>
      <c r="J32" s="16">
        <f t="shared" si="14"/>
        <v>0.83155619245633894</v>
      </c>
      <c r="K32" s="16">
        <f t="shared" si="2"/>
        <v>1554.9159656674547</v>
      </c>
      <c r="L32" s="16">
        <f t="shared" si="3"/>
        <v>48202.394935691096</v>
      </c>
      <c r="M32" s="16">
        <f t="shared" si="0"/>
        <v>1456.3320179098775</v>
      </c>
      <c r="N32" s="16">
        <f t="shared" si="4"/>
        <v>1211.0219077653946</v>
      </c>
      <c r="O32" s="4">
        <f t="shared" si="5"/>
        <v>81.978092234605356</v>
      </c>
      <c r="P32" s="16">
        <f t="shared" si="6"/>
        <v>6.3401463445170423</v>
      </c>
    </row>
    <row r="33" spans="1:16" x14ac:dyDescent="0.3">
      <c r="A33" s="7">
        <v>32</v>
      </c>
      <c r="B33" s="7">
        <f t="shared" si="7"/>
        <v>1024</v>
      </c>
      <c r="C33" s="8">
        <v>45139</v>
      </c>
      <c r="D33" s="7">
        <v>1252</v>
      </c>
      <c r="E33" s="4">
        <f t="shared" si="8"/>
        <v>1456.75</v>
      </c>
      <c r="F33" s="4">
        <f t="shared" si="11"/>
        <v>1452.5</v>
      </c>
      <c r="G33" s="16">
        <f t="shared" si="12"/>
        <v>0.86196213425129087</v>
      </c>
      <c r="H33" s="16"/>
      <c r="I33" s="16"/>
      <c r="J33" s="16">
        <f t="shared" si="14"/>
        <v>0.82907980831819805</v>
      </c>
      <c r="K33" s="16">
        <f t="shared" si="2"/>
        <v>1510.1079382691787</v>
      </c>
      <c r="L33" s="16">
        <f t="shared" si="3"/>
        <v>48323.454024613719</v>
      </c>
      <c r="M33" s="16">
        <f t="shared" si="0"/>
        <v>1461.2930915961974</v>
      </c>
      <c r="N33" s="16">
        <f t="shared" si="4"/>
        <v>1211.5285962772823</v>
      </c>
      <c r="O33" s="4">
        <f t="shared" si="5"/>
        <v>40.471403722717696</v>
      </c>
      <c r="P33" s="16">
        <f t="shared" si="6"/>
        <v>3.2325402334439057</v>
      </c>
    </row>
    <row r="34" spans="1:16" x14ac:dyDescent="0.3">
      <c r="A34" s="7">
        <v>33</v>
      </c>
      <c r="B34" s="7">
        <f t="shared" si="7"/>
        <v>1089</v>
      </c>
      <c r="C34" s="8">
        <v>45170</v>
      </c>
      <c r="D34" s="7">
        <v>1522</v>
      </c>
      <c r="E34" s="4">
        <f t="shared" si="8"/>
        <v>1466.9166666666667</v>
      </c>
      <c r="F34" s="4">
        <f t="shared" si="11"/>
        <v>1461.8333333333335</v>
      </c>
      <c r="G34" s="16">
        <f t="shared" si="12"/>
        <v>1.0411583627864553</v>
      </c>
      <c r="H34" s="16"/>
      <c r="I34" s="16"/>
      <c r="J34" s="16">
        <f t="shared" si="14"/>
        <v>0.91832985199528305</v>
      </c>
      <c r="K34" s="16">
        <f t="shared" si="2"/>
        <v>1657.3565551561942</v>
      </c>
      <c r="L34" s="16">
        <f t="shared" si="3"/>
        <v>54692.766320154406</v>
      </c>
      <c r="M34" s="16">
        <f t="shared" si="0"/>
        <v>1466.2541652825171</v>
      </c>
      <c r="N34" s="16">
        <f t="shared" si="4"/>
        <v>1346.5049705913611</v>
      </c>
      <c r="O34" s="4">
        <f t="shared" si="5"/>
        <v>175.49502940863886</v>
      </c>
      <c r="P34" s="16">
        <f t="shared" si="6"/>
        <v>11.530553837624105</v>
      </c>
    </row>
    <row r="35" spans="1:16" x14ac:dyDescent="0.3">
      <c r="A35" s="7">
        <v>34</v>
      </c>
      <c r="B35" s="7">
        <f t="shared" si="7"/>
        <v>1156</v>
      </c>
      <c r="C35" s="8">
        <v>45200</v>
      </c>
      <c r="D35" s="7">
        <v>1459</v>
      </c>
      <c r="E35" s="4">
        <f t="shared" si="8"/>
        <v>1476.5833333333333</v>
      </c>
      <c r="F35" s="4">
        <f t="shared" si="11"/>
        <v>1471.75</v>
      </c>
      <c r="G35" s="16">
        <f t="shared" si="12"/>
        <v>0.99133684389332433</v>
      </c>
      <c r="H35" s="16"/>
      <c r="I35" s="16"/>
      <c r="J35" s="16">
        <f t="shared" si="14"/>
        <v>0.90654865076610658</v>
      </c>
      <c r="K35" s="16">
        <f t="shared" si="2"/>
        <v>1609.400663458081</v>
      </c>
      <c r="L35" s="16">
        <f t="shared" si="3"/>
        <v>54719.622557574752</v>
      </c>
      <c r="M35" s="16">
        <f t="shared" si="0"/>
        <v>1471.215238968837</v>
      </c>
      <c r="N35" s="16">
        <f t="shared" si="4"/>
        <v>1333.7281898737342</v>
      </c>
      <c r="O35" s="4">
        <f t="shared" si="5"/>
        <v>125.27181012626579</v>
      </c>
      <c r="P35" s="16">
        <f t="shared" si="6"/>
        <v>8.5861418866528982</v>
      </c>
    </row>
    <row r="36" spans="1:16" x14ac:dyDescent="0.3">
      <c r="A36" s="7">
        <v>35</v>
      </c>
      <c r="B36" s="7">
        <f t="shared" si="7"/>
        <v>1225</v>
      </c>
      <c r="C36" s="8">
        <v>45231</v>
      </c>
      <c r="D36" s="7">
        <v>1894</v>
      </c>
      <c r="E36" s="4">
        <f t="shared" si="8"/>
        <v>1489.1666666666667</v>
      </c>
      <c r="F36" s="4">
        <f t="shared" si="11"/>
        <v>1482.875</v>
      </c>
      <c r="G36" s="16">
        <f t="shared" si="12"/>
        <v>1.2772485880468685</v>
      </c>
      <c r="H36" s="16"/>
      <c r="I36" s="16"/>
      <c r="J36" s="16">
        <f t="shared" si="14"/>
        <v>1.096186021874954</v>
      </c>
      <c r="K36" s="16">
        <f t="shared" si="2"/>
        <v>1727.8089322471362</v>
      </c>
      <c r="L36" s="16">
        <f t="shared" si="3"/>
        <v>60473.312628649765</v>
      </c>
      <c r="M36" s="16">
        <f t="shared" si="0"/>
        <v>1476.1763126551568</v>
      </c>
      <c r="N36" s="16">
        <f t="shared" si="4"/>
        <v>1618.1638397554946</v>
      </c>
      <c r="O36" s="4">
        <f t="shared" si="5"/>
        <v>275.83616024450544</v>
      </c>
      <c r="P36" s="16">
        <f t="shared" si="6"/>
        <v>14.56368322304675</v>
      </c>
    </row>
    <row r="37" spans="1:16" x14ac:dyDescent="0.3">
      <c r="A37" s="7">
        <v>36</v>
      </c>
      <c r="B37" s="7">
        <f t="shared" si="7"/>
        <v>1296</v>
      </c>
      <c r="C37" s="8">
        <v>45261</v>
      </c>
      <c r="D37" s="7">
        <v>1873</v>
      </c>
      <c r="E37" s="4">
        <f t="shared" si="8"/>
        <v>1501.5833333333333</v>
      </c>
      <c r="F37" s="4">
        <f t="shared" si="11"/>
        <v>1495.375</v>
      </c>
      <c r="G37" s="16">
        <f t="shared" si="12"/>
        <v>1.2525286299423222</v>
      </c>
      <c r="H37" s="16"/>
      <c r="I37" s="16"/>
      <c r="J37" s="16">
        <f t="shared" si="14"/>
        <v>1.1225590752589154</v>
      </c>
      <c r="K37" s="16">
        <f t="shared" si="2"/>
        <v>1668.5090711756059</v>
      </c>
      <c r="L37" s="16">
        <f t="shared" si="3"/>
        <v>60066.32656232181</v>
      </c>
      <c r="M37" s="16">
        <f t="shared" si="0"/>
        <v>1481.1373863414767</v>
      </c>
      <c r="N37" s="16">
        <f t="shared" si="4"/>
        <v>1662.664214742895</v>
      </c>
      <c r="O37" s="4">
        <f t="shared" si="5"/>
        <v>210.33578525710504</v>
      </c>
      <c r="P37" s="16">
        <f t="shared" si="6"/>
        <v>11.229887093278434</v>
      </c>
    </row>
    <row r="38" spans="1:16" x14ac:dyDescent="0.3">
      <c r="A38" s="7">
        <v>37</v>
      </c>
      <c r="B38" s="7">
        <f t="shared" si="7"/>
        <v>1369</v>
      </c>
      <c r="C38" s="8">
        <v>45292</v>
      </c>
      <c r="D38" s="7">
        <v>1715</v>
      </c>
      <c r="E38" s="4">
        <f t="shared" si="8"/>
        <v>1509.3333333333333</v>
      </c>
      <c r="F38" s="4">
        <f t="shared" si="11"/>
        <v>1505.4583333333333</v>
      </c>
      <c r="G38" s="16">
        <f t="shared" si="12"/>
        <v>1.1391879549417399</v>
      </c>
      <c r="H38" s="16"/>
      <c r="I38" s="16"/>
      <c r="J38" s="16">
        <f t="shared" ref="J38:J49" si="15">I14/$I$65</f>
        <v>1.0953674964600142</v>
      </c>
      <c r="K38" s="16">
        <f t="shared" si="2"/>
        <v>1565.6845812410002</v>
      </c>
      <c r="L38" s="16">
        <f t="shared" si="3"/>
        <v>57930.329505917005</v>
      </c>
      <c r="M38" s="16">
        <f t="shared" si="0"/>
        <v>1486.0984600277964</v>
      </c>
      <c r="N38" s="16">
        <f t="shared" si="4"/>
        <v>1627.8239496537299</v>
      </c>
      <c r="O38" s="4">
        <f t="shared" si="5"/>
        <v>87.176050346270131</v>
      </c>
      <c r="P38" s="16">
        <f t="shared" si="6"/>
        <v>5.0831516236892211</v>
      </c>
    </row>
    <row r="39" spans="1:16" x14ac:dyDescent="0.3">
      <c r="A39" s="7">
        <v>38</v>
      </c>
      <c r="B39" s="7">
        <f t="shared" si="7"/>
        <v>1444</v>
      </c>
      <c r="C39" s="8">
        <v>45323</v>
      </c>
      <c r="D39" s="7">
        <v>1697</v>
      </c>
      <c r="E39" s="4">
        <f t="shared" si="8"/>
        <v>1517</v>
      </c>
      <c r="F39" s="4">
        <f t="shared" si="11"/>
        <v>1513.1666666666665</v>
      </c>
      <c r="G39" s="16">
        <f t="shared" si="12"/>
        <v>1.1214891507875318</v>
      </c>
      <c r="H39" s="16"/>
      <c r="I39" s="16"/>
      <c r="J39" s="16">
        <f t="shared" si="15"/>
        <v>1.1552147862273516</v>
      </c>
      <c r="K39" s="16">
        <f t="shared" si="2"/>
        <v>1468.9908926304399</v>
      </c>
      <c r="L39" s="16">
        <f t="shared" si="3"/>
        <v>55821.65391995672</v>
      </c>
      <c r="M39" s="16">
        <f t="shared" si="0"/>
        <v>1491.0595337141162</v>
      </c>
      <c r="N39" s="16">
        <f t="shared" si="4"/>
        <v>1722.4940204918073</v>
      </c>
      <c r="O39" s="4">
        <f t="shared" si="5"/>
        <v>-25.494020491807305</v>
      </c>
      <c r="P39" s="16">
        <f t="shared" si="6"/>
        <v>1.5022993807782736</v>
      </c>
    </row>
    <row r="40" spans="1:16" x14ac:dyDescent="0.3">
      <c r="A40" s="7">
        <v>39</v>
      </c>
      <c r="B40" s="7">
        <f t="shared" si="7"/>
        <v>1521</v>
      </c>
      <c r="C40" s="8">
        <v>45352</v>
      </c>
      <c r="D40" s="7">
        <v>1467</v>
      </c>
      <c r="E40" s="4">
        <f t="shared" si="8"/>
        <v>1523.5833333333333</v>
      </c>
      <c r="F40" s="4">
        <f t="shared" si="11"/>
        <v>1520.2916666666665</v>
      </c>
      <c r="G40" s="16">
        <f t="shared" si="12"/>
        <v>0.96494641927261771</v>
      </c>
      <c r="H40" s="16"/>
      <c r="I40" s="16"/>
      <c r="J40" s="16">
        <f t="shared" si="15"/>
        <v>1.0218033103873574</v>
      </c>
      <c r="K40" s="16">
        <f t="shared" si="2"/>
        <v>1435.6970515625676</v>
      </c>
      <c r="L40" s="16">
        <f t="shared" si="3"/>
        <v>55992.185010940135</v>
      </c>
      <c r="M40" s="16">
        <f t="shared" si="0"/>
        <v>1496.0206074004361</v>
      </c>
      <c r="N40" s="16">
        <f t="shared" si="4"/>
        <v>1528.6388090494709</v>
      </c>
      <c r="O40" s="4">
        <f t="shared" si="5"/>
        <v>-61.638809049470865</v>
      </c>
      <c r="P40" s="16">
        <f t="shared" si="6"/>
        <v>4.2016911417498886</v>
      </c>
    </row>
    <row r="41" spans="1:16" x14ac:dyDescent="0.3">
      <c r="A41" s="7">
        <v>40</v>
      </c>
      <c r="B41" s="7">
        <f t="shared" si="7"/>
        <v>1600</v>
      </c>
      <c r="C41" s="8">
        <v>45383</v>
      </c>
      <c r="D41" s="7">
        <v>2088</v>
      </c>
      <c r="E41" s="4">
        <f t="shared" si="8"/>
        <v>1586.25</v>
      </c>
      <c r="F41" s="4">
        <f t="shared" si="11"/>
        <v>1554.9166666666665</v>
      </c>
      <c r="G41" s="16">
        <f t="shared" si="12"/>
        <v>1.3428372367222254</v>
      </c>
      <c r="H41" s="16"/>
      <c r="I41" s="16"/>
      <c r="J41" s="16">
        <f t="shared" si="15"/>
        <v>1.0607799590825007</v>
      </c>
      <c r="K41" s="16">
        <f t="shared" si="2"/>
        <v>1968.3629786953854</v>
      </c>
      <c r="L41" s="16">
        <f t="shared" si="3"/>
        <v>78734.519147815416</v>
      </c>
      <c r="M41" s="16">
        <f t="shared" si="0"/>
        <v>1500.9816810867558</v>
      </c>
      <c r="N41" s="16">
        <f t="shared" si="4"/>
        <v>1592.2112862467918</v>
      </c>
      <c r="O41" s="4">
        <f t="shared" si="5"/>
        <v>495.78871375320819</v>
      </c>
      <c r="P41" s="16">
        <f t="shared" si="6"/>
        <v>23.744670198908437</v>
      </c>
    </row>
    <row r="42" spans="1:16" x14ac:dyDescent="0.3">
      <c r="A42" s="7">
        <v>41</v>
      </c>
      <c r="B42" s="7">
        <f t="shared" si="7"/>
        <v>1681</v>
      </c>
      <c r="C42" s="8">
        <v>45413</v>
      </c>
      <c r="D42" s="7">
        <v>2014</v>
      </c>
      <c r="E42" s="4">
        <f t="shared" si="8"/>
        <v>1643.4166666666667</v>
      </c>
      <c r="F42" s="4">
        <f t="shared" si="11"/>
        <v>1614.8333333333335</v>
      </c>
      <c r="G42" s="16">
        <f t="shared" si="12"/>
        <v>1.2471875322530703</v>
      </c>
      <c r="H42" s="16"/>
      <c r="I42" s="16"/>
      <c r="J42" s="16">
        <f t="shared" si="15"/>
        <v>1.0226700037473144</v>
      </c>
      <c r="K42" s="16">
        <f t="shared" si="2"/>
        <v>1969.3547210930296</v>
      </c>
      <c r="L42" s="16">
        <f t="shared" si="3"/>
        <v>80743.543564814216</v>
      </c>
      <c r="M42" s="16">
        <f t="shared" si="0"/>
        <v>1505.9427547730756</v>
      </c>
      <c r="N42" s="16">
        <f t="shared" si="4"/>
        <v>1540.0824826670223</v>
      </c>
      <c r="O42" s="4">
        <f t="shared" si="5"/>
        <v>473.9175173329777</v>
      </c>
      <c r="P42" s="16">
        <f t="shared" si="6"/>
        <v>23.531157762312695</v>
      </c>
    </row>
    <row r="43" spans="1:16" x14ac:dyDescent="0.3">
      <c r="A43" s="7">
        <v>42</v>
      </c>
      <c r="B43" s="7">
        <f t="shared" si="7"/>
        <v>1764</v>
      </c>
      <c r="C43" s="8">
        <v>45444</v>
      </c>
      <c r="D43" s="7">
        <v>1383</v>
      </c>
      <c r="E43" s="4">
        <f t="shared" si="8"/>
        <v>1638.0833333333333</v>
      </c>
      <c r="F43" s="4">
        <f t="shared" si="11"/>
        <v>1640.75</v>
      </c>
      <c r="G43" s="16">
        <f t="shared" si="12"/>
        <v>0.84290720706993749</v>
      </c>
      <c r="H43" s="16"/>
      <c r="I43" s="16"/>
      <c r="J43" s="16">
        <f t="shared" si="15"/>
        <v>0.93990484342566549</v>
      </c>
      <c r="K43" s="16">
        <f t="shared" si="2"/>
        <v>1471.4255487389428</v>
      </c>
      <c r="L43" s="16">
        <f t="shared" si="3"/>
        <v>61799.873047035595</v>
      </c>
      <c r="M43" s="16">
        <f t="shared" si="0"/>
        <v>1510.9038284593955</v>
      </c>
      <c r="N43" s="16">
        <f t="shared" si="4"/>
        <v>1420.1058263193668</v>
      </c>
      <c r="O43" s="4">
        <f t="shared" si="5"/>
        <v>-37.10582631936677</v>
      </c>
      <c r="P43" s="16">
        <f t="shared" si="6"/>
        <v>2.6829953954712051</v>
      </c>
    </row>
    <row r="44" spans="1:16" x14ac:dyDescent="0.3">
      <c r="A44" s="7">
        <v>43</v>
      </c>
      <c r="B44" s="7">
        <f t="shared" si="7"/>
        <v>1849</v>
      </c>
      <c r="C44" s="8">
        <v>45474</v>
      </c>
      <c r="D44" s="7">
        <v>1203</v>
      </c>
      <c r="E44" s="4">
        <f t="shared" si="8"/>
        <v>1630.5833333333333</v>
      </c>
      <c r="F44" s="4">
        <f t="shared" si="11"/>
        <v>1634.3333333333333</v>
      </c>
      <c r="G44" s="16">
        <f t="shared" si="12"/>
        <v>0.73607995105037738</v>
      </c>
      <c r="H44" s="16"/>
      <c r="I44" s="16"/>
      <c r="J44" s="16">
        <f t="shared" si="15"/>
        <v>0.83155619245633894</v>
      </c>
      <c r="K44" s="16">
        <f t="shared" si="2"/>
        <v>1446.6851559922256</v>
      </c>
      <c r="L44" s="16">
        <f t="shared" si="3"/>
        <v>62207.461707665701</v>
      </c>
      <c r="M44" s="16">
        <f t="shared" si="0"/>
        <v>1515.8649021457152</v>
      </c>
      <c r="N44" s="16">
        <f t="shared" si="4"/>
        <v>1260.5268463064917</v>
      </c>
      <c r="O44" s="4">
        <f t="shared" si="5"/>
        <v>-57.526846306491734</v>
      </c>
      <c r="P44" s="16">
        <f t="shared" si="6"/>
        <v>4.78194898640829</v>
      </c>
    </row>
    <row r="45" spans="1:16" x14ac:dyDescent="0.3">
      <c r="A45" s="7">
        <v>44</v>
      </c>
      <c r="B45" s="7">
        <f t="shared" si="7"/>
        <v>1936</v>
      </c>
      <c r="C45" s="8">
        <v>45505</v>
      </c>
      <c r="D45" s="7">
        <v>1292</v>
      </c>
      <c r="E45" s="4">
        <f t="shared" si="8"/>
        <v>1633.9166666666667</v>
      </c>
      <c r="F45" s="4">
        <f t="shared" si="11"/>
        <v>1632.25</v>
      </c>
      <c r="G45" s="16">
        <f t="shared" si="12"/>
        <v>0.79154541277377855</v>
      </c>
      <c r="H45" s="16"/>
      <c r="I45" s="16"/>
      <c r="J45" s="16">
        <f t="shared" si="15"/>
        <v>0.82907980831819805</v>
      </c>
      <c r="K45" s="16">
        <f t="shared" si="2"/>
        <v>1558.3541982777788</v>
      </c>
      <c r="L45" s="16">
        <f t="shared" si="3"/>
        <v>68567.584724222266</v>
      </c>
      <c r="M45" s="16">
        <f t="shared" si="0"/>
        <v>1520.8259758320351</v>
      </c>
      <c r="N45" s="16">
        <f t="shared" si="4"/>
        <v>1260.8861085281601</v>
      </c>
      <c r="O45" s="4">
        <f t="shared" si="5"/>
        <v>31.113891471839906</v>
      </c>
      <c r="P45" s="16">
        <f t="shared" si="6"/>
        <v>2.4081959343529342</v>
      </c>
    </row>
    <row r="46" spans="1:16" x14ac:dyDescent="0.3">
      <c r="A46" s="7">
        <v>45</v>
      </c>
      <c r="B46" s="7">
        <f t="shared" si="7"/>
        <v>2025</v>
      </c>
      <c r="C46" s="8">
        <v>45536</v>
      </c>
      <c r="D46" s="7">
        <v>1133</v>
      </c>
      <c r="E46" s="4">
        <f t="shared" si="8"/>
        <v>1601.5</v>
      </c>
      <c r="F46" s="4">
        <f t="shared" si="11"/>
        <v>1617.7083333333335</v>
      </c>
      <c r="G46" s="16">
        <f t="shared" si="12"/>
        <v>0.70037347070186728</v>
      </c>
      <c r="H46" s="16"/>
      <c r="I46" s="16"/>
      <c r="J46" s="16">
        <f t="shared" si="15"/>
        <v>0.91832985199528305</v>
      </c>
      <c r="K46" s="16">
        <f t="shared" si="2"/>
        <v>1233.761482911937</v>
      </c>
      <c r="L46" s="16">
        <f t="shared" si="3"/>
        <v>55519.266731037169</v>
      </c>
      <c r="M46" s="16">
        <f t="shared" si="0"/>
        <v>1525.7870495183549</v>
      </c>
      <c r="N46" s="16">
        <f t="shared" si="4"/>
        <v>1401.1757953605104</v>
      </c>
      <c r="O46" s="4">
        <f t="shared" si="5"/>
        <v>-268.17579536051039</v>
      </c>
      <c r="P46" s="16">
        <f t="shared" si="6"/>
        <v>23.669531805870292</v>
      </c>
    </row>
    <row r="47" spans="1:16" x14ac:dyDescent="0.3">
      <c r="A47" s="7">
        <v>46</v>
      </c>
      <c r="B47" s="7">
        <f t="shared" si="7"/>
        <v>2116</v>
      </c>
      <c r="C47" s="8">
        <v>45566</v>
      </c>
      <c r="D47" s="7">
        <v>1208</v>
      </c>
      <c r="E47" s="4">
        <f t="shared" si="8"/>
        <v>1580.5833333333333</v>
      </c>
      <c r="F47" s="4">
        <f t="shared" si="11"/>
        <v>1591.0416666666665</v>
      </c>
      <c r="G47" s="16">
        <f t="shared" si="12"/>
        <v>0.75925101479638613</v>
      </c>
      <c r="H47" s="16"/>
      <c r="I47" s="16"/>
      <c r="J47" s="16">
        <f t="shared" si="15"/>
        <v>0.90654865076610658</v>
      </c>
      <c r="K47" s="16">
        <f t="shared" si="2"/>
        <v>1332.5263889358203</v>
      </c>
      <c r="L47" s="16">
        <f t="shared" si="3"/>
        <v>61296.21389104773</v>
      </c>
      <c r="M47" s="16">
        <f t="shared" si="0"/>
        <v>1530.7481232046748</v>
      </c>
      <c r="N47" s="16">
        <f t="shared" si="4"/>
        <v>1387.6976457539479</v>
      </c>
      <c r="O47" s="4">
        <f t="shared" si="5"/>
        <v>-179.69764575394788</v>
      </c>
      <c r="P47" s="16">
        <f t="shared" si="6"/>
        <v>14.875632926651313</v>
      </c>
    </row>
    <row r="48" spans="1:16" x14ac:dyDescent="0.3">
      <c r="A48" s="7">
        <v>47</v>
      </c>
      <c r="B48" s="7">
        <f t="shared" si="7"/>
        <v>2209</v>
      </c>
      <c r="C48" s="8">
        <v>45597</v>
      </c>
      <c r="D48" s="7">
        <v>1173</v>
      </c>
      <c r="E48" s="4">
        <f t="shared" si="8"/>
        <v>1520.5</v>
      </c>
      <c r="F48" s="4">
        <f t="shared" si="11"/>
        <v>1550.5416666666665</v>
      </c>
      <c r="G48" s="16">
        <f t="shared" si="12"/>
        <v>0.7565098218364551</v>
      </c>
      <c r="H48" s="16"/>
      <c r="I48" s="16"/>
      <c r="J48" s="16">
        <f t="shared" si="15"/>
        <v>1.096186021874954</v>
      </c>
      <c r="K48" s="16">
        <f t="shared" si="2"/>
        <v>1070.0738529703751</v>
      </c>
      <c r="L48" s="16">
        <f t="shared" si="3"/>
        <v>50293.471089607629</v>
      </c>
      <c r="M48" s="16">
        <f t="shared" si="0"/>
        <v>1535.7091968909945</v>
      </c>
      <c r="N48" s="16">
        <f t="shared" si="4"/>
        <v>1683.4229552967197</v>
      </c>
      <c r="O48" s="4">
        <f t="shared" si="5"/>
        <v>-510.42295529671969</v>
      </c>
      <c r="P48" s="16">
        <f t="shared" si="6"/>
        <v>43.514318439618052</v>
      </c>
    </row>
    <row r="49" spans="1:16" x14ac:dyDescent="0.3">
      <c r="A49" s="7">
        <v>48</v>
      </c>
      <c r="B49" s="7">
        <f t="shared" si="7"/>
        <v>2304</v>
      </c>
      <c r="C49" s="8">
        <v>45627</v>
      </c>
      <c r="D49" s="7">
        <v>1316</v>
      </c>
      <c r="E49" s="4">
        <f t="shared" si="8"/>
        <v>1474.0833333333333</v>
      </c>
      <c r="F49" s="4">
        <f t="shared" si="11"/>
        <v>1497.2916666666665</v>
      </c>
      <c r="G49" s="16">
        <f t="shared" si="12"/>
        <v>0.8789202727146237</v>
      </c>
      <c r="H49" s="16"/>
      <c r="I49" s="16"/>
      <c r="J49" s="16">
        <f t="shared" si="15"/>
        <v>1.1225590752589154</v>
      </c>
      <c r="K49" s="16">
        <f t="shared" si="2"/>
        <v>1172.3213762237572</v>
      </c>
      <c r="L49" s="16">
        <f t="shared" si="3"/>
        <v>56271.426058740341</v>
      </c>
      <c r="M49" s="16">
        <f t="shared" si="0"/>
        <v>1540.6702705773143</v>
      </c>
      <c r="N49" s="16">
        <f t="shared" si="4"/>
        <v>1729.4933942181731</v>
      </c>
      <c r="O49" s="4">
        <f t="shared" si="5"/>
        <v>-413.49339421817308</v>
      </c>
      <c r="P49" s="16">
        <f t="shared" si="6"/>
        <v>31.420470685271511</v>
      </c>
    </row>
    <row r="50" spans="1:16" x14ac:dyDescent="0.3">
      <c r="A50" s="7">
        <v>49</v>
      </c>
      <c r="B50" s="7">
        <f t="shared" si="7"/>
        <v>2401</v>
      </c>
      <c r="C50" s="8">
        <v>45658</v>
      </c>
      <c r="D50" s="7">
        <v>1426</v>
      </c>
      <c r="E50" s="4">
        <f t="shared" si="8"/>
        <v>1450</v>
      </c>
      <c r="F50" s="4">
        <f t="shared" si="11"/>
        <v>1462.0416666666665</v>
      </c>
      <c r="G50" s="16">
        <f t="shared" si="12"/>
        <v>0.97534839978340804</v>
      </c>
      <c r="H50" s="16"/>
      <c r="I50" s="16"/>
      <c r="J50" s="16">
        <f t="shared" ref="J50:J61" si="16">I14/$I$65</f>
        <v>1.0953674964600142</v>
      </c>
      <c r="K50" s="16">
        <f t="shared" si="2"/>
        <v>1301.8461882505342</v>
      </c>
      <c r="L50" s="16">
        <f t="shared" si="3"/>
        <v>63790.463224276173</v>
      </c>
      <c r="M50" s="16">
        <f t="shared" si="0"/>
        <v>1545.6313442636342</v>
      </c>
      <c r="N50" s="16">
        <f t="shared" si="4"/>
        <v>1693.0343360161833</v>
      </c>
      <c r="O50" s="4">
        <f t="shared" si="5"/>
        <v>-267.03433601618326</v>
      </c>
      <c r="P50" s="16">
        <f t="shared" si="6"/>
        <v>18.726110520068953</v>
      </c>
    </row>
    <row r="51" spans="1:16" x14ac:dyDescent="0.3">
      <c r="A51" s="7">
        <v>50</v>
      </c>
      <c r="B51" s="7">
        <f t="shared" si="7"/>
        <v>2500</v>
      </c>
      <c r="C51" s="8">
        <v>45689</v>
      </c>
      <c r="D51" s="7">
        <v>1850</v>
      </c>
      <c r="E51" s="4">
        <f t="shared" si="8"/>
        <v>1462.75</v>
      </c>
      <c r="F51" s="4">
        <f t="shared" si="11"/>
        <v>1456.375</v>
      </c>
      <c r="G51" s="16">
        <f t="shared" si="12"/>
        <v>1.2702772294223672</v>
      </c>
      <c r="H51" s="16"/>
      <c r="I51" s="16"/>
      <c r="J51" s="16">
        <f t="shared" si="16"/>
        <v>1.1552147862273516</v>
      </c>
      <c r="K51" s="16">
        <f t="shared" si="2"/>
        <v>1601.4337957373682</v>
      </c>
      <c r="L51" s="16">
        <f t="shared" si="3"/>
        <v>80071.689786868403</v>
      </c>
      <c r="M51" s="16">
        <f t="shared" si="0"/>
        <v>1550.5924179499539</v>
      </c>
      <c r="N51" s="16">
        <f t="shared" si="4"/>
        <v>1791.2672886278083</v>
      </c>
      <c r="O51" s="4">
        <f t="shared" si="5"/>
        <v>58.732711372191716</v>
      </c>
      <c r="P51" s="16">
        <f t="shared" si="6"/>
        <v>3.174741155253606</v>
      </c>
    </row>
    <row r="52" spans="1:16" x14ac:dyDescent="0.3">
      <c r="A52" s="7">
        <v>51</v>
      </c>
      <c r="B52" s="7">
        <f t="shared" si="7"/>
        <v>2601</v>
      </c>
      <c r="C52" s="8">
        <v>45717</v>
      </c>
      <c r="D52" s="7">
        <v>1779</v>
      </c>
      <c r="E52" s="4">
        <f>AVERAGE(D41:D52)</f>
        <v>1488.75</v>
      </c>
      <c r="F52" s="4">
        <f>AVERAGE(E51:E52)</f>
        <v>1475.75</v>
      </c>
      <c r="G52" s="16">
        <f t="shared" si="12"/>
        <v>1.2054887345417584</v>
      </c>
      <c r="H52" s="16"/>
      <c r="I52" s="16"/>
      <c r="J52" s="16">
        <f t="shared" si="16"/>
        <v>1.0218033103873574</v>
      </c>
      <c r="K52" s="16">
        <f t="shared" si="2"/>
        <v>1741.0395737762833</v>
      </c>
      <c r="L52" s="16">
        <f t="shared" si="3"/>
        <v>88793.018262590442</v>
      </c>
      <c r="M52" s="16">
        <f t="shared" si="0"/>
        <v>1555.5534916362737</v>
      </c>
      <c r="N52" s="16">
        <f t="shared" si="4"/>
        <v>1589.469707238557</v>
      </c>
      <c r="O52" s="4">
        <f t="shared" si="5"/>
        <v>189.53029276144298</v>
      </c>
      <c r="P52" s="16">
        <f t="shared" si="6"/>
        <v>10.65375451160444</v>
      </c>
    </row>
    <row r="53" spans="1:16" x14ac:dyDescent="0.3">
      <c r="A53" s="9">
        <v>52</v>
      </c>
      <c r="B53" s="9">
        <f t="shared" si="7"/>
        <v>2704</v>
      </c>
      <c r="C53" s="10">
        <v>45748</v>
      </c>
      <c r="D53" s="9"/>
      <c r="E53" s="11"/>
      <c r="F53" s="9"/>
      <c r="G53" s="17"/>
      <c r="H53" s="17"/>
      <c r="I53" s="17"/>
      <c r="J53" s="17">
        <f t="shared" si="16"/>
        <v>1.0607799590825007</v>
      </c>
      <c r="K53" s="17"/>
      <c r="L53" s="17"/>
      <c r="M53" s="17">
        <f t="shared" si="0"/>
        <v>1560.5145653225936</v>
      </c>
      <c r="N53" s="17">
        <f t="shared" si="4"/>
        <v>1655.3625767505471</v>
      </c>
      <c r="O53" s="11"/>
      <c r="P53" s="17"/>
    </row>
    <row r="54" spans="1:16" x14ac:dyDescent="0.3">
      <c r="A54" s="9">
        <v>53</v>
      </c>
      <c r="B54" s="9">
        <f t="shared" si="7"/>
        <v>2809</v>
      </c>
      <c r="C54" s="10">
        <v>45778</v>
      </c>
      <c r="D54" s="9"/>
      <c r="E54" s="9"/>
      <c r="F54" s="9"/>
      <c r="G54" s="17"/>
      <c r="H54" s="17"/>
      <c r="I54" s="17"/>
      <c r="J54" s="17">
        <f t="shared" si="16"/>
        <v>1.0226700037473144</v>
      </c>
      <c r="K54" s="17"/>
      <c r="L54" s="17"/>
      <c r="M54" s="17">
        <f t="shared" si="0"/>
        <v>1565.4756390089133</v>
      </c>
      <c r="N54" s="17">
        <f t="shared" si="4"/>
        <v>1600.9649776115748</v>
      </c>
      <c r="O54" s="11"/>
      <c r="P54" s="17"/>
    </row>
    <row r="55" spans="1:16" x14ac:dyDescent="0.3">
      <c r="A55" s="9">
        <v>54</v>
      </c>
      <c r="B55" s="9">
        <f t="shared" si="7"/>
        <v>2916</v>
      </c>
      <c r="C55" s="10">
        <v>45809</v>
      </c>
      <c r="D55" s="9"/>
      <c r="E55" s="9"/>
      <c r="F55" s="9"/>
      <c r="G55" s="17"/>
      <c r="H55" s="17"/>
      <c r="I55" s="17"/>
      <c r="J55" s="17">
        <f t="shared" si="16"/>
        <v>0.93990484342566549</v>
      </c>
      <c r="K55" s="17"/>
      <c r="L55" s="17"/>
      <c r="M55" s="17">
        <f t="shared" si="0"/>
        <v>1570.4367126952332</v>
      </c>
      <c r="N55" s="17">
        <f t="shared" si="4"/>
        <v>1476.0610725557299</v>
      </c>
      <c r="O55" s="11"/>
      <c r="P55" s="17"/>
    </row>
    <row r="56" spans="1:16" x14ac:dyDescent="0.3">
      <c r="A56" s="9">
        <v>55</v>
      </c>
      <c r="B56" s="9">
        <f t="shared" si="7"/>
        <v>3025</v>
      </c>
      <c r="C56" s="10">
        <v>45839</v>
      </c>
      <c r="D56" s="9"/>
      <c r="E56" s="9"/>
      <c r="F56" s="9"/>
      <c r="G56" s="17"/>
      <c r="H56" s="17"/>
      <c r="I56" s="17"/>
      <c r="J56" s="17">
        <f t="shared" si="16"/>
        <v>0.83155619245633894</v>
      </c>
      <c r="K56" s="17"/>
      <c r="L56" s="17"/>
      <c r="M56" s="17">
        <f t="shared" si="0"/>
        <v>1575.397786381553</v>
      </c>
      <c r="N56" s="17">
        <f t="shared" si="4"/>
        <v>1310.0317848475891</v>
      </c>
      <c r="O56" s="11"/>
      <c r="P56" s="17"/>
    </row>
    <row r="57" spans="1:16" x14ac:dyDescent="0.3">
      <c r="A57" s="9">
        <v>56</v>
      </c>
      <c r="B57" s="9">
        <f t="shared" si="7"/>
        <v>3136</v>
      </c>
      <c r="C57" s="10">
        <v>45870</v>
      </c>
      <c r="D57" s="9"/>
      <c r="E57" s="9"/>
      <c r="F57" s="9"/>
      <c r="G57" s="17"/>
      <c r="H57" s="17"/>
      <c r="I57" s="17"/>
      <c r="J57" s="17">
        <f t="shared" si="16"/>
        <v>0.82907980831819805</v>
      </c>
      <c r="K57" s="17"/>
      <c r="L57" s="17"/>
      <c r="M57" s="17">
        <f t="shared" si="0"/>
        <v>1580.3588600678727</v>
      </c>
      <c r="N57" s="17">
        <f t="shared" si="4"/>
        <v>1310.2436207790379</v>
      </c>
      <c r="O57" s="11"/>
      <c r="P57" s="17"/>
    </row>
    <row r="58" spans="1:16" x14ac:dyDescent="0.3">
      <c r="A58" s="9">
        <v>57</v>
      </c>
      <c r="B58" s="9">
        <f t="shared" si="7"/>
        <v>3249</v>
      </c>
      <c r="C58" s="10">
        <v>45901</v>
      </c>
      <c r="D58" s="9"/>
      <c r="E58" s="9"/>
      <c r="F58" s="9"/>
      <c r="G58" s="17"/>
      <c r="H58" s="17"/>
      <c r="I58" s="17"/>
      <c r="J58" s="17">
        <f t="shared" si="16"/>
        <v>0.91832985199528305</v>
      </c>
      <c r="K58" s="17"/>
      <c r="L58" s="17"/>
      <c r="M58" s="17">
        <f t="shared" si="0"/>
        <v>1585.3199337541926</v>
      </c>
      <c r="N58" s="17">
        <f t="shared" si="4"/>
        <v>1455.8466201296596</v>
      </c>
      <c r="O58" s="11"/>
      <c r="P58" s="17"/>
    </row>
    <row r="59" spans="1:16" x14ac:dyDescent="0.3">
      <c r="A59" s="9">
        <v>58</v>
      </c>
      <c r="B59" s="9">
        <f t="shared" si="7"/>
        <v>3364</v>
      </c>
      <c r="C59" s="10">
        <v>45931</v>
      </c>
      <c r="D59" s="9"/>
      <c r="E59" s="9"/>
      <c r="F59" s="9"/>
      <c r="G59" s="17"/>
      <c r="H59" s="17"/>
      <c r="I59" s="17"/>
      <c r="J59" s="17">
        <f t="shared" si="16"/>
        <v>0.90654865076610658</v>
      </c>
      <c r="K59" s="17"/>
      <c r="L59" s="17"/>
      <c r="M59" s="17">
        <f t="shared" si="0"/>
        <v>1590.2810074405124</v>
      </c>
      <c r="N59" s="17">
        <f t="shared" si="4"/>
        <v>1441.6671016341613</v>
      </c>
      <c r="O59" s="11"/>
      <c r="P59" s="17"/>
    </row>
    <row r="60" spans="1:16" x14ac:dyDescent="0.3">
      <c r="A60" s="9">
        <v>59</v>
      </c>
      <c r="B60" s="9">
        <f t="shared" si="7"/>
        <v>3481</v>
      </c>
      <c r="C60" s="10">
        <v>45962</v>
      </c>
      <c r="D60" s="9"/>
      <c r="E60" s="9"/>
      <c r="F60" s="9"/>
      <c r="G60" s="17"/>
      <c r="H60" s="17"/>
      <c r="I60" s="17"/>
      <c r="J60" s="17">
        <f t="shared" si="16"/>
        <v>1.096186021874954</v>
      </c>
      <c r="K60" s="17"/>
      <c r="L60" s="17"/>
      <c r="M60" s="17">
        <f t="shared" si="0"/>
        <v>1595.2420811268321</v>
      </c>
      <c r="N60" s="17">
        <f t="shared" si="4"/>
        <v>1748.6820708379446</v>
      </c>
      <c r="O60" s="11"/>
      <c r="P60" s="17"/>
    </row>
    <row r="61" spans="1:16" x14ac:dyDescent="0.3">
      <c r="A61" s="9">
        <v>60</v>
      </c>
      <c r="B61" s="9">
        <f t="shared" si="7"/>
        <v>3600</v>
      </c>
      <c r="C61" s="10">
        <v>45992</v>
      </c>
      <c r="D61" s="9"/>
      <c r="E61" s="9"/>
      <c r="F61" s="9"/>
      <c r="G61" s="17"/>
      <c r="H61" s="17"/>
      <c r="I61" s="17"/>
      <c r="J61" s="17">
        <f t="shared" si="16"/>
        <v>1.1225590752589154</v>
      </c>
      <c r="K61" s="17"/>
      <c r="L61" s="17"/>
      <c r="M61" s="17">
        <f t="shared" si="0"/>
        <v>1600.203154813152</v>
      </c>
      <c r="N61" s="17">
        <f t="shared" si="4"/>
        <v>1796.322573693451</v>
      </c>
      <c r="O61" s="11"/>
      <c r="P61" s="17"/>
    </row>
    <row r="62" spans="1:16" x14ac:dyDescent="0.3">
      <c r="A62" s="9">
        <v>61</v>
      </c>
      <c r="B62" s="9">
        <f t="shared" si="7"/>
        <v>3721</v>
      </c>
      <c r="C62" s="10">
        <v>46023</v>
      </c>
      <c r="D62" s="9"/>
      <c r="E62" s="9"/>
      <c r="F62" s="9"/>
      <c r="G62" s="17"/>
      <c r="H62" s="17"/>
      <c r="I62" s="17"/>
      <c r="J62" s="17">
        <f>I14/$I$65</f>
        <v>1.0953674964600142</v>
      </c>
      <c r="K62" s="17"/>
      <c r="L62" s="17"/>
      <c r="M62" s="17">
        <f t="shared" si="0"/>
        <v>1605.1642284994718</v>
      </c>
      <c r="N62" s="17">
        <f t="shared" si="4"/>
        <v>1758.2447223786367</v>
      </c>
      <c r="O62" s="11"/>
      <c r="P62" s="17"/>
    </row>
    <row r="63" spans="1:16" x14ac:dyDescent="0.3">
      <c r="A63" s="9">
        <v>62</v>
      </c>
      <c r="B63" s="9">
        <f t="shared" si="7"/>
        <v>3844</v>
      </c>
      <c r="C63" s="10">
        <v>46054</v>
      </c>
      <c r="D63" s="9"/>
      <c r="E63" s="9"/>
      <c r="F63" s="9"/>
      <c r="G63" s="17"/>
      <c r="H63" s="17"/>
      <c r="I63" s="17"/>
      <c r="J63" s="17">
        <f t="shared" ref="J63:J64" si="17">I15/$I$65</f>
        <v>1.1552147862273516</v>
      </c>
      <c r="K63" s="17"/>
      <c r="L63" s="17"/>
      <c r="M63" s="17">
        <f t="shared" si="0"/>
        <v>1610.1253021857915</v>
      </c>
      <c r="N63" s="17">
        <f t="shared" si="4"/>
        <v>1860.040556763809</v>
      </c>
      <c r="O63" s="11"/>
      <c r="P63" s="17"/>
    </row>
    <row r="64" spans="1:16" x14ac:dyDescent="0.3">
      <c r="A64" s="9">
        <v>63</v>
      </c>
      <c r="B64" s="9">
        <f t="shared" si="7"/>
        <v>3969</v>
      </c>
      <c r="C64" s="10">
        <v>46082</v>
      </c>
      <c r="D64" s="9"/>
      <c r="E64" s="9"/>
      <c r="F64" s="9"/>
      <c r="G64" s="17"/>
      <c r="H64" s="17"/>
      <c r="I64" s="17"/>
      <c r="J64" s="17">
        <f t="shared" si="17"/>
        <v>1.0218033103873574</v>
      </c>
      <c r="K64" s="17"/>
      <c r="L64" s="17"/>
      <c r="M64" s="17">
        <f t="shared" si="0"/>
        <v>1615.0863758721114</v>
      </c>
      <c r="N64" s="17">
        <f t="shared" si="4"/>
        <v>1650.3006054276432</v>
      </c>
      <c r="O64" s="11"/>
      <c r="P64" s="17"/>
    </row>
    <row r="65" spans="1:16" x14ac:dyDescent="0.3">
      <c r="A65" s="2">
        <f>SUM(A2:A52)</f>
        <v>1326</v>
      </c>
      <c r="B65" s="2">
        <f>SUM(B2:B52)</f>
        <v>45526</v>
      </c>
      <c r="C65" s="7"/>
      <c r="D65" s="7"/>
      <c r="E65" s="7"/>
      <c r="F65" s="7"/>
      <c r="G65" s="16"/>
      <c r="H65" s="15">
        <f>AVERAGE(H14:H25)</f>
        <v>1.0045586864263751</v>
      </c>
      <c r="I65" s="15">
        <f>AVERAGE(I14:I25)</f>
        <v>1.0000000000000002</v>
      </c>
      <c r="J65" s="16"/>
      <c r="K65" s="15">
        <f>SUM(K2:K52)</f>
        <v>73007.859123392205</v>
      </c>
      <c r="L65" s="15">
        <f>SUM(L2:L52)</f>
        <v>1953024.201442031</v>
      </c>
      <c r="M65" s="16"/>
      <c r="N65" s="16"/>
      <c r="O65" s="7"/>
      <c r="P65" s="16"/>
    </row>
    <row r="66" spans="1:16" x14ac:dyDescent="0.3">
      <c r="A66" s="7"/>
      <c r="B66" s="7"/>
      <c r="C66" s="7"/>
      <c r="D66" s="7"/>
      <c r="E66" s="7"/>
      <c r="F66" s="7"/>
      <c r="G66" s="16"/>
      <c r="H66" s="16"/>
      <c r="I66" s="16"/>
      <c r="J66" s="16"/>
      <c r="K66" s="16"/>
      <c r="L66" s="16"/>
      <c r="M66" s="16"/>
      <c r="N66" s="16"/>
      <c r="O66" s="7"/>
      <c r="P66" s="16"/>
    </row>
    <row r="67" spans="1:16" x14ac:dyDescent="0.3">
      <c r="A67" s="7"/>
      <c r="B67" s="7"/>
      <c r="C67" s="7"/>
      <c r="D67" s="7"/>
      <c r="E67" s="7"/>
      <c r="F67" s="7"/>
      <c r="G67" s="16"/>
      <c r="H67" s="16"/>
      <c r="I67" s="16"/>
      <c r="J67" s="15" t="s">
        <v>80</v>
      </c>
      <c r="K67" s="15">
        <f>SLOPE(K2:K52, A2:A52)</f>
        <v>4.9610736863198062</v>
      </c>
      <c r="L67" s="16"/>
      <c r="M67" s="16"/>
      <c r="N67" s="16"/>
      <c r="O67" s="2" t="s">
        <v>84</v>
      </c>
      <c r="P67" s="15">
        <f>AVERAGE(P2:P52)</f>
        <v>9.671296998211691</v>
      </c>
    </row>
    <row r="68" spans="1:16" x14ac:dyDescent="0.3">
      <c r="A68" s="7"/>
      <c r="B68" s="7"/>
      <c r="C68" s="7"/>
      <c r="D68" s="16"/>
      <c r="E68" s="7"/>
      <c r="F68" s="7"/>
      <c r="G68" s="16"/>
      <c r="H68" s="16"/>
      <c r="I68" s="16"/>
      <c r="J68" s="15" t="s">
        <v>81</v>
      </c>
      <c r="K68" s="15">
        <f>INTERCEPT(K2:K52, A2:A52)</f>
        <v>1302.5387336339636</v>
      </c>
      <c r="L68" s="16"/>
      <c r="M68" s="16"/>
      <c r="N68" s="16"/>
      <c r="O68" s="2" t="s">
        <v>96</v>
      </c>
      <c r="P68" s="15">
        <f>SQRT(SUMXMY2(D2:D52, N2:N52)/COUNT(D2:D52))</f>
        <v>186.11861409349589</v>
      </c>
    </row>
    <row r="72" spans="1:16" x14ac:dyDescent="0.25">
      <c r="B72" s="35" t="s">
        <v>58</v>
      </c>
      <c r="C72" s="35"/>
      <c r="D72" s="35"/>
      <c r="E72" s="35"/>
      <c r="F72" s="35"/>
      <c r="G72" s="35"/>
    </row>
    <row r="73" spans="1:16" x14ac:dyDescent="0.25">
      <c r="B73" s="6" t="s">
        <v>59</v>
      </c>
      <c r="C73" s="6">
        <v>2021</v>
      </c>
      <c r="D73" s="6">
        <v>2022</v>
      </c>
      <c r="E73" s="6">
        <v>2023</v>
      </c>
      <c r="F73" s="6">
        <v>2024</v>
      </c>
      <c r="G73" s="6">
        <v>2025</v>
      </c>
    </row>
    <row r="74" spans="1:16" x14ac:dyDescent="0.25">
      <c r="B74" s="6" t="s">
        <v>60</v>
      </c>
      <c r="C74" s="7">
        <v>1441</v>
      </c>
      <c r="D74" s="7">
        <v>1490</v>
      </c>
      <c r="E74" s="7">
        <v>1622</v>
      </c>
      <c r="F74" s="7">
        <v>1715</v>
      </c>
      <c r="G74" s="7">
        <v>1426</v>
      </c>
    </row>
    <row r="75" spans="1:16" x14ac:dyDescent="0.25">
      <c r="B75" s="6" t="s">
        <v>61</v>
      </c>
      <c r="C75" s="7">
        <v>1424</v>
      </c>
      <c r="D75" s="7">
        <v>1474</v>
      </c>
      <c r="E75" s="7">
        <v>1605</v>
      </c>
      <c r="F75" s="7">
        <v>1697</v>
      </c>
      <c r="G75" s="7">
        <v>1850</v>
      </c>
    </row>
    <row r="76" spans="1:16" x14ac:dyDescent="0.25">
      <c r="B76" s="6" t="s">
        <v>62</v>
      </c>
      <c r="C76" s="7">
        <v>1230</v>
      </c>
      <c r="D76" s="7">
        <v>1274</v>
      </c>
      <c r="E76" s="7">
        <v>1388</v>
      </c>
      <c r="F76" s="7">
        <v>1467</v>
      </c>
      <c r="G76" s="7">
        <v>1779</v>
      </c>
    </row>
    <row r="77" spans="1:16" x14ac:dyDescent="0.25">
      <c r="B77" s="6" t="s">
        <v>63</v>
      </c>
      <c r="C77" s="7">
        <v>1184</v>
      </c>
      <c r="D77" s="7">
        <v>1226</v>
      </c>
      <c r="E77" s="7">
        <v>1336</v>
      </c>
      <c r="F77" s="7">
        <v>2088</v>
      </c>
      <c r="G77" s="34"/>
    </row>
    <row r="78" spans="1:16" x14ac:dyDescent="0.25">
      <c r="B78" s="6" t="s">
        <v>64</v>
      </c>
      <c r="C78" s="7">
        <v>1177</v>
      </c>
      <c r="D78" s="7">
        <v>1219</v>
      </c>
      <c r="E78" s="7">
        <v>1328</v>
      </c>
      <c r="F78" s="7">
        <v>2014</v>
      </c>
      <c r="G78" s="34"/>
    </row>
    <row r="79" spans="1:16" x14ac:dyDescent="0.25">
      <c r="B79" s="6" t="s">
        <v>65</v>
      </c>
      <c r="C79" s="7">
        <v>1282</v>
      </c>
      <c r="D79" s="7">
        <v>1328</v>
      </c>
      <c r="E79" s="7">
        <v>1447</v>
      </c>
      <c r="F79" s="7">
        <v>1383</v>
      </c>
      <c r="G79" s="34"/>
    </row>
    <row r="80" spans="1:16" x14ac:dyDescent="0.25">
      <c r="B80" s="6" t="s">
        <v>66</v>
      </c>
      <c r="C80" s="7">
        <v>1146</v>
      </c>
      <c r="D80" s="7">
        <v>1187</v>
      </c>
      <c r="E80" s="7">
        <v>1293</v>
      </c>
      <c r="F80" s="7">
        <v>1203</v>
      </c>
      <c r="G80" s="34"/>
    </row>
    <row r="81" spans="2:7" x14ac:dyDescent="0.25">
      <c r="B81" s="6" t="s">
        <v>67</v>
      </c>
      <c r="C81" s="7">
        <v>1110</v>
      </c>
      <c r="D81" s="7">
        <v>1150</v>
      </c>
      <c r="E81" s="7">
        <v>1252</v>
      </c>
      <c r="F81" s="7">
        <v>1292</v>
      </c>
      <c r="G81" s="34"/>
    </row>
    <row r="82" spans="2:7" x14ac:dyDescent="0.25">
      <c r="B82" s="6" t="s">
        <v>68</v>
      </c>
      <c r="C82" s="7">
        <v>1352</v>
      </c>
      <c r="D82" s="7">
        <v>1400</v>
      </c>
      <c r="E82" s="7">
        <v>1522</v>
      </c>
      <c r="F82" s="7">
        <v>1133</v>
      </c>
      <c r="G82" s="34"/>
    </row>
    <row r="83" spans="2:7" x14ac:dyDescent="0.25">
      <c r="B83" s="6" t="s">
        <v>69</v>
      </c>
      <c r="C83" s="7">
        <v>1298</v>
      </c>
      <c r="D83" s="7">
        <v>1343</v>
      </c>
      <c r="E83" s="7">
        <v>1459</v>
      </c>
      <c r="F83" s="7">
        <v>1208</v>
      </c>
      <c r="G83" s="34"/>
    </row>
    <row r="84" spans="2:7" x14ac:dyDescent="0.25">
      <c r="B84" s="6" t="s">
        <v>70</v>
      </c>
      <c r="C84" s="7">
        <v>1685</v>
      </c>
      <c r="D84" s="7">
        <v>1743</v>
      </c>
      <c r="E84" s="7">
        <v>1894</v>
      </c>
      <c r="F84" s="7">
        <v>1173</v>
      </c>
      <c r="G84" s="34"/>
    </row>
    <row r="85" spans="2:7" x14ac:dyDescent="0.25">
      <c r="B85" s="6" t="s">
        <v>71</v>
      </c>
      <c r="C85" s="7">
        <v>1667</v>
      </c>
      <c r="D85" s="7">
        <v>1724</v>
      </c>
      <c r="E85" s="7">
        <v>1873</v>
      </c>
      <c r="F85" s="7">
        <v>1316</v>
      </c>
      <c r="G85" s="34"/>
    </row>
  </sheetData>
  <mergeCells count="1">
    <mergeCell ref="B72:G72"/>
  </mergeCells>
  <pageMargins left="0.2" right="0" top="0.25" bottom="0.25" header="0" footer="0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1A08E-DC1D-418F-AC2B-EE2B12B744BB}">
  <dimension ref="A1:P85"/>
  <sheetViews>
    <sheetView zoomScaleNormal="100" workbookViewId="0">
      <pane ySplit="1" topLeftCell="A2" activePane="bottomLeft" state="frozen"/>
      <selection pane="bottomLeft"/>
    </sheetView>
  </sheetViews>
  <sheetFormatPr defaultRowHeight="12" x14ac:dyDescent="0.3"/>
  <cols>
    <col min="1" max="16384" width="8.88671875" style="20"/>
  </cols>
  <sheetData>
    <row r="1" spans="1:16" s="3" customFormat="1" ht="48" x14ac:dyDescent="0.3">
      <c r="A1" s="1" t="s">
        <v>85</v>
      </c>
      <c r="B1" s="1" t="s">
        <v>89</v>
      </c>
      <c r="C1" s="2" t="s">
        <v>0</v>
      </c>
      <c r="D1" s="2" t="s">
        <v>1</v>
      </c>
      <c r="E1" s="1" t="s">
        <v>86</v>
      </c>
      <c r="F1" s="1" t="s">
        <v>55</v>
      </c>
      <c r="G1" s="14" t="s">
        <v>72</v>
      </c>
      <c r="H1" s="14" t="s">
        <v>56</v>
      </c>
      <c r="I1" s="14" t="s">
        <v>57</v>
      </c>
      <c r="J1" s="14" t="s">
        <v>54</v>
      </c>
      <c r="K1" s="14" t="s">
        <v>88</v>
      </c>
      <c r="L1" s="14" t="s">
        <v>87</v>
      </c>
      <c r="M1" s="14" t="s">
        <v>91</v>
      </c>
      <c r="N1" s="14" t="s">
        <v>97</v>
      </c>
      <c r="O1" s="2" t="s">
        <v>82</v>
      </c>
      <c r="P1" s="15" t="s">
        <v>83</v>
      </c>
    </row>
    <row r="2" spans="1:16" x14ac:dyDescent="0.3">
      <c r="A2" s="7">
        <v>1</v>
      </c>
      <c r="B2" s="7">
        <f>A2^2</f>
        <v>1</v>
      </c>
      <c r="C2" s="8">
        <v>44197</v>
      </c>
      <c r="D2" s="7">
        <v>1621</v>
      </c>
      <c r="E2" s="7"/>
      <c r="F2" s="7"/>
      <c r="G2" s="16"/>
      <c r="H2" s="16"/>
      <c r="I2" s="16"/>
      <c r="J2" s="16">
        <f>I14/$I$65</f>
        <v>1.1525988206382778</v>
      </c>
      <c r="K2" s="16">
        <f>D2/J2</f>
        <v>1406.3870021160826</v>
      </c>
      <c r="L2" s="16">
        <f>A2*K2</f>
        <v>1406.3870021160826</v>
      </c>
      <c r="M2" s="16">
        <f t="shared" ref="M2:M64" si="0">($K$67*A2)+$K$68</f>
        <v>1305.9895063482556</v>
      </c>
      <c r="N2" s="16">
        <f>M2*J2</f>
        <v>1505.281964782966</v>
      </c>
      <c r="O2" s="4">
        <f>D2-N2</f>
        <v>115.71803521703396</v>
      </c>
      <c r="P2" s="16">
        <f>ABS((O2/D2)*100)</f>
        <v>7.1386819998170248</v>
      </c>
    </row>
    <row r="3" spans="1:16" x14ac:dyDescent="0.3">
      <c r="A3" s="7">
        <v>2</v>
      </c>
      <c r="B3" s="7">
        <f>A3^2</f>
        <v>4</v>
      </c>
      <c r="C3" s="8">
        <v>44228</v>
      </c>
      <c r="D3" s="7">
        <v>1664</v>
      </c>
      <c r="E3" s="7"/>
      <c r="F3" s="7"/>
      <c r="G3" s="16"/>
      <c r="H3" s="16"/>
      <c r="I3" s="16"/>
      <c r="J3" s="16">
        <f t="shared" ref="J3:J13" si="1">I15</f>
        <v>1.2407762928639314</v>
      </c>
      <c r="K3" s="16">
        <f t="shared" ref="K3:K52" si="2">D3/J3</f>
        <v>1341.0959006632802</v>
      </c>
      <c r="L3" s="16">
        <f t="shared" ref="L3:L52" si="3">A3*K3</f>
        <v>2682.1918013265604</v>
      </c>
      <c r="M3" s="16">
        <f t="shared" si="0"/>
        <v>1315.8048100171536</v>
      </c>
      <c r="N3" s="16">
        <f t="shared" ref="N3:N64" si="4">M3*J3</f>
        <v>1632.6194143056134</v>
      </c>
      <c r="O3" s="4">
        <f t="shared" ref="O3:O52" si="5">D3-N3</f>
        <v>31.380585694386582</v>
      </c>
      <c r="P3" s="16">
        <f t="shared" ref="P3:P52" si="6">ABS((O3/D3)*100)</f>
        <v>1.8858525056722704</v>
      </c>
    </row>
    <row r="4" spans="1:16" x14ac:dyDescent="0.3">
      <c r="A4" s="7">
        <v>3</v>
      </c>
      <c r="B4" s="7">
        <f t="shared" ref="B4:B64" si="7">A4^2</f>
        <v>9</v>
      </c>
      <c r="C4" s="8">
        <v>44256</v>
      </c>
      <c r="D4" s="7">
        <v>1240</v>
      </c>
      <c r="E4" s="7"/>
      <c r="F4" s="7"/>
      <c r="G4" s="16"/>
      <c r="H4" s="16"/>
      <c r="I4" s="16"/>
      <c r="J4" s="16">
        <f t="shared" si="1"/>
        <v>0.98222629083167234</v>
      </c>
      <c r="K4" s="16">
        <f t="shared" si="2"/>
        <v>1262.4382095800602</v>
      </c>
      <c r="L4" s="16">
        <f t="shared" si="3"/>
        <v>3787.3146287401805</v>
      </c>
      <c r="M4" s="16">
        <f t="shared" si="0"/>
        <v>1325.6201136860514</v>
      </c>
      <c r="N4" s="16">
        <f t="shared" si="4"/>
        <v>1302.05892731771</v>
      </c>
      <c r="O4" s="4">
        <f t="shared" si="5"/>
        <v>-62.058927317709959</v>
      </c>
      <c r="P4" s="16">
        <f t="shared" si="6"/>
        <v>5.0047522030411251</v>
      </c>
    </row>
    <row r="5" spans="1:16" x14ac:dyDescent="0.3">
      <c r="A5" s="7">
        <v>4</v>
      </c>
      <c r="B5" s="7">
        <f t="shared" si="7"/>
        <v>16</v>
      </c>
      <c r="C5" s="8">
        <v>44287</v>
      </c>
      <c r="D5" s="7">
        <v>1098</v>
      </c>
      <c r="E5" s="7"/>
      <c r="F5" s="7"/>
      <c r="G5" s="16"/>
      <c r="H5" s="16"/>
      <c r="I5" s="16"/>
      <c r="J5" s="16">
        <f t="shared" si="1"/>
        <v>1.0228384676615407</v>
      </c>
      <c r="K5" s="16">
        <f t="shared" si="2"/>
        <v>1073.483286672134</v>
      </c>
      <c r="L5" s="16">
        <f t="shared" si="3"/>
        <v>4293.933146688536</v>
      </c>
      <c r="M5" s="16">
        <f t="shared" si="0"/>
        <v>1335.4354173549493</v>
      </c>
      <c r="N5" s="16">
        <f t="shared" si="4"/>
        <v>1365.9347159482866</v>
      </c>
      <c r="O5" s="4">
        <f t="shared" si="5"/>
        <v>-267.93471594828657</v>
      </c>
      <c r="P5" s="16">
        <f t="shared" si="6"/>
        <v>24.402068847749231</v>
      </c>
    </row>
    <row r="6" spans="1:16" x14ac:dyDescent="0.3">
      <c r="A6" s="7">
        <v>5</v>
      </c>
      <c r="B6" s="7">
        <f t="shared" si="7"/>
        <v>25</v>
      </c>
      <c r="C6" s="8">
        <v>44317</v>
      </c>
      <c r="D6" s="7">
        <v>1304</v>
      </c>
      <c r="E6" s="7"/>
      <c r="F6" s="7"/>
      <c r="G6" s="16"/>
      <c r="H6" s="16"/>
      <c r="I6" s="16"/>
      <c r="J6" s="16">
        <f t="shared" si="1"/>
        <v>1.0794152975272524</v>
      </c>
      <c r="K6" s="16">
        <f t="shared" si="2"/>
        <v>1208.0614412147308</v>
      </c>
      <c r="L6" s="16">
        <f t="shared" si="3"/>
        <v>6040.307206073654</v>
      </c>
      <c r="M6" s="16">
        <f t="shared" si="0"/>
        <v>1345.2507210238473</v>
      </c>
      <c r="N6" s="16">
        <f t="shared" si="4"/>
        <v>1452.084207282707</v>
      </c>
      <c r="O6" s="4">
        <f t="shared" si="5"/>
        <v>-148.08420728270698</v>
      </c>
      <c r="P6" s="16">
        <f t="shared" si="6"/>
        <v>11.356150865238265</v>
      </c>
    </row>
    <row r="7" spans="1:16" x14ac:dyDescent="0.3">
      <c r="A7" s="7">
        <v>6</v>
      </c>
      <c r="B7" s="7">
        <f t="shared" si="7"/>
        <v>36</v>
      </c>
      <c r="C7" s="8">
        <v>44348</v>
      </c>
      <c r="D7" s="7">
        <v>1230</v>
      </c>
      <c r="E7" s="7"/>
      <c r="F7" s="7"/>
      <c r="G7" s="16"/>
      <c r="H7" s="16"/>
      <c r="I7" s="16"/>
      <c r="J7" s="16">
        <f t="shared" si="1"/>
        <v>0.8925080671998018</v>
      </c>
      <c r="K7" s="16">
        <f t="shared" si="2"/>
        <v>1378.1388036738556</v>
      </c>
      <c r="L7" s="16">
        <f t="shared" si="3"/>
        <v>8268.832822043134</v>
      </c>
      <c r="M7" s="16">
        <f t="shared" si="0"/>
        <v>1355.0660246927453</v>
      </c>
      <c r="N7" s="16">
        <f t="shared" si="4"/>
        <v>1209.4073586266409</v>
      </c>
      <c r="O7" s="4">
        <f t="shared" si="5"/>
        <v>20.592641373359129</v>
      </c>
      <c r="P7" s="16">
        <f t="shared" si="6"/>
        <v>1.6741984856389538</v>
      </c>
    </row>
    <row r="8" spans="1:16" x14ac:dyDescent="0.3">
      <c r="A8" s="7">
        <v>7</v>
      </c>
      <c r="B8" s="7">
        <f t="shared" si="7"/>
        <v>49</v>
      </c>
      <c r="C8" s="8">
        <v>44378</v>
      </c>
      <c r="D8" s="7">
        <v>1128</v>
      </c>
      <c r="E8" s="7"/>
      <c r="F8" s="7"/>
      <c r="G8" s="16"/>
      <c r="H8" s="16"/>
      <c r="I8" s="16"/>
      <c r="J8" s="16">
        <f t="shared" si="1"/>
        <v>0.79977729713587298</v>
      </c>
      <c r="K8" s="16">
        <f t="shared" si="2"/>
        <v>1410.3926230958839</v>
      </c>
      <c r="L8" s="16">
        <f t="shared" si="3"/>
        <v>9872.748361671187</v>
      </c>
      <c r="M8" s="16">
        <f t="shared" si="0"/>
        <v>1364.8813283616432</v>
      </c>
      <c r="N8" s="16">
        <f t="shared" si="4"/>
        <v>1091.6010997082949</v>
      </c>
      <c r="O8" s="4">
        <f t="shared" si="5"/>
        <v>36.398900291705104</v>
      </c>
      <c r="P8" s="16">
        <f t="shared" si="6"/>
        <v>3.2268528627398143</v>
      </c>
    </row>
    <row r="9" spans="1:16" x14ac:dyDescent="0.3">
      <c r="A9" s="7">
        <v>8</v>
      </c>
      <c r="B9" s="7">
        <f t="shared" si="7"/>
        <v>64</v>
      </c>
      <c r="C9" s="8">
        <v>44409</v>
      </c>
      <c r="D9" s="7">
        <v>1175</v>
      </c>
      <c r="E9" s="7"/>
      <c r="F9" s="7"/>
      <c r="G9" s="16"/>
      <c r="H9" s="16"/>
      <c r="I9" s="16"/>
      <c r="J9" s="16">
        <f t="shared" si="1"/>
        <v>0.83400006386439107</v>
      </c>
      <c r="K9" s="16">
        <f t="shared" si="2"/>
        <v>1408.872793792802</v>
      </c>
      <c r="L9" s="16">
        <f t="shared" si="3"/>
        <v>11270.982350342416</v>
      </c>
      <c r="M9" s="16">
        <f t="shared" si="0"/>
        <v>1374.696632030541</v>
      </c>
      <c r="N9" s="16">
        <f t="shared" si="4"/>
        <v>1146.4970789076344</v>
      </c>
      <c r="O9" s="4">
        <f t="shared" si="5"/>
        <v>28.502921092365568</v>
      </c>
      <c r="P9" s="16">
        <f t="shared" si="6"/>
        <v>2.4257805184991974</v>
      </c>
    </row>
    <row r="10" spans="1:16" x14ac:dyDescent="0.3">
      <c r="A10" s="7">
        <v>9</v>
      </c>
      <c r="B10" s="7">
        <f t="shared" si="7"/>
        <v>81</v>
      </c>
      <c r="C10" s="8">
        <v>44440</v>
      </c>
      <c r="D10" s="7">
        <v>1245</v>
      </c>
      <c r="E10" s="7"/>
      <c r="F10" s="7"/>
      <c r="G10" s="16"/>
      <c r="H10" s="16"/>
      <c r="I10" s="16"/>
      <c r="J10" s="16">
        <f t="shared" si="1"/>
        <v>0.83516933812982141</v>
      </c>
      <c r="K10" s="16">
        <f t="shared" si="2"/>
        <v>1490.7156467069356</v>
      </c>
      <c r="L10" s="16">
        <f t="shared" si="3"/>
        <v>13416.440820362421</v>
      </c>
      <c r="M10" s="16">
        <f t="shared" si="0"/>
        <v>1384.5119356994389</v>
      </c>
      <c r="N10" s="16">
        <f t="shared" si="4"/>
        <v>1156.3019169709382</v>
      </c>
      <c r="O10" s="4">
        <f t="shared" si="5"/>
        <v>88.698083029061763</v>
      </c>
      <c r="P10" s="16">
        <f t="shared" si="6"/>
        <v>7.1243440183985349</v>
      </c>
    </row>
    <row r="11" spans="1:16" x14ac:dyDescent="0.3">
      <c r="A11" s="7">
        <v>10</v>
      </c>
      <c r="B11" s="7">
        <f t="shared" si="7"/>
        <v>100</v>
      </c>
      <c r="C11" s="8">
        <v>44470</v>
      </c>
      <c r="D11" s="7">
        <v>1422</v>
      </c>
      <c r="E11" s="7"/>
      <c r="F11" s="7"/>
      <c r="G11" s="16"/>
      <c r="H11" s="16"/>
      <c r="I11" s="16"/>
      <c r="J11" s="16">
        <f t="shared" si="1"/>
        <v>0.93413246920544557</v>
      </c>
      <c r="K11" s="16">
        <f t="shared" si="2"/>
        <v>1522.2680367908899</v>
      </c>
      <c r="L11" s="16">
        <f t="shared" si="3"/>
        <v>15222.680367908899</v>
      </c>
      <c r="M11" s="16">
        <f t="shared" si="0"/>
        <v>1394.3272393683369</v>
      </c>
      <c r="N11" s="16">
        <f t="shared" si="4"/>
        <v>1302.486346991557</v>
      </c>
      <c r="O11" s="4">
        <f t="shared" si="5"/>
        <v>119.51365300844304</v>
      </c>
      <c r="P11" s="16">
        <f t="shared" si="6"/>
        <v>8.4046169485543629</v>
      </c>
    </row>
    <row r="12" spans="1:16" x14ac:dyDescent="0.3">
      <c r="A12" s="7">
        <v>11</v>
      </c>
      <c r="B12" s="7">
        <f t="shared" si="7"/>
        <v>121</v>
      </c>
      <c r="C12" s="8">
        <v>44501</v>
      </c>
      <c r="D12" s="7">
        <v>1805</v>
      </c>
      <c r="E12" s="7"/>
      <c r="F12" s="7"/>
      <c r="G12" s="16"/>
      <c r="H12" s="16"/>
      <c r="I12" s="16"/>
      <c r="J12" s="16">
        <f t="shared" si="1"/>
        <v>1.1043054126890657</v>
      </c>
      <c r="K12" s="16">
        <f t="shared" si="2"/>
        <v>1634.5115936765092</v>
      </c>
      <c r="L12" s="16">
        <f t="shared" si="3"/>
        <v>17979.627530441601</v>
      </c>
      <c r="M12" s="16">
        <f t="shared" si="0"/>
        <v>1404.1425430372349</v>
      </c>
      <c r="N12" s="16">
        <f t="shared" si="4"/>
        <v>1550.6022104630079</v>
      </c>
      <c r="O12" s="4">
        <f t="shared" si="5"/>
        <v>254.39778953699215</v>
      </c>
      <c r="P12" s="16">
        <f t="shared" si="6"/>
        <v>14.09406036216023</v>
      </c>
    </row>
    <row r="13" spans="1:16" x14ac:dyDescent="0.3">
      <c r="A13" s="7">
        <v>12</v>
      </c>
      <c r="B13" s="7">
        <f t="shared" si="7"/>
        <v>144</v>
      </c>
      <c r="C13" s="8">
        <v>44531</v>
      </c>
      <c r="D13" s="7">
        <v>1762</v>
      </c>
      <c r="E13" s="4">
        <f>AVERAGE(D2:D13)</f>
        <v>1391.1666666666667</v>
      </c>
      <c r="F13" s="7"/>
      <c r="G13" s="16"/>
      <c r="H13" s="16"/>
      <c r="I13" s="16"/>
      <c r="J13" s="16">
        <f t="shared" si="1"/>
        <v>1.1222521822529252</v>
      </c>
      <c r="K13" s="16">
        <f t="shared" si="2"/>
        <v>1570.057093997161</v>
      </c>
      <c r="L13" s="16">
        <f t="shared" si="3"/>
        <v>18840.685127965931</v>
      </c>
      <c r="M13" s="16">
        <f t="shared" si="0"/>
        <v>1413.9578467061328</v>
      </c>
      <c r="N13" s="16">
        <f t="shared" si="4"/>
        <v>1586.8172790796048</v>
      </c>
      <c r="O13" s="4">
        <f t="shared" si="5"/>
        <v>175.18272092039524</v>
      </c>
      <c r="P13" s="16">
        <f t="shared" si="6"/>
        <v>9.9422656595002969</v>
      </c>
    </row>
    <row r="14" spans="1:16" x14ac:dyDescent="0.3">
      <c r="A14" s="7">
        <v>13</v>
      </c>
      <c r="B14" s="7">
        <f t="shared" si="7"/>
        <v>169</v>
      </c>
      <c r="C14" s="8">
        <v>44562</v>
      </c>
      <c r="D14" s="7">
        <v>1691</v>
      </c>
      <c r="E14" s="4">
        <f t="shared" ref="E14:E51" si="8">AVERAGE(D3:D14)</f>
        <v>1397</v>
      </c>
      <c r="F14" s="4">
        <f>AVERAGE(E13:E14)</f>
        <v>1394.0833333333335</v>
      </c>
      <c r="G14" s="16">
        <f>D14/F14</f>
        <v>1.2129834419271921</v>
      </c>
      <c r="H14" s="16">
        <f>AVERAGE(G14,G26,G38,G50)</f>
        <v>1.1791542353416531</v>
      </c>
      <c r="I14" s="16">
        <f t="shared" ref="I14:I25" si="9">H14/$H$65</f>
        <v>1.1525988206382776</v>
      </c>
      <c r="J14" s="16">
        <f t="shared" ref="J14:J25" si="10">I14/$I$65</f>
        <v>1.1525988206382778</v>
      </c>
      <c r="K14" s="16">
        <f t="shared" si="2"/>
        <v>1467.1193217632917</v>
      </c>
      <c r="L14" s="16">
        <f t="shared" si="3"/>
        <v>19072.551182922791</v>
      </c>
      <c r="M14" s="16">
        <f t="shared" si="0"/>
        <v>1423.7731503750306</v>
      </c>
      <c r="N14" s="16">
        <f t="shared" si="4"/>
        <v>1641.0392539787056</v>
      </c>
      <c r="O14" s="4">
        <f t="shared" si="5"/>
        <v>49.960746021294426</v>
      </c>
      <c r="P14" s="16">
        <f t="shared" si="6"/>
        <v>2.9545089308867194</v>
      </c>
    </row>
    <row r="15" spans="1:16" x14ac:dyDescent="0.3">
      <c r="A15" s="7">
        <v>14</v>
      </c>
      <c r="B15" s="7">
        <f t="shared" si="7"/>
        <v>196</v>
      </c>
      <c r="C15" s="8">
        <v>44593</v>
      </c>
      <c r="D15" s="7">
        <v>1736</v>
      </c>
      <c r="E15" s="4">
        <f t="shared" si="8"/>
        <v>1403</v>
      </c>
      <c r="F15" s="4">
        <f t="shared" ref="F15:F51" si="11">AVERAGE(E14:E15)</f>
        <v>1400</v>
      </c>
      <c r="G15" s="16">
        <f t="shared" ref="G15:G52" si="12">D15/F15</f>
        <v>1.24</v>
      </c>
      <c r="H15" s="16">
        <f>AVERAGE(G15,G27,G39,G51)</f>
        <v>1.2693632811734217</v>
      </c>
      <c r="I15" s="16">
        <f t="shared" si="9"/>
        <v>1.2407762928639314</v>
      </c>
      <c r="J15" s="16">
        <f t="shared" si="10"/>
        <v>1.2407762928639317</v>
      </c>
      <c r="K15" s="16">
        <f t="shared" si="2"/>
        <v>1399.1240886727487</v>
      </c>
      <c r="L15" s="16">
        <f t="shared" si="3"/>
        <v>19587.737241418483</v>
      </c>
      <c r="M15" s="16">
        <f t="shared" si="0"/>
        <v>1433.5884540439286</v>
      </c>
      <c r="N15" s="16">
        <f t="shared" si="4"/>
        <v>1778.7625675011604</v>
      </c>
      <c r="O15" s="4">
        <f t="shared" si="5"/>
        <v>-42.762567501160447</v>
      </c>
      <c r="P15" s="16">
        <f t="shared" si="6"/>
        <v>2.4632815380852793</v>
      </c>
    </row>
    <row r="16" spans="1:16" x14ac:dyDescent="0.3">
      <c r="A16" s="7">
        <v>15</v>
      </c>
      <c r="B16" s="7">
        <f t="shared" si="7"/>
        <v>225</v>
      </c>
      <c r="C16" s="8">
        <v>44621</v>
      </c>
      <c r="D16" s="7">
        <v>1292</v>
      </c>
      <c r="E16" s="4">
        <f t="shared" si="8"/>
        <v>1407.3333333333333</v>
      </c>
      <c r="F16" s="4">
        <f t="shared" si="11"/>
        <v>1405.1666666666665</v>
      </c>
      <c r="G16" s="16">
        <f t="shared" si="12"/>
        <v>0.91946388328786632</v>
      </c>
      <c r="H16" s="16">
        <f>AVERAGE(G16,G28,G40,G52)</f>
        <v>1.0048563907576371</v>
      </c>
      <c r="I16" s="16">
        <f t="shared" si="9"/>
        <v>0.98222629083167234</v>
      </c>
      <c r="J16" s="16">
        <f t="shared" si="10"/>
        <v>0.98222629083167246</v>
      </c>
      <c r="K16" s="16">
        <f t="shared" si="2"/>
        <v>1315.3791667559981</v>
      </c>
      <c r="L16" s="16">
        <f t="shared" si="3"/>
        <v>19730.687501339969</v>
      </c>
      <c r="M16" s="16">
        <f t="shared" si="0"/>
        <v>1443.4037577128265</v>
      </c>
      <c r="N16" s="16">
        <f t="shared" si="4"/>
        <v>1417.7491191107677</v>
      </c>
      <c r="O16" s="4">
        <f t="shared" si="5"/>
        <v>-125.74911911076765</v>
      </c>
      <c r="P16" s="16">
        <f t="shared" si="6"/>
        <v>9.7329039559417687</v>
      </c>
    </row>
    <row r="17" spans="1:16" x14ac:dyDescent="0.3">
      <c r="A17" s="7">
        <v>16</v>
      </c>
      <c r="B17" s="7">
        <f t="shared" si="7"/>
        <v>256</v>
      </c>
      <c r="C17" s="8">
        <v>44652</v>
      </c>
      <c r="D17" s="7">
        <v>1145</v>
      </c>
      <c r="E17" s="4">
        <f t="shared" si="8"/>
        <v>1411.25</v>
      </c>
      <c r="F17" s="4">
        <f t="shared" si="11"/>
        <v>1409.2916666666665</v>
      </c>
      <c r="G17" s="16">
        <f t="shared" si="12"/>
        <v>0.81246489075481187</v>
      </c>
      <c r="H17" s="16">
        <f t="shared" ref="H17:H25" si="13">AVERAGE(G17,G29,G41)</f>
        <v>1.0464042558585787</v>
      </c>
      <c r="I17" s="16">
        <f t="shared" si="9"/>
        <v>1.0228384676615407</v>
      </c>
      <c r="J17" s="16">
        <f t="shared" si="10"/>
        <v>1.022838467661541</v>
      </c>
      <c r="K17" s="16">
        <f t="shared" si="2"/>
        <v>1119.4338463019974</v>
      </c>
      <c r="L17" s="16">
        <f t="shared" si="3"/>
        <v>17910.941540831958</v>
      </c>
      <c r="M17" s="16">
        <f t="shared" si="0"/>
        <v>1453.2190613817245</v>
      </c>
      <c r="N17" s="16">
        <f t="shared" si="4"/>
        <v>1486.4083579202259</v>
      </c>
      <c r="O17" s="4">
        <f t="shared" si="5"/>
        <v>-341.40835792022585</v>
      </c>
      <c r="P17" s="16">
        <f t="shared" si="6"/>
        <v>29.817323835827587</v>
      </c>
    </row>
    <row r="18" spans="1:16" x14ac:dyDescent="0.3">
      <c r="A18" s="7">
        <v>17</v>
      </c>
      <c r="B18" s="7">
        <f t="shared" si="7"/>
        <v>289</v>
      </c>
      <c r="C18" s="8">
        <v>44682</v>
      </c>
      <c r="D18" s="7">
        <v>1360</v>
      </c>
      <c r="E18" s="4">
        <f t="shared" si="8"/>
        <v>1415.9166666666667</v>
      </c>
      <c r="F18" s="4">
        <f t="shared" si="11"/>
        <v>1413.5833333333335</v>
      </c>
      <c r="G18" s="16">
        <f t="shared" si="12"/>
        <v>0.9620939692271413</v>
      </c>
      <c r="H18" s="16">
        <f t="shared" si="13"/>
        <v>1.1042845932004253</v>
      </c>
      <c r="I18" s="16">
        <f t="shared" si="9"/>
        <v>1.0794152975272524</v>
      </c>
      <c r="J18" s="16">
        <f t="shared" si="10"/>
        <v>1.0794152975272526</v>
      </c>
      <c r="K18" s="16">
        <f t="shared" si="2"/>
        <v>1259.9413804080011</v>
      </c>
      <c r="L18" s="16">
        <f t="shared" si="3"/>
        <v>21419.003466936018</v>
      </c>
      <c r="M18" s="16">
        <f t="shared" si="0"/>
        <v>1463.0343650506222</v>
      </c>
      <c r="N18" s="16">
        <f t="shared" si="4"/>
        <v>1579.2216744437126</v>
      </c>
      <c r="O18" s="4">
        <f t="shared" si="5"/>
        <v>-219.22167444371257</v>
      </c>
      <c r="P18" s="16">
        <f t="shared" si="6"/>
        <v>16.119240767920044</v>
      </c>
    </row>
    <row r="19" spans="1:16" x14ac:dyDescent="0.3">
      <c r="A19" s="7">
        <v>18</v>
      </c>
      <c r="B19" s="7">
        <f t="shared" si="7"/>
        <v>324</v>
      </c>
      <c r="C19" s="8">
        <v>44713</v>
      </c>
      <c r="D19" s="7">
        <v>1283</v>
      </c>
      <c r="E19" s="4">
        <f t="shared" si="8"/>
        <v>1420.3333333333333</v>
      </c>
      <c r="F19" s="4">
        <f t="shared" si="11"/>
        <v>1418.125</v>
      </c>
      <c r="G19" s="16">
        <f t="shared" si="12"/>
        <v>0.90471573380343762</v>
      </c>
      <c r="H19" s="16">
        <f t="shared" si="13"/>
        <v>0.91307109522500307</v>
      </c>
      <c r="I19" s="16">
        <f t="shared" si="9"/>
        <v>0.8925080671998018</v>
      </c>
      <c r="J19" s="16">
        <f t="shared" si="10"/>
        <v>0.89250806719980191</v>
      </c>
      <c r="K19" s="16">
        <f t="shared" si="2"/>
        <v>1437.5220204175257</v>
      </c>
      <c r="L19" s="16">
        <f t="shared" si="3"/>
        <v>25875.396367515463</v>
      </c>
      <c r="M19" s="16">
        <f t="shared" si="0"/>
        <v>1472.8496687195202</v>
      </c>
      <c r="N19" s="16">
        <f t="shared" si="4"/>
        <v>1314.5302111047274</v>
      </c>
      <c r="O19" s="4">
        <f t="shared" si="5"/>
        <v>-31.530211104727414</v>
      </c>
      <c r="P19" s="16">
        <f t="shared" si="6"/>
        <v>2.4575378881315211</v>
      </c>
    </row>
    <row r="20" spans="1:16" x14ac:dyDescent="0.3">
      <c r="A20" s="7">
        <v>19</v>
      </c>
      <c r="B20" s="7">
        <f t="shared" si="7"/>
        <v>361</v>
      </c>
      <c r="C20" s="8">
        <v>44743</v>
      </c>
      <c r="D20" s="7">
        <v>1176</v>
      </c>
      <c r="E20" s="4">
        <f t="shared" si="8"/>
        <v>1424.3333333333333</v>
      </c>
      <c r="F20" s="4">
        <f t="shared" si="11"/>
        <v>1422.3333333333333</v>
      </c>
      <c r="G20" s="16">
        <f t="shared" si="12"/>
        <v>0.82681040543707529</v>
      </c>
      <c r="H20" s="16">
        <f t="shared" si="13"/>
        <v>0.81820384539836954</v>
      </c>
      <c r="I20" s="16">
        <f t="shared" si="9"/>
        <v>0.79977729713587298</v>
      </c>
      <c r="J20" s="16">
        <f t="shared" si="10"/>
        <v>0.79977729713587309</v>
      </c>
      <c r="K20" s="16">
        <f t="shared" si="2"/>
        <v>1470.4093304616658</v>
      </c>
      <c r="L20" s="16">
        <f t="shared" si="3"/>
        <v>27937.777278771649</v>
      </c>
      <c r="M20" s="16">
        <f t="shared" si="0"/>
        <v>1482.6649723884182</v>
      </c>
      <c r="N20" s="16">
        <f t="shared" si="4"/>
        <v>1185.8017841748431</v>
      </c>
      <c r="O20" s="4">
        <f t="shared" si="5"/>
        <v>-9.8017841748430783</v>
      </c>
      <c r="P20" s="16">
        <f t="shared" si="6"/>
        <v>0.83348504888121411</v>
      </c>
    </row>
    <row r="21" spans="1:16" x14ac:dyDescent="0.3">
      <c r="A21" s="7">
        <v>20</v>
      </c>
      <c r="B21" s="7">
        <f t="shared" si="7"/>
        <v>400</v>
      </c>
      <c r="C21" s="8">
        <v>44774</v>
      </c>
      <c r="D21" s="7">
        <v>1225</v>
      </c>
      <c r="E21" s="4">
        <f t="shared" si="8"/>
        <v>1428.5</v>
      </c>
      <c r="F21" s="4">
        <f t="shared" si="11"/>
        <v>1426.4166666666665</v>
      </c>
      <c r="G21" s="16">
        <f t="shared" si="12"/>
        <v>0.85879534965239246</v>
      </c>
      <c r="H21" s="16">
        <f t="shared" si="13"/>
        <v>0.85321509095100223</v>
      </c>
      <c r="I21" s="16">
        <f t="shared" si="9"/>
        <v>0.83400006386439107</v>
      </c>
      <c r="J21" s="16">
        <f t="shared" si="10"/>
        <v>0.83400006386439118</v>
      </c>
      <c r="K21" s="16">
        <f t="shared" si="2"/>
        <v>1468.824827571219</v>
      </c>
      <c r="L21" s="16">
        <f t="shared" si="3"/>
        <v>29376.496551424381</v>
      </c>
      <c r="M21" s="16">
        <f t="shared" si="0"/>
        <v>1492.4802760573161</v>
      </c>
      <c r="N21" s="16">
        <f t="shared" si="4"/>
        <v>1244.7286455481458</v>
      </c>
      <c r="O21" s="4">
        <f t="shared" si="5"/>
        <v>-19.728645548145778</v>
      </c>
      <c r="P21" s="16">
        <f t="shared" si="6"/>
        <v>1.6105016773996554</v>
      </c>
    </row>
    <row r="22" spans="1:16" x14ac:dyDescent="0.3">
      <c r="A22" s="7">
        <v>21</v>
      </c>
      <c r="B22" s="7">
        <f t="shared" si="7"/>
        <v>441</v>
      </c>
      <c r="C22" s="8">
        <v>44805</v>
      </c>
      <c r="D22" s="7">
        <v>1299</v>
      </c>
      <c r="E22" s="4">
        <f t="shared" si="8"/>
        <v>1433</v>
      </c>
      <c r="F22" s="4">
        <f t="shared" si="11"/>
        <v>1430.75</v>
      </c>
      <c r="G22" s="16">
        <f t="shared" si="12"/>
        <v>0.90791542897081945</v>
      </c>
      <c r="H22" s="16">
        <f t="shared" si="13"/>
        <v>0.85441130482669803</v>
      </c>
      <c r="I22" s="16">
        <f t="shared" si="9"/>
        <v>0.83516933812982141</v>
      </c>
      <c r="J22" s="16">
        <f t="shared" si="10"/>
        <v>0.83516933812982153</v>
      </c>
      <c r="K22" s="16">
        <f t="shared" si="2"/>
        <v>1555.3731928291638</v>
      </c>
      <c r="L22" s="16">
        <f t="shared" si="3"/>
        <v>32662.837049412439</v>
      </c>
      <c r="M22" s="16">
        <f t="shared" si="0"/>
        <v>1502.2955797262141</v>
      </c>
      <c r="N22" s="16">
        <f t="shared" si="4"/>
        <v>1254.6712049952987</v>
      </c>
      <c r="O22" s="4">
        <f t="shared" si="5"/>
        <v>44.328795004701306</v>
      </c>
      <c r="P22" s="16">
        <f t="shared" si="6"/>
        <v>3.4125323329254273</v>
      </c>
    </row>
    <row r="23" spans="1:16" x14ac:dyDescent="0.3">
      <c r="A23" s="7">
        <v>22</v>
      </c>
      <c r="B23" s="7">
        <f t="shared" si="7"/>
        <v>484</v>
      </c>
      <c r="C23" s="8">
        <v>44835</v>
      </c>
      <c r="D23" s="7">
        <v>1484</v>
      </c>
      <c r="E23" s="4">
        <f t="shared" si="8"/>
        <v>1438.1666666666667</v>
      </c>
      <c r="F23" s="4">
        <f t="shared" si="11"/>
        <v>1435.5833333333335</v>
      </c>
      <c r="G23" s="16">
        <f t="shared" si="12"/>
        <v>1.0337261275904104</v>
      </c>
      <c r="H23" s="16">
        <f t="shared" si="13"/>
        <v>0.95565450676392727</v>
      </c>
      <c r="I23" s="16">
        <f t="shared" si="9"/>
        <v>0.93413246920544557</v>
      </c>
      <c r="J23" s="16">
        <f t="shared" si="10"/>
        <v>0.93413246920544568</v>
      </c>
      <c r="K23" s="16">
        <f t="shared" si="2"/>
        <v>1588.6397796045571</v>
      </c>
      <c r="L23" s="16">
        <f t="shared" si="3"/>
        <v>34950.075151300254</v>
      </c>
      <c r="M23" s="16">
        <f t="shared" si="0"/>
        <v>1512.1108833951118</v>
      </c>
      <c r="N23" s="16">
        <f t="shared" si="4"/>
        <v>1412.5118732183037</v>
      </c>
      <c r="O23" s="4">
        <f t="shared" si="5"/>
        <v>71.488126781696337</v>
      </c>
      <c r="P23" s="16">
        <f t="shared" si="6"/>
        <v>4.8172592170954402</v>
      </c>
    </row>
    <row r="24" spans="1:16" x14ac:dyDescent="0.3">
      <c r="A24" s="7">
        <v>23</v>
      </c>
      <c r="B24" s="7">
        <f t="shared" si="7"/>
        <v>529</v>
      </c>
      <c r="C24" s="8">
        <v>44866</v>
      </c>
      <c r="D24" s="7">
        <v>1882</v>
      </c>
      <c r="E24" s="4">
        <f t="shared" si="8"/>
        <v>1444.5833333333333</v>
      </c>
      <c r="F24" s="4">
        <f t="shared" si="11"/>
        <v>1441.375</v>
      </c>
      <c r="G24" s="16">
        <f t="shared" si="12"/>
        <v>1.3056976845026451</v>
      </c>
      <c r="H24" s="16">
        <f t="shared" si="13"/>
        <v>1.1297481666360989</v>
      </c>
      <c r="I24" s="16">
        <f t="shared" si="9"/>
        <v>1.1043054126890657</v>
      </c>
      <c r="J24" s="16">
        <f t="shared" si="10"/>
        <v>1.1043054126890659</v>
      </c>
      <c r="K24" s="16">
        <f t="shared" si="2"/>
        <v>1704.2386810521828</v>
      </c>
      <c r="L24" s="16">
        <f t="shared" si="3"/>
        <v>39197.489664200206</v>
      </c>
      <c r="M24" s="16">
        <f t="shared" si="0"/>
        <v>1521.9261870640098</v>
      </c>
      <c r="N24" s="16">
        <f t="shared" si="4"/>
        <v>1680.6713260880178</v>
      </c>
      <c r="O24" s="4">
        <f t="shared" si="5"/>
        <v>201.32867391198215</v>
      </c>
      <c r="P24" s="16">
        <f t="shared" si="6"/>
        <v>10.697591599999051</v>
      </c>
    </row>
    <row r="25" spans="1:16" x14ac:dyDescent="0.3">
      <c r="A25" s="7">
        <v>24</v>
      </c>
      <c r="B25" s="7">
        <f t="shared" si="7"/>
        <v>576</v>
      </c>
      <c r="C25" s="8">
        <v>44896</v>
      </c>
      <c r="D25" s="7">
        <v>1838</v>
      </c>
      <c r="E25" s="4">
        <f t="shared" si="8"/>
        <v>1450.9166666666667</v>
      </c>
      <c r="F25" s="4">
        <f t="shared" si="11"/>
        <v>1447.75</v>
      </c>
      <c r="G25" s="16">
        <f t="shared" si="12"/>
        <v>1.2695562079088241</v>
      </c>
      <c r="H25" s="16">
        <f t="shared" si="13"/>
        <v>1.1481084225751139</v>
      </c>
      <c r="I25" s="16">
        <f t="shared" si="9"/>
        <v>1.1222521822529252</v>
      </c>
      <c r="J25" s="16">
        <f t="shared" si="10"/>
        <v>1.1222521822529254</v>
      </c>
      <c r="K25" s="16">
        <f t="shared" si="2"/>
        <v>1637.7780583239394</v>
      </c>
      <c r="L25" s="16">
        <f t="shared" si="3"/>
        <v>39306.673399774547</v>
      </c>
      <c r="M25" s="16">
        <f t="shared" si="0"/>
        <v>1531.7414907329078</v>
      </c>
      <c r="N25" s="16">
        <f t="shared" si="4"/>
        <v>1719.0002306223548</v>
      </c>
      <c r="O25" s="4">
        <f t="shared" si="5"/>
        <v>118.99976937764518</v>
      </c>
      <c r="P25" s="16">
        <f t="shared" si="6"/>
        <v>6.4744161794148631</v>
      </c>
    </row>
    <row r="26" spans="1:16" x14ac:dyDescent="0.3">
      <c r="A26" s="7">
        <v>25</v>
      </c>
      <c r="B26" s="7">
        <f t="shared" si="7"/>
        <v>625</v>
      </c>
      <c r="C26" s="8">
        <v>44927</v>
      </c>
      <c r="D26" s="7">
        <v>1835</v>
      </c>
      <c r="E26" s="4">
        <f t="shared" si="8"/>
        <v>1462.9166666666667</v>
      </c>
      <c r="F26" s="4">
        <f t="shared" si="11"/>
        <v>1456.9166666666667</v>
      </c>
      <c r="G26" s="16">
        <f t="shared" si="12"/>
        <v>1.2595092375450436</v>
      </c>
      <c r="H26" s="16"/>
      <c r="I26" s="16"/>
      <c r="J26" s="16">
        <f t="shared" ref="J26:J37" si="14">I14/$I$65</f>
        <v>1.1525988206382778</v>
      </c>
      <c r="K26" s="16">
        <f t="shared" si="2"/>
        <v>1592.0543793232646</v>
      </c>
      <c r="L26" s="16">
        <f t="shared" si="3"/>
        <v>39801.359483081615</v>
      </c>
      <c r="M26" s="16">
        <f t="shared" si="0"/>
        <v>1541.5567944018057</v>
      </c>
      <c r="N26" s="16">
        <f t="shared" si="4"/>
        <v>1776.7965431744453</v>
      </c>
      <c r="O26" s="4">
        <f t="shared" si="5"/>
        <v>58.203456825554667</v>
      </c>
      <c r="P26" s="16">
        <f t="shared" si="6"/>
        <v>3.171850508204614</v>
      </c>
    </row>
    <row r="27" spans="1:16" x14ac:dyDescent="0.3">
      <c r="A27" s="7">
        <v>26</v>
      </c>
      <c r="B27" s="7">
        <f t="shared" si="7"/>
        <v>676</v>
      </c>
      <c r="C27" s="8">
        <v>44958</v>
      </c>
      <c r="D27" s="7">
        <v>1882</v>
      </c>
      <c r="E27" s="4">
        <f t="shared" si="8"/>
        <v>1475.0833333333333</v>
      </c>
      <c r="F27" s="4">
        <f t="shared" si="11"/>
        <v>1469</v>
      </c>
      <c r="G27" s="16">
        <f t="shared" si="12"/>
        <v>1.281143635125936</v>
      </c>
      <c r="H27" s="7"/>
      <c r="I27" s="7"/>
      <c r="J27" s="16">
        <f t="shared" si="14"/>
        <v>1.2407762928639317</v>
      </c>
      <c r="K27" s="16">
        <f t="shared" si="2"/>
        <v>1516.7923588030606</v>
      </c>
      <c r="L27" s="16">
        <f t="shared" si="3"/>
        <v>39436.601328879573</v>
      </c>
      <c r="M27" s="16">
        <f t="shared" si="0"/>
        <v>1551.3720980707035</v>
      </c>
      <c r="N27" s="16">
        <f t="shared" si="4"/>
        <v>1924.9057206967072</v>
      </c>
      <c r="O27" s="4">
        <f t="shared" si="5"/>
        <v>-42.905720696707249</v>
      </c>
      <c r="P27" s="16">
        <f t="shared" si="6"/>
        <v>2.2797938733638281</v>
      </c>
    </row>
    <row r="28" spans="1:16" x14ac:dyDescent="0.3">
      <c r="A28" s="7">
        <v>27</v>
      </c>
      <c r="B28" s="7">
        <f t="shared" si="7"/>
        <v>729</v>
      </c>
      <c r="C28" s="8">
        <v>44986</v>
      </c>
      <c r="D28" s="7">
        <v>1401</v>
      </c>
      <c r="E28" s="4">
        <f t="shared" si="8"/>
        <v>1484.1666666666667</v>
      </c>
      <c r="F28" s="4">
        <f t="shared" si="11"/>
        <v>1479.625</v>
      </c>
      <c r="G28" s="16">
        <f t="shared" si="12"/>
        <v>0.94686153586212718</v>
      </c>
      <c r="H28" s="16"/>
      <c r="I28" s="16"/>
      <c r="J28" s="16">
        <f t="shared" si="14"/>
        <v>0.98222629083167246</v>
      </c>
      <c r="K28" s="16">
        <f t="shared" si="2"/>
        <v>1426.3515577594067</v>
      </c>
      <c r="L28" s="16">
        <f t="shared" si="3"/>
        <v>38511.49205950398</v>
      </c>
      <c r="M28" s="16">
        <f t="shared" si="0"/>
        <v>1561.1874017396015</v>
      </c>
      <c r="N28" s="16">
        <f t="shared" si="4"/>
        <v>1533.4393109038249</v>
      </c>
      <c r="O28" s="4">
        <f t="shared" si="5"/>
        <v>-132.43931090382489</v>
      </c>
      <c r="P28" s="16">
        <f t="shared" si="6"/>
        <v>9.4531984942059175</v>
      </c>
    </row>
    <row r="29" spans="1:16" x14ac:dyDescent="0.3">
      <c r="A29" s="7">
        <v>28</v>
      </c>
      <c r="B29" s="7">
        <f t="shared" si="7"/>
        <v>784</v>
      </c>
      <c r="C29" s="8">
        <v>45017</v>
      </c>
      <c r="D29" s="7">
        <v>1242</v>
      </c>
      <c r="E29" s="4">
        <f t="shared" si="8"/>
        <v>1492.25</v>
      </c>
      <c r="F29" s="4">
        <f t="shared" si="11"/>
        <v>1488.2083333333335</v>
      </c>
      <c r="G29" s="16">
        <f t="shared" si="12"/>
        <v>0.83456057339642176</v>
      </c>
      <c r="H29" s="16"/>
      <c r="I29" s="16"/>
      <c r="J29" s="16">
        <f t="shared" si="14"/>
        <v>1.022838467661541</v>
      </c>
      <c r="K29" s="16">
        <f t="shared" si="2"/>
        <v>1214.2679800061842</v>
      </c>
      <c r="L29" s="16">
        <f t="shared" si="3"/>
        <v>33999.503440173154</v>
      </c>
      <c r="M29" s="16">
        <f t="shared" si="0"/>
        <v>1571.0027054084994</v>
      </c>
      <c r="N29" s="16">
        <f t="shared" si="4"/>
        <v>1606.8819998921649</v>
      </c>
      <c r="O29" s="4">
        <f t="shared" si="5"/>
        <v>-364.88199989216491</v>
      </c>
      <c r="P29" s="16">
        <f t="shared" si="6"/>
        <v>29.378582922074472</v>
      </c>
    </row>
    <row r="30" spans="1:16" x14ac:dyDescent="0.3">
      <c r="A30" s="7">
        <v>29</v>
      </c>
      <c r="B30" s="7">
        <f t="shared" si="7"/>
        <v>841</v>
      </c>
      <c r="C30" s="8">
        <v>45047</v>
      </c>
      <c r="D30" s="7">
        <v>1474</v>
      </c>
      <c r="E30" s="4">
        <f t="shared" si="8"/>
        <v>1501.75</v>
      </c>
      <c r="F30" s="4">
        <f t="shared" si="11"/>
        <v>1497</v>
      </c>
      <c r="G30" s="16">
        <f t="shared" si="12"/>
        <v>0.9846359385437542</v>
      </c>
      <c r="H30" s="16"/>
      <c r="I30" s="16"/>
      <c r="J30" s="16">
        <f t="shared" si="14"/>
        <v>1.0794152975272526</v>
      </c>
      <c r="K30" s="16">
        <f t="shared" si="2"/>
        <v>1365.5541137657308</v>
      </c>
      <c r="L30" s="16">
        <f t="shared" si="3"/>
        <v>39601.069299206196</v>
      </c>
      <c r="M30" s="16">
        <f t="shared" si="0"/>
        <v>1580.8180090773974</v>
      </c>
      <c r="N30" s="16">
        <f t="shared" si="4"/>
        <v>1706.3591416047182</v>
      </c>
      <c r="O30" s="4">
        <f t="shared" si="5"/>
        <v>-232.35914160471816</v>
      </c>
      <c r="P30" s="16">
        <f t="shared" si="6"/>
        <v>15.763849498284815</v>
      </c>
    </row>
    <row r="31" spans="1:16" x14ac:dyDescent="0.3">
      <c r="A31" s="7">
        <v>30</v>
      </c>
      <c r="B31" s="7">
        <f t="shared" si="7"/>
        <v>900</v>
      </c>
      <c r="C31" s="8">
        <v>45078</v>
      </c>
      <c r="D31" s="7">
        <v>1389</v>
      </c>
      <c r="E31" s="4">
        <f t="shared" si="8"/>
        <v>1510.5833333333333</v>
      </c>
      <c r="F31" s="4">
        <f t="shared" si="11"/>
        <v>1506.1666666666665</v>
      </c>
      <c r="G31" s="16">
        <f t="shared" si="12"/>
        <v>0.92220869757662949</v>
      </c>
      <c r="H31" s="16"/>
      <c r="I31" s="16"/>
      <c r="J31" s="16">
        <f t="shared" si="14"/>
        <v>0.89250806719980191</v>
      </c>
      <c r="K31" s="16">
        <f t="shared" si="2"/>
        <v>1556.2884539048659</v>
      </c>
      <c r="L31" s="16">
        <f t="shared" si="3"/>
        <v>46688.653617145981</v>
      </c>
      <c r="M31" s="16">
        <f t="shared" si="0"/>
        <v>1590.6333127462954</v>
      </c>
      <c r="N31" s="16">
        <f t="shared" si="4"/>
        <v>1419.6530635828142</v>
      </c>
      <c r="O31" s="4">
        <f t="shared" si="5"/>
        <v>-30.653063582814184</v>
      </c>
      <c r="P31" s="16">
        <f t="shared" si="6"/>
        <v>2.2068440304401857</v>
      </c>
    </row>
    <row r="32" spans="1:16" x14ac:dyDescent="0.3">
      <c r="A32" s="7">
        <v>31</v>
      </c>
      <c r="B32" s="7">
        <f t="shared" si="7"/>
        <v>961</v>
      </c>
      <c r="C32" s="8">
        <v>45108</v>
      </c>
      <c r="D32" s="7">
        <v>1273</v>
      </c>
      <c r="E32" s="4">
        <f t="shared" si="8"/>
        <v>1518.6666666666667</v>
      </c>
      <c r="F32" s="4">
        <f t="shared" si="11"/>
        <v>1514.625</v>
      </c>
      <c r="G32" s="16">
        <f t="shared" si="12"/>
        <v>0.84047206404225472</v>
      </c>
      <c r="H32" s="16"/>
      <c r="I32" s="16"/>
      <c r="J32" s="16">
        <f t="shared" si="14"/>
        <v>0.79977729713587309</v>
      </c>
      <c r="K32" s="16">
        <f t="shared" si="2"/>
        <v>1591.6930932633509</v>
      </c>
      <c r="L32" s="16">
        <f t="shared" si="3"/>
        <v>49342.48589116388</v>
      </c>
      <c r="M32" s="16">
        <f t="shared" si="0"/>
        <v>1600.4486164151931</v>
      </c>
      <c r="N32" s="16">
        <f t="shared" si="4"/>
        <v>1280.0024686413908</v>
      </c>
      <c r="O32" s="4">
        <f t="shared" si="5"/>
        <v>-7.0024686413908057</v>
      </c>
      <c r="P32" s="16">
        <f t="shared" si="6"/>
        <v>0.55007609123258494</v>
      </c>
    </row>
    <row r="33" spans="1:16" x14ac:dyDescent="0.3">
      <c r="A33" s="7">
        <v>32</v>
      </c>
      <c r="B33" s="7">
        <f t="shared" si="7"/>
        <v>1024</v>
      </c>
      <c r="C33" s="8">
        <v>45139</v>
      </c>
      <c r="D33" s="7">
        <v>1327</v>
      </c>
      <c r="E33" s="4">
        <f t="shared" si="8"/>
        <v>1527.1666666666667</v>
      </c>
      <c r="F33" s="4">
        <f t="shared" si="11"/>
        <v>1522.9166666666667</v>
      </c>
      <c r="G33" s="16">
        <f t="shared" si="12"/>
        <v>0.87135430916552659</v>
      </c>
      <c r="H33" s="16"/>
      <c r="I33" s="16"/>
      <c r="J33" s="16">
        <f t="shared" si="14"/>
        <v>0.83400006386439118</v>
      </c>
      <c r="K33" s="16">
        <f t="shared" si="2"/>
        <v>1591.1269764791898</v>
      </c>
      <c r="L33" s="16">
        <f t="shared" si="3"/>
        <v>50916.063247334074</v>
      </c>
      <c r="M33" s="16">
        <f t="shared" si="0"/>
        <v>1610.2639200840911</v>
      </c>
      <c r="N33" s="16">
        <f t="shared" si="4"/>
        <v>1342.9602121886569</v>
      </c>
      <c r="O33" s="4">
        <f t="shared" si="5"/>
        <v>-15.960212188656897</v>
      </c>
      <c r="P33" s="16">
        <f t="shared" si="6"/>
        <v>1.2027288763117481</v>
      </c>
    </row>
    <row r="34" spans="1:16" x14ac:dyDescent="0.3">
      <c r="A34" s="7">
        <v>33</v>
      </c>
      <c r="B34" s="7">
        <f t="shared" si="7"/>
        <v>1089</v>
      </c>
      <c r="C34" s="8">
        <v>45170</v>
      </c>
      <c r="D34" s="7">
        <v>1410</v>
      </c>
      <c r="E34" s="4">
        <f t="shared" si="8"/>
        <v>1536.4166666666667</v>
      </c>
      <c r="F34" s="4">
        <f t="shared" si="11"/>
        <v>1531.7916666666667</v>
      </c>
      <c r="G34" s="16">
        <f t="shared" si="12"/>
        <v>0.92049071076897959</v>
      </c>
      <c r="H34" s="16"/>
      <c r="I34" s="16"/>
      <c r="J34" s="16">
        <f t="shared" si="14"/>
        <v>0.83516933812982153</v>
      </c>
      <c r="K34" s="16">
        <f t="shared" si="2"/>
        <v>1688.2803709693003</v>
      </c>
      <c r="L34" s="16">
        <f t="shared" si="3"/>
        <v>55713.252241986913</v>
      </c>
      <c r="M34" s="16">
        <f t="shared" si="0"/>
        <v>1620.079223752989</v>
      </c>
      <c r="N34" s="16">
        <f t="shared" si="4"/>
        <v>1353.0404930196589</v>
      </c>
      <c r="O34" s="4">
        <f t="shared" si="5"/>
        <v>56.959506980341075</v>
      </c>
      <c r="P34" s="16">
        <f t="shared" si="6"/>
        <v>4.03968134612348</v>
      </c>
    </row>
    <row r="35" spans="1:16" x14ac:dyDescent="0.3">
      <c r="A35" s="7">
        <v>34</v>
      </c>
      <c r="B35" s="7">
        <f t="shared" si="7"/>
        <v>1156</v>
      </c>
      <c r="C35" s="8">
        <v>45200</v>
      </c>
      <c r="D35" s="7">
        <v>1610</v>
      </c>
      <c r="E35" s="4">
        <f t="shared" si="8"/>
        <v>1546.9166666666667</v>
      </c>
      <c r="F35" s="4">
        <f t="shared" si="11"/>
        <v>1541.6666666666667</v>
      </c>
      <c r="G35" s="16">
        <f t="shared" si="12"/>
        <v>1.0443243243243243</v>
      </c>
      <c r="H35" s="16"/>
      <c r="I35" s="16"/>
      <c r="J35" s="16">
        <f t="shared" si="14"/>
        <v>0.93413246920544568</v>
      </c>
      <c r="K35" s="16">
        <f t="shared" si="2"/>
        <v>1723.5242891936234</v>
      </c>
      <c r="L35" s="16">
        <f t="shared" si="3"/>
        <v>58599.825832583199</v>
      </c>
      <c r="M35" s="16">
        <f t="shared" si="0"/>
        <v>1629.894527421887</v>
      </c>
      <c r="N35" s="16">
        <f t="shared" si="4"/>
        <v>1522.5373994450504</v>
      </c>
      <c r="O35" s="4">
        <f t="shared" si="5"/>
        <v>87.462600554949631</v>
      </c>
      <c r="P35" s="16">
        <f t="shared" si="6"/>
        <v>5.4324596617981138</v>
      </c>
    </row>
    <row r="36" spans="1:16" x14ac:dyDescent="0.3">
      <c r="A36" s="7">
        <v>35</v>
      </c>
      <c r="B36" s="7">
        <f t="shared" si="7"/>
        <v>1225</v>
      </c>
      <c r="C36" s="8">
        <v>45231</v>
      </c>
      <c r="D36" s="7">
        <v>2042</v>
      </c>
      <c r="E36" s="4">
        <f t="shared" si="8"/>
        <v>1560.25</v>
      </c>
      <c r="F36" s="4">
        <f t="shared" si="11"/>
        <v>1553.5833333333335</v>
      </c>
      <c r="G36" s="16">
        <f t="shared" si="12"/>
        <v>1.3143807327146917</v>
      </c>
      <c r="H36" s="16"/>
      <c r="I36" s="16"/>
      <c r="J36" s="16">
        <f t="shared" si="14"/>
        <v>1.1043054126890659</v>
      </c>
      <c r="K36" s="16">
        <f t="shared" si="2"/>
        <v>1849.126135339297</v>
      </c>
      <c r="L36" s="16">
        <f t="shared" si="3"/>
        <v>64719.414736875391</v>
      </c>
      <c r="M36" s="16">
        <f t="shared" si="0"/>
        <v>1639.709831090785</v>
      </c>
      <c r="N36" s="16">
        <f t="shared" si="4"/>
        <v>1810.7404417130278</v>
      </c>
      <c r="O36" s="4">
        <f t="shared" si="5"/>
        <v>231.25955828697215</v>
      </c>
      <c r="P36" s="16">
        <f t="shared" si="6"/>
        <v>11.325149769195502</v>
      </c>
    </row>
    <row r="37" spans="1:16" x14ac:dyDescent="0.3">
      <c r="A37" s="7">
        <v>36</v>
      </c>
      <c r="B37" s="7">
        <f t="shared" si="7"/>
        <v>1296</v>
      </c>
      <c r="C37" s="8">
        <v>45261</v>
      </c>
      <c r="D37" s="7">
        <v>1993</v>
      </c>
      <c r="E37" s="4">
        <f t="shared" si="8"/>
        <v>1573.1666666666667</v>
      </c>
      <c r="F37" s="4">
        <f t="shared" si="11"/>
        <v>1566.7083333333335</v>
      </c>
      <c r="G37" s="16">
        <f t="shared" si="12"/>
        <v>1.2720938272918272</v>
      </c>
      <c r="H37" s="16"/>
      <c r="I37" s="16"/>
      <c r="J37" s="16">
        <f t="shared" si="14"/>
        <v>1.1222521822529254</v>
      </c>
      <c r="K37" s="16">
        <f t="shared" si="2"/>
        <v>1775.8931829377645</v>
      </c>
      <c r="L37" s="16">
        <f t="shared" si="3"/>
        <v>63932.154585759527</v>
      </c>
      <c r="M37" s="16">
        <f t="shared" si="0"/>
        <v>1649.5251347596827</v>
      </c>
      <c r="N37" s="16">
        <f t="shared" si="4"/>
        <v>1851.1831821651049</v>
      </c>
      <c r="O37" s="4">
        <f t="shared" si="5"/>
        <v>141.81681783489512</v>
      </c>
      <c r="P37" s="16">
        <f t="shared" si="6"/>
        <v>7.1157460027543955</v>
      </c>
    </row>
    <row r="38" spans="1:16" x14ac:dyDescent="0.3">
      <c r="A38" s="7">
        <v>37</v>
      </c>
      <c r="B38" s="7">
        <f t="shared" si="7"/>
        <v>1369</v>
      </c>
      <c r="C38" s="8">
        <v>45292</v>
      </c>
      <c r="D38" s="7">
        <v>1971</v>
      </c>
      <c r="E38" s="4">
        <f t="shared" si="8"/>
        <v>1584.5</v>
      </c>
      <c r="F38" s="4">
        <f t="shared" si="11"/>
        <v>1578.8333333333335</v>
      </c>
      <c r="G38" s="16">
        <f t="shared" si="12"/>
        <v>1.2483901615116646</v>
      </c>
      <c r="H38" s="16"/>
      <c r="I38" s="16"/>
      <c r="J38" s="16">
        <f t="shared" ref="J38:J49" si="15">I14/$I$65</f>
        <v>1.1525988206382778</v>
      </c>
      <c r="K38" s="16">
        <f t="shared" si="2"/>
        <v>1710.0486003521278</v>
      </c>
      <c r="L38" s="16">
        <f t="shared" si="3"/>
        <v>63271.798213028727</v>
      </c>
      <c r="M38" s="16">
        <f t="shared" si="0"/>
        <v>1659.3404384285807</v>
      </c>
      <c r="N38" s="16">
        <f t="shared" si="4"/>
        <v>1912.5538323701849</v>
      </c>
      <c r="O38" s="4">
        <f t="shared" si="5"/>
        <v>58.446167629815136</v>
      </c>
      <c r="P38" s="16">
        <f t="shared" si="6"/>
        <v>2.9653053084634773</v>
      </c>
    </row>
    <row r="39" spans="1:16" x14ac:dyDescent="0.3">
      <c r="A39" s="7">
        <v>38</v>
      </c>
      <c r="B39" s="7">
        <f t="shared" si="7"/>
        <v>1444</v>
      </c>
      <c r="C39" s="8">
        <v>45323</v>
      </c>
      <c r="D39" s="7">
        <v>2021</v>
      </c>
      <c r="E39" s="4">
        <f t="shared" si="8"/>
        <v>1596.0833333333333</v>
      </c>
      <c r="F39" s="4">
        <f t="shared" si="11"/>
        <v>1590.2916666666665</v>
      </c>
      <c r="G39" s="16">
        <f t="shared" si="12"/>
        <v>1.2708360625671393</v>
      </c>
      <c r="H39" s="16"/>
      <c r="I39" s="16"/>
      <c r="J39" s="16">
        <f t="shared" si="15"/>
        <v>1.2407762928639317</v>
      </c>
      <c r="K39" s="16">
        <f t="shared" si="2"/>
        <v>1628.818999543563</v>
      </c>
      <c r="L39" s="16">
        <f t="shared" si="3"/>
        <v>61895.121982655393</v>
      </c>
      <c r="M39" s="16">
        <f t="shared" si="0"/>
        <v>1669.1557420974787</v>
      </c>
      <c r="N39" s="16">
        <f t="shared" si="4"/>
        <v>2071.0488738922545</v>
      </c>
      <c r="O39" s="4">
        <f t="shared" si="5"/>
        <v>-50.048873892254505</v>
      </c>
      <c r="P39" s="16">
        <f t="shared" si="6"/>
        <v>2.4764410634465368</v>
      </c>
    </row>
    <row r="40" spans="1:16" x14ac:dyDescent="0.3">
      <c r="A40" s="7">
        <v>39</v>
      </c>
      <c r="B40" s="7">
        <f t="shared" si="7"/>
        <v>1521</v>
      </c>
      <c r="C40" s="8">
        <v>45352</v>
      </c>
      <c r="D40" s="7">
        <v>1505</v>
      </c>
      <c r="E40" s="4">
        <f t="shared" si="8"/>
        <v>1604.75</v>
      </c>
      <c r="F40" s="4">
        <f t="shared" si="11"/>
        <v>1600.4166666666665</v>
      </c>
      <c r="G40" s="16">
        <f t="shared" si="12"/>
        <v>0.94038010934652438</v>
      </c>
      <c r="H40" s="16"/>
      <c r="I40" s="16"/>
      <c r="J40" s="16">
        <f t="shared" si="15"/>
        <v>0.98222629083167246</v>
      </c>
      <c r="K40" s="16">
        <f t="shared" si="2"/>
        <v>1532.2334721112827</v>
      </c>
      <c r="L40" s="16">
        <f t="shared" si="3"/>
        <v>59757.105412340024</v>
      </c>
      <c r="M40" s="16">
        <f t="shared" si="0"/>
        <v>1678.9710457663766</v>
      </c>
      <c r="N40" s="16">
        <f t="shared" si="4"/>
        <v>1649.1295026968824</v>
      </c>
      <c r="O40" s="4">
        <f t="shared" si="5"/>
        <v>-144.12950269688235</v>
      </c>
      <c r="P40" s="16">
        <f t="shared" si="6"/>
        <v>9.5767111426499909</v>
      </c>
    </row>
    <row r="41" spans="1:16" x14ac:dyDescent="0.3">
      <c r="A41" s="7">
        <v>40</v>
      </c>
      <c r="B41" s="7">
        <f t="shared" si="7"/>
        <v>1600</v>
      </c>
      <c r="C41" s="8">
        <v>45383</v>
      </c>
      <c r="D41" s="7">
        <v>2471</v>
      </c>
      <c r="E41" s="4">
        <f t="shared" si="8"/>
        <v>1707.1666666666667</v>
      </c>
      <c r="F41" s="4">
        <f t="shared" si="11"/>
        <v>1655.9583333333335</v>
      </c>
      <c r="G41" s="16">
        <f t="shared" si="12"/>
        <v>1.4921873034245023</v>
      </c>
      <c r="H41" s="16"/>
      <c r="I41" s="16"/>
      <c r="J41" s="16">
        <f t="shared" si="15"/>
        <v>1.022838467661541</v>
      </c>
      <c r="K41" s="16">
        <f t="shared" si="2"/>
        <v>2415.826230753044</v>
      </c>
      <c r="L41" s="16">
        <f t="shared" si="3"/>
        <v>96633.04923012176</v>
      </c>
      <c r="M41" s="16">
        <f t="shared" si="0"/>
        <v>1688.7863494352746</v>
      </c>
      <c r="N41" s="16">
        <f t="shared" si="4"/>
        <v>1727.355641864104</v>
      </c>
      <c r="O41" s="4">
        <f t="shared" si="5"/>
        <v>743.64435813589603</v>
      </c>
      <c r="P41" s="16">
        <f t="shared" si="6"/>
        <v>30.094874873973936</v>
      </c>
    </row>
    <row r="42" spans="1:16" x14ac:dyDescent="0.3">
      <c r="A42" s="7">
        <v>41</v>
      </c>
      <c r="B42" s="7">
        <f t="shared" si="7"/>
        <v>1681</v>
      </c>
      <c r="C42" s="8">
        <v>45413</v>
      </c>
      <c r="D42" s="7">
        <v>2384</v>
      </c>
      <c r="E42" s="4">
        <f t="shared" si="8"/>
        <v>1783</v>
      </c>
      <c r="F42" s="4">
        <f t="shared" si="11"/>
        <v>1745.0833333333335</v>
      </c>
      <c r="G42" s="16">
        <f t="shared" si="12"/>
        <v>1.3661238718303805</v>
      </c>
      <c r="H42" s="16"/>
      <c r="I42" s="16"/>
      <c r="J42" s="16">
        <f t="shared" si="15"/>
        <v>1.0794152975272526</v>
      </c>
      <c r="K42" s="16">
        <f t="shared" si="2"/>
        <v>2208.6031256563788</v>
      </c>
      <c r="L42" s="16">
        <f t="shared" si="3"/>
        <v>90552.728151911535</v>
      </c>
      <c r="M42" s="16">
        <f t="shared" si="0"/>
        <v>1698.6016531041723</v>
      </c>
      <c r="N42" s="16">
        <f t="shared" si="4"/>
        <v>1833.4966087657233</v>
      </c>
      <c r="O42" s="4">
        <f t="shared" si="5"/>
        <v>550.50339123427671</v>
      </c>
      <c r="P42" s="16">
        <f t="shared" si="6"/>
        <v>23.091585202780063</v>
      </c>
    </row>
    <row r="43" spans="1:16" x14ac:dyDescent="0.3">
      <c r="A43" s="7">
        <v>42</v>
      </c>
      <c r="B43" s="7">
        <f t="shared" si="7"/>
        <v>1764</v>
      </c>
      <c r="C43" s="8">
        <v>45444</v>
      </c>
      <c r="D43" s="7">
        <v>1636</v>
      </c>
      <c r="E43" s="4">
        <f t="shared" si="8"/>
        <v>1803.5833333333333</v>
      </c>
      <c r="F43" s="4">
        <f t="shared" si="11"/>
        <v>1793.2916666666665</v>
      </c>
      <c r="G43" s="16">
        <f t="shared" si="12"/>
        <v>0.91228885429494189</v>
      </c>
      <c r="H43" s="16"/>
      <c r="I43" s="16"/>
      <c r="J43" s="16">
        <f t="shared" si="15"/>
        <v>0.89250806719980191</v>
      </c>
      <c r="K43" s="16">
        <f t="shared" si="2"/>
        <v>1833.0366526914045</v>
      </c>
      <c r="L43" s="16">
        <f t="shared" si="3"/>
        <v>76987.53941303899</v>
      </c>
      <c r="M43" s="16">
        <f t="shared" si="0"/>
        <v>1708.4169567730703</v>
      </c>
      <c r="N43" s="16">
        <f t="shared" si="4"/>
        <v>1524.7759160609005</v>
      </c>
      <c r="O43" s="4">
        <f t="shared" si="5"/>
        <v>111.2240839390995</v>
      </c>
      <c r="P43" s="16">
        <f t="shared" si="6"/>
        <v>6.7985381380867667</v>
      </c>
    </row>
    <row r="44" spans="1:16" x14ac:dyDescent="0.3">
      <c r="A44" s="7">
        <v>43</v>
      </c>
      <c r="B44" s="7">
        <f t="shared" si="7"/>
        <v>1849</v>
      </c>
      <c r="C44" s="8">
        <v>45474</v>
      </c>
      <c r="D44" s="7">
        <v>1425</v>
      </c>
      <c r="E44" s="4">
        <f t="shared" si="8"/>
        <v>1816.25</v>
      </c>
      <c r="F44" s="4">
        <f t="shared" si="11"/>
        <v>1809.9166666666665</v>
      </c>
      <c r="G44" s="16">
        <f t="shared" si="12"/>
        <v>0.78732906671577885</v>
      </c>
      <c r="H44" s="16"/>
      <c r="I44" s="16"/>
      <c r="J44" s="16">
        <f t="shared" si="15"/>
        <v>0.79977729713587309</v>
      </c>
      <c r="K44" s="16">
        <f t="shared" si="2"/>
        <v>1781.7459999216615</v>
      </c>
      <c r="L44" s="16">
        <f t="shared" si="3"/>
        <v>76615.077996631444</v>
      </c>
      <c r="M44" s="16">
        <f t="shared" si="0"/>
        <v>1718.2322604419683</v>
      </c>
      <c r="N44" s="16">
        <f t="shared" si="4"/>
        <v>1374.203153107939</v>
      </c>
      <c r="O44" s="4">
        <f t="shared" si="5"/>
        <v>50.796846892061012</v>
      </c>
      <c r="P44" s="16">
        <f t="shared" si="6"/>
        <v>3.5646910099691937</v>
      </c>
    </row>
    <row r="45" spans="1:16" x14ac:dyDescent="0.3">
      <c r="A45" s="7">
        <v>44</v>
      </c>
      <c r="B45" s="7">
        <f t="shared" si="7"/>
        <v>1936</v>
      </c>
      <c r="C45" s="8">
        <v>45505</v>
      </c>
      <c r="D45" s="7">
        <v>1513</v>
      </c>
      <c r="E45" s="4">
        <f t="shared" si="8"/>
        <v>1831.75</v>
      </c>
      <c r="F45" s="4">
        <f t="shared" si="11"/>
        <v>1824</v>
      </c>
      <c r="G45" s="16">
        <f t="shared" si="12"/>
        <v>0.82949561403508776</v>
      </c>
      <c r="H45" s="16"/>
      <c r="I45" s="16"/>
      <c r="J45" s="16">
        <f t="shared" si="15"/>
        <v>0.83400006386439118</v>
      </c>
      <c r="K45" s="16">
        <f t="shared" si="2"/>
        <v>1814.1485421349014</v>
      </c>
      <c r="L45" s="16">
        <f t="shared" si="3"/>
        <v>79822.535853935668</v>
      </c>
      <c r="M45" s="16">
        <f t="shared" si="0"/>
        <v>1728.0475641108662</v>
      </c>
      <c r="N45" s="16">
        <f t="shared" si="4"/>
        <v>1441.191778829168</v>
      </c>
      <c r="O45" s="4">
        <f t="shared" si="5"/>
        <v>71.808221170831985</v>
      </c>
      <c r="P45" s="16">
        <f t="shared" si="6"/>
        <v>4.7460820337628542</v>
      </c>
    </row>
    <row r="46" spans="1:16" x14ac:dyDescent="0.3">
      <c r="A46" s="7">
        <v>45</v>
      </c>
      <c r="B46" s="7">
        <f t="shared" si="7"/>
        <v>2025</v>
      </c>
      <c r="C46" s="8">
        <v>45536</v>
      </c>
      <c r="D46" s="7">
        <v>1344</v>
      </c>
      <c r="E46" s="4">
        <f t="shared" si="8"/>
        <v>1826.25</v>
      </c>
      <c r="F46" s="4">
        <f t="shared" si="11"/>
        <v>1829</v>
      </c>
      <c r="G46" s="16">
        <f t="shared" si="12"/>
        <v>0.73482777474029526</v>
      </c>
      <c r="H46" s="16"/>
      <c r="I46" s="16"/>
      <c r="J46" s="16">
        <f t="shared" si="15"/>
        <v>0.83516933812982153</v>
      </c>
      <c r="K46" s="16">
        <f t="shared" si="2"/>
        <v>1609.2544812643541</v>
      </c>
      <c r="L46" s="16">
        <f t="shared" si="3"/>
        <v>72416.451656895937</v>
      </c>
      <c r="M46" s="16">
        <f t="shared" si="0"/>
        <v>1737.8628677797642</v>
      </c>
      <c r="N46" s="16">
        <f t="shared" si="4"/>
        <v>1451.4097810440192</v>
      </c>
      <c r="O46" s="4">
        <f t="shared" si="5"/>
        <v>-107.40978104401916</v>
      </c>
      <c r="P46" s="16">
        <f t="shared" si="6"/>
        <v>7.9917991848228533</v>
      </c>
    </row>
    <row r="47" spans="1:16" x14ac:dyDescent="0.3">
      <c r="A47" s="7">
        <v>46</v>
      </c>
      <c r="B47" s="7">
        <f t="shared" si="7"/>
        <v>2116</v>
      </c>
      <c r="C47" s="8">
        <v>45566</v>
      </c>
      <c r="D47" s="7">
        <v>1435</v>
      </c>
      <c r="E47" s="4">
        <f t="shared" si="8"/>
        <v>1811.6666666666667</v>
      </c>
      <c r="F47" s="4">
        <f t="shared" si="11"/>
        <v>1818.9583333333335</v>
      </c>
      <c r="G47" s="16">
        <f t="shared" si="12"/>
        <v>0.78891306837704722</v>
      </c>
      <c r="H47" s="16"/>
      <c r="I47" s="16"/>
      <c r="J47" s="16">
        <f t="shared" si="15"/>
        <v>0.93413246920544568</v>
      </c>
      <c r="K47" s="16">
        <f t="shared" si="2"/>
        <v>1536.1846925421426</v>
      </c>
      <c r="L47" s="16">
        <f t="shared" si="3"/>
        <v>70664.495856938564</v>
      </c>
      <c r="M47" s="16">
        <f t="shared" si="0"/>
        <v>1747.6781714486619</v>
      </c>
      <c r="N47" s="16">
        <f t="shared" si="4"/>
        <v>1632.5629256717968</v>
      </c>
      <c r="O47" s="4">
        <f t="shared" si="5"/>
        <v>-197.56292567179685</v>
      </c>
      <c r="P47" s="16">
        <f t="shared" si="6"/>
        <v>13.767451266327308</v>
      </c>
    </row>
    <row r="48" spans="1:16" x14ac:dyDescent="0.3">
      <c r="A48" s="7">
        <v>47</v>
      </c>
      <c r="B48" s="7">
        <f t="shared" si="7"/>
        <v>2209</v>
      </c>
      <c r="C48" s="8">
        <v>45597</v>
      </c>
      <c r="D48" s="7">
        <v>1372</v>
      </c>
      <c r="E48" s="4">
        <f t="shared" si="8"/>
        <v>1755.8333333333333</v>
      </c>
      <c r="F48" s="4">
        <f t="shared" si="11"/>
        <v>1783.75</v>
      </c>
      <c r="G48" s="16">
        <f t="shared" si="12"/>
        <v>0.7691660826909601</v>
      </c>
      <c r="H48" s="16"/>
      <c r="I48" s="16"/>
      <c r="J48" s="16">
        <f t="shared" si="15"/>
        <v>1.1043054126890659</v>
      </c>
      <c r="K48" s="16">
        <f t="shared" si="2"/>
        <v>1242.4099205120058</v>
      </c>
      <c r="L48" s="16">
        <f t="shared" si="3"/>
        <v>58393.266264064274</v>
      </c>
      <c r="M48" s="16">
        <f t="shared" si="0"/>
        <v>1757.4934751175599</v>
      </c>
      <c r="N48" s="16">
        <f t="shared" si="4"/>
        <v>1940.8095573380376</v>
      </c>
      <c r="O48" s="4">
        <f t="shared" si="5"/>
        <v>-568.80955733803762</v>
      </c>
      <c r="P48" s="16">
        <f t="shared" si="6"/>
        <v>41.458422546504195</v>
      </c>
    </row>
    <row r="49" spans="1:16" x14ac:dyDescent="0.3">
      <c r="A49" s="7">
        <v>48</v>
      </c>
      <c r="B49" s="7">
        <f t="shared" si="7"/>
        <v>2304</v>
      </c>
      <c r="C49" s="8">
        <v>45627</v>
      </c>
      <c r="D49" s="7">
        <v>1569</v>
      </c>
      <c r="E49" s="4">
        <f t="shared" si="8"/>
        <v>1720.5</v>
      </c>
      <c r="F49" s="4">
        <f t="shared" si="11"/>
        <v>1738.1666666666665</v>
      </c>
      <c r="G49" s="16">
        <f t="shared" si="12"/>
        <v>0.90267523252469084</v>
      </c>
      <c r="H49" s="16"/>
      <c r="I49" s="16"/>
      <c r="J49" s="16">
        <f t="shared" si="15"/>
        <v>1.1222521822529254</v>
      </c>
      <c r="K49" s="16">
        <f t="shared" si="2"/>
        <v>1398.081487219946</v>
      </c>
      <c r="L49" s="16">
        <f t="shared" si="3"/>
        <v>67107.911386557404</v>
      </c>
      <c r="M49" s="16">
        <f t="shared" si="0"/>
        <v>1767.3087787864579</v>
      </c>
      <c r="N49" s="16">
        <f t="shared" si="4"/>
        <v>1983.3661337078549</v>
      </c>
      <c r="O49" s="4">
        <f t="shared" si="5"/>
        <v>-414.36613370785494</v>
      </c>
      <c r="P49" s="16">
        <f t="shared" si="6"/>
        <v>26.409568751297318</v>
      </c>
    </row>
    <row r="50" spans="1:16" x14ac:dyDescent="0.3">
      <c r="A50" s="7">
        <v>49</v>
      </c>
      <c r="B50" s="7">
        <f t="shared" si="7"/>
        <v>2401</v>
      </c>
      <c r="C50" s="8">
        <v>45658</v>
      </c>
      <c r="D50" s="7">
        <v>1702</v>
      </c>
      <c r="E50" s="4">
        <f t="shared" si="8"/>
        <v>1698.0833333333333</v>
      </c>
      <c r="F50" s="4">
        <f t="shared" si="11"/>
        <v>1709.2916666666665</v>
      </c>
      <c r="G50" s="16">
        <f t="shared" si="12"/>
        <v>0.99573410038271226</v>
      </c>
      <c r="H50" s="16"/>
      <c r="I50" s="16"/>
      <c r="J50" s="16">
        <f t="shared" ref="J50:J61" si="16">I14/$I$65</f>
        <v>1.1525988206382778</v>
      </c>
      <c r="K50" s="16">
        <f t="shared" si="2"/>
        <v>1476.6629719935675</v>
      </c>
      <c r="L50" s="16">
        <f t="shared" si="3"/>
        <v>72356.4856276848</v>
      </c>
      <c r="M50" s="16">
        <f t="shared" si="0"/>
        <v>1777.1240824553558</v>
      </c>
      <c r="N50" s="16">
        <f t="shared" si="4"/>
        <v>2048.3111215659246</v>
      </c>
      <c r="O50" s="4">
        <f t="shared" si="5"/>
        <v>-346.31112156592462</v>
      </c>
      <c r="P50" s="16">
        <f t="shared" si="6"/>
        <v>20.34730443983106</v>
      </c>
    </row>
    <row r="51" spans="1:16" x14ac:dyDescent="0.3">
      <c r="A51" s="7">
        <v>50</v>
      </c>
      <c r="B51" s="7">
        <f t="shared" si="7"/>
        <v>2500</v>
      </c>
      <c r="C51" s="8">
        <v>45689</v>
      </c>
      <c r="D51" s="7">
        <v>2192</v>
      </c>
      <c r="E51" s="4">
        <f t="shared" si="8"/>
        <v>1712.3333333333333</v>
      </c>
      <c r="F51" s="4">
        <f t="shared" si="11"/>
        <v>1705.2083333333333</v>
      </c>
      <c r="G51" s="16">
        <f t="shared" si="12"/>
        <v>1.285473427000611</v>
      </c>
      <c r="H51" s="16"/>
      <c r="I51" s="16"/>
      <c r="J51" s="16">
        <f t="shared" si="16"/>
        <v>1.2407762928639317</v>
      </c>
      <c r="K51" s="16">
        <f t="shared" si="2"/>
        <v>1766.6359460660515</v>
      </c>
      <c r="L51" s="16">
        <f t="shared" si="3"/>
        <v>88331.797303302577</v>
      </c>
      <c r="M51" s="16">
        <f t="shared" si="0"/>
        <v>1786.9393861242538</v>
      </c>
      <c r="N51" s="16">
        <f t="shared" si="4"/>
        <v>2217.1920270878013</v>
      </c>
      <c r="O51" s="4">
        <f t="shared" si="5"/>
        <v>-25.192027087801307</v>
      </c>
      <c r="P51" s="16">
        <f t="shared" si="6"/>
        <v>1.1492713087500597</v>
      </c>
    </row>
    <row r="52" spans="1:16" x14ac:dyDescent="0.3">
      <c r="A52" s="7">
        <v>51</v>
      </c>
      <c r="B52" s="7">
        <f t="shared" si="7"/>
        <v>2601</v>
      </c>
      <c r="C52" s="8">
        <v>45717</v>
      </c>
      <c r="D52" s="7">
        <v>2107</v>
      </c>
      <c r="E52" s="4">
        <f>AVERAGE(D41:D52)</f>
        <v>1762.5</v>
      </c>
      <c r="F52" s="4">
        <f>AVERAGE(E51:E52)</f>
        <v>1737.4166666666665</v>
      </c>
      <c r="G52" s="16">
        <f t="shared" si="12"/>
        <v>1.2127200345340305</v>
      </c>
      <c r="H52" s="16"/>
      <c r="I52" s="16"/>
      <c r="J52" s="16">
        <f t="shared" si="16"/>
        <v>0.98222629083167246</v>
      </c>
      <c r="K52" s="16">
        <f t="shared" si="2"/>
        <v>2145.1268609557956</v>
      </c>
      <c r="L52" s="16">
        <f t="shared" si="3"/>
        <v>109401.46990874558</v>
      </c>
      <c r="M52" s="16">
        <f t="shared" si="0"/>
        <v>1796.7546897931516</v>
      </c>
      <c r="N52" s="16">
        <f t="shared" si="4"/>
        <v>1764.8196944899396</v>
      </c>
      <c r="O52" s="4">
        <f t="shared" si="5"/>
        <v>342.18030551006041</v>
      </c>
      <c r="P52" s="16">
        <f t="shared" si="6"/>
        <v>16.240166374468931</v>
      </c>
    </row>
    <row r="53" spans="1:16" x14ac:dyDescent="0.3">
      <c r="A53" s="9">
        <v>52</v>
      </c>
      <c r="B53" s="9">
        <f t="shared" si="7"/>
        <v>2704</v>
      </c>
      <c r="C53" s="10">
        <v>45748</v>
      </c>
      <c r="D53" s="9"/>
      <c r="E53" s="11"/>
      <c r="F53" s="9"/>
      <c r="G53" s="17"/>
      <c r="H53" s="17"/>
      <c r="I53" s="17"/>
      <c r="J53" s="17">
        <f t="shared" si="16"/>
        <v>1.022838467661541</v>
      </c>
      <c r="K53" s="17"/>
      <c r="L53" s="17"/>
      <c r="M53" s="17">
        <f t="shared" si="0"/>
        <v>1806.5699934620495</v>
      </c>
      <c r="N53" s="17">
        <f t="shared" si="4"/>
        <v>1847.8292838360428</v>
      </c>
      <c r="O53" s="11"/>
      <c r="P53" s="17"/>
    </row>
    <row r="54" spans="1:16" x14ac:dyDescent="0.3">
      <c r="A54" s="9">
        <v>53</v>
      </c>
      <c r="B54" s="9">
        <f t="shared" si="7"/>
        <v>2809</v>
      </c>
      <c r="C54" s="10">
        <v>45778</v>
      </c>
      <c r="D54" s="9"/>
      <c r="E54" s="9"/>
      <c r="F54" s="9"/>
      <c r="G54" s="17"/>
      <c r="H54" s="17"/>
      <c r="I54" s="17"/>
      <c r="J54" s="17">
        <f t="shared" si="16"/>
        <v>1.0794152975272526</v>
      </c>
      <c r="K54" s="17"/>
      <c r="L54" s="17"/>
      <c r="M54" s="17">
        <f t="shared" si="0"/>
        <v>1816.3852971309475</v>
      </c>
      <c r="N54" s="17">
        <f t="shared" si="4"/>
        <v>1960.6340759267289</v>
      </c>
      <c r="O54" s="11"/>
      <c r="P54" s="17"/>
    </row>
    <row r="55" spans="1:16" x14ac:dyDescent="0.3">
      <c r="A55" s="9">
        <v>54</v>
      </c>
      <c r="B55" s="9">
        <f t="shared" si="7"/>
        <v>2916</v>
      </c>
      <c r="C55" s="10">
        <v>45809</v>
      </c>
      <c r="D55" s="9"/>
      <c r="E55" s="9"/>
      <c r="F55" s="9"/>
      <c r="G55" s="17"/>
      <c r="H55" s="17"/>
      <c r="I55" s="17"/>
      <c r="J55" s="17">
        <f t="shared" si="16"/>
        <v>0.89250806719980191</v>
      </c>
      <c r="K55" s="17"/>
      <c r="L55" s="17"/>
      <c r="M55" s="17">
        <f t="shared" si="0"/>
        <v>1826.2006007998452</v>
      </c>
      <c r="N55" s="17">
        <f t="shared" si="4"/>
        <v>1629.8987685389868</v>
      </c>
      <c r="O55" s="11"/>
      <c r="P55" s="17"/>
    </row>
    <row r="56" spans="1:16" x14ac:dyDescent="0.3">
      <c r="A56" s="9">
        <v>55</v>
      </c>
      <c r="B56" s="9">
        <f t="shared" si="7"/>
        <v>3025</v>
      </c>
      <c r="C56" s="10">
        <v>45839</v>
      </c>
      <c r="D56" s="9"/>
      <c r="E56" s="9"/>
      <c r="F56" s="9"/>
      <c r="G56" s="17"/>
      <c r="H56" s="17"/>
      <c r="I56" s="17"/>
      <c r="J56" s="17">
        <f t="shared" si="16"/>
        <v>0.79977729713587309</v>
      </c>
      <c r="K56" s="17"/>
      <c r="L56" s="17"/>
      <c r="M56" s="17">
        <f t="shared" si="0"/>
        <v>1836.0159044687434</v>
      </c>
      <c r="N56" s="17">
        <f t="shared" si="4"/>
        <v>1468.4038375744869</v>
      </c>
      <c r="O56" s="11"/>
      <c r="P56" s="17"/>
    </row>
    <row r="57" spans="1:16" x14ac:dyDescent="0.3">
      <c r="A57" s="9">
        <v>56</v>
      </c>
      <c r="B57" s="9">
        <f t="shared" si="7"/>
        <v>3136</v>
      </c>
      <c r="C57" s="10">
        <v>45870</v>
      </c>
      <c r="D57" s="9"/>
      <c r="E57" s="9"/>
      <c r="F57" s="9"/>
      <c r="G57" s="17"/>
      <c r="H57" s="17"/>
      <c r="I57" s="17"/>
      <c r="J57" s="17">
        <f t="shared" si="16"/>
        <v>0.83400006386439118</v>
      </c>
      <c r="K57" s="17"/>
      <c r="L57" s="17"/>
      <c r="M57" s="17">
        <f t="shared" si="0"/>
        <v>1845.8312081376412</v>
      </c>
      <c r="N57" s="17">
        <f t="shared" si="4"/>
        <v>1539.4233454696791</v>
      </c>
      <c r="O57" s="11"/>
      <c r="P57" s="17"/>
    </row>
    <row r="58" spans="1:16" x14ac:dyDescent="0.3">
      <c r="A58" s="9">
        <v>57</v>
      </c>
      <c r="B58" s="9">
        <f t="shared" si="7"/>
        <v>3249</v>
      </c>
      <c r="C58" s="10">
        <v>45901</v>
      </c>
      <c r="D58" s="9"/>
      <c r="E58" s="9"/>
      <c r="F58" s="9"/>
      <c r="G58" s="17"/>
      <c r="H58" s="17"/>
      <c r="I58" s="17"/>
      <c r="J58" s="17">
        <f t="shared" si="16"/>
        <v>0.83516933812982153</v>
      </c>
      <c r="K58" s="17"/>
      <c r="L58" s="17"/>
      <c r="M58" s="17">
        <f t="shared" si="0"/>
        <v>1855.6465118065391</v>
      </c>
      <c r="N58" s="17">
        <f t="shared" si="4"/>
        <v>1549.7790690683794</v>
      </c>
      <c r="O58" s="11"/>
      <c r="P58" s="17"/>
    </row>
    <row r="59" spans="1:16" x14ac:dyDescent="0.3">
      <c r="A59" s="9">
        <v>58</v>
      </c>
      <c r="B59" s="9">
        <f t="shared" si="7"/>
        <v>3364</v>
      </c>
      <c r="C59" s="10">
        <v>45931</v>
      </c>
      <c r="D59" s="9"/>
      <c r="E59" s="9"/>
      <c r="F59" s="9"/>
      <c r="G59" s="17"/>
      <c r="H59" s="17"/>
      <c r="I59" s="17"/>
      <c r="J59" s="17">
        <f t="shared" si="16"/>
        <v>0.93413246920544568</v>
      </c>
      <c r="K59" s="17"/>
      <c r="L59" s="17"/>
      <c r="M59" s="17">
        <f t="shared" si="0"/>
        <v>1865.4618154754371</v>
      </c>
      <c r="N59" s="17">
        <f t="shared" si="4"/>
        <v>1742.5884518985436</v>
      </c>
      <c r="O59" s="11"/>
      <c r="P59" s="17"/>
    </row>
    <row r="60" spans="1:16" x14ac:dyDescent="0.3">
      <c r="A60" s="9">
        <v>59</v>
      </c>
      <c r="B60" s="9">
        <f t="shared" si="7"/>
        <v>3481</v>
      </c>
      <c r="C60" s="10">
        <v>45962</v>
      </c>
      <c r="D60" s="9"/>
      <c r="E60" s="9"/>
      <c r="F60" s="9"/>
      <c r="G60" s="17"/>
      <c r="H60" s="17"/>
      <c r="I60" s="17"/>
      <c r="J60" s="17">
        <f t="shared" si="16"/>
        <v>1.1043054126890659</v>
      </c>
      <c r="K60" s="17"/>
      <c r="L60" s="17"/>
      <c r="M60" s="17">
        <f t="shared" si="0"/>
        <v>1875.2771191443348</v>
      </c>
      <c r="N60" s="17">
        <f t="shared" si="4"/>
        <v>2070.8786729630474</v>
      </c>
      <c r="O60" s="11"/>
      <c r="P60" s="17"/>
    </row>
    <row r="61" spans="1:16" x14ac:dyDescent="0.3">
      <c r="A61" s="9">
        <v>60</v>
      </c>
      <c r="B61" s="9">
        <f t="shared" si="7"/>
        <v>3600</v>
      </c>
      <c r="C61" s="10">
        <v>45992</v>
      </c>
      <c r="D61" s="9"/>
      <c r="E61" s="9"/>
      <c r="F61" s="9"/>
      <c r="G61" s="17"/>
      <c r="H61" s="17"/>
      <c r="I61" s="17"/>
      <c r="J61" s="17">
        <f t="shared" si="16"/>
        <v>1.1222521822529254</v>
      </c>
      <c r="K61" s="17"/>
      <c r="L61" s="17"/>
      <c r="M61" s="17">
        <f t="shared" si="0"/>
        <v>1885.092422813233</v>
      </c>
      <c r="N61" s="17">
        <f t="shared" si="4"/>
        <v>2115.549085250605</v>
      </c>
      <c r="O61" s="11"/>
      <c r="P61" s="17"/>
    </row>
    <row r="62" spans="1:16" x14ac:dyDescent="0.3">
      <c r="A62" s="9">
        <v>61</v>
      </c>
      <c r="B62" s="9">
        <f t="shared" si="7"/>
        <v>3721</v>
      </c>
      <c r="C62" s="10">
        <v>46023</v>
      </c>
      <c r="D62" s="9"/>
      <c r="E62" s="9"/>
      <c r="F62" s="9"/>
      <c r="G62" s="17"/>
      <c r="H62" s="17"/>
      <c r="I62" s="17"/>
      <c r="J62" s="17">
        <f>I14/$I$65</f>
        <v>1.1525988206382778</v>
      </c>
      <c r="K62" s="17"/>
      <c r="L62" s="17"/>
      <c r="M62" s="17">
        <f t="shared" si="0"/>
        <v>1894.9077264821308</v>
      </c>
      <c r="N62" s="17">
        <f t="shared" si="4"/>
        <v>2184.0684107616644</v>
      </c>
      <c r="O62" s="11"/>
      <c r="P62" s="17"/>
    </row>
    <row r="63" spans="1:16" x14ac:dyDescent="0.3">
      <c r="A63" s="9">
        <v>62</v>
      </c>
      <c r="B63" s="9">
        <f t="shared" si="7"/>
        <v>3844</v>
      </c>
      <c r="C63" s="10">
        <v>46054</v>
      </c>
      <c r="D63" s="9"/>
      <c r="E63" s="9"/>
      <c r="F63" s="9"/>
      <c r="G63" s="17"/>
      <c r="H63" s="17"/>
      <c r="I63" s="17"/>
      <c r="J63" s="17">
        <f t="shared" ref="J63:J64" si="17">I15/$I$65</f>
        <v>1.2407762928639317</v>
      </c>
      <c r="K63" s="17"/>
      <c r="L63" s="17"/>
      <c r="M63" s="17">
        <f t="shared" si="0"/>
        <v>1904.7230301510288</v>
      </c>
      <c r="N63" s="17">
        <f t="shared" si="4"/>
        <v>2363.3351802833481</v>
      </c>
      <c r="O63" s="11"/>
      <c r="P63" s="17"/>
    </row>
    <row r="64" spans="1:16" x14ac:dyDescent="0.3">
      <c r="A64" s="9">
        <v>63</v>
      </c>
      <c r="B64" s="9">
        <f t="shared" si="7"/>
        <v>3969</v>
      </c>
      <c r="C64" s="10">
        <v>46082</v>
      </c>
      <c r="D64" s="9"/>
      <c r="E64" s="9"/>
      <c r="F64" s="9"/>
      <c r="G64" s="17"/>
      <c r="H64" s="17"/>
      <c r="I64" s="17"/>
      <c r="J64" s="17">
        <f t="shared" si="17"/>
        <v>0.98222629083167246</v>
      </c>
      <c r="K64" s="17"/>
      <c r="L64" s="17"/>
      <c r="M64" s="17">
        <f t="shared" si="0"/>
        <v>1914.5383338199267</v>
      </c>
      <c r="N64" s="17">
        <f t="shared" si="4"/>
        <v>1880.5098862829971</v>
      </c>
      <c r="O64" s="11"/>
      <c r="P64" s="17"/>
    </row>
    <row r="65" spans="1:16" x14ac:dyDescent="0.3">
      <c r="A65" s="2">
        <f>SUM(A2:A52)</f>
        <v>1326</v>
      </c>
      <c r="B65" s="2">
        <f>SUM(B2:B52)</f>
        <v>45526</v>
      </c>
      <c r="C65" s="7"/>
      <c r="D65" s="7"/>
      <c r="E65" s="7"/>
      <c r="F65" s="7"/>
      <c r="G65" s="16"/>
      <c r="H65" s="15">
        <f>AVERAGE(H14:H25)</f>
        <v>1.0230395990589942</v>
      </c>
      <c r="I65" s="15">
        <f>AVERAGE(I14:I25)</f>
        <v>0.99999999999999989</v>
      </c>
      <c r="J65" s="16"/>
      <c r="K65" s="15">
        <f>SUM(K2:K52)</f>
        <v>79119.977001605876</v>
      </c>
      <c r="L65" s="15">
        <f>SUM(L2:L52)</f>
        <v>2165578.5075830752</v>
      </c>
      <c r="M65" s="16"/>
      <c r="N65" s="16"/>
      <c r="O65" s="7"/>
      <c r="P65" s="16"/>
    </row>
    <row r="66" spans="1:16" x14ac:dyDescent="0.3">
      <c r="A66" s="7"/>
      <c r="B66" s="7"/>
      <c r="C66" s="7"/>
      <c r="D66" s="7"/>
      <c r="E66" s="7"/>
      <c r="F66" s="7"/>
      <c r="G66" s="16"/>
      <c r="H66" s="16"/>
      <c r="I66" s="16"/>
      <c r="J66" s="16"/>
      <c r="K66" s="16"/>
      <c r="L66" s="16"/>
      <c r="M66" s="16"/>
      <c r="N66" s="16"/>
      <c r="O66" s="7"/>
      <c r="P66" s="16"/>
    </row>
    <row r="67" spans="1:16" x14ac:dyDescent="0.3">
      <c r="A67" s="7"/>
      <c r="B67" s="7"/>
      <c r="C67" s="7"/>
      <c r="D67" s="7"/>
      <c r="E67" s="7"/>
      <c r="F67" s="7"/>
      <c r="G67" s="16"/>
      <c r="H67" s="16"/>
      <c r="I67" s="16"/>
      <c r="J67" s="15" t="s">
        <v>80</v>
      </c>
      <c r="K67" s="15">
        <f>SLOPE(K2:K52, A2:A52)</f>
        <v>9.8153036688979203</v>
      </c>
      <c r="L67" s="16"/>
      <c r="M67" s="16"/>
      <c r="N67" s="16"/>
      <c r="O67" s="2" t="s">
        <v>84</v>
      </c>
      <c r="P67" s="15">
        <f>AVERAGE(P2:P52)</f>
        <v>9.6209486660518078</v>
      </c>
    </row>
    <row r="68" spans="1:16" x14ac:dyDescent="0.3">
      <c r="A68" s="7"/>
      <c r="B68" s="7"/>
      <c r="C68" s="7"/>
      <c r="D68" s="7"/>
      <c r="E68" s="7"/>
      <c r="F68" s="7"/>
      <c r="G68" s="16"/>
      <c r="H68" s="16"/>
      <c r="I68" s="16"/>
      <c r="J68" s="15" t="s">
        <v>81</v>
      </c>
      <c r="K68" s="15">
        <f>INTERCEPT(K2:K52, A2:A52)</f>
        <v>1296.1742026793577</v>
      </c>
      <c r="L68" s="16"/>
      <c r="M68" s="16"/>
      <c r="N68" s="16"/>
      <c r="O68" s="2" t="s">
        <v>96</v>
      </c>
      <c r="P68" s="15">
        <f>SQRT(SUMXMY2(D2:D52, N2:N52)/COUNT(D2:D52))</f>
        <v>219.71572899062733</v>
      </c>
    </row>
    <row r="72" spans="1:16" x14ac:dyDescent="0.25">
      <c r="B72" s="35" t="s">
        <v>58</v>
      </c>
      <c r="C72" s="35"/>
      <c r="D72" s="35"/>
      <c r="E72" s="35"/>
      <c r="F72" s="35"/>
      <c r="G72" s="35"/>
    </row>
    <row r="73" spans="1:16" x14ac:dyDescent="0.25">
      <c r="B73" s="6" t="s">
        <v>59</v>
      </c>
      <c r="C73" s="6">
        <v>2021</v>
      </c>
      <c r="D73" s="6">
        <v>2022</v>
      </c>
      <c r="E73" s="6">
        <v>2023</v>
      </c>
      <c r="F73" s="6">
        <v>2024</v>
      </c>
      <c r="G73" s="6">
        <v>2025</v>
      </c>
    </row>
    <row r="74" spans="1:16" x14ac:dyDescent="0.25">
      <c r="B74" s="6" t="s">
        <v>60</v>
      </c>
      <c r="C74" s="7">
        <v>1621</v>
      </c>
      <c r="D74" s="7">
        <v>1691</v>
      </c>
      <c r="E74" s="7">
        <v>1835</v>
      </c>
      <c r="F74" s="7">
        <v>1971</v>
      </c>
      <c r="G74" s="7">
        <v>1702</v>
      </c>
    </row>
    <row r="75" spans="1:16" x14ac:dyDescent="0.25">
      <c r="B75" s="6" t="s">
        <v>61</v>
      </c>
      <c r="C75" s="7">
        <v>1664</v>
      </c>
      <c r="D75" s="7">
        <v>1736</v>
      </c>
      <c r="E75" s="7">
        <v>1882</v>
      </c>
      <c r="F75" s="7">
        <v>2021</v>
      </c>
      <c r="G75" s="7">
        <v>2192</v>
      </c>
    </row>
    <row r="76" spans="1:16" x14ac:dyDescent="0.25">
      <c r="B76" s="6" t="s">
        <v>62</v>
      </c>
      <c r="C76" s="7">
        <v>1240</v>
      </c>
      <c r="D76" s="7">
        <v>1292</v>
      </c>
      <c r="E76" s="7">
        <v>1401</v>
      </c>
      <c r="F76" s="7">
        <v>1505</v>
      </c>
      <c r="G76" s="7">
        <v>2107</v>
      </c>
    </row>
    <row r="77" spans="1:16" x14ac:dyDescent="0.25">
      <c r="B77" s="6" t="s">
        <v>63</v>
      </c>
      <c r="C77" s="7">
        <v>1098</v>
      </c>
      <c r="D77" s="7">
        <v>1145</v>
      </c>
      <c r="E77" s="7">
        <v>1242</v>
      </c>
      <c r="F77" s="7">
        <v>2471</v>
      </c>
      <c r="G77" s="34"/>
    </row>
    <row r="78" spans="1:16" x14ac:dyDescent="0.25">
      <c r="B78" s="6" t="s">
        <v>64</v>
      </c>
      <c r="C78" s="7">
        <v>1304</v>
      </c>
      <c r="D78" s="7">
        <v>1360</v>
      </c>
      <c r="E78" s="7">
        <v>1474</v>
      </c>
      <c r="F78" s="7">
        <v>2384</v>
      </c>
      <c r="G78" s="34"/>
    </row>
    <row r="79" spans="1:16" x14ac:dyDescent="0.25">
      <c r="B79" s="6" t="s">
        <v>65</v>
      </c>
      <c r="C79" s="7">
        <v>1230</v>
      </c>
      <c r="D79" s="7">
        <v>1283</v>
      </c>
      <c r="E79" s="7">
        <v>1389</v>
      </c>
      <c r="F79" s="7">
        <v>1636</v>
      </c>
      <c r="G79" s="34"/>
    </row>
    <row r="80" spans="1:16" x14ac:dyDescent="0.25">
      <c r="B80" s="6" t="s">
        <v>66</v>
      </c>
      <c r="C80" s="7">
        <v>1128</v>
      </c>
      <c r="D80" s="7">
        <v>1176</v>
      </c>
      <c r="E80" s="7">
        <v>1273</v>
      </c>
      <c r="F80" s="7">
        <v>1425</v>
      </c>
      <c r="G80" s="34"/>
    </row>
    <row r="81" spans="2:7" x14ac:dyDescent="0.25">
      <c r="B81" s="6" t="s">
        <v>67</v>
      </c>
      <c r="C81" s="7">
        <v>1175</v>
      </c>
      <c r="D81" s="7">
        <v>1225</v>
      </c>
      <c r="E81" s="7">
        <v>1327</v>
      </c>
      <c r="F81" s="7">
        <v>1513</v>
      </c>
      <c r="G81" s="34"/>
    </row>
    <row r="82" spans="2:7" x14ac:dyDescent="0.25">
      <c r="B82" s="6" t="s">
        <v>68</v>
      </c>
      <c r="C82" s="7">
        <v>1245</v>
      </c>
      <c r="D82" s="7">
        <v>1299</v>
      </c>
      <c r="E82" s="7">
        <v>1410</v>
      </c>
      <c r="F82" s="7">
        <v>1344</v>
      </c>
      <c r="G82" s="34"/>
    </row>
    <row r="83" spans="2:7" x14ac:dyDescent="0.25">
      <c r="B83" s="6" t="s">
        <v>69</v>
      </c>
      <c r="C83" s="7">
        <v>1422</v>
      </c>
      <c r="D83" s="7">
        <v>1484</v>
      </c>
      <c r="E83" s="7">
        <v>1610</v>
      </c>
      <c r="F83" s="7">
        <v>1435</v>
      </c>
      <c r="G83" s="34"/>
    </row>
    <row r="84" spans="2:7" x14ac:dyDescent="0.25">
      <c r="B84" s="6" t="s">
        <v>70</v>
      </c>
      <c r="C84" s="7">
        <v>1805</v>
      </c>
      <c r="D84" s="7">
        <v>1882</v>
      </c>
      <c r="E84" s="7">
        <v>2042</v>
      </c>
      <c r="F84" s="7">
        <v>1372</v>
      </c>
      <c r="G84" s="34"/>
    </row>
    <row r="85" spans="2:7" x14ac:dyDescent="0.25">
      <c r="B85" s="6" t="s">
        <v>71</v>
      </c>
      <c r="C85" s="7">
        <v>1762</v>
      </c>
      <c r="D85" s="7">
        <v>1838</v>
      </c>
      <c r="E85" s="7">
        <v>1993</v>
      </c>
      <c r="F85" s="7">
        <v>1569</v>
      </c>
      <c r="G85" s="34"/>
    </row>
  </sheetData>
  <mergeCells count="1">
    <mergeCell ref="B72:G72"/>
  </mergeCells>
  <pageMargins left="0.2" right="0" top="0.25" bottom="0.25" header="0" footer="0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B0F3C-5EBE-4C21-8C21-6B1A7D4DDC11}">
  <dimension ref="A1:P85"/>
  <sheetViews>
    <sheetView zoomScaleNormal="100" workbookViewId="0">
      <pane ySplit="1" topLeftCell="A2" activePane="bottomLeft" state="frozen"/>
      <selection pane="bottomLeft"/>
    </sheetView>
  </sheetViews>
  <sheetFormatPr defaultRowHeight="12" x14ac:dyDescent="0.3"/>
  <cols>
    <col min="1" max="16384" width="8.88671875" style="20"/>
  </cols>
  <sheetData>
    <row r="1" spans="1:16" s="3" customFormat="1" ht="48" x14ac:dyDescent="0.3">
      <c r="A1" s="1" t="s">
        <v>85</v>
      </c>
      <c r="B1" s="1" t="s">
        <v>89</v>
      </c>
      <c r="C1" s="2" t="s">
        <v>0</v>
      </c>
      <c r="D1" s="2" t="s">
        <v>1</v>
      </c>
      <c r="E1" s="1" t="s">
        <v>86</v>
      </c>
      <c r="F1" s="1" t="s">
        <v>55</v>
      </c>
      <c r="G1" s="14" t="s">
        <v>72</v>
      </c>
      <c r="H1" s="14" t="s">
        <v>56</v>
      </c>
      <c r="I1" s="14" t="s">
        <v>57</v>
      </c>
      <c r="J1" s="14" t="s">
        <v>54</v>
      </c>
      <c r="K1" s="14" t="s">
        <v>88</v>
      </c>
      <c r="L1" s="14" t="s">
        <v>87</v>
      </c>
      <c r="M1" s="14" t="s">
        <v>90</v>
      </c>
      <c r="N1" s="14" t="s">
        <v>97</v>
      </c>
      <c r="O1" s="2" t="s">
        <v>82</v>
      </c>
      <c r="P1" s="15" t="s">
        <v>83</v>
      </c>
    </row>
    <row r="2" spans="1:16" x14ac:dyDescent="0.3">
      <c r="A2" s="7">
        <v>1</v>
      </c>
      <c r="B2" s="7">
        <f>A2^2</f>
        <v>1</v>
      </c>
      <c r="C2" s="8">
        <v>44197</v>
      </c>
      <c r="D2" s="7">
        <v>1537</v>
      </c>
      <c r="E2" s="7"/>
      <c r="F2" s="7"/>
      <c r="G2" s="16"/>
      <c r="H2" s="16"/>
      <c r="I2" s="16"/>
      <c r="J2" s="16">
        <f>I14/$I$65</f>
        <v>1.1728478394991839</v>
      </c>
      <c r="K2" s="16">
        <f>D2/J2</f>
        <v>1310.4854255061016</v>
      </c>
      <c r="L2" s="16">
        <f>A2*K2</f>
        <v>1310.4854255061016</v>
      </c>
      <c r="M2" s="16">
        <f t="shared" ref="M2:M64" si="0">($K$67*A2)+$K$68</f>
        <v>1414.0722378283974</v>
      </c>
      <c r="N2" s="16">
        <f>M2*J2</f>
        <v>1658.4915690328121</v>
      </c>
      <c r="O2" s="4">
        <f>D2-N2</f>
        <v>-121.49156903281209</v>
      </c>
      <c r="P2" s="16">
        <f>ABS((O2/D2)*100)</f>
        <v>7.9044612252968172</v>
      </c>
    </row>
    <row r="3" spans="1:16" x14ac:dyDescent="0.3">
      <c r="A3" s="7">
        <v>2</v>
      </c>
      <c r="B3" s="7">
        <f>A3^2</f>
        <v>4</v>
      </c>
      <c r="C3" s="8">
        <v>44228</v>
      </c>
      <c r="D3" s="7">
        <v>1522</v>
      </c>
      <c r="E3" s="7"/>
      <c r="F3" s="7"/>
      <c r="G3" s="16"/>
      <c r="H3" s="16"/>
      <c r="I3" s="16"/>
      <c r="J3" s="16">
        <f t="shared" ref="J3:J13" si="1">I15</f>
        <v>1.2512576235425961</v>
      </c>
      <c r="K3" s="16">
        <f t="shared" ref="K3:K52" si="2">D3/J3</f>
        <v>1216.3762053180308</v>
      </c>
      <c r="L3" s="16">
        <f t="shared" ref="L3:L52" si="3">A3*K3</f>
        <v>2432.7524106360615</v>
      </c>
      <c r="M3" s="16">
        <f t="shared" si="0"/>
        <v>1414.5364664262665</v>
      </c>
      <c r="N3" s="16">
        <f t="shared" ref="N3:N64" si="4">M3*J3</f>
        <v>1769.9495373948714</v>
      </c>
      <c r="O3" s="4">
        <f t="shared" ref="O3:O52" si="5">D3-N3</f>
        <v>-247.94953739487141</v>
      </c>
      <c r="P3" s="16">
        <f t="shared" ref="P3:P52" si="6">ABS((O3/D3)*100)</f>
        <v>16.291033994406796</v>
      </c>
    </row>
    <row r="4" spans="1:16" x14ac:dyDescent="0.3">
      <c r="A4" s="7">
        <v>3</v>
      </c>
      <c r="B4" s="7">
        <f t="shared" ref="B4:B64" si="7">A4^2</f>
        <v>9</v>
      </c>
      <c r="C4" s="8">
        <v>44256</v>
      </c>
      <c r="D4" s="7">
        <v>1290</v>
      </c>
      <c r="E4" s="7"/>
      <c r="F4" s="7"/>
      <c r="G4" s="16"/>
      <c r="H4" s="16"/>
      <c r="I4" s="16"/>
      <c r="J4" s="16">
        <f t="shared" si="1"/>
        <v>1.0158532141372825</v>
      </c>
      <c r="K4" s="16">
        <f t="shared" si="2"/>
        <v>1269.8685027004988</v>
      </c>
      <c r="L4" s="16">
        <f t="shared" si="3"/>
        <v>3809.6055081014965</v>
      </c>
      <c r="M4" s="16">
        <f t="shared" si="0"/>
        <v>1415.0006950241354</v>
      </c>
      <c r="N4" s="16">
        <f t="shared" si="4"/>
        <v>1437.4330040467567</v>
      </c>
      <c r="O4" s="4">
        <f t="shared" si="5"/>
        <v>-147.43300404675665</v>
      </c>
      <c r="P4" s="16">
        <f t="shared" si="6"/>
        <v>11.428915042384237</v>
      </c>
    </row>
    <row r="5" spans="1:16" x14ac:dyDescent="0.3">
      <c r="A5" s="7">
        <v>4</v>
      </c>
      <c r="B5" s="7">
        <f t="shared" si="7"/>
        <v>16</v>
      </c>
      <c r="C5" s="8">
        <v>44287</v>
      </c>
      <c r="D5" s="7">
        <v>1194</v>
      </c>
      <c r="E5" s="7"/>
      <c r="F5" s="7"/>
      <c r="G5" s="16"/>
      <c r="H5" s="16"/>
      <c r="I5" s="16"/>
      <c r="J5" s="16">
        <f t="shared" si="1"/>
        <v>1.0091832480839582</v>
      </c>
      <c r="K5" s="16">
        <f t="shared" si="2"/>
        <v>1183.1349779803975</v>
      </c>
      <c r="L5" s="16">
        <f t="shared" si="3"/>
        <v>4732.5399119215899</v>
      </c>
      <c r="M5" s="16">
        <f t="shared" si="0"/>
        <v>1415.4649236220043</v>
      </c>
      <c r="N5" s="16">
        <f t="shared" si="4"/>
        <v>1428.4634891697663</v>
      </c>
      <c r="O5" s="4">
        <f t="shared" si="5"/>
        <v>-234.46348916976626</v>
      </c>
      <c r="P5" s="16">
        <f t="shared" si="6"/>
        <v>19.636808138171379</v>
      </c>
    </row>
    <row r="6" spans="1:16" x14ac:dyDescent="0.3">
      <c r="A6" s="7">
        <v>5</v>
      </c>
      <c r="B6" s="7">
        <f t="shared" si="7"/>
        <v>25</v>
      </c>
      <c r="C6" s="8">
        <v>44317</v>
      </c>
      <c r="D6" s="7">
        <v>1191</v>
      </c>
      <c r="E6" s="7"/>
      <c r="F6" s="7"/>
      <c r="G6" s="16"/>
      <c r="H6" s="16"/>
      <c r="I6" s="16"/>
      <c r="J6" s="16">
        <f t="shared" si="1"/>
        <v>0.98241976422912447</v>
      </c>
      <c r="K6" s="16">
        <f t="shared" si="2"/>
        <v>1212.312743865187</v>
      </c>
      <c r="L6" s="16">
        <f t="shared" si="3"/>
        <v>6061.5637193259354</v>
      </c>
      <c r="M6" s="16">
        <f t="shared" si="0"/>
        <v>1415.9291522198735</v>
      </c>
      <c r="N6" s="16">
        <f t="shared" si="4"/>
        <v>1391.0367838889922</v>
      </c>
      <c r="O6" s="4">
        <f t="shared" si="5"/>
        <v>-200.0367838889922</v>
      </c>
      <c r="P6" s="16">
        <f t="shared" si="6"/>
        <v>16.795699738790276</v>
      </c>
    </row>
    <row r="7" spans="1:16" x14ac:dyDescent="0.3">
      <c r="A7" s="7">
        <v>6</v>
      </c>
      <c r="B7" s="7">
        <f t="shared" si="7"/>
        <v>36</v>
      </c>
      <c r="C7" s="8">
        <v>44348</v>
      </c>
      <c r="D7" s="7">
        <v>1285</v>
      </c>
      <c r="E7" s="7"/>
      <c r="F7" s="7"/>
      <c r="G7" s="16"/>
      <c r="H7" s="16"/>
      <c r="I7" s="16"/>
      <c r="J7" s="16">
        <f t="shared" si="1"/>
        <v>0.91266658834612235</v>
      </c>
      <c r="K7" s="16">
        <f t="shared" si="2"/>
        <v>1407.9621368944788</v>
      </c>
      <c r="L7" s="16">
        <f t="shared" si="3"/>
        <v>8447.7728213668724</v>
      </c>
      <c r="M7" s="16">
        <f t="shared" si="0"/>
        <v>1416.3933808177424</v>
      </c>
      <c r="N7" s="16">
        <f t="shared" si="4"/>
        <v>1292.694914626959</v>
      </c>
      <c r="O7" s="4">
        <f t="shared" si="5"/>
        <v>-7.6949146269589619</v>
      </c>
      <c r="P7" s="16">
        <f t="shared" si="6"/>
        <v>0.59882604100847958</v>
      </c>
    </row>
    <row r="8" spans="1:16" x14ac:dyDescent="0.3">
      <c r="A8" s="7">
        <v>7</v>
      </c>
      <c r="B8" s="7">
        <f t="shared" si="7"/>
        <v>49</v>
      </c>
      <c r="C8" s="8">
        <v>44378</v>
      </c>
      <c r="D8" s="7">
        <v>1168</v>
      </c>
      <c r="E8" s="7"/>
      <c r="F8" s="7"/>
      <c r="G8" s="16"/>
      <c r="H8" s="16"/>
      <c r="I8" s="16"/>
      <c r="J8" s="16">
        <f t="shared" si="1"/>
        <v>0.81928861652562235</v>
      </c>
      <c r="K8" s="16">
        <f t="shared" si="2"/>
        <v>1425.6270335515787</v>
      </c>
      <c r="L8" s="16">
        <f t="shared" si="3"/>
        <v>9979.3892348610516</v>
      </c>
      <c r="M8" s="16">
        <f t="shared" si="0"/>
        <v>1416.8576094156113</v>
      </c>
      <c r="N8" s="16">
        <f t="shared" si="4"/>
        <v>1160.8153106319166</v>
      </c>
      <c r="O8" s="4">
        <f t="shared" si="5"/>
        <v>7.1846893680833546</v>
      </c>
      <c r="P8" s="16">
        <f t="shared" si="6"/>
        <v>0.61512751439069813</v>
      </c>
    </row>
    <row r="9" spans="1:16" x14ac:dyDescent="0.3">
      <c r="A9" s="7">
        <v>8</v>
      </c>
      <c r="B9" s="7">
        <f t="shared" si="7"/>
        <v>64</v>
      </c>
      <c r="C9" s="8">
        <v>44409</v>
      </c>
      <c r="D9" s="7">
        <v>1132</v>
      </c>
      <c r="E9" s="7"/>
      <c r="F9" s="7"/>
      <c r="G9" s="16"/>
      <c r="H9" s="16"/>
      <c r="I9" s="16"/>
      <c r="J9" s="16">
        <f t="shared" si="1"/>
        <v>0.81742477172097716</v>
      </c>
      <c r="K9" s="16">
        <f t="shared" si="2"/>
        <v>1384.8369160830878</v>
      </c>
      <c r="L9" s="16">
        <f t="shared" si="3"/>
        <v>11078.695328664702</v>
      </c>
      <c r="M9" s="16">
        <f t="shared" si="0"/>
        <v>1417.3218380134804</v>
      </c>
      <c r="N9" s="16">
        <f t="shared" si="4"/>
        <v>1158.553979893325</v>
      </c>
      <c r="O9" s="4">
        <f t="shared" si="5"/>
        <v>-26.553979893325049</v>
      </c>
      <c r="P9" s="16">
        <f t="shared" si="6"/>
        <v>2.3457579411064531</v>
      </c>
    </row>
    <row r="10" spans="1:16" x14ac:dyDescent="0.3">
      <c r="A10" s="7">
        <v>9</v>
      </c>
      <c r="B10" s="7">
        <f t="shared" si="7"/>
        <v>81</v>
      </c>
      <c r="C10" s="8">
        <v>44440</v>
      </c>
      <c r="D10" s="7">
        <v>1380</v>
      </c>
      <c r="E10" s="7"/>
      <c r="F10" s="7"/>
      <c r="G10" s="16"/>
      <c r="H10" s="16"/>
      <c r="I10" s="16"/>
      <c r="J10" s="16">
        <f t="shared" si="1"/>
        <v>0.91449959768746303</v>
      </c>
      <c r="K10" s="16">
        <f t="shared" si="2"/>
        <v>1509.0219869857451</v>
      </c>
      <c r="L10" s="16">
        <f t="shared" si="3"/>
        <v>13581.197882871706</v>
      </c>
      <c r="M10" s="16">
        <f t="shared" si="0"/>
        <v>1417.7860666113493</v>
      </c>
      <c r="N10" s="16">
        <f t="shared" si="4"/>
        <v>1296.5647875229695</v>
      </c>
      <c r="O10" s="4">
        <f t="shared" si="5"/>
        <v>83.435212477030518</v>
      </c>
      <c r="P10" s="16">
        <f t="shared" si="6"/>
        <v>6.0460298896398923</v>
      </c>
    </row>
    <row r="11" spans="1:16" x14ac:dyDescent="0.3">
      <c r="A11" s="7">
        <v>10</v>
      </c>
      <c r="B11" s="7">
        <f t="shared" si="7"/>
        <v>100</v>
      </c>
      <c r="C11" s="8">
        <v>44470</v>
      </c>
      <c r="D11" s="7">
        <v>1324</v>
      </c>
      <c r="E11" s="7"/>
      <c r="F11" s="7"/>
      <c r="G11" s="16"/>
      <c r="H11" s="16"/>
      <c r="I11" s="16"/>
      <c r="J11" s="16">
        <f t="shared" si="1"/>
        <v>0.90265434314622806</v>
      </c>
      <c r="K11" s="16">
        <f t="shared" si="2"/>
        <v>1466.7851653880703</v>
      </c>
      <c r="L11" s="16">
        <f t="shared" si="3"/>
        <v>14667.851653880702</v>
      </c>
      <c r="M11" s="16">
        <f t="shared" si="0"/>
        <v>1418.2502952092182</v>
      </c>
      <c r="N11" s="16">
        <f t="shared" si="4"/>
        <v>1280.1897886390209</v>
      </c>
      <c r="O11" s="4">
        <f t="shared" si="5"/>
        <v>43.81021136097911</v>
      </c>
      <c r="P11" s="16">
        <f t="shared" si="6"/>
        <v>3.3089283505271232</v>
      </c>
    </row>
    <row r="12" spans="1:16" x14ac:dyDescent="0.3">
      <c r="A12" s="7">
        <v>11</v>
      </c>
      <c r="B12" s="7">
        <f t="shared" si="7"/>
        <v>121</v>
      </c>
      <c r="C12" s="8">
        <v>44501</v>
      </c>
      <c r="D12" s="7">
        <v>1718</v>
      </c>
      <c r="E12" s="7"/>
      <c r="F12" s="7"/>
      <c r="G12" s="16"/>
      <c r="H12" s="16"/>
      <c r="I12" s="16"/>
      <c r="J12" s="16">
        <f t="shared" si="1"/>
        <v>1.0909727342118769</v>
      </c>
      <c r="K12" s="16">
        <f t="shared" si="2"/>
        <v>1574.7414633978824</v>
      </c>
      <c r="L12" s="16">
        <f t="shared" si="3"/>
        <v>17322.156097376705</v>
      </c>
      <c r="M12" s="16">
        <f t="shared" si="0"/>
        <v>1418.7145238070873</v>
      </c>
      <c r="N12" s="16">
        <f t="shared" si="4"/>
        <v>1547.7788631039189</v>
      </c>
      <c r="O12" s="4">
        <f t="shared" si="5"/>
        <v>170.22113689608113</v>
      </c>
      <c r="P12" s="16">
        <f t="shared" si="6"/>
        <v>9.908098771599601</v>
      </c>
    </row>
    <row r="13" spans="1:16" x14ac:dyDescent="0.3">
      <c r="A13" s="7">
        <v>12</v>
      </c>
      <c r="B13" s="7">
        <f t="shared" si="7"/>
        <v>144</v>
      </c>
      <c r="C13" s="8">
        <v>44531</v>
      </c>
      <c r="D13" s="7">
        <v>1698</v>
      </c>
      <c r="E13" s="4">
        <f>AVERAGE(D2:D13)</f>
        <v>1369.9166666666667</v>
      </c>
      <c r="F13" s="7"/>
      <c r="G13" s="16"/>
      <c r="H13" s="16"/>
      <c r="I13" s="16"/>
      <c r="J13" s="16">
        <f t="shared" si="1"/>
        <v>1.1109316588695624</v>
      </c>
      <c r="K13" s="16">
        <f t="shared" si="2"/>
        <v>1528.4468548927789</v>
      </c>
      <c r="L13" s="16">
        <f t="shared" si="3"/>
        <v>18341.362258713347</v>
      </c>
      <c r="M13" s="16">
        <f t="shared" si="0"/>
        <v>1419.1787524049562</v>
      </c>
      <c r="N13" s="16">
        <f t="shared" si="4"/>
        <v>1576.6106056416738</v>
      </c>
      <c r="O13" s="4">
        <f t="shared" si="5"/>
        <v>121.38939435832617</v>
      </c>
      <c r="P13" s="16">
        <f t="shared" si="6"/>
        <v>7.1489631542005991</v>
      </c>
    </row>
    <row r="14" spans="1:16" x14ac:dyDescent="0.3">
      <c r="A14" s="7">
        <v>13</v>
      </c>
      <c r="B14" s="7">
        <f t="shared" si="7"/>
        <v>169</v>
      </c>
      <c r="C14" s="8">
        <v>44562</v>
      </c>
      <c r="D14" s="7">
        <v>1590</v>
      </c>
      <c r="E14" s="4">
        <f t="shared" ref="E14:E51" si="8">AVERAGE(D3:D14)</f>
        <v>1374.3333333333333</v>
      </c>
      <c r="F14" s="4">
        <f>AVERAGE(E13:E14)</f>
        <v>1372.125</v>
      </c>
      <c r="G14" s="16">
        <f>D14/F14</f>
        <v>1.1587865537031976</v>
      </c>
      <c r="H14" s="16">
        <f>AVERAGE(G14,G26,G38,G50)</f>
        <v>1.1490501271921496</v>
      </c>
      <c r="I14" s="16">
        <f t="shared" ref="I14:I25" si="9">H14/$H$65</f>
        <v>1.1728478394991837</v>
      </c>
      <c r="J14" s="16">
        <f t="shared" ref="J14:J25" si="10">I14/$I$65</f>
        <v>1.1728478394991839</v>
      </c>
      <c r="K14" s="16">
        <f t="shared" si="2"/>
        <v>1355.6745781097602</v>
      </c>
      <c r="L14" s="16">
        <f t="shared" si="3"/>
        <v>17623.769515426884</v>
      </c>
      <c r="M14" s="16">
        <f t="shared" si="0"/>
        <v>1419.6429810028251</v>
      </c>
      <c r="N14" s="16">
        <f t="shared" si="4"/>
        <v>1665.0252031293444</v>
      </c>
      <c r="O14" s="4">
        <f t="shared" si="5"/>
        <v>-75.025203129344391</v>
      </c>
      <c r="P14" s="16">
        <f t="shared" si="6"/>
        <v>4.7185662345499617</v>
      </c>
    </row>
    <row r="15" spans="1:16" x14ac:dyDescent="0.3">
      <c r="A15" s="7">
        <v>14</v>
      </c>
      <c r="B15" s="7">
        <f t="shared" si="7"/>
        <v>196</v>
      </c>
      <c r="C15" s="8">
        <v>44593</v>
      </c>
      <c r="D15" s="7">
        <v>1575</v>
      </c>
      <c r="E15" s="4">
        <f t="shared" si="8"/>
        <v>1378.75</v>
      </c>
      <c r="F15" s="4">
        <f t="shared" ref="F15:F51" si="11">AVERAGE(E14:E15)</f>
        <v>1376.5416666666665</v>
      </c>
      <c r="G15" s="16">
        <f t="shared" ref="G15:G52" si="12">D15/F15</f>
        <v>1.1441716862911282</v>
      </c>
      <c r="H15" s="16">
        <f>AVERAGE(G15,G27,G39,G51)</f>
        <v>1.2258689346230129</v>
      </c>
      <c r="I15" s="16">
        <f t="shared" si="9"/>
        <v>1.2512576235425961</v>
      </c>
      <c r="J15" s="16">
        <f t="shared" si="10"/>
        <v>1.2512576235425963</v>
      </c>
      <c r="K15" s="16">
        <f t="shared" si="2"/>
        <v>1258.7335896030868</v>
      </c>
      <c r="L15" s="16">
        <f t="shared" si="3"/>
        <v>17622.270254443214</v>
      </c>
      <c r="M15" s="16">
        <f t="shared" si="0"/>
        <v>1420.1072096006942</v>
      </c>
      <c r="N15" s="16">
        <f t="shared" si="4"/>
        <v>1776.9199722606722</v>
      </c>
      <c r="O15" s="4">
        <f t="shared" si="5"/>
        <v>-201.91997226067224</v>
      </c>
      <c r="P15" s="16">
        <f t="shared" si="6"/>
        <v>12.820315699090301</v>
      </c>
    </row>
    <row r="16" spans="1:16" x14ac:dyDescent="0.3">
      <c r="A16" s="7">
        <v>15</v>
      </c>
      <c r="B16" s="7">
        <f t="shared" si="7"/>
        <v>225</v>
      </c>
      <c r="C16" s="8">
        <v>44621</v>
      </c>
      <c r="D16" s="7">
        <v>1335</v>
      </c>
      <c r="E16" s="4">
        <f t="shared" si="8"/>
        <v>1382.5</v>
      </c>
      <c r="F16" s="4">
        <f t="shared" si="11"/>
        <v>1380.625</v>
      </c>
      <c r="G16" s="16">
        <f t="shared" si="12"/>
        <v>0.96695337256677227</v>
      </c>
      <c r="H16" s="16">
        <f>AVERAGE(G16,G28,G40,G52)</f>
        <v>0.99524100706143703</v>
      </c>
      <c r="I16" s="16">
        <f t="shared" si="9"/>
        <v>1.0158532141372825</v>
      </c>
      <c r="J16" s="16">
        <f t="shared" si="10"/>
        <v>1.0158532141372827</v>
      </c>
      <c r="K16" s="16">
        <f t="shared" si="2"/>
        <v>1314.1662411667949</v>
      </c>
      <c r="L16" s="16">
        <f t="shared" si="3"/>
        <v>19712.493617501925</v>
      </c>
      <c r="M16" s="16">
        <f t="shared" si="0"/>
        <v>1420.5714381985631</v>
      </c>
      <c r="N16" s="16">
        <f t="shared" si="4"/>
        <v>1443.0920614056326</v>
      </c>
      <c r="O16" s="4">
        <f t="shared" si="5"/>
        <v>-108.09206140563265</v>
      </c>
      <c r="P16" s="16">
        <f t="shared" si="6"/>
        <v>8.0967836258900867</v>
      </c>
    </row>
    <row r="17" spans="1:16" x14ac:dyDescent="0.3">
      <c r="A17" s="7">
        <v>16</v>
      </c>
      <c r="B17" s="7">
        <f t="shared" si="7"/>
        <v>256</v>
      </c>
      <c r="C17" s="8">
        <v>44652</v>
      </c>
      <c r="D17" s="7">
        <v>1236</v>
      </c>
      <c r="E17" s="4">
        <f t="shared" si="8"/>
        <v>1386</v>
      </c>
      <c r="F17" s="4">
        <f t="shared" si="11"/>
        <v>1384.25</v>
      </c>
      <c r="G17" s="16">
        <f t="shared" si="12"/>
        <v>0.89290229366082718</v>
      </c>
      <c r="H17" s="16">
        <f t="shared" ref="H17:H25" si="13">AVERAGE(G17,G29,G41)</f>
        <v>0.98870637820010732</v>
      </c>
      <c r="I17" s="16">
        <f t="shared" si="9"/>
        <v>1.0091832480839582</v>
      </c>
      <c r="J17" s="16">
        <f t="shared" si="10"/>
        <v>1.0091832480839584</v>
      </c>
      <c r="K17" s="16">
        <f t="shared" si="2"/>
        <v>1224.7527912761902</v>
      </c>
      <c r="L17" s="16">
        <f t="shared" si="3"/>
        <v>19596.044660419044</v>
      </c>
      <c r="M17" s="16">
        <f t="shared" si="0"/>
        <v>1421.035666796432</v>
      </c>
      <c r="N17" s="16">
        <f t="shared" si="4"/>
        <v>1434.085389860777</v>
      </c>
      <c r="O17" s="4">
        <f t="shared" si="5"/>
        <v>-198.08538986077701</v>
      </c>
      <c r="P17" s="16">
        <f t="shared" si="6"/>
        <v>16.02632604051594</v>
      </c>
    </row>
    <row r="18" spans="1:16" x14ac:dyDescent="0.3">
      <c r="A18" s="7">
        <v>17</v>
      </c>
      <c r="B18" s="7">
        <f t="shared" si="7"/>
        <v>289</v>
      </c>
      <c r="C18" s="8">
        <v>44682</v>
      </c>
      <c r="D18" s="7">
        <v>1233</v>
      </c>
      <c r="E18" s="4">
        <f t="shared" si="8"/>
        <v>1389.5</v>
      </c>
      <c r="F18" s="4">
        <f t="shared" si="11"/>
        <v>1387.75</v>
      </c>
      <c r="G18" s="16">
        <f t="shared" si="12"/>
        <v>0.88848856061970816</v>
      </c>
      <c r="H18" s="16">
        <f t="shared" si="13"/>
        <v>0.96248593980066988</v>
      </c>
      <c r="I18" s="16">
        <f t="shared" si="9"/>
        <v>0.98241976422912447</v>
      </c>
      <c r="J18" s="16">
        <f t="shared" si="10"/>
        <v>0.98241976422912458</v>
      </c>
      <c r="K18" s="16">
        <f t="shared" si="2"/>
        <v>1255.0643267722717</v>
      </c>
      <c r="L18" s="16">
        <f t="shared" si="3"/>
        <v>21336.093555128617</v>
      </c>
      <c r="M18" s="16">
        <f t="shared" si="0"/>
        <v>1421.4998953943011</v>
      </c>
      <c r="N18" s="16">
        <f t="shared" si="4"/>
        <v>1396.5095920849947</v>
      </c>
      <c r="O18" s="4">
        <f t="shared" si="5"/>
        <v>-163.50959208499467</v>
      </c>
      <c r="P18" s="16">
        <f t="shared" si="6"/>
        <v>13.261118579480508</v>
      </c>
    </row>
    <row r="19" spans="1:16" x14ac:dyDescent="0.3">
      <c r="A19" s="7">
        <v>18</v>
      </c>
      <c r="B19" s="7">
        <f t="shared" si="7"/>
        <v>324</v>
      </c>
      <c r="C19" s="8">
        <v>44713</v>
      </c>
      <c r="D19" s="7">
        <v>1331</v>
      </c>
      <c r="E19" s="4">
        <f t="shared" si="8"/>
        <v>1393.3333333333333</v>
      </c>
      <c r="F19" s="4">
        <f t="shared" si="11"/>
        <v>1391.4166666666665</v>
      </c>
      <c r="G19" s="16">
        <f t="shared" si="12"/>
        <v>0.95657902617236634</v>
      </c>
      <c r="H19" s="16">
        <f t="shared" si="13"/>
        <v>0.89414809330334022</v>
      </c>
      <c r="I19" s="16">
        <f t="shared" si="9"/>
        <v>0.91266658834612235</v>
      </c>
      <c r="J19" s="16">
        <f t="shared" si="10"/>
        <v>0.91266658834612246</v>
      </c>
      <c r="K19" s="16">
        <f t="shared" si="2"/>
        <v>1458.3638943241642</v>
      </c>
      <c r="L19" s="16">
        <f t="shared" si="3"/>
        <v>26250.550097834956</v>
      </c>
      <c r="M19" s="16">
        <f t="shared" si="0"/>
        <v>1421.96412399217</v>
      </c>
      <c r="N19" s="16">
        <f t="shared" si="4"/>
        <v>1297.7791457945166</v>
      </c>
      <c r="O19" s="4">
        <f t="shared" si="5"/>
        <v>33.22085420548342</v>
      </c>
      <c r="P19" s="16">
        <f t="shared" si="6"/>
        <v>2.4959319463173117</v>
      </c>
    </row>
    <row r="20" spans="1:16" x14ac:dyDescent="0.3">
      <c r="A20" s="7">
        <v>19</v>
      </c>
      <c r="B20" s="7">
        <f t="shared" si="7"/>
        <v>361</v>
      </c>
      <c r="C20" s="8">
        <v>44743</v>
      </c>
      <c r="D20" s="7">
        <v>1209</v>
      </c>
      <c r="E20" s="4">
        <f t="shared" si="8"/>
        <v>1396.75</v>
      </c>
      <c r="F20" s="4">
        <f t="shared" si="11"/>
        <v>1395.0416666666665</v>
      </c>
      <c r="G20" s="16">
        <f t="shared" si="12"/>
        <v>0.86664078133866984</v>
      </c>
      <c r="H20" s="16">
        <f t="shared" si="13"/>
        <v>0.80266481066106088</v>
      </c>
      <c r="I20" s="16">
        <f t="shared" si="9"/>
        <v>0.81928861652562235</v>
      </c>
      <c r="J20" s="16">
        <f t="shared" si="10"/>
        <v>0.81928861652562246</v>
      </c>
      <c r="K20" s="16">
        <f t="shared" si="2"/>
        <v>1475.6704482567282</v>
      </c>
      <c r="L20" s="16">
        <f t="shared" si="3"/>
        <v>28037.738516877835</v>
      </c>
      <c r="M20" s="16">
        <f t="shared" si="0"/>
        <v>1422.4283525900389</v>
      </c>
      <c r="N20" s="16">
        <f t="shared" si="4"/>
        <v>1165.3793571003132</v>
      </c>
      <c r="O20" s="4">
        <f t="shared" si="5"/>
        <v>43.6206428996868</v>
      </c>
      <c r="P20" s="16">
        <f t="shared" si="6"/>
        <v>3.6079936228028782</v>
      </c>
    </row>
    <row r="21" spans="1:16" x14ac:dyDescent="0.3">
      <c r="A21" s="7">
        <v>20</v>
      </c>
      <c r="B21" s="7">
        <f t="shared" si="7"/>
        <v>400</v>
      </c>
      <c r="C21" s="8">
        <v>44774</v>
      </c>
      <c r="D21" s="7">
        <v>1172</v>
      </c>
      <c r="E21" s="4">
        <f t="shared" si="8"/>
        <v>1400.0833333333333</v>
      </c>
      <c r="F21" s="4">
        <f t="shared" si="11"/>
        <v>1398.4166666666665</v>
      </c>
      <c r="G21" s="16">
        <f t="shared" si="12"/>
        <v>0.83809069781300294</v>
      </c>
      <c r="H21" s="16">
        <f t="shared" si="13"/>
        <v>0.8008387842681074</v>
      </c>
      <c r="I21" s="16">
        <f t="shared" si="9"/>
        <v>0.81742477172097716</v>
      </c>
      <c r="J21" s="16">
        <f t="shared" si="10"/>
        <v>0.81742477172097727</v>
      </c>
      <c r="K21" s="16">
        <f t="shared" si="2"/>
        <v>1433.771082729133</v>
      </c>
      <c r="L21" s="16">
        <f t="shared" si="3"/>
        <v>28675.42165458266</v>
      </c>
      <c r="M21" s="16">
        <f t="shared" si="0"/>
        <v>1422.892581187908</v>
      </c>
      <c r="N21" s="16">
        <f t="shared" si="4"/>
        <v>1163.1076433609978</v>
      </c>
      <c r="O21" s="4">
        <f t="shared" si="5"/>
        <v>8.8923566390021733</v>
      </c>
      <c r="P21" s="16">
        <f t="shared" si="6"/>
        <v>0.75873350162134579</v>
      </c>
    </row>
    <row r="22" spans="1:16" x14ac:dyDescent="0.3">
      <c r="A22" s="7">
        <v>21</v>
      </c>
      <c r="B22" s="7">
        <f t="shared" si="7"/>
        <v>441</v>
      </c>
      <c r="C22" s="8">
        <v>44805</v>
      </c>
      <c r="D22" s="7">
        <v>1427</v>
      </c>
      <c r="E22" s="4">
        <f t="shared" si="8"/>
        <v>1404</v>
      </c>
      <c r="F22" s="4">
        <f t="shared" si="11"/>
        <v>1402.0416666666665</v>
      </c>
      <c r="G22" s="16">
        <f t="shared" si="12"/>
        <v>1.0178014205474162</v>
      </c>
      <c r="H22" s="16">
        <f t="shared" si="13"/>
        <v>0.89594390990109363</v>
      </c>
      <c r="I22" s="16">
        <f t="shared" si="9"/>
        <v>0.91449959768746303</v>
      </c>
      <c r="J22" s="16">
        <f t="shared" si="10"/>
        <v>0.91449959768746314</v>
      </c>
      <c r="K22" s="16">
        <f t="shared" si="2"/>
        <v>1560.4162140787378</v>
      </c>
      <c r="L22" s="16">
        <f t="shared" si="3"/>
        <v>32768.740495653496</v>
      </c>
      <c r="M22" s="16">
        <f t="shared" si="0"/>
        <v>1423.3568097857769</v>
      </c>
      <c r="N22" s="16">
        <f t="shared" si="4"/>
        <v>1301.659229914804</v>
      </c>
      <c r="O22" s="4">
        <f t="shared" si="5"/>
        <v>125.34077008519603</v>
      </c>
      <c r="P22" s="16">
        <f t="shared" si="6"/>
        <v>8.7835157733143685</v>
      </c>
    </row>
    <row r="23" spans="1:16" x14ac:dyDescent="0.3">
      <c r="A23" s="7">
        <v>22</v>
      </c>
      <c r="B23" s="7">
        <f t="shared" si="7"/>
        <v>484</v>
      </c>
      <c r="C23" s="8">
        <v>44835</v>
      </c>
      <c r="D23" s="7">
        <v>1369</v>
      </c>
      <c r="E23" s="4">
        <f t="shared" si="8"/>
        <v>1407.75</v>
      </c>
      <c r="F23" s="4">
        <f t="shared" si="11"/>
        <v>1405.875</v>
      </c>
      <c r="G23" s="16">
        <f t="shared" si="12"/>
        <v>0.97377078331999645</v>
      </c>
      <c r="H23" s="16">
        <f t="shared" si="13"/>
        <v>0.88433900193362758</v>
      </c>
      <c r="I23" s="16">
        <f t="shared" si="9"/>
        <v>0.90265434314622806</v>
      </c>
      <c r="J23" s="16">
        <f t="shared" si="10"/>
        <v>0.90265434314622817</v>
      </c>
      <c r="K23" s="16">
        <f t="shared" si="2"/>
        <v>1516.6381355107762</v>
      </c>
      <c r="L23" s="16">
        <f t="shared" si="3"/>
        <v>33366.038981237078</v>
      </c>
      <c r="M23" s="16">
        <f t="shared" si="0"/>
        <v>1423.8210383836458</v>
      </c>
      <c r="N23" s="16">
        <f t="shared" si="4"/>
        <v>1285.2182441599703</v>
      </c>
      <c r="O23" s="4">
        <f t="shared" si="5"/>
        <v>83.781755840029746</v>
      </c>
      <c r="P23" s="16">
        <f t="shared" si="6"/>
        <v>6.1199237282709822</v>
      </c>
    </row>
    <row r="24" spans="1:16" x14ac:dyDescent="0.3">
      <c r="A24" s="7">
        <v>23</v>
      </c>
      <c r="B24" s="7">
        <f t="shared" si="7"/>
        <v>529</v>
      </c>
      <c r="C24" s="8">
        <v>44866</v>
      </c>
      <c r="D24" s="7">
        <v>1779</v>
      </c>
      <c r="E24" s="4">
        <f t="shared" si="8"/>
        <v>1412.8333333333333</v>
      </c>
      <c r="F24" s="4">
        <f t="shared" si="11"/>
        <v>1410.2916666666665</v>
      </c>
      <c r="G24" s="16">
        <f t="shared" si="12"/>
        <v>1.2614411912429464</v>
      </c>
      <c r="H24" s="16">
        <f t="shared" si="13"/>
        <v>1.0688363117457886</v>
      </c>
      <c r="I24" s="16">
        <f t="shared" si="9"/>
        <v>1.0909727342118769</v>
      </c>
      <c r="J24" s="16">
        <f t="shared" si="10"/>
        <v>1.0909727342118771</v>
      </c>
      <c r="K24" s="16">
        <f t="shared" si="2"/>
        <v>1630.654868093616</v>
      </c>
      <c r="L24" s="16">
        <f t="shared" si="3"/>
        <v>37505.061966153167</v>
      </c>
      <c r="M24" s="16">
        <f t="shared" si="0"/>
        <v>1424.285266981515</v>
      </c>
      <c r="N24" s="16">
        <f t="shared" si="4"/>
        <v>1553.8563920165168</v>
      </c>
      <c r="O24" s="4">
        <f t="shared" si="5"/>
        <v>225.14360798348321</v>
      </c>
      <c r="P24" s="16">
        <f t="shared" si="6"/>
        <v>12.655627205367241</v>
      </c>
    </row>
    <row r="25" spans="1:16" x14ac:dyDescent="0.3">
      <c r="A25" s="7">
        <v>24</v>
      </c>
      <c r="B25" s="7">
        <f t="shared" si="7"/>
        <v>576</v>
      </c>
      <c r="C25" s="8">
        <v>44896</v>
      </c>
      <c r="D25" s="7">
        <v>1758</v>
      </c>
      <c r="E25" s="4">
        <f t="shared" si="8"/>
        <v>1417.8333333333333</v>
      </c>
      <c r="F25" s="4">
        <f t="shared" si="11"/>
        <v>1415.3333333333333</v>
      </c>
      <c r="G25" s="16">
        <f t="shared" si="12"/>
        <v>1.242110221384833</v>
      </c>
      <c r="H25" s="16">
        <f t="shared" si="13"/>
        <v>1.088390259107217</v>
      </c>
      <c r="I25" s="16">
        <f t="shared" si="9"/>
        <v>1.1109316588695624</v>
      </c>
      <c r="J25" s="16">
        <f t="shared" si="10"/>
        <v>1.1109316588695626</v>
      </c>
      <c r="K25" s="16">
        <f t="shared" si="2"/>
        <v>1582.4555776805091</v>
      </c>
      <c r="L25" s="16">
        <f t="shared" si="3"/>
        <v>37978.933864332219</v>
      </c>
      <c r="M25" s="16">
        <f t="shared" si="0"/>
        <v>1424.7494955793838</v>
      </c>
      <c r="N25" s="16">
        <f t="shared" si="4"/>
        <v>1582.7993205975774</v>
      </c>
      <c r="O25" s="4">
        <f t="shared" si="5"/>
        <v>175.20067940242257</v>
      </c>
      <c r="P25" s="16">
        <f t="shared" si="6"/>
        <v>9.9659089534938889</v>
      </c>
    </row>
    <row r="26" spans="1:16" x14ac:dyDescent="0.3">
      <c r="A26" s="7">
        <v>25</v>
      </c>
      <c r="B26" s="7">
        <f t="shared" si="7"/>
        <v>625</v>
      </c>
      <c r="C26" s="8">
        <v>44927</v>
      </c>
      <c r="D26" s="7">
        <v>1761</v>
      </c>
      <c r="E26" s="4">
        <f t="shared" si="8"/>
        <v>1432.0833333333333</v>
      </c>
      <c r="F26" s="4">
        <f t="shared" si="11"/>
        <v>1424.9583333333333</v>
      </c>
      <c r="G26" s="16">
        <f t="shared" si="12"/>
        <v>1.2358256089359339</v>
      </c>
      <c r="H26" s="16"/>
      <c r="I26" s="16"/>
      <c r="J26" s="16">
        <f t="shared" ref="J26:J37" si="14">I14/$I$65</f>
        <v>1.1728478394991839</v>
      </c>
      <c r="K26" s="16">
        <f t="shared" si="2"/>
        <v>1501.4735421706214</v>
      </c>
      <c r="L26" s="16">
        <f t="shared" si="3"/>
        <v>37536.838554265538</v>
      </c>
      <c r="M26" s="16">
        <f t="shared" si="0"/>
        <v>1425.2137241772527</v>
      </c>
      <c r="N26" s="16">
        <f t="shared" si="4"/>
        <v>1671.5588372258767</v>
      </c>
      <c r="O26" s="4">
        <f t="shared" si="5"/>
        <v>89.441162774123313</v>
      </c>
      <c r="P26" s="16">
        <f t="shared" si="6"/>
        <v>5.0789984539536235</v>
      </c>
    </row>
    <row r="27" spans="1:16" x14ac:dyDescent="0.3">
      <c r="A27" s="7">
        <v>26</v>
      </c>
      <c r="B27" s="7">
        <f t="shared" si="7"/>
        <v>676</v>
      </c>
      <c r="C27" s="8">
        <v>44958</v>
      </c>
      <c r="D27" s="7">
        <v>1746</v>
      </c>
      <c r="E27" s="4">
        <f t="shared" si="8"/>
        <v>1446.3333333333333</v>
      </c>
      <c r="F27" s="4">
        <f t="shared" si="11"/>
        <v>1439.2083333333333</v>
      </c>
      <c r="G27" s="16">
        <f t="shared" si="12"/>
        <v>1.2131669610028661</v>
      </c>
      <c r="H27" s="7"/>
      <c r="I27" s="7"/>
      <c r="J27" s="16">
        <f t="shared" si="14"/>
        <v>1.2512576235425963</v>
      </c>
      <c r="K27" s="16">
        <f t="shared" si="2"/>
        <v>1395.3960936171361</v>
      </c>
      <c r="L27" s="16">
        <f t="shared" si="3"/>
        <v>36280.298434045537</v>
      </c>
      <c r="M27" s="16">
        <f t="shared" si="0"/>
        <v>1425.6779527751219</v>
      </c>
      <c r="N27" s="16">
        <f t="shared" si="4"/>
        <v>1783.8904071264728</v>
      </c>
      <c r="O27" s="4">
        <f t="shared" si="5"/>
        <v>-37.890407126472837</v>
      </c>
      <c r="P27" s="16">
        <f t="shared" si="6"/>
        <v>2.1701264104509068</v>
      </c>
    </row>
    <row r="28" spans="1:16" x14ac:dyDescent="0.3">
      <c r="A28" s="7">
        <v>27</v>
      </c>
      <c r="B28" s="7">
        <f t="shared" si="7"/>
        <v>729</v>
      </c>
      <c r="C28" s="8">
        <v>44986</v>
      </c>
      <c r="D28" s="7">
        <v>1480</v>
      </c>
      <c r="E28" s="4">
        <f t="shared" si="8"/>
        <v>1458.4166666666667</v>
      </c>
      <c r="F28" s="4">
        <f t="shared" si="11"/>
        <v>1452.375</v>
      </c>
      <c r="G28" s="16">
        <f t="shared" si="12"/>
        <v>1.0190205697564334</v>
      </c>
      <c r="H28" s="16"/>
      <c r="I28" s="16"/>
      <c r="J28" s="16">
        <f t="shared" si="14"/>
        <v>1.0158532141372827</v>
      </c>
      <c r="K28" s="16">
        <f t="shared" si="2"/>
        <v>1456.9033984470834</v>
      </c>
      <c r="L28" s="16">
        <f t="shared" si="3"/>
        <v>39336.391758071251</v>
      </c>
      <c r="M28" s="16">
        <f t="shared" si="0"/>
        <v>1426.1421813729908</v>
      </c>
      <c r="N28" s="16">
        <f t="shared" si="4"/>
        <v>1448.7511187645082</v>
      </c>
      <c r="O28" s="4">
        <f t="shared" si="5"/>
        <v>31.248881235491808</v>
      </c>
      <c r="P28" s="16">
        <f t="shared" si="6"/>
        <v>2.1114108942899867</v>
      </c>
    </row>
    <row r="29" spans="1:16" x14ac:dyDescent="0.3">
      <c r="A29" s="7">
        <v>28</v>
      </c>
      <c r="B29" s="7">
        <f t="shared" si="7"/>
        <v>784</v>
      </c>
      <c r="C29" s="8">
        <v>45017</v>
      </c>
      <c r="D29" s="7">
        <v>1367</v>
      </c>
      <c r="E29" s="4">
        <f t="shared" si="8"/>
        <v>1469.3333333333333</v>
      </c>
      <c r="F29" s="4">
        <f t="shared" si="11"/>
        <v>1463.875</v>
      </c>
      <c r="G29" s="16">
        <f t="shared" si="12"/>
        <v>0.93382290154555547</v>
      </c>
      <c r="H29" s="16"/>
      <c r="I29" s="16"/>
      <c r="J29" s="16">
        <f t="shared" si="14"/>
        <v>1.0091832480839584</v>
      </c>
      <c r="K29" s="16">
        <f t="shared" si="2"/>
        <v>1354.5607327464013</v>
      </c>
      <c r="L29" s="16">
        <f t="shared" si="3"/>
        <v>37927.700516899233</v>
      </c>
      <c r="M29" s="16">
        <f t="shared" si="0"/>
        <v>1426.6064099708597</v>
      </c>
      <c r="N29" s="16">
        <f t="shared" si="4"/>
        <v>1439.7072905517873</v>
      </c>
      <c r="O29" s="4">
        <f t="shared" si="5"/>
        <v>-72.70729055178731</v>
      </c>
      <c r="P29" s="16">
        <f t="shared" si="6"/>
        <v>5.3187483944248211</v>
      </c>
    </row>
    <row r="30" spans="1:16" x14ac:dyDescent="0.3">
      <c r="A30" s="7">
        <v>29</v>
      </c>
      <c r="B30" s="7">
        <f t="shared" si="7"/>
        <v>841</v>
      </c>
      <c r="C30" s="8">
        <v>45047</v>
      </c>
      <c r="D30" s="7">
        <v>1363</v>
      </c>
      <c r="E30" s="4">
        <f t="shared" si="8"/>
        <v>1480.1666666666667</v>
      </c>
      <c r="F30" s="4">
        <f t="shared" si="11"/>
        <v>1474.75</v>
      </c>
      <c r="G30" s="16">
        <f t="shared" si="12"/>
        <v>0.92422444482115618</v>
      </c>
      <c r="H30" s="16"/>
      <c r="I30" s="16"/>
      <c r="J30" s="16">
        <f t="shared" si="14"/>
        <v>0.98241976422912458</v>
      </c>
      <c r="K30" s="16">
        <f t="shared" si="2"/>
        <v>1387.3906548180098</v>
      </c>
      <c r="L30" s="16">
        <f t="shared" si="3"/>
        <v>40234.328989722286</v>
      </c>
      <c r="M30" s="16">
        <f t="shared" si="0"/>
        <v>1427.0706385687288</v>
      </c>
      <c r="N30" s="16">
        <f t="shared" si="4"/>
        <v>1401.9824002809969</v>
      </c>
      <c r="O30" s="4">
        <f t="shared" si="5"/>
        <v>-38.982400280996899</v>
      </c>
      <c r="P30" s="16">
        <f t="shared" si="6"/>
        <v>2.86004404115898</v>
      </c>
    </row>
    <row r="31" spans="1:16" x14ac:dyDescent="0.3">
      <c r="A31" s="7">
        <v>30</v>
      </c>
      <c r="B31" s="7">
        <f t="shared" si="7"/>
        <v>900</v>
      </c>
      <c r="C31" s="8">
        <v>45078</v>
      </c>
      <c r="D31" s="7">
        <v>1473</v>
      </c>
      <c r="E31" s="4">
        <f t="shared" si="8"/>
        <v>1492</v>
      </c>
      <c r="F31" s="4">
        <f t="shared" si="11"/>
        <v>1486.0833333333335</v>
      </c>
      <c r="G31" s="16">
        <f t="shared" si="12"/>
        <v>0.99119609712331058</v>
      </c>
      <c r="H31" s="16"/>
      <c r="I31" s="16"/>
      <c r="J31" s="16">
        <f t="shared" si="14"/>
        <v>0.91266658834612246</v>
      </c>
      <c r="K31" s="16">
        <f t="shared" si="2"/>
        <v>1613.9519281288458</v>
      </c>
      <c r="L31" s="16">
        <f t="shared" si="3"/>
        <v>48418.557843865376</v>
      </c>
      <c r="M31" s="16">
        <f t="shared" si="0"/>
        <v>1427.5348671665977</v>
      </c>
      <c r="N31" s="16">
        <f t="shared" si="4"/>
        <v>1302.8633769620737</v>
      </c>
      <c r="O31" s="4">
        <f t="shared" si="5"/>
        <v>170.13662303792626</v>
      </c>
      <c r="P31" s="16">
        <f t="shared" si="6"/>
        <v>11.550347796193229</v>
      </c>
    </row>
    <row r="32" spans="1:16" x14ac:dyDescent="0.3">
      <c r="A32" s="7">
        <v>31</v>
      </c>
      <c r="B32" s="7">
        <f t="shared" si="7"/>
        <v>961</v>
      </c>
      <c r="C32" s="8">
        <v>45108</v>
      </c>
      <c r="D32" s="7">
        <v>1337</v>
      </c>
      <c r="E32" s="4">
        <f t="shared" si="8"/>
        <v>1502.6666666666667</v>
      </c>
      <c r="F32" s="4">
        <f t="shared" si="11"/>
        <v>1497.3333333333335</v>
      </c>
      <c r="G32" s="16">
        <f t="shared" si="12"/>
        <v>0.89292074799643806</v>
      </c>
      <c r="H32" s="16"/>
      <c r="I32" s="16"/>
      <c r="J32" s="16">
        <f t="shared" si="14"/>
        <v>0.81928861652562246</v>
      </c>
      <c r="K32" s="16">
        <f t="shared" si="2"/>
        <v>1631.9035478240246</v>
      </c>
      <c r="L32" s="16">
        <f t="shared" si="3"/>
        <v>50589.009982544761</v>
      </c>
      <c r="M32" s="16">
        <f t="shared" si="0"/>
        <v>1427.9990957644666</v>
      </c>
      <c r="N32" s="16">
        <f t="shared" si="4"/>
        <v>1169.9434035687098</v>
      </c>
      <c r="O32" s="4">
        <f t="shared" si="5"/>
        <v>167.05659643129025</v>
      </c>
      <c r="P32" s="16">
        <f t="shared" si="6"/>
        <v>12.494883801891566</v>
      </c>
    </row>
    <row r="33" spans="1:16" x14ac:dyDescent="0.3">
      <c r="A33" s="7">
        <v>32</v>
      </c>
      <c r="B33" s="7">
        <f t="shared" si="7"/>
        <v>1024</v>
      </c>
      <c r="C33" s="8">
        <v>45139</v>
      </c>
      <c r="D33" s="7">
        <v>1296</v>
      </c>
      <c r="E33" s="4">
        <f t="shared" si="8"/>
        <v>1513</v>
      </c>
      <c r="F33" s="4">
        <f t="shared" si="11"/>
        <v>1507.8333333333335</v>
      </c>
      <c r="G33" s="16">
        <f t="shared" si="12"/>
        <v>0.85951144025643855</v>
      </c>
      <c r="H33" s="16"/>
      <c r="I33" s="16"/>
      <c r="J33" s="16">
        <f t="shared" si="14"/>
        <v>0.81742477172097727</v>
      </c>
      <c r="K33" s="16">
        <f t="shared" si="2"/>
        <v>1585.4669993318741</v>
      </c>
      <c r="L33" s="16">
        <f t="shared" si="3"/>
        <v>50734.943978619973</v>
      </c>
      <c r="M33" s="16">
        <f t="shared" si="0"/>
        <v>1428.4633243623357</v>
      </c>
      <c r="N33" s="16">
        <f t="shared" si="4"/>
        <v>1167.6613068286706</v>
      </c>
      <c r="O33" s="4">
        <f t="shared" si="5"/>
        <v>128.3386931713294</v>
      </c>
      <c r="P33" s="16">
        <f t="shared" si="6"/>
        <v>9.9026769422322065</v>
      </c>
    </row>
    <row r="34" spans="1:16" x14ac:dyDescent="0.3">
      <c r="A34" s="7">
        <v>33</v>
      </c>
      <c r="B34" s="7">
        <f t="shared" si="7"/>
        <v>1089</v>
      </c>
      <c r="C34" s="8">
        <v>45170</v>
      </c>
      <c r="D34" s="7">
        <v>1580</v>
      </c>
      <c r="E34" s="4">
        <f t="shared" si="8"/>
        <v>1525.75</v>
      </c>
      <c r="F34" s="4">
        <f t="shared" si="11"/>
        <v>1519.375</v>
      </c>
      <c r="G34" s="16">
        <f t="shared" si="12"/>
        <v>1.0399012751953929</v>
      </c>
      <c r="H34" s="16"/>
      <c r="I34" s="16"/>
      <c r="J34" s="16">
        <f t="shared" si="14"/>
        <v>0.91449959768746314</v>
      </c>
      <c r="K34" s="16">
        <f t="shared" si="2"/>
        <v>1727.7208256793313</v>
      </c>
      <c r="L34" s="16">
        <f t="shared" si="3"/>
        <v>57014.787247417931</v>
      </c>
      <c r="M34" s="16">
        <f t="shared" si="0"/>
        <v>1428.9275529602046</v>
      </c>
      <c r="N34" s="16">
        <f t="shared" si="4"/>
        <v>1306.7536723066382</v>
      </c>
      <c r="O34" s="4">
        <f t="shared" si="5"/>
        <v>273.24632769336176</v>
      </c>
      <c r="P34" s="16">
        <f t="shared" si="6"/>
        <v>17.294071372997578</v>
      </c>
    </row>
    <row r="35" spans="1:16" x14ac:dyDescent="0.3">
      <c r="A35" s="7">
        <v>34</v>
      </c>
      <c r="B35" s="7">
        <f t="shared" si="7"/>
        <v>1156</v>
      </c>
      <c r="C35" s="8">
        <v>45200</v>
      </c>
      <c r="D35" s="7">
        <v>1515</v>
      </c>
      <c r="E35" s="4">
        <f t="shared" si="8"/>
        <v>1537.9166666666667</v>
      </c>
      <c r="F35" s="4">
        <f t="shared" si="11"/>
        <v>1531.8333333333335</v>
      </c>
      <c r="G35" s="16">
        <f t="shared" si="12"/>
        <v>0.98901098901098894</v>
      </c>
      <c r="H35" s="16"/>
      <c r="I35" s="16"/>
      <c r="J35" s="16">
        <f t="shared" si="14"/>
        <v>0.90265434314622817</v>
      </c>
      <c r="K35" s="16">
        <f t="shared" si="2"/>
        <v>1678.3833274644458</v>
      </c>
      <c r="L35" s="16">
        <f t="shared" si="3"/>
        <v>57065.033133791156</v>
      </c>
      <c r="M35" s="16">
        <f t="shared" si="0"/>
        <v>1429.3917815580735</v>
      </c>
      <c r="N35" s="16">
        <f t="shared" si="4"/>
        <v>1290.2466996809196</v>
      </c>
      <c r="O35" s="4">
        <f t="shared" si="5"/>
        <v>224.75330031908038</v>
      </c>
      <c r="P35" s="16">
        <f t="shared" si="6"/>
        <v>14.835201341193423</v>
      </c>
    </row>
    <row r="36" spans="1:16" x14ac:dyDescent="0.3">
      <c r="A36" s="7">
        <v>35</v>
      </c>
      <c r="B36" s="7">
        <f t="shared" si="7"/>
        <v>1225</v>
      </c>
      <c r="C36" s="8">
        <v>45231</v>
      </c>
      <c r="D36" s="7">
        <v>1947</v>
      </c>
      <c r="E36" s="4">
        <f t="shared" si="8"/>
        <v>1551.9166666666667</v>
      </c>
      <c r="F36" s="4">
        <f t="shared" si="11"/>
        <v>1544.9166666666667</v>
      </c>
      <c r="G36" s="16">
        <f t="shared" si="12"/>
        <v>1.2602621500620312</v>
      </c>
      <c r="H36" s="16"/>
      <c r="I36" s="16"/>
      <c r="J36" s="16">
        <f t="shared" si="14"/>
        <v>1.0909727342118771</v>
      </c>
      <c r="K36" s="16">
        <f t="shared" si="2"/>
        <v>1784.6458843048174</v>
      </c>
      <c r="L36" s="16">
        <f t="shared" si="3"/>
        <v>62462.605950668607</v>
      </c>
      <c r="M36" s="16">
        <f t="shared" si="0"/>
        <v>1429.8560101559426</v>
      </c>
      <c r="N36" s="16">
        <f t="shared" si="4"/>
        <v>1559.9339209291143</v>
      </c>
      <c r="O36" s="4">
        <f t="shared" si="5"/>
        <v>387.06607907088573</v>
      </c>
      <c r="P36" s="16">
        <f t="shared" si="6"/>
        <v>19.88012732772911</v>
      </c>
    </row>
    <row r="37" spans="1:16" x14ac:dyDescent="0.3">
      <c r="A37" s="7">
        <v>36</v>
      </c>
      <c r="B37" s="7">
        <f t="shared" si="7"/>
        <v>1296</v>
      </c>
      <c r="C37" s="8">
        <v>45261</v>
      </c>
      <c r="D37" s="7">
        <v>1871</v>
      </c>
      <c r="E37" s="4">
        <f t="shared" si="8"/>
        <v>1561.3333333333333</v>
      </c>
      <c r="F37" s="4">
        <f t="shared" si="11"/>
        <v>1556.625</v>
      </c>
      <c r="G37" s="16">
        <f t="shared" si="12"/>
        <v>1.20195936722075</v>
      </c>
      <c r="H37" s="16"/>
      <c r="I37" s="16"/>
      <c r="J37" s="16">
        <f t="shared" si="14"/>
        <v>1.1109316588695626</v>
      </c>
      <c r="K37" s="16">
        <f t="shared" si="2"/>
        <v>1684.1720055974019</v>
      </c>
      <c r="L37" s="16">
        <f t="shared" si="3"/>
        <v>60630.19220150647</v>
      </c>
      <c r="M37" s="16">
        <f t="shared" si="0"/>
        <v>1430.3202387538115</v>
      </c>
      <c r="N37" s="16">
        <f t="shared" si="4"/>
        <v>1588.9880355534806</v>
      </c>
      <c r="O37" s="4">
        <f t="shared" si="5"/>
        <v>282.01196444651941</v>
      </c>
      <c r="P37" s="16">
        <f t="shared" si="6"/>
        <v>15.072793396393342</v>
      </c>
    </row>
    <row r="38" spans="1:16" x14ac:dyDescent="0.3">
      <c r="A38" s="7">
        <v>37</v>
      </c>
      <c r="B38" s="7">
        <f t="shared" si="7"/>
        <v>1369</v>
      </c>
      <c r="C38" s="8">
        <v>45292</v>
      </c>
      <c r="D38" s="7">
        <v>1999</v>
      </c>
      <c r="E38" s="4">
        <f t="shared" si="8"/>
        <v>1581.1666666666667</v>
      </c>
      <c r="F38" s="4">
        <f t="shared" si="11"/>
        <v>1571.25</v>
      </c>
      <c r="G38" s="16">
        <f t="shared" si="12"/>
        <v>1.2722354813046937</v>
      </c>
      <c r="H38" s="16"/>
      <c r="I38" s="16"/>
      <c r="J38" s="16">
        <f t="shared" ref="J38:J49" si="15">I14/$I$65</f>
        <v>1.1728478394991839</v>
      </c>
      <c r="K38" s="16">
        <f t="shared" si="2"/>
        <v>1704.3984161266735</v>
      </c>
      <c r="L38" s="16">
        <f t="shared" si="3"/>
        <v>63062.741396686921</v>
      </c>
      <c r="M38" s="16">
        <f t="shared" si="0"/>
        <v>1430.7844673516804</v>
      </c>
      <c r="N38" s="16">
        <f t="shared" si="4"/>
        <v>1678.092471322409</v>
      </c>
      <c r="O38" s="4">
        <f t="shared" si="5"/>
        <v>320.90752867759102</v>
      </c>
      <c r="P38" s="16">
        <f t="shared" si="6"/>
        <v>16.053403135447276</v>
      </c>
    </row>
    <row r="39" spans="1:16" x14ac:dyDescent="0.3">
      <c r="A39" s="7">
        <v>38</v>
      </c>
      <c r="B39" s="7">
        <f t="shared" si="7"/>
        <v>1444</v>
      </c>
      <c r="C39" s="8">
        <v>45323</v>
      </c>
      <c r="D39" s="7">
        <v>2066</v>
      </c>
      <c r="E39" s="4">
        <f t="shared" si="8"/>
        <v>1607.8333333333333</v>
      </c>
      <c r="F39" s="4">
        <f t="shared" si="11"/>
        <v>1594.5</v>
      </c>
      <c r="G39" s="16">
        <f t="shared" si="12"/>
        <v>1.2957039824396364</v>
      </c>
      <c r="H39" s="16"/>
      <c r="I39" s="16"/>
      <c r="J39" s="16">
        <f t="shared" si="15"/>
        <v>1.2512576235425963</v>
      </c>
      <c r="K39" s="16">
        <f t="shared" si="2"/>
        <v>1651.1387911872871</v>
      </c>
      <c r="L39" s="16">
        <f t="shared" si="3"/>
        <v>62743.274065116908</v>
      </c>
      <c r="M39" s="16">
        <f t="shared" si="0"/>
        <v>1431.2486959495495</v>
      </c>
      <c r="N39" s="16">
        <f t="shared" si="4"/>
        <v>1790.8608419922732</v>
      </c>
      <c r="O39" s="4">
        <f t="shared" si="5"/>
        <v>275.13915800772679</v>
      </c>
      <c r="P39" s="16">
        <f t="shared" si="6"/>
        <v>13.31748102651146</v>
      </c>
    </row>
    <row r="40" spans="1:16" x14ac:dyDescent="0.3">
      <c r="A40" s="7">
        <v>39</v>
      </c>
      <c r="B40" s="7">
        <f t="shared" si="7"/>
        <v>1521</v>
      </c>
      <c r="C40" s="8">
        <v>45352</v>
      </c>
      <c r="D40" s="7">
        <v>1258</v>
      </c>
      <c r="E40" s="4">
        <f t="shared" si="8"/>
        <v>1589.3333333333333</v>
      </c>
      <c r="F40" s="4">
        <f t="shared" si="11"/>
        <v>1598.5833333333333</v>
      </c>
      <c r="G40" s="16">
        <f t="shared" si="12"/>
        <v>0.78694677579106509</v>
      </c>
      <c r="H40" s="16"/>
      <c r="I40" s="16"/>
      <c r="J40" s="16">
        <f t="shared" si="15"/>
        <v>1.0158532141372827</v>
      </c>
      <c r="K40" s="16">
        <f t="shared" si="2"/>
        <v>1238.367888680021</v>
      </c>
      <c r="L40" s="16">
        <f t="shared" si="3"/>
        <v>48296.347658520819</v>
      </c>
      <c r="M40" s="16">
        <f t="shared" si="0"/>
        <v>1431.7129245474184</v>
      </c>
      <c r="N40" s="16">
        <f t="shared" si="4"/>
        <v>1454.410176123384</v>
      </c>
      <c r="O40" s="4">
        <f t="shared" si="5"/>
        <v>-196.41017612338396</v>
      </c>
      <c r="P40" s="16">
        <f t="shared" si="6"/>
        <v>15.612891583734815</v>
      </c>
    </row>
    <row r="41" spans="1:16" x14ac:dyDescent="0.3">
      <c r="A41" s="7">
        <v>40</v>
      </c>
      <c r="B41" s="7">
        <f t="shared" si="7"/>
        <v>1600</v>
      </c>
      <c r="C41" s="8">
        <v>45383</v>
      </c>
      <c r="D41" s="7">
        <v>1833</v>
      </c>
      <c r="E41" s="4">
        <f t="shared" si="8"/>
        <v>1628.1666666666667</v>
      </c>
      <c r="F41" s="4">
        <f t="shared" si="11"/>
        <v>1608.75</v>
      </c>
      <c r="G41" s="16">
        <f t="shared" si="12"/>
        <v>1.1393939393939394</v>
      </c>
      <c r="H41" s="16"/>
      <c r="I41" s="16"/>
      <c r="J41" s="16">
        <f t="shared" si="15"/>
        <v>1.0091832480839584</v>
      </c>
      <c r="K41" s="16">
        <f t="shared" si="2"/>
        <v>1816.3202802663889</v>
      </c>
      <c r="L41" s="16">
        <f t="shared" si="3"/>
        <v>72652.811210655549</v>
      </c>
      <c r="M41" s="16">
        <f t="shared" si="0"/>
        <v>1432.1771531452873</v>
      </c>
      <c r="N41" s="16">
        <f t="shared" si="4"/>
        <v>1445.3291912427978</v>
      </c>
      <c r="O41" s="4">
        <f t="shared" si="5"/>
        <v>387.67080875720217</v>
      </c>
      <c r="P41" s="16">
        <f t="shared" si="6"/>
        <v>21.149525846001211</v>
      </c>
    </row>
    <row r="42" spans="1:16" x14ac:dyDescent="0.3">
      <c r="A42" s="7">
        <v>41</v>
      </c>
      <c r="B42" s="7">
        <f t="shared" si="7"/>
        <v>1681</v>
      </c>
      <c r="C42" s="8">
        <v>45413</v>
      </c>
      <c r="D42" s="7">
        <v>1768</v>
      </c>
      <c r="E42" s="4">
        <f t="shared" si="8"/>
        <v>1661.9166666666667</v>
      </c>
      <c r="F42" s="4">
        <f t="shared" si="11"/>
        <v>1645.0416666666667</v>
      </c>
      <c r="G42" s="16">
        <f t="shared" si="12"/>
        <v>1.0747448139611457</v>
      </c>
      <c r="H42" s="16"/>
      <c r="I42" s="16"/>
      <c r="J42" s="16">
        <f t="shared" si="15"/>
        <v>0.98241976422912458</v>
      </c>
      <c r="K42" s="16">
        <f t="shared" si="2"/>
        <v>1799.6380614220407</v>
      </c>
      <c r="L42" s="16">
        <f t="shared" si="3"/>
        <v>73785.160518303674</v>
      </c>
      <c r="M42" s="16">
        <f t="shared" si="0"/>
        <v>1432.6413817431564</v>
      </c>
      <c r="N42" s="16">
        <f t="shared" si="4"/>
        <v>1407.4552084769991</v>
      </c>
      <c r="O42" s="4">
        <f t="shared" si="5"/>
        <v>360.54479152300087</v>
      </c>
      <c r="P42" s="16">
        <f t="shared" si="6"/>
        <v>20.392804950395977</v>
      </c>
    </row>
    <row r="43" spans="1:16" x14ac:dyDescent="0.3">
      <c r="A43" s="7">
        <v>42</v>
      </c>
      <c r="B43" s="7">
        <f t="shared" si="7"/>
        <v>1764</v>
      </c>
      <c r="C43" s="8">
        <v>45444</v>
      </c>
      <c r="D43" s="7">
        <v>1213</v>
      </c>
      <c r="E43" s="4">
        <f t="shared" si="8"/>
        <v>1640.25</v>
      </c>
      <c r="F43" s="4">
        <f t="shared" si="11"/>
        <v>1651.0833333333335</v>
      </c>
      <c r="G43" s="16">
        <f t="shared" si="12"/>
        <v>0.73466915661434407</v>
      </c>
      <c r="H43" s="16"/>
      <c r="I43" s="16"/>
      <c r="J43" s="16">
        <f t="shared" si="15"/>
        <v>0.91266658834612246</v>
      </c>
      <c r="K43" s="16">
        <f t="shared" si="2"/>
        <v>1329.0724296132316</v>
      </c>
      <c r="L43" s="16">
        <f t="shared" si="3"/>
        <v>55821.042043755726</v>
      </c>
      <c r="M43" s="16">
        <f t="shared" si="0"/>
        <v>1433.1056103410253</v>
      </c>
      <c r="N43" s="16">
        <f t="shared" si="4"/>
        <v>1307.9476081296311</v>
      </c>
      <c r="O43" s="4">
        <f t="shared" si="5"/>
        <v>-94.947608129631135</v>
      </c>
      <c r="P43" s="16">
        <f t="shared" si="6"/>
        <v>7.8275027312144374</v>
      </c>
    </row>
    <row r="44" spans="1:16" x14ac:dyDescent="0.3">
      <c r="A44" s="7">
        <v>43</v>
      </c>
      <c r="B44" s="7">
        <f t="shared" si="7"/>
        <v>1849</v>
      </c>
      <c r="C44" s="8">
        <v>45474</v>
      </c>
      <c r="D44" s="7">
        <v>1056</v>
      </c>
      <c r="E44" s="4">
        <f t="shared" si="8"/>
        <v>1616.8333333333333</v>
      </c>
      <c r="F44" s="4">
        <f t="shared" si="11"/>
        <v>1628.5416666666665</v>
      </c>
      <c r="G44" s="16">
        <f t="shared" si="12"/>
        <v>0.64843290264807474</v>
      </c>
      <c r="H44" s="16"/>
      <c r="I44" s="16"/>
      <c r="J44" s="16">
        <f t="shared" si="15"/>
        <v>0.81928861652562246</v>
      </c>
      <c r="K44" s="16">
        <f t="shared" si="2"/>
        <v>1288.9230714301943</v>
      </c>
      <c r="L44" s="16">
        <f t="shared" si="3"/>
        <v>55423.692071498357</v>
      </c>
      <c r="M44" s="16">
        <f t="shared" si="0"/>
        <v>1433.5698389388942</v>
      </c>
      <c r="N44" s="16">
        <f t="shared" si="4"/>
        <v>1174.5074500371061</v>
      </c>
      <c r="O44" s="4">
        <f t="shared" si="5"/>
        <v>-118.50745003710608</v>
      </c>
      <c r="P44" s="16">
        <f t="shared" si="6"/>
        <v>11.222296405028985</v>
      </c>
    </row>
    <row r="45" spans="1:16" x14ac:dyDescent="0.3">
      <c r="A45" s="7">
        <v>44</v>
      </c>
      <c r="B45" s="7">
        <f t="shared" si="7"/>
        <v>1936</v>
      </c>
      <c r="C45" s="8">
        <v>45505</v>
      </c>
      <c r="D45" s="7">
        <v>1135</v>
      </c>
      <c r="E45" s="4">
        <f t="shared" si="8"/>
        <v>1603.4166666666667</v>
      </c>
      <c r="F45" s="4">
        <f t="shared" si="11"/>
        <v>1610.125</v>
      </c>
      <c r="G45" s="16">
        <f t="shared" si="12"/>
        <v>0.70491421473488081</v>
      </c>
      <c r="H45" s="16"/>
      <c r="I45" s="16"/>
      <c r="J45" s="16">
        <f t="shared" si="15"/>
        <v>0.81742477172097727</v>
      </c>
      <c r="K45" s="16">
        <f t="shared" si="2"/>
        <v>1388.506978581541</v>
      </c>
      <c r="L45" s="16">
        <f t="shared" si="3"/>
        <v>61094.307057587808</v>
      </c>
      <c r="M45" s="16">
        <f t="shared" si="0"/>
        <v>1434.0340675367634</v>
      </c>
      <c r="N45" s="16">
        <f t="shared" si="4"/>
        <v>1172.2149702963434</v>
      </c>
      <c r="O45" s="4">
        <f t="shared" si="5"/>
        <v>-37.214970296343381</v>
      </c>
      <c r="P45" s="16">
        <f t="shared" si="6"/>
        <v>3.2788520084884039</v>
      </c>
    </row>
    <row r="46" spans="1:16" x14ac:dyDescent="0.3">
      <c r="A46" s="7">
        <v>45</v>
      </c>
      <c r="B46" s="7">
        <f t="shared" si="7"/>
        <v>2025</v>
      </c>
      <c r="C46" s="8">
        <v>45536</v>
      </c>
      <c r="D46" s="7">
        <v>995</v>
      </c>
      <c r="E46" s="4">
        <f t="shared" si="8"/>
        <v>1554.6666666666667</v>
      </c>
      <c r="F46" s="4">
        <f t="shared" si="11"/>
        <v>1579.0416666666667</v>
      </c>
      <c r="G46" s="16">
        <f t="shared" si="12"/>
        <v>0.63012903396047182</v>
      </c>
      <c r="H46" s="16"/>
      <c r="I46" s="16"/>
      <c r="J46" s="16">
        <f t="shared" si="15"/>
        <v>0.91449959768746314</v>
      </c>
      <c r="K46" s="16">
        <f t="shared" si="2"/>
        <v>1088.0267225005914</v>
      </c>
      <c r="L46" s="16">
        <f t="shared" si="3"/>
        <v>48961.202512526615</v>
      </c>
      <c r="M46" s="16">
        <f t="shared" si="0"/>
        <v>1434.4982961346323</v>
      </c>
      <c r="N46" s="16">
        <f t="shared" si="4"/>
        <v>1311.8481146984725</v>
      </c>
      <c r="O46" s="4">
        <f t="shared" si="5"/>
        <v>-316.8481146984725</v>
      </c>
      <c r="P46" s="16">
        <f t="shared" si="6"/>
        <v>31.844031627987185</v>
      </c>
    </row>
    <row r="47" spans="1:16" x14ac:dyDescent="0.3">
      <c r="A47" s="7">
        <v>46</v>
      </c>
      <c r="B47" s="7">
        <f t="shared" si="7"/>
        <v>2116</v>
      </c>
      <c r="C47" s="8">
        <v>45566</v>
      </c>
      <c r="D47" s="7">
        <v>1060</v>
      </c>
      <c r="E47" s="4">
        <f t="shared" si="8"/>
        <v>1516.75</v>
      </c>
      <c r="F47" s="4">
        <f t="shared" si="11"/>
        <v>1535.7083333333335</v>
      </c>
      <c r="G47" s="16">
        <f t="shared" si="12"/>
        <v>0.69023523346989712</v>
      </c>
      <c r="H47" s="16"/>
      <c r="I47" s="16"/>
      <c r="J47" s="16">
        <f t="shared" si="15"/>
        <v>0.90265434314622817</v>
      </c>
      <c r="K47" s="16">
        <f t="shared" si="2"/>
        <v>1174.3144073348597</v>
      </c>
      <c r="L47" s="16">
        <f t="shared" si="3"/>
        <v>54018.462737403541</v>
      </c>
      <c r="M47" s="16">
        <f t="shared" si="0"/>
        <v>1434.9625247325012</v>
      </c>
      <c r="N47" s="16">
        <f t="shared" si="4"/>
        <v>1295.275155201869</v>
      </c>
      <c r="O47" s="4">
        <f t="shared" si="5"/>
        <v>-235.27515520186898</v>
      </c>
      <c r="P47" s="16">
        <f t="shared" si="6"/>
        <v>22.195769358666887</v>
      </c>
    </row>
    <row r="48" spans="1:16" x14ac:dyDescent="0.3">
      <c r="A48" s="7">
        <v>47</v>
      </c>
      <c r="B48" s="7">
        <f t="shared" si="7"/>
        <v>2209</v>
      </c>
      <c r="C48" s="8">
        <v>45597</v>
      </c>
      <c r="D48" s="7">
        <v>1012</v>
      </c>
      <c r="E48" s="4">
        <f t="shared" si="8"/>
        <v>1438.8333333333333</v>
      </c>
      <c r="F48" s="4">
        <f t="shared" si="11"/>
        <v>1477.7916666666665</v>
      </c>
      <c r="G48" s="16">
        <f t="shared" si="12"/>
        <v>0.68480559393238793</v>
      </c>
      <c r="H48" s="16"/>
      <c r="I48" s="16"/>
      <c r="J48" s="16">
        <f t="shared" si="15"/>
        <v>1.0909727342118771</v>
      </c>
      <c r="K48" s="16">
        <f t="shared" si="2"/>
        <v>927.61255003414237</v>
      </c>
      <c r="L48" s="16">
        <f t="shared" si="3"/>
        <v>43597.789851604692</v>
      </c>
      <c r="M48" s="16">
        <f t="shared" si="0"/>
        <v>1435.4267533303703</v>
      </c>
      <c r="N48" s="16">
        <f t="shared" si="4"/>
        <v>1566.0114498417117</v>
      </c>
      <c r="O48" s="4">
        <f t="shared" si="5"/>
        <v>-554.01144984171174</v>
      </c>
      <c r="P48" s="16">
        <f t="shared" si="6"/>
        <v>54.744214411236335</v>
      </c>
    </row>
    <row r="49" spans="1:16" x14ac:dyDescent="0.3">
      <c r="A49" s="7">
        <v>48</v>
      </c>
      <c r="B49" s="7">
        <f t="shared" si="7"/>
        <v>2304</v>
      </c>
      <c r="C49" s="8">
        <v>45627</v>
      </c>
      <c r="D49" s="7">
        <v>1157</v>
      </c>
      <c r="E49" s="4">
        <f t="shared" si="8"/>
        <v>1379.3333333333333</v>
      </c>
      <c r="F49" s="4">
        <f t="shared" si="11"/>
        <v>1409.0833333333333</v>
      </c>
      <c r="G49" s="16">
        <f t="shared" si="12"/>
        <v>0.82110118871606841</v>
      </c>
      <c r="H49" s="16"/>
      <c r="I49" s="16"/>
      <c r="J49" s="16">
        <f t="shared" si="15"/>
        <v>1.1109316588695626</v>
      </c>
      <c r="K49" s="16">
        <f t="shared" si="2"/>
        <v>1041.4682044234069</v>
      </c>
      <c r="L49" s="16">
        <f t="shared" si="3"/>
        <v>49990.473812323529</v>
      </c>
      <c r="M49" s="16">
        <f t="shared" si="0"/>
        <v>1435.8909819282392</v>
      </c>
      <c r="N49" s="16">
        <f t="shared" si="4"/>
        <v>1595.1767505093837</v>
      </c>
      <c r="O49" s="4">
        <f t="shared" si="5"/>
        <v>-438.17675050938374</v>
      </c>
      <c r="P49" s="16">
        <f t="shared" si="6"/>
        <v>37.87180211835642</v>
      </c>
    </row>
    <row r="50" spans="1:16" x14ac:dyDescent="0.3">
      <c r="A50" s="7">
        <v>49</v>
      </c>
      <c r="B50" s="7">
        <f t="shared" si="7"/>
        <v>2401</v>
      </c>
      <c r="C50" s="8">
        <v>45658</v>
      </c>
      <c r="D50" s="7">
        <v>1253</v>
      </c>
      <c r="E50" s="4">
        <f t="shared" si="8"/>
        <v>1317.1666666666667</v>
      </c>
      <c r="F50" s="4">
        <f t="shared" si="11"/>
        <v>1348.25</v>
      </c>
      <c r="G50" s="16">
        <f t="shared" si="12"/>
        <v>0.92935286482477286</v>
      </c>
      <c r="H50" s="16"/>
      <c r="I50" s="16"/>
      <c r="J50" s="16">
        <f t="shared" ref="J50:J61" si="16">I14/$I$65</f>
        <v>1.1728478394991839</v>
      </c>
      <c r="K50" s="16">
        <f t="shared" si="2"/>
        <v>1068.3397775921569</v>
      </c>
      <c r="L50" s="16">
        <f t="shared" si="3"/>
        <v>52348.64910201569</v>
      </c>
      <c r="M50" s="16">
        <f t="shared" si="0"/>
        <v>1436.3552105261081</v>
      </c>
      <c r="N50" s="16">
        <f t="shared" si="4"/>
        <v>1684.6261054189413</v>
      </c>
      <c r="O50" s="4">
        <f t="shared" si="5"/>
        <v>-431.62610541894128</v>
      </c>
      <c r="P50" s="16">
        <f t="shared" si="6"/>
        <v>34.447414638383187</v>
      </c>
    </row>
    <row r="51" spans="1:16" x14ac:dyDescent="0.3">
      <c r="A51" s="7">
        <v>50</v>
      </c>
      <c r="B51" s="7">
        <f t="shared" si="7"/>
        <v>2500</v>
      </c>
      <c r="C51" s="8">
        <v>45689</v>
      </c>
      <c r="D51" s="7">
        <v>1624</v>
      </c>
      <c r="E51" s="4">
        <f t="shared" si="8"/>
        <v>1280.3333333333333</v>
      </c>
      <c r="F51" s="4">
        <f t="shared" si="11"/>
        <v>1298.75</v>
      </c>
      <c r="G51" s="16">
        <f t="shared" si="12"/>
        <v>1.2504331087584215</v>
      </c>
      <c r="H51" s="16"/>
      <c r="I51" s="16"/>
      <c r="J51" s="16">
        <f t="shared" si="16"/>
        <v>1.2512576235425963</v>
      </c>
      <c r="K51" s="16">
        <f t="shared" si="2"/>
        <v>1297.8941901685162</v>
      </c>
      <c r="L51" s="16">
        <f t="shared" si="3"/>
        <v>64894.709508425811</v>
      </c>
      <c r="M51" s="16">
        <f t="shared" si="0"/>
        <v>1436.8194391239772</v>
      </c>
      <c r="N51" s="16">
        <f t="shared" si="4"/>
        <v>1797.8312768580738</v>
      </c>
      <c r="O51" s="4">
        <f t="shared" si="5"/>
        <v>-173.83127685807381</v>
      </c>
      <c r="P51" s="16">
        <f t="shared" si="6"/>
        <v>10.703896358255777</v>
      </c>
    </row>
    <row r="52" spans="1:16" x14ac:dyDescent="0.3">
      <c r="A52" s="7">
        <v>51</v>
      </c>
      <c r="B52" s="7">
        <f t="shared" si="7"/>
        <v>2601</v>
      </c>
      <c r="C52" s="8">
        <v>45717</v>
      </c>
      <c r="D52" s="7">
        <v>1562</v>
      </c>
      <c r="E52" s="4">
        <f>AVERAGE(D41:D52)</f>
        <v>1305.6666666666667</v>
      </c>
      <c r="F52" s="4">
        <f>AVERAGE(E51:E52)</f>
        <v>1293</v>
      </c>
      <c r="G52" s="16">
        <f t="shared" si="12"/>
        <v>1.2080433101314771</v>
      </c>
      <c r="H52" s="16"/>
      <c r="I52" s="16"/>
      <c r="J52" s="16">
        <f t="shared" si="16"/>
        <v>1.0158532141372827</v>
      </c>
      <c r="K52" s="16">
        <f t="shared" si="2"/>
        <v>1537.6237218745571</v>
      </c>
      <c r="L52" s="16">
        <f t="shared" si="3"/>
        <v>78418.809815602406</v>
      </c>
      <c r="M52" s="16">
        <f t="shared" si="0"/>
        <v>1437.2836677218461</v>
      </c>
      <c r="N52" s="16">
        <f t="shared" si="4"/>
        <v>1460.0692334822595</v>
      </c>
      <c r="O52" s="4">
        <f t="shared" si="5"/>
        <v>101.93076651774049</v>
      </c>
      <c r="P52" s="16">
        <f t="shared" si="6"/>
        <v>6.5256572674609794</v>
      </c>
    </row>
    <row r="53" spans="1:16" x14ac:dyDescent="0.3">
      <c r="A53" s="9">
        <v>52</v>
      </c>
      <c r="B53" s="9">
        <f t="shared" si="7"/>
        <v>2704</v>
      </c>
      <c r="C53" s="10">
        <v>45748</v>
      </c>
      <c r="D53" s="9"/>
      <c r="E53" s="11"/>
      <c r="F53" s="9"/>
      <c r="G53" s="17"/>
      <c r="H53" s="17"/>
      <c r="I53" s="17"/>
      <c r="J53" s="17">
        <f t="shared" si="16"/>
        <v>1.0091832480839584</v>
      </c>
      <c r="K53" s="17"/>
      <c r="L53" s="17"/>
      <c r="M53" s="17">
        <f t="shared" si="0"/>
        <v>1437.747896319715</v>
      </c>
      <c r="N53" s="17">
        <f t="shared" si="4"/>
        <v>1450.9510919338084</v>
      </c>
      <c r="O53" s="11"/>
      <c r="P53" s="17"/>
    </row>
    <row r="54" spans="1:16" x14ac:dyDescent="0.3">
      <c r="A54" s="9">
        <v>53</v>
      </c>
      <c r="B54" s="9">
        <f t="shared" si="7"/>
        <v>2809</v>
      </c>
      <c r="C54" s="10">
        <v>45778</v>
      </c>
      <c r="D54" s="9"/>
      <c r="E54" s="9"/>
      <c r="F54" s="9"/>
      <c r="G54" s="17"/>
      <c r="H54" s="17"/>
      <c r="I54" s="17"/>
      <c r="J54" s="17">
        <f t="shared" si="16"/>
        <v>0.98241976422912458</v>
      </c>
      <c r="K54" s="17"/>
      <c r="L54" s="17"/>
      <c r="M54" s="17">
        <f t="shared" si="0"/>
        <v>1438.2121249175841</v>
      </c>
      <c r="N54" s="17">
        <f t="shared" si="4"/>
        <v>1412.9280166730011</v>
      </c>
      <c r="O54" s="11"/>
      <c r="P54" s="17"/>
    </row>
    <row r="55" spans="1:16" x14ac:dyDescent="0.3">
      <c r="A55" s="9">
        <v>54</v>
      </c>
      <c r="B55" s="9">
        <f t="shared" si="7"/>
        <v>2916</v>
      </c>
      <c r="C55" s="10">
        <v>45809</v>
      </c>
      <c r="D55" s="9"/>
      <c r="E55" s="9"/>
      <c r="F55" s="9"/>
      <c r="G55" s="17"/>
      <c r="H55" s="17"/>
      <c r="I55" s="17"/>
      <c r="J55" s="17">
        <f t="shared" si="16"/>
        <v>0.91266658834612246</v>
      </c>
      <c r="K55" s="17"/>
      <c r="L55" s="17"/>
      <c r="M55" s="17">
        <f t="shared" si="0"/>
        <v>1438.676353515453</v>
      </c>
      <c r="N55" s="17">
        <f t="shared" si="4"/>
        <v>1313.0318392971885</v>
      </c>
      <c r="O55" s="11"/>
      <c r="P55" s="17"/>
    </row>
    <row r="56" spans="1:16" x14ac:dyDescent="0.3">
      <c r="A56" s="9">
        <v>55</v>
      </c>
      <c r="B56" s="9">
        <f t="shared" si="7"/>
        <v>3025</v>
      </c>
      <c r="C56" s="10">
        <v>45839</v>
      </c>
      <c r="D56" s="9"/>
      <c r="E56" s="9"/>
      <c r="F56" s="9"/>
      <c r="G56" s="17"/>
      <c r="H56" s="17"/>
      <c r="I56" s="17"/>
      <c r="J56" s="17">
        <f t="shared" si="16"/>
        <v>0.81928861652562246</v>
      </c>
      <c r="K56" s="17"/>
      <c r="L56" s="17"/>
      <c r="M56" s="17">
        <f t="shared" si="0"/>
        <v>1439.1405821133219</v>
      </c>
      <c r="N56" s="17">
        <f t="shared" si="4"/>
        <v>1179.0714965055024</v>
      </c>
      <c r="O56" s="11"/>
      <c r="P56" s="17"/>
    </row>
    <row r="57" spans="1:16" x14ac:dyDescent="0.3">
      <c r="A57" s="9">
        <v>56</v>
      </c>
      <c r="B57" s="9">
        <f t="shared" si="7"/>
        <v>3136</v>
      </c>
      <c r="C57" s="10">
        <v>45870</v>
      </c>
      <c r="D57" s="9"/>
      <c r="E57" s="9"/>
      <c r="F57" s="9"/>
      <c r="G57" s="17"/>
      <c r="H57" s="17"/>
      <c r="I57" s="17"/>
      <c r="J57" s="17">
        <f t="shared" si="16"/>
        <v>0.81742477172097727</v>
      </c>
      <c r="K57" s="17"/>
      <c r="L57" s="17"/>
      <c r="M57" s="17">
        <f t="shared" si="0"/>
        <v>1439.604810711191</v>
      </c>
      <c r="N57" s="17">
        <f t="shared" si="4"/>
        <v>1176.7686337640159</v>
      </c>
      <c r="O57" s="11"/>
      <c r="P57" s="17"/>
    </row>
    <row r="58" spans="1:16" x14ac:dyDescent="0.3">
      <c r="A58" s="9">
        <v>57</v>
      </c>
      <c r="B58" s="9">
        <f t="shared" si="7"/>
        <v>3249</v>
      </c>
      <c r="C58" s="10">
        <v>45901</v>
      </c>
      <c r="D58" s="9"/>
      <c r="E58" s="9"/>
      <c r="F58" s="9"/>
      <c r="G58" s="17"/>
      <c r="H58" s="17"/>
      <c r="I58" s="17"/>
      <c r="J58" s="17">
        <f t="shared" si="16"/>
        <v>0.91449959768746314</v>
      </c>
      <c r="K58" s="17"/>
      <c r="L58" s="17"/>
      <c r="M58" s="17">
        <f t="shared" si="0"/>
        <v>1440.0690393090599</v>
      </c>
      <c r="N58" s="17">
        <f t="shared" si="4"/>
        <v>1316.9425570903068</v>
      </c>
      <c r="O58" s="11"/>
      <c r="P58" s="17"/>
    </row>
    <row r="59" spans="1:16" x14ac:dyDescent="0.3">
      <c r="A59" s="9">
        <v>58</v>
      </c>
      <c r="B59" s="9">
        <f t="shared" si="7"/>
        <v>3364</v>
      </c>
      <c r="C59" s="10">
        <v>45931</v>
      </c>
      <c r="D59" s="9"/>
      <c r="E59" s="9"/>
      <c r="F59" s="9"/>
      <c r="G59" s="17"/>
      <c r="H59" s="17"/>
      <c r="I59" s="17"/>
      <c r="J59" s="17">
        <f t="shared" si="16"/>
        <v>0.90265434314622817</v>
      </c>
      <c r="K59" s="17"/>
      <c r="L59" s="17"/>
      <c r="M59" s="17">
        <f t="shared" si="0"/>
        <v>1440.5332679069288</v>
      </c>
      <c r="N59" s="17">
        <f t="shared" si="4"/>
        <v>1300.3036107228183</v>
      </c>
      <c r="O59" s="11"/>
      <c r="P59" s="17"/>
    </row>
    <row r="60" spans="1:16" x14ac:dyDescent="0.3">
      <c r="A60" s="9">
        <v>59</v>
      </c>
      <c r="B60" s="9">
        <f t="shared" si="7"/>
        <v>3481</v>
      </c>
      <c r="C60" s="10">
        <v>45962</v>
      </c>
      <c r="D60" s="9"/>
      <c r="E60" s="9"/>
      <c r="F60" s="9"/>
      <c r="G60" s="17"/>
      <c r="H60" s="17"/>
      <c r="I60" s="17"/>
      <c r="J60" s="17">
        <f t="shared" si="16"/>
        <v>1.0909727342118771</v>
      </c>
      <c r="K60" s="17"/>
      <c r="L60" s="17"/>
      <c r="M60" s="17">
        <f t="shared" si="0"/>
        <v>1440.9974965047979</v>
      </c>
      <c r="N60" s="17">
        <f t="shared" si="4"/>
        <v>1572.0889787543092</v>
      </c>
      <c r="O60" s="11"/>
      <c r="P60" s="17"/>
    </row>
    <row r="61" spans="1:16" x14ac:dyDescent="0.3">
      <c r="A61" s="9">
        <v>60</v>
      </c>
      <c r="B61" s="9">
        <f t="shared" si="7"/>
        <v>3600</v>
      </c>
      <c r="C61" s="10">
        <v>45992</v>
      </c>
      <c r="D61" s="9"/>
      <c r="E61" s="9"/>
      <c r="F61" s="9"/>
      <c r="G61" s="17"/>
      <c r="H61" s="17"/>
      <c r="I61" s="17"/>
      <c r="J61" s="17">
        <f t="shared" si="16"/>
        <v>1.1109316588695626</v>
      </c>
      <c r="K61" s="17"/>
      <c r="L61" s="17"/>
      <c r="M61" s="17">
        <f t="shared" si="0"/>
        <v>1441.4617251026668</v>
      </c>
      <c r="N61" s="17">
        <f t="shared" si="4"/>
        <v>1601.3654654652871</v>
      </c>
      <c r="O61" s="11"/>
      <c r="P61" s="17"/>
    </row>
    <row r="62" spans="1:16" x14ac:dyDescent="0.3">
      <c r="A62" s="9">
        <v>61</v>
      </c>
      <c r="B62" s="9">
        <f t="shared" si="7"/>
        <v>3721</v>
      </c>
      <c r="C62" s="10">
        <v>46023</v>
      </c>
      <c r="D62" s="9"/>
      <c r="E62" s="9"/>
      <c r="F62" s="9"/>
      <c r="G62" s="17"/>
      <c r="H62" s="17"/>
      <c r="I62" s="17"/>
      <c r="J62" s="17">
        <f>I14/$I$65</f>
        <v>1.1728478394991839</v>
      </c>
      <c r="K62" s="17"/>
      <c r="L62" s="17"/>
      <c r="M62" s="17">
        <f t="shared" si="0"/>
        <v>1441.9259537005357</v>
      </c>
      <c r="N62" s="17">
        <f t="shared" si="4"/>
        <v>1691.1597395154736</v>
      </c>
      <c r="O62" s="11"/>
      <c r="P62" s="17"/>
    </row>
    <row r="63" spans="1:16" x14ac:dyDescent="0.3">
      <c r="A63" s="9">
        <v>62</v>
      </c>
      <c r="B63" s="9">
        <f t="shared" si="7"/>
        <v>3844</v>
      </c>
      <c r="C63" s="10">
        <v>46054</v>
      </c>
      <c r="D63" s="9"/>
      <c r="E63" s="9"/>
      <c r="F63" s="9"/>
      <c r="G63" s="17"/>
      <c r="H63" s="17"/>
      <c r="I63" s="17"/>
      <c r="J63" s="17">
        <f t="shared" ref="J63:J64" si="17">I15/$I$65</f>
        <v>1.2512576235425963</v>
      </c>
      <c r="K63" s="17"/>
      <c r="L63" s="17"/>
      <c r="M63" s="17">
        <f t="shared" si="0"/>
        <v>1442.3901822984049</v>
      </c>
      <c r="N63" s="17">
        <f t="shared" si="4"/>
        <v>1804.8017117238742</v>
      </c>
      <c r="O63" s="11"/>
      <c r="P63" s="17"/>
    </row>
    <row r="64" spans="1:16" x14ac:dyDescent="0.3">
      <c r="A64" s="9">
        <v>63</v>
      </c>
      <c r="B64" s="9">
        <f t="shared" si="7"/>
        <v>3969</v>
      </c>
      <c r="C64" s="10">
        <v>46082</v>
      </c>
      <c r="D64" s="9"/>
      <c r="E64" s="9"/>
      <c r="F64" s="9"/>
      <c r="G64" s="17"/>
      <c r="H64" s="17"/>
      <c r="I64" s="17"/>
      <c r="J64" s="17">
        <f t="shared" si="17"/>
        <v>1.0158532141372827</v>
      </c>
      <c r="K64" s="17"/>
      <c r="L64" s="17"/>
      <c r="M64" s="17">
        <f t="shared" si="0"/>
        <v>1442.8544108962737</v>
      </c>
      <c r="N64" s="17">
        <f t="shared" si="4"/>
        <v>1465.7282908411353</v>
      </c>
      <c r="O64" s="11"/>
      <c r="P64" s="17"/>
    </row>
    <row r="65" spans="1:16" x14ac:dyDescent="0.3">
      <c r="A65" s="2">
        <f>SUM(A2:A52)</f>
        <v>1326</v>
      </c>
      <c r="B65" s="2">
        <f>SUM(B2:B52)</f>
        <v>45526</v>
      </c>
      <c r="C65" s="7"/>
      <c r="D65" s="7"/>
      <c r="E65" s="7"/>
      <c r="F65" s="7"/>
      <c r="G65" s="16"/>
      <c r="H65" s="15">
        <f>AVERAGE(H14:H25)</f>
        <v>0.97970946314980123</v>
      </c>
      <c r="I65" s="15">
        <f>AVERAGE(I14:I25)</f>
        <v>0.99999999999999989</v>
      </c>
      <c r="J65" s="16"/>
      <c r="K65" s="15">
        <f>SUM(K2:K52)</f>
        <v>72709.575591531218</v>
      </c>
      <c r="L65" s="15">
        <f>SUM(L2:L52)</f>
        <v>1895578.6913862638</v>
      </c>
      <c r="M65" s="16"/>
      <c r="N65" s="16"/>
      <c r="O65" s="7"/>
      <c r="P65" s="16"/>
    </row>
    <row r="66" spans="1:16" x14ac:dyDescent="0.3">
      <c r="A66" s="7"/>
      <c r="B66" s="7"/>
      <c r="C66" s="7"/>
      <c r="D66" s="7"/>
      <c r="E66" s="7"/>
      <c r="F66" s="7"/>
      <c r="G66" s="16"/>
      <c r="H66" s="16"/>
      <c r="I66" s="16"/>
      <c r="J66" s="16"/>
      <c r="K66" s="16"/>
      <c r="L66" s="16"/>
      <c r="M66" s="16"/>
      <c r="N66" s="16"/>
      <c r="O66" s="7"/>
      <c r="P66" s="16"/>
    </row>
    <row r="67" spans="1:16" x14ac:dyDescent="0.3">
      <c r="A67" s="7"/>
      <c r="B67" s="7"/>
      <c r="C67" s="7"/>
      <c r="D67" s="7"/>
      <c r="E67" s="7"/>
      <c r="F67" s="7"/>
      <c r="G67" s="16"/>
      <c r="H67" s="16"/>
      <c r="I67" s="16"/>
      <c r="J67" s="15" t="s">
        <v>80</v>
      </c>
      <c r="K67" s="15">
        <f>SLOPE(K2:K52, A2:A52)</f>
        <v>0.46422859786897225</v>
      </c>
      <c r="L67" s="16"/>
      <c r="M67" s="16"/>
      <c r="N67" s="16"/>
      <c r="O67" s="2" t="s">
        <v>84</v>
      </c>
      <c r="P67" s="15">
        <f>AVERAGE(P2:P52)</f>
        <v>12.296007222594417</v>
      </c>
    </row>
    <row r="68" spans="1:16" x14ac:dyDescent="0.3">
      <c r="A68" s="7"/>
      <c r="B68" s="7"/>
      <c r="C68" s="7"/>
      <c r="D68" s="7"/>
      <c r="E68" s="7"/>
      <c r="F68" s="7"/>
      <c r="G68" s="16"/>
      <c r="H68" s="16"/>
      <c r="I68" s="16"/>
      <c r="J68" s="15" t="s">
        <v>81</v>
      </c>
      <c r="K68" s="15">
        <f>INTERCEPT(K2:K52, A2:A52)</f>
        <v>1413.6080092305285</v>
      </c>
      <c r="L68" s="16"/>
      <c r="M68" s="16"/>
      <c r="N68" s="16"/>
      <c r="O68" s="2" t="s">
        <v>96</v>
      </c>
      <c r="P68" s="15">
        <f>SQRT(SUMXMY2(D2:D52, N2:N52)/COUNT(D2:D52))</f>
        <v>213.57224925980643</v>
      </c>
    </row>
    <row r="72" spans="1:16" x14ac:dyDescent="0.25">
      <c r="B72" s="35" t="s">
        <v>58</v>
      </c>
      <c r="C72" s="35"/>
      <c r="D72" s="35"/>
      <c r="E72" s="35"/>
      <c r="F72" s="35"/>
      <c r="G72" s="35"/>
    </row>
    <row r="73" spans="1:16" x14ac:dyDescent="0.25">
      <c r="B73" s="6" t="s">
        <v>59</v>
      </c>
      <c r="C73" s="6">
        <v>2021</v>
      </c>
      <c r="D73" s="6">
        <v>2022</v>
      </c>
      <c r="E73" s="6">
        <v>2023</v>
      </c>
      <c r="F73" s="6">
        <v>2024</v>
      </c>
      <c r="G73" s="6">
        <v>2025</v>
      </c>
    </row>
    <row r="74" spans="1:16" x14ac:dyDescent="0.25">
      <c r="B74" s="6" t="s">
        <v>60</v>
      </c>
      <c r="C74" s="7">
        <v>1537</v>
      </c>
      <c r="D74" s="7">
        <v>1590</v>
      </c>
      <c r="E74" s="7">
        <v>1761</v>
      </c>
      <c r="F74" s="7">
        <v>1999</v>
      </c>
      <c r="G74" s="7">
        <v>1253</v>
      </c>
    </row>
    <row r="75" spans="1:16" x14ac:dyDescent="0.25">
      <c r="B75" s="6" t="s">
        <v>61</v>
      </c>
      <c r="C75" s="7">
        <v>1522</v>
      </c>
      <c r="D75" s="7">
        <v>1575</v>
      </c>
      <c r="E75" s="7">
        <v>1746</v>
      </c>
      <c r="F75" s="7">
        <v>2066</v>
      </c>
      <c r="G75" s="7">
        <v>1624</v>
      </c>
    </row>
    <row r="76" spans="1:16" x14ac:dyDescent="0.25">
      <c r="B76" s="6" t="s">
        <v>62</v>
      </c>
      <c r="C76" s="7">
        <v>1290</v>
      </c>
      <c r="D76" s="7">
        <v>1335</v>
      </c>
      <c r="E76" s="7">
        <v>1480</v>
      </c>
      <c r="F76" s="7">
        <v>1258</v>
      </c>
      <c r="G76" s="7">
        <v>1562</v>
      </c>
    </row>
    <row r="77" spans="1:16" x14ac:dyDescent="0.25">
      <c r="B77" s="6" t="s">
        <v>63</v>
      </c>
      <c r="C77" s="7">
        <v>1194</v>
      </c>
      <c r="D77" s="7">
        <v>1236</v>
      </c>
      <c r="E77" s="7">
        <v>1367</v>
      </c>
      <c r="F77" s="7">
        <v>1833</v>
      </c>
      <c r="G77" s="34"/>
    </row>
    <row r="78" spans="1:16" x14ac:dyDescent="0.25">
      <c r="B78" s="6" t="s">
        <v>64</v>
      </c>
      <c r="C78" s="7">
        <v>1191</v>
      </c>
      <c r="D78" s="7">
        <v>1233</v>
      </c>
      <c r="E78" s="7">
        <v>1363</v>
      </c>
      <c r="F78" s="7">
        <v>1768</v>
      </c>
      <c r="G78" s="34"/>
    </row>
    <row r="79" spans="1:16" x14ac:dyDescent="0.25">
      <c r="B79" s="6" t="s">
        <v>65</v>
      </c>
      <c r="C79" s="7">
        <v>1285</v>
      </c>
      <c r="D79" s="7">
        <v>1331</v>
      </c>
      <c r="E79" s="7">
        <v>1473</v>
      </c>
      <c r="F79" s="7">
        <v>1213</v>
      </c>
      <c r="G79" s="34"/>
    </row>
    <row r="80" spans="1:16" x14ac:dyDescent="0.25">
      <c r="B80" s="6" t="s">
        <v>66</v>
      </c>
      <c r="C80" s="7">
        <v>1168</v>
      </c>
      <c r="D80" s="7">
        <v>1209</v>
      </c>
      <c r="E80" s="7">
        <v>1337</v>
      </c>
      <c r="F80" s="7">
        <v>1056</v>
      </c>
      <c r="G80" s="34"/>
    </row>
    <row r="81" spans="2:7" x14ac:dyDescent="0.25">
      <c r="B81" s="6" t="s">
        <v>67</v>
      </c>
      <c r="C81" s="7">
        <v>1132</v>
      </c>
      <c r="D81" s="7">
        <v>1172</v>
      </c>
      <c r="E81" s="7">
        <v>1296</v>
      </c>
      <c r="F81" s="7">
        <v>1135</v>
      </c>
      <c r="G81" s="34"/>
    </row>
    <row r="82" spans="2:7" x14ac:dyDescent="0.25">
      <c r="B82" s="6" t="s">
        <v>68</v>
      </c>
      <c r="C82" s="7">
        <v>1380</v>
      </c>
      <c r="D82" s="7">
        <v>1427</v>
      </c>
      <c r="E82" s="7">
        <v>1580</v>
      </c>
      <c r="F82" s="7">
        <v>995</v>
      </c>
      <c r="G82" s="34"/>
    </row>
    <row r="83" spans="2:7" x14ac:dyDescent="0.25">
      <c r="B83" s="6" t="s">
        <v>69</v>
      </c>
      <c r="C83" s="7">
        <v>1324</v>
      </c>
      <c r="D83" s="7">
        <v>1369</v>
      </c>
      <c r="E83" s="7">
        <v>1515</v>
      </c>
      <c r="F83" s="7">
        <v>1060</v>
      </c>
      <c r="G83" s="34"/>
    </row>
    <row r="84" spans="2:7" x14ac:dyDescent="0.25">
      <c r="B84" s="6" t="s">
        <v>70</v>
      </c>
      <c r="C84" s="7">
        <v>1718</v>
      </c>
      <c r="D84" s="7">
        <v>1779</v>
      </c>
      <c r="E84" s="7">
        <v>1947</v>
      </c>
      <c r="F84" s="7">
        <v>1012</v>
      </c>
      <c r="G84" s="34"/>
    </row>
    <row r="85" spans="2:7" x14ac:dyDescent="0.25">
      <c r="B85" s="6" t="s">
        <v>71</v>
      </c>
      <c r="C85" s="7">
        <v>1698</v>
      </c>
      <c r="D85" s="7">
        <v>1758</v>
      </c>
      <c r="E85" s="7">
        <v>1871</v>
      </c>
      <c r="F85" s="7">
        <v>1157</v>
      </c>
      <c r="G85" s="34"/>
    </row>
  </sheetData>
  <mergeCells count="1">
    <mergeCell ref="B72:G72"/>
  </mergeCells>
  <pageMargins left="0.2" right="0" top="0.25" bottom="0.25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Demand</vt:lpstr>
      <vt:lpstr>Item-1</vt:lpstr>
      <vt:lpstr>Item-2</vt:lpstr>
      <vt:lpstr>Item-3</vt:lpstr>
      <vt:lpstr>Item-4</vt:lpstr>
      <vt:lpstr>Item-5</vt:lpstr>
      <vt:lpstr>Item-6</vt:lpstr>
      <vt:lpstr>'Item-1'!Print_Area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abHhiii .</dc:creator>
  <cp:lastModifiedBy>abHhiii .</cp:lastModifiedBy>
  <cp:lastPrinted>2025-04-30T17:03:56Z</cp:lastPrinted>
  <dcterms:created xsi:type="dcterms:W3CDTF">2025-04-26T15:23:00Z</dcterms:created>
  <dcterms:modified xsi:type="dcterms:W3CDTF">2025-05-09T04:32:22Z</dcterms:modified>
</cp:coreProperties>
</file>