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GIF" ContentType="image/gif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slicerCaches/slicerCache16.xml" ContentType="application/vnd.ms-excel.slicerCache+xml"/>
  <Override PartName="/xl/slicerCaches/slicerCache17.xml" ContentType="application/vnd.ms-excel.slicerCache+xml"/>
  <Override PartName="/xl/slicerCaches/slicerCache18.xml" ContentType="application/vnd.ms-excel.slicerCache+xml"/>
  <Override PartName="/xl/slicerCaches/slicerCache19.xml" ContentType="application/vnd.ms-excel.slicerCache+xml"/>
  <Override PartName="/xl/slicerCaches/slicerCache20.xml" ContentType="application/vnd.ms-excel.slicerCache+xml"/>
  <Override PartName="/xl/slicerCaches/slicerCache21.xml" ContentType="application/vnd.ms-excel.slicerCache+xml"/>
  <Override PartName="/xl/slicerCaches/slicerCache22.xml" ContentType="application/vnd.ms-excel.slicerCache+xml"/>
  <Override PartName="/xl/slicerCaches/slicerCache23.xml" ContentType="application/vnd.ms-excel.slicerCache+xml"/>
  <Override PartName="/xl/slicerCaches/slicerCache24.xml" ContentType="application/vnd.ms-excel.slicerCache+xml"/>
  <Override PartName="/xl/slicerCaches/slicerCache25.xml" ContentType="application/vnd.ms-excel.slicerCache+xml"/>
  <Override PartName="/xl/slicerCaches/slicerCache26.xml" ContentType="application/vnd.ms-excel.slicerCache+xml"/>
  <Override PartName="/xl/slicerCaches/slicerCache27.xml" ContentType="application/vnd.ms-excel.slicerCache+xml"/>
  <Override PartName="/xl/slicerCaches/slicerCache28.xml" ContentType="application/vnd.ms-excel.slicerCache+xml"/>
  <Override PartName="/xl/slicerCaches/slicerCache29.xml" ContentType="application/vnd.ms-excel.slicerCache+xml"/>
  <Override PartName="/xl/slicerCaches/slicerCache30.xml" ContentType="application/vnd.ms-excel.slicerCache+xml"/>
  <Override PartName="/xl/slicerCaches/slicerCache31.xml" ContentType="application/vnd.ms-excel.slicerCache+xml"/>
  <Override PartName="/xl/slicerCaches/slicerCache32.xml" ContentType="application/vnd.ms-excel.slicerCache+xml"/>
  <Override PartName="/xl/slicerCaches/slicerCache33.xml" ContentType="application/vnd.ms-excel.slicerCache+xml"/>
  <Override PartName="/xl/slicerCaches/slicerCache34.xml" ContentType="application/vnd.ms-excel.slicerCache+xml"/>
  <Override PartName="/xl/slicerCaches/slicerCache35.xml" ContentType="application/vnd.ms-excel.slicerCache+xml"/>
  <Override PartName="/xl/slicerCaches/slicerCache36.xml" ContentType="application/vnd.ms-excel.slicerCache+xml"/>
  <Override PartName="/xl/slicerCaches/slicerCache37.xml" ContentType="application/vnd.ms-excel.slicerCache+xml"/>
  <Override PartName="/xl/slicerCaches/slicerCache38.xml" ContentType="application/vnd.ms-excel.slicerCache+xml"/>
  <Override PartName="/xl/slicerCaches/slicerCache39.xml" ContentType="application/vnd.ms-excel.slicerCache+xml"/>
  <Override PartName="/xl/slicerCaches/slicerCache40.xml" ContentType="application/vnd.ms-excel.slicerCache+xml"/>
  <Override PartName="/xl/slicerCaches/slicerCache41.xml" ContentType="application/vnd.ms-excel.slicerCache+xml"/>
  <Override PartName="/xl/slicerCaches/slicerCache42.xml" ContentType="application/vnd.ms-excel.slicerCache+xml"/>
  <Override PartName="/xl/slicerCaches/slicerCache43.xml" ContentType="application/vnd.ms-excel.slicerCache+xml"/>
  <Override PartName="/xl/slicerCaches/slicerCache4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7.xml" ContentType="application/vnd.openxmlformats-officedocument.drawing+xml"/>
  <Override PartName="/xl/slicers/slicer6.xml" ContentType="application/vnd.ms-excel.slicer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9.xml" ContentType="application/vnd.openxmlformats-officedocument.drawing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10.xml" ContentType="application/vnd.openxmlformats-officedocument.drawing+xml"/>
  <Override PartName="/xl/slicers/slicer7.xml" ContentType="application/vnd.ms-excel.slicer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khali\Downloads\"/>
    </mc:Choice>
  </mc:AlternateContent>
  <xr:revisionPtr revIDLastSave="0" documentId="13_ncr:1_{2563FBB0-FFE8-463E-9543-BFA72C78C535}" xr6:coauthVersionLast="47" xr6:coauthVersionMax="47" xr10:uidLastSave="{00000000-0000-0000-0000-000000000000}"/>
  <bookViews>
    <workbookView xWindow="-108" yWindow="-108" windowWidth="23256" windowHeight="12456" tabRatio="656" activeTab="2" xr2:uid="{00000000-000D-0000-FFFF-FFFF00000000}"/>
  </bookViews>
  <sheets>
    <sheet name="BD" sheetId="1" r:id="rId1"/>
    <sheet name="Visualisations" sheetId="44" r:id="rId2"/>
    <sheet name="BD_traitement" sheetId="10" r:id="rId3"/>
    <sheet name="BD_traitement2" sheetId="52" r:id="rId4"/>
    <sheet name="BD_Geo" sheetId="54" r:id="rId5"/>
    <sheet name="Graphique" sheetId="41" r:id="rId6"/>
    <sheet name="Tableau eff" sheetId="50" r:id="rId7"/>
    <sheet name="Tableau Pui1" sheetId="43" r:id="rId8"/>
    <sheet name="Tableau Pui 2" sheetId="46" r:id="rId9"/>
    <sheet name="Tableau Energ1" sheetId="45" r:id="rId10"/>
    <sheet name="Tableau Energ2" sheetId="47" r:id="rId11"/>
    <sheet name="Tableau Evo_Pui" sheetId="48" r:id="rId12"/>
    <sheet name="Tableau Evo_Ener" sheetId="49" r:id="rId13"/>
    <sheet name="Feuil1" sheetId="51" r:id="rId14"/>
    <sheet name="Réponse Spéci" sheetId="42" r:id="rId15"/>
    <sheet name="Questionnaire" sheetId="25" r:id="rId16"/>
    <sheet name="Feuil2" sheetId="53" r:id="rId17"/>
  </sheets>
  <definedNames>
    <definedName name="_xlnm._FilterDatabase" localSheetId="0" hidden="1">BD!$A$1:$AL$71</definedName>
    <definedName name="_xlnm._FilterDatabase" localSheetId="4" hidden="1">BD_Geo!$A$1:$AC$380</definedName>
    <definedName name="_xlnm._FilterDatabase" localSheetId="2" hidden="1">BD_traitement!$A$1:$X$934</definedName>
    <definedName name="_xlnm._FilterDatabase" localSheetId="3" hidden="1">BD_traitement2!$A$1:$T$1313</definedName>
    <definedName name="_xlnm._FilterDatabase" localSheetId="5" hidden="1">Graphique!#REF!</definedName>
    <definedName name="_xlnm._FilterDatabase" localSheetId="6" hidden="1">'Tableau eff'!$A$195:$I$195</definedName>
    <definedName name="_xlcn.WorksheetConnection_BD_GeoA1U1313" hidden="1">BD_Geo!$A$1:$U$380</definedName>
    <definedName name="_xlcn.WorksheetConnection_BD_traitement2A1T1313" hidden="1">BD_traitement2!$A$1:$T$1313</definedName>
    <definedName name="_xlcn.WorksheetConnection_BD_traitementAAA" hidden="1">BD_traitement!$B:$X</definedName>
    <definedName name="Segment_Année">#N/A</definedName>
    <definedName name="Segment_Année1">#N/A</definedName>
    <definedName name="Segment_Année4">#N/A</definedName>
    <definedName name="Segment_Année6">#N/A</definedName>
    <definedName name="Segment_Année7">#N/A</definedName>
    <definedName name="Segment_Année8">#N/A</definedName>
    <definedName name="Segment_Année9">#N/A</definedName>
    <definedName name="Segment_District">#N/A</definedName>
    <definedName name="Segment_District1">#N/A</definedName>
    <definedName name="Segment_District2">#N/A</definedName>
    <definedName name="Segment_District4">#N/A</definedName>
    <definedName name="Segment_District6">#N/A</definedName>
    <definedName name="Segment_District7">#N/A</definedName>
    <definedName name="Segment_District8">#N/A</definedName>
    <definedName name="Segment_District9">#N/A</definedName>
    <definedName name="Segment_Equipement_de_production">#N/A</definedName>
    <definedName name="Segment_Région">#N/A</definedName>
    <definedName name="Segment_Région1">#N/A</definedName>
    <definedName name="Segment_Région4">#N/A</definedName>
    <definedName name="Segment_Région6">#N/A</definedName>
    <definedName name="Segment_Région7">#N/A</definedName>
    <definedName name="Segment_Région8">#N/A</definedName>
    <definedName name="Segment_Région9">#N/A</definedName>
    <definedName name="Segment_Synchronisé">#N/A</definedName>
    <definedName name="Segment_Synchronisé1">#N/A</definedName>
    <definedName name="Segment_Synchronisé2">#N/A</definedName>
    <definedName name="Segment_Synchronisé4">#N/A</definedName>
    <definedName name="Segment_Synchronisé6">#N/A</definedName>
    <definedName name="Segment_Synchronisé7">#N/A</definedName>
    <definedName name="Segment_Synchronisé8">#N/A</definedName>
    <definedName name="Segment_Synchronisé9">#N/A</definedName>
    <definedName name="Segment_Type_d_activité">#N/A</definedName>
    <definedName name="Segment_Type_d_activité1">#N/A</definedName>
    <definedName name="Segment_Type_d_activité2">#N/A</definedName>
    <definedName name="Segment_Type_d_activité3">#N/A</definedName>
    <definedName name="Segment_Type_d_activité4">#N/A</definedName>
    <definedName name="Segment_Type_d_activité5">#N/A</definedName>
    <definedName name="Segment_Type_de_client">#N/A</definedName>
    <definedName name="Segment_Type_de_client1">#N/A</definedName>
    <definedName name="Segment_Type_de_client4">#N/A</definedName>
    <definedName name="Segment_Type_de_client6">#N/A</definedName>
    <definedName name="Segment_Type_de_client7">#N/A</definedName>
    <definedName name="Segment_Type_de_client8">#N/A</definedName>
    <definedName name="Segment_Type_de_client9">#N/A</definedName>
  </definedNames>
  <calcPr calcId="191029"/>
  <pivotCaches>
    <pivotCache cacheId="0" r:id="rId18"/>
    <pivotCache cacheId="1" r:id="rId19"/>
    <pivotCache cacheId="2" r:id="rId20"/>
    <pivotCache cacheId="3" r:id="rId21"/>
  </pivotCaches>
  <fileRecoveryPr autoRecover="0"/>
  <extLst>
    <ext xmlns:x14="http://schemas.microsoft.com/office/spreadsheetml/2009/9/main" uri="{BBE1A952-AA13-448e-AADC-164F8A28A991}">
      <x14:slicerCaches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  <x14:slicerCache r:id="rId32"/>
        <x14:slicerCache r:id="rId33"/>
        <x14:slicerCache r:id="rId34"/>
        <x14:slicerCache r:id="rId35"/>
        <x14:slicerCache r:id="rId36"/>
        <x14:slicerCache r:id="rId37"/>
        <x14:slicerCache r:id="rId38"/>
        <x14:slicerCache r:id="rId39"/>
        <x14:slicerCache r:id="rId40"/>
        <x14:slicerCache r:id="rId41"/>
        <x14:slicerCache r:id="rId42"/>
        <x14:slicerCache r:id="rId43"/>
        <x14:slicerCache r:id="rId44"/>
        <x14:slicerCache r:id="rId45"/>
        <x14:slicerCache r:id="rId46"/>
        <x14:slicerCache r:id="rId47"/>
        <x14:slicerCache r:id="rId48"/>
        <x14:slicerCache r:id="rId49"/>
        <x14:slicerCache r:id="rId50"/>
        <x14:slicerCache r:id="rId51"/>
        <x14:slicerCache r:id="rId52"/>
        <x14:slicerCache r:id="rId53"/>
        <x14:slicerCache r:id="rId54"/>
        <x14:slicerCache r:id="rId55"/>
        <x14:slicerCache r:id="rId56"/>
        <x14:slicerCache r:id="rId57"/>
        <x14:slicerCache r:id="rId58"/>
        <x14:slicerCache r:id="rId59"/>
        <x14:slicerCache r:id="rId60"/>
        <x14:slicerCache r:id="rId61"/>
        <x14:slicerCache r:id="rId62"/>
        <x14:slicerCache r:id="rId63"/>
        <x14:slicerCache r:id="rId64"/>
        <x14:slicerCache r:id="rId6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lage 1" name="Plage 1" connection="WorksheetConnection_BD_traitement2!$A$1:$T$1313"/>
          <x15:modelTable id="Plage" name="Plage" connection="WorksheetConnection_BD_traitement!$A:$AA"/>
          <x15:modelTable id="Plage 2" name="Plage 2" connection="WorksheetConnection_BD_Geo!$A$1:$U$131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59" i="41" l="1"/>
  <c r="F459" i="41" s="1"/>
  <c r="E460" i="41"/>
  <c r="F460" i="41" s="1"/>
  <c r="E461" i="41"/>
  <c r="F461" i="41" s="1"/>
  <c r="E462" i="41"/>
  <c r="F462" i="41" s="1"/>
  <c r="E463" i="41"/>
  <c r="F463" i="41" s="1"/>
  <c r="E464" i="41"/>
  <c r="F464" i="41" s="1"/>
  <c r="E458" i="41"/>
  <c r="F458" i="41" s="1"/>
  <c r="H464" i="41"/>
  <c r="H463" i="41"/>
  <c r="H462" i="41"/>
  <c r="H461" i="41"/>
  <c r="H460" i="41"/>
  <c r="H459" i="41"/>
  <c r="H458" i="41"/>
  <c r="V98" i="54"/>
  <c r="V6" i="54"/>
  <c r="V54" i="54"/>
  <c r="V55" i="54"/>
  <c r="V56" i="54"/>
  <c r="V216" i="54"/>
  <c r="V217" i="54"/>
  <c r="V10" i="54"/>
  <c r="V235" i="54"/>
  <c r="V276" i="54"/>
  <c r="V277" i="54"/>
  <c r="V19" i="54"/>
  <c r="V300" i="54"/>
  <c r="V122" i="54"/>
  <c r="V119" i="54"/>
  <c r="V140" i="54"/>
  <c r="V177" i="54"/>
  <c r="V184" i="54"/>
  <c r="V218" i="54"/>
  <c r="V321" i="54"/>
  <c r="V322" i="54"/>
  <c r="V278" i="54"/>
  <c r="V181" i="54"/>
  <c r="V219" i="54"/>
  <c r="V313" i="54"/>
  <c r="V220" i="54"/>
  <c r="V298" i="54"/>
  <c r="V229" i="54"/>
  <c r="V106" i="54"/>
  <c r="V139" i="54"/>
  <c r="V279" i="54"/>
  <c r="V172" i="54"/>
  <c r="V105" i="54"/>
  <c r="V294" i="54"/>
  <c r="V295" i="54"/>
  <c r="V153" i="54"/>
  <c r="V180" i="54"/>
  <c r="V293" i="54"/>
  <c r="V156" i="54"/>
  <c r="V296" i="54"/>
  <c r="V51" i="54"/>
  <c r="V329" i="54"/>
  <c r="V314" i="54"/>
  <c r="V113" i="54"/>
  <c r="V12" i="54"/>
  <c r="V323" i="54"/>
  <c r="V108" i="54"/>
  <c r="V158" i="54"/>
  <c r="V159" i="54"/>
  <c r="V137" i="54"/>
  <c r="V138" i="54"/>
  <c r="V155" i="54"/>
  <c r="V142" i="54"/>
  <c r="V150" i="54"/>
  <c r="V280" i="54"/>
  <c r="V100" i="54"/>
  <c r="V210" i="54"/>
  <c r="V194" i="54"/>
  <c r="V191" i="54"/>
  <c r="V198" i="54"/>
  <c r="V23" i="54"/>
  <c r="V41" i="54"/>
  <c r="V281" i="54"/>
  <c r="V162" i="54"/>
  <c r="V104" i="54"/>
  <c r="V310" i="54"/>
  <c r="V28" i="54"/>
  <c r="V164" i="54"/>
  <c r="V117" i="54"/>
  <c r="V282" i="54"/>
  <c r="V324" i="54"/>
  <c r="V61" i="54"/>
  <c r="V52" i="54"/>
  <c r="V115" i="54"/>
  <c r="V161" i="54"/>
  <c r="V99" i="54"/>
  <c r="V171" i="54"/>
  <c r="V335" i="54"/>
  <c r="V336" i="54"/>
  <c r="V301" i="54"/>
  <c r="V302" i="54"/>
  <c r="V303" i="54"/>
  <c r="V201" i="54"/>
  <c r="V283" i="54"/>
  <c r="V284" i="54"/>
  <c r="V285" i="54"/>
  <c r="V134" i="54"/>
  <c r="V69" i="54"/>
  <c r="V163" i="54"/>
  <c r="V166" i="54"/>
  <c r="V107" i="54"/>
  <c r="V315" i="54"/>
  <c r="V202" i="54"/>
  <c r="V271" i="54"/>
  <c r="V272" i="54"/>
  <c r="V273" i="54"/>
  <c r="V195" i="54"/>
  <c r="V187" i="54"/>
  <c r="V337" i="54"/>
  <c r="V338" i="54"/>
  <c r="V29" i="54"/>
  <c r="V339" i="54"/>
  <c r="V221" i="54"/>
  <c r="V222" i="54"/>
  <c r="V209" i="54"/>
  <c r="V114" i="54"/>
  <c r="V178" i="54"/>
  <c r="V18" i="54"/>
  <c r="V133" i="54"/>
  <c r="V236" i="54"/>
  <c r="V237" i="54"/>
  <c r="V238" i="54"/>
  <c r="V316" i="54"/>
  <c r="V116" i="54"/>
  <c r="V239" i="54"/>
  <c r="V317" i="54"/>
  <c r="V203" i="54"/>
  <c r="V204" i="54"/>
  <c r="V193" i="54"/>
  <c r="V318" i="54"/>
  <c r="V230" i="54"/>
  <c r="V189" i="54"/>
  <c r="V190" i="54"/>
  <c r="V205" i="54"/>
  <c r="V212" i="54"/>
  <c r="V135" i="54"/>
  <c r="V247" i="54"/>
  <c r="V112" i="54"/>
  <c r="V334" i="54"/>
  <c r="V147" i="54"/>
  <c r="V148" i="54"/>
  <c r="V330" i="54"/>
  <c r="V331" i="54"/>
  <c r="V125" i="54"/>
  <c r="V145" i="54"/>
  <c r="V199" i="54"/>
  <c r="V213" i="54"/>
  <c r="V214" i="54"/>
  <c r="V286" i="54"/>
  <c r="V287" i="54"/>
  <c r="V200" i="54"/>
  <c r="V37" i="54"/>
  <c r="V38" i="54"/>
  <c r="V157" i="54"/>
  <c r="V57" i="54"/>
  <c r="V5" i="54"/>
  <c r="V97" i="54"/>
  <c r="V206" i="54"/>
  <c r="V141" i="54"/>
  <c r="V312" i="54"/>
  <c r="V144" i="54"/>
  <c r="V128" i="54"/>
  <c r="V223" i="54"/>
  <c r="V174" i="54"/>
  <c r="V340" i="54"/>
  <c r="V292" i="54"/>
  <c r="V136" i="54"/>
  <c r="V62" i="54"/>
  <c r="V58" i="54"/>
  <c r="V14" i="54"/>
  <c r="V30" i="54"/>
  <c r="V31" i="54"/>
  <c r="V63" i="54"/>
  <c r="V64" i="54"/>
  <c r="V167" i="54"/>
  <c r="V224" i="54"/>
  <c r="V304" i="54"/>
  <c r="V288" i="54"/>
  <c r="V170" i="54"/>
  <c r="V39" i="54"/>
  <c r="V175" i="54"/>
  <c r="V43" i="54"/>
  <c r="V297" i="54"/>
  <c r="V152" i="54"/>
  <c r="V126" i="54"/>
  <c r="V127" i="54"/>
  <c r="V231" i="54"/>
  <c r="V240" i="54"/>
  <c r="V96" i="54"/>
  <c r="V103" i="54"/>
  <c r="V2" i="54"/>
  <c r="V102" i="54"/>
  <c r="V124" i="54"/>
  <c r="V111" i="54"/>
  <c r="V151" i="54"/>
  <c r="V154" i="54"/>
  <c r="V192" i="54"/>
  <c r="V183" i="54"/>
  <c r="V17" i="54"/>
  <c r="V118" i="54"/>
  <c r="V325" i="54"/>
  <c r="V27" i="54"/>
  <c r="V120" i="54"/>
  <c r="V53" i="54"/>
  <c r="V249" i="54"/>
  <c r="V289" i="54"/>
  <c r="V299" i="54"/>
  <c r="V40" i="54"/>
  <c r="V101" i="54"/>
  <c r="V186" i="54"/>
  <c r="V290" i="54"/>
  <c r="V232" i="54"/>
  <c r="V130" i="54"/>
  <c r="V291" i="54"/>
  <c r="V196" i="54"/>
  <c r="V32" i="54"/>
  <c r="V33" i="54"/>
  <c r="V207" i="54"/>
  <c r="V179" i="54"/>
  <c r="V169" i="54"/>
  <c r="V185" i="54"/>
  <c r="V173" i="54"/>
  <c r="V215" i="54"/>
  <c r="V208" i="54"/>
  <c r="V241" i="54"/>
  <c r="V242" i="54"/>
  <c r="V243" i="54"/>
  <c r="V165" i="54"/>
  <c r="V274" i="54"/>
  <c r="V319" i="54"/>
  <c r="V267" i="54"/>
  <c r="V311" i="54"/>
  <c r="V160" i="54"/>
  <c r="V341" i="54"/>
  <c r="V45" i="54"/>
  <c r="V70" i="54"/>
  <c r="V20" i="54"/>
  <c r="V109" i="54"/>
  <c r="V244" i="54"/>
  <c r="V129" i="54"/>
  <c r="V131" i="54"/>
  <c r="V248" i="54"/>
  <c r="V233" i="54"/>
  <c r="V234" i="54"/>
  <c r="V245" i="54"/>
  <c r="V24" i="54"/>
  <c r="V275" i="54"/>
  <c r="V332" i="54"/>
  <c r="V146" i="54"/>
  <c r="V333" i="54"/>
  <c r="V121" i="54"/>
  <c r="V176" i="54"/>
  <c r="V143" i="54"/>
  <c r="V149" i="54"/>
  <c r="V46" i="54"/>
  <c r="V211" i="54"/>
  <c r="V49" i="54"/>
  <c r="V50" i="54"/>
  <c r="V197" i="54"/>
  <c r="V13" i="54"/>
  <c r="V4" i="54"/>
  <c r="V309" i="54"/>
  <c r="V225" i="54"/>
  <c r="V42" i="54"/>
  <c r="V7" i="54"/>
  <c r="V123" i="54"/>
  <c r="V326" i="54"/>
  <c r="V65" i="54"/>
  <c r="V15" i="54"/>
  <c r="V16" i="54"/>
  <c r="V25" i="54"/>
  <c r="V26" i="54"/>
  <c r="V9" i="54"/>
  <c r="V11" i="54"/>
  <c r="V3" i="54"/>
  <c r="V47" i="54"/>
  <c r="V34" i="54"/>
  <c r="V327" i="54"/>
  <c r="V328" i="54"/>
  <c r="V68" i="54"/>
  <c r="V44" i="54"/>
  <c r="V35" i="54"/>
  <c r="V36" i="54"/>
  <c r="V246" i="54"/>
  <c r="V21" i="54"/>
  <c r="V22" i="54"/>
  <c r="V226" i="54"/>
  <c r="V227" i="54"/>
  <c r="V59" i="54"/>
  <c r="V60" i="54"/>
  <c r="V8" i="54"/>
  <c r="V132" i="54"/>
  <c r="V268" i="54"/>
  <c r="V269" i="54"/>
  <c r="V270" i="54"/>
  <c r="V320" i="54"/>
  <c r="V188" i="54"/>
  <c r="V305" i="54"/>
  <c r="V306" i="54"/>
  <c r="V307" i="54"/>
  <c r="V66" i="54"/>
  <c r="V67" i="54"/>
  <c r="V228" i="54"/>
  <c r="V182" i="54"/>
  <c r="V308" i="54"/>
  <c r="V168" i="54"/>
  <c r="V110" i="54"/>
  <c r="V71" i="54"/>
  <c r="U237" i="54" l="1"/>
  <c r="U227" i="54"/>
  <c r="U226" i="54"/>
  <c r="U203" i="54"/>
  <c r="U315" i="54"/>
  <c r="U138" i="54"/>
  <c r="U137" i="54"/>
  <c r="U159" i="54"/>
  <c r="U150" i="54"/>
  <c r="U142" i="54"/>
  <c r="U155" i="54"/>
  <c r="U218" i="54"/>
  <c r="U149" i="54"/>
  <c r="U223" i="54"/>
  <c r="U205" i="54"/>
  <c r="U325" i="54"/>
  <c r="U99" i="54"/>
  <c r="U140" i="54"/>
  <c r="U119" i="54"/>
  <c r="U122" i="54"/>
  <c r="U186" i="54"/>
  <c r="U188" i="54"/>
  <c r="U213" i="54"/>
  <c r="U337" i="54"/>
  <c r="U338" i="54"/>
  <c r="U339" i="54"/>
  <c r="U221" i="54"/>
  <c r="U211" i="54"/>
  <c r="U264" i="54"/>
  <c r="U309" i="54"/>
  <c r="U233" i="54"/>
  <c r="U327" i="54"/>
  <c r="U258" i="54"/>
  <c r="U197" i="54"/>
  <c r="U229" i="54"/>
  <c r="U181" i="54"/>
  <c r="U144" i="54"/>
  <c r="U11" i="54"/>
  <c r="U3" i="54"/>
  <c r="U139" i="54"/>
  <c r="U114" i="54"/>
  <c r="U77" i="54"/>
  <c r="U68" i="54"/>
  <c r="U13" i="54"/>
  <c r="U295" i="54"/>
  <c r="U294" i="54"/>
  <c r="U94" i="54"/>
  <c r="U271" i="54"/>
  <c r="U272" i="54"/>
  <c r="U116" i="54"/>
  <c r="U263" i="54"/>
  <c r="U113" i="54"/>
  <c r="U12" i="54"/>
  <c r="U59" i="54"/>
  <c r="U72" i="54"/>
  <c r="U74" i="54"/>
  <c r="U76" i="54"/>
  <c r="U81" i="54"/>
  <c r="U28" i="54"/>
  <c r="U8" i="54"/>
  <c r="U21" i="54"/>
  <c r="U146" i="54"/>
  <c r="U34" i="54"/>
  <c r="U341" i="54"/>
  <c r="U9" i="54"/>
  <c r="U25" i="54"/>
  <c r="U15" i="54"/>
  <c r="U46" i="54"/>
  <c r="U49" i="54"/>
  <c r="U65" i="54"/>
  <c r="U71" i="54"/>
  <c r="U29" i="54"/>
  <c r="U35" i="54"/>
  <c r="U44" i="54"/>
  <c r="U4" i="54"/>
  <c r="U7" i="54"/>
  <c r="U63" i="54"/>
  <c r="U66" i="54"/>
  <c r="U30" i="54"/>
  <c r="U32" i="54"/>
  <c r="U42" i="54"/>
  <c r="U43" i="54"/>
  <c r="U47" i="54"/>
  <c r="U45" i="54"/>
  <c r="U298" i="54"/>
  <c r="U293" i="54"/>
  <c r="U39" i="54"/>
  <c r="U70" i="54"/>
  <c r="U27" i="54"/>
  <c r="U235" i="54"/>
  <c r="U243" i="54"/>
  <c r="U242" i="54"/>
  <c r="U241" i="54"/>
  <c r="U199" i="54"/>
  <c r="U145" i="54"/>
  <c r="U274" i="54"/>
  <c r="U275" i="54"/>
  <c r="U311" i="54"/>
  <c r="U108" i="54"/>
  <c r="U107" i="54"/>
  <c r="U230" i="54"/>
  <c r="U106" i="54"/>
  <c r="U104" i="54"/>
  <c r="U75" i="54"/>
  <c r="U200" i="54"/>
  <c r="U195" i="54"/>
  <c r="U48" i="54"/>
  <c r="U220" i="54"/>
  <c r="U57" i="54"/>
  <c r="U292" i="54"/>
  <c r="U14" i="54"/>
  <c r="U10" i="54"/>
  <c r="U56" i="54"/>
  <c r="U58" i="54"/>
  <c r="U55" i="54"/>
  <c r="U62" i="54"/>
  <c r="U54" i="54"/>
  <c r="U6" i="54"/>
  <c r="U231" i="54"/>
  <c r="U370" i="54"/>
  <c r="U257" i="54"/>
  <c r="U239" i="54"/>
  <c r="U260" i="54"/>
  <c r="U92" i="54"/>
  <c r="U95" i="54"/>
  <c r="U187" i="54"/>
  <c r="U219" i="54"/>
  <c r="U52" i="54"/>
  <c r="U259" i="54"/>
  <c r="U125" i="54"/>
  <c r="U105" i="54"/>
  <c r="U41" i="54"/>
  <c r="U23" i="54"/>
  <c r="U362" i="54"/>
  <c r="U379" i="54"/>
  <c r="U361" i="54"/>
  <c r="U372" i="54"/>
  <c r="U363" i="54"/>
  <c r="U352" i="54"/>
  <c r="U152" i="54"/>
  <c r="U103" i="54"/>
  <c r="U2" i="54"/>
  <c r="U124" i="54"/>
  <c r="U61" i="54"/>
  <c r="U299" i="54"/>
  <c r="U217" i="54"/>
  <c r="U216" i="54"/>
  <c r="U261" i="54"/>
  <c r="U212" i="54"/>
  <c r="U189" i="54"/>
  <c r="U121" i="54"/>
  <c r="U19" i="54"/>
  <c r="U69" i="54"/>
  <c r="U162" i="54"/>
  <c r="U228" i="54"/>
  <c r="U110" i="54"/>
  <c r="U168" i="54"/>
  <c r="U240" i="54"/>
  <c r="U355" i="54"/>
  <c r="U78" i="54"/>
  <c r="U193" i="54"/>
  <c r="U128" i="54"/>
  <c r="U161" i="54"/>
  <c r="U115" i="54"/>
  <c r="U232" i="54"/>
  <c r="U245" i="54"/>
  <c r="U209" i="54"/>
  <c r="U157" i="54"/>
  <c r="U244" i="54"/>
  <c r="U167" i="54"/>
  <c r="U254" i="54"/>
  <c r="U329" i="54"/>
  <c r="U196" i="54"/>
  <c r="U123" i="54"/>
  <c r="U201" i="54"/>
  <c r="U281" i="54"/>
  <c r="U132" i="54"/>
  <c r="U248" i="54"/>
  <c r="U208" i="54"/>
  <c r="U192" i="54"/>
  <c r="U83" i="54"/>
  <c r="U80" i="54"/>
  <c r="U84" i="54"/>
  <c r="U367" i="54"/>
  <c r="U225" i="54"/>
  <c r="U380" i="54"/>
  <c r="U109" i="54"/>
  <c r="U117" i="54"/>
  <c r="U364" i="54"/>
  <c r="U347" i="54"/>
  <c r="U349" i="54"/>
  <c r="U373" i="54"/>
  <c r="U183" i="54"/>
  <c r="U206" i="54"/>
  <c r="U131" i="54"/>
  <c r="U129" i="54"/>
  <c r="U290" i="54"/>
  <c r="U358" i="54"/>
  <c r="U375" i="54"/>
  <c r="U154" i="54"/>
  <c r="U135" i="54"/>
  <c r="U331" i="54"/>
  <c r="U330" i="54"/>
  <c r="U236" i="54"/>
  <c r="U133" i="54"/>
  <c r="U282" i="54"/>
  <c r="U279" i="54"/>
  <c r="U24" i="54"/>
  <c r="U100" i="54"/>
  <c r="U96" i="54"/>
  <c r="U346" i="54"/>
  <c r="U175" i="54"/>
  <c r="U326" i="54"/>
  <c r="U288" i="54"/>
  <c r="U304" i="54"/>
  <c r="U171" i="54"/>
  <c r="U312" i="54"/>
  <c r="U269" i="54"/>
  <c r="U268" i="54"/>
  <c r="U270" i="54"/>
  <c r="U5" i="54"/>
  <c r="U340" i="54"/>
  <c r="U174" i="54"/>
  <c r="U134" i="54"/>
  <c r="U166" i="54"/>
  <c r="U163" i="54"/>
  <c r="U151" i="54"/>
  <c r="U300" i="54"/>
  <c r="U291" i="54"/>
  <c r="U130" i="54"/>
  <c r="U111" i="54"/>
  <c r="U153" i="54"/>
  <c r="U17" i="54"/>
  <c r="U202" i="54"/>
  <c r="U207" i="54"/>
  <c r="U85" i="54"/>
  <c r="U249" i="54"/>
  <c r="U371" i="54"/>
  <c r="U224" i="54"/>
  <c r="U40" i="54"/>
  <c r="U210" i="54"/>
  <c r="U194" i="54"/>
  <c r="U191" i="54"/>
  <c r="U198" i="54"/>
  <c r="U51" i="54"/>
  <c r="U324" i="54"/>
  <c r="U37" i="54"/>
  <c r="U118" i="54"/>
  <c r="U53" i="54"/>
  <c r="U18" i="54"/>
  <c r="U287" i="54"/>
  <c r="U266" i="54"/>
  <c r="U317" i="54"/>
  <c r="U20" i="54"/>
  <c r="U314" i="54"/>
  <c r="U318" i="54"/>
  <c r="U73" i="54"/>
  <c r="U101" i="54"/>
  <c r="U353" i="54"/>
  <c r="U280" i="54"/>
  <c r="U356" i="54"/>
  <c r="U284" i="54"/>
  <c r="U283" i="54"/>
  <c r="U172" i="54"/>
  <c r="U286" i="54"/>
  <c r="U160" i="54"/>
  <c r="U377" i="54"/>
  <c r="U323" i="54"/>
  <c r="U112" i="54"/>
  <c r="U378" i="54"/>
  <c r="U313" i="54"/>
  <c r="U357" i="54"/>
  <c r="U90" i="54"/>
  <c r="U158" i="54"/>
  <c r="U350" i="54"/>
  <c r="U180" i="54"/>
  <c r="U126" i="54"/>
  <c r="U374" i="54"/>
  <c r="U285" i="54"/>
  <c r="U215" i="54"/>
  <c r="U256" i="54"/>
  <c r="U250" i="54"/>
  <c r="U169" i="54"/>
  <c r="U179" i="54"/>
  <c r="U173" i="54"/>
  <c r="U246" i="54"/>
  <c r="U365" i="54"/>
  <c r="U262" i="54"/>
  <c r="U278" i="54"/>
  <c r="U343" i="54"/>
  <c r="U185" i="54"/>
  <c r="U170" i="54"/>
  <c r="U177" i="54"/>
  <c r="U147" i="54"/>
  <c r="U276" i="54"/>
  <c r="U321" i="54"/>
  <c r="U335" i="54"/>
  <c r="U333" i="54"/>
  <c r="U176" i="54"/>
  <c r="U143" i="54"/>
  <c r="U178" i="54"/>
  <c r="U141" i="54"/>
  <c r="U332" i="54"/>
  <c r="U289" i="54"/>
  <c r="U342" i="54"/>
  <c r="U334" i="54"/>
  <c r="U247" i="54"/>
  <c r="U156" i="54"/>
  <c r="U97" i="54"/>
  <c r="U267" i="54"/>
  <c r="U86" i="54"/>
  <c r="U87" i="54"/>
  <c r="U319" i="54"/>
  <c r="U316" i="54"/>
  <c r="U307" i="54"/>
  <c r="U306" i="54"/>
  <c r="U305" i="54"/>
  <c r="U303" i="54"/>
  <c r="U302" i="54"/>
  <c r="U91" i="54"/>
  <c r="U165" i="54"/>
  <c r="U301" i="54"/>
  <c r="U102" i="54"/>
  <c r="U310" i="54"/>
  <c r="U164" i="54"/>
  <c r="U120" i="54"/>
  <c r="U296" i="54"/>
  <c r="U297" i="54"/>
  <c r="U255" i="54"/>
  <c r="U368" i="54"/>
  <c r="U376" i="54"/>
  <c r="U344" i="54"/>
  <c r="U348" i="54"/>
  <c r="U320" i="54"/>
  <c r="U308" i="54"/>
  <c r="U182" i="54"/>
  <c r="U136" i="54"/>
  <c r="U88" i="54"/>
  <c r="U351" i="54"/>
  <c r="U345" i="54"/>
  <c r="U359" i="54"/>
  <c r="U360" i="54"/>
  <c r="U184" i="54"/>
  <c r="U366" i="54"/>
  <c r="U93" i="54"/>
  <c r="U354" i="54"/>
  <c r="U252" i="54"/>
  <c r="U369" i="54"/>
  <c r="U89" i="54"/>
  <c r="J273" i="41"/>
  <c r="J269" i="41"/>
  <c r="J270" i="41"/>
  <c r="J271" i="41"/>
  <c r="J272" i="41"/>
  <c r="J268" i="41"/>
  <c r="J267" i="41"/>
  <c r="J244" i="41"/>
  <c r="J241" i="41"/>
  <c r="J242" i="41"/>
  <c r="J243" i="41"/>
  <c r="J240" i="41"/>
  <c r="J217" i="41"/>
  <c r="J211" i="41"/>
  <c r="J212" i="41"/>
  <c r="J213" i="41"/>
  <c r="J214" i="41"/>
  <c r="J215" i="41"/>
  <c r="J216" i="41"/>
  <c r="J210" i="41"/>
  <c r="J187" i="41"/>
  <c r="J186" i="41"/>
  <c r="J185" i="41"/>
  <c r="J177" i="41"/>
  <c r="J178" i="41"/>
  <c r="J179" i="41"/>
  <c r="J180" i="41"/>
  <c r="J181" i="41"/>
  <c r="J182" i="41"/>
  <c r="J183" i="41"/>
  <c r="J184" i="41"/>
  <c r="J176" i="41"/>
  <c r="J152" i="41"/>
  <c r="J148" i="41"/>
  <c r="J149" i="41"/>
  <c r="J150" i="41"/>
  <c r="J151" i="41"/>
  <c r="J147" i="41"/>
  <c r="J146" i="41"/>
  <c r="J125" i="41"/>
  <c r="J122" i="41"/>
  <c r="J123" i="41"/>
  <c r="J124" i="41"/>
  <c r="J121" i="41"/>
  <c r="J98" i="41"/>
  <c r="J92" i="41"/>
  <c r="J93" i="41"/>
  <c r="J94" i="41"/>
  <c r="J95" i="41"/>
  <c r="J96" i="41"/>
  <c r="J97" i="41"/>
  <c r="J91" i="41"/>
  <c r="J57" i="41"/>
  <c r="J58" i="41"/>
  <c r="J59" i="41"/>
  <c r="J60" i="41"/>
  <c r="J61" i="41"/>
  <c r="J62" i="41"/>
  <c r="J63" i="41"/>
  <c r="J64" i="41"/>
  <c r="J65" i="41"/>
  <c r="J66" i="41"/>
  <c r="J67" i="41"/>
  <c r="J56" i="41"/>
  <c r="G78" i="41"/>
  <c r="G79" i="41"/>
  <c r="G80" i="41"/>
  <c r="G71" i="41"/>
  <c r="G72" i="41"/>
  <c r="G73" i="41"/>
  <c r="G74" i="41"/>
  <c r="G75" i="41"/>
  <c r="G76" i="41"/>
  <c r="G77" i="41"/>
  <c r="G70" i="41"/>
  <c r="T1059" i="52"/>
  <c r="T1058" i="52"/>
  <c r="T1057" i="52"/>
  <c r="T1056" i="52"/>
  <c r="T1055" i="52"/>
  <c r="T1054" i="52"/>
  <c r="T1053" i="52"/>
  <c r="T1052" i="52"/>
  <c r="T1051" i="52"/>
  <c r="T1050" i="52"/>
  <c r="T1049" i="52"/>
  <c r="T1048" i="52"/>
  <c r="T1047" i="52"/>
  <c r="T1046" i="52"/>
  <c r="T1045" i="52"/>
  <c r="T1044" i="52"/>
  <c r="T1043" i="52"/>
  <c r="T1042" i="52"/>
  <c r="T1041" i="52"/>
  <c r="T1040" i="52"/>
  <c r="T1039" i="52"/>
  <c r="T1038" i="52"/>
  <c r="T1037" i="52"/>
  <c r="T1036" i="52"/>
  <c r="T1035" i="52"/>
  <c r="T1034" i="52"/>
  <c r="T1033" i="52"/>
  <c r="T1032" i="52"/>
  <c r="T1298" i="52"/>
  <c r="T1031" i="52"/>
  <c r="T1030" i="52"/>
  <c r="T1029" i="52"/>
  <c r="T1297" i="52"/>
  <c r="T1028" i="52"/>
  <c r="T1027" i="52"/>
  <c r="T1026" i="52"/>
  <c r="T1025" i="52"/>
  <c r="T344" i="52"/>
  <c r="T343" i="52"/>
  <c r="T1024" i="52"/>
  <c r="T1023" i="52"/>
  <c r="T129" i="52"/>
  <c r="T342" i="52"/>
  <c r="T341" i="52"/>
  <c r="T1022" i="52"/>
  <c r="T1021" i="52"/>
  <c r="T171" i="52"/>
  <c r="T1020" i="52"/>
  <c r="T1019" i="52"/>
  <c r="T1018" i="52"/>
  <c r="T61" i="52"/>
  <c r="T1017" i="52"/>
  <c r="T340" i="52"/>
  <c r="T339" i="52"/>
  <c r="T170" i="52"/>
  <c r="T169" i="52"/>
  <c r="T168" i="52"/>
  <c r="T167" i="52"/>
  <c r="T338" i="52"/>
  <c r="T337" i="52"/>
  <c r="T336" i="52"/>
  <c r="T1016" i="52"/>
  <c r="T335" i="52"/>
  <c r="T1015" i="52"/>
  <c r="T334" i="52"/>
  <c r="T333" i="52"/>
  <c r="T332" i="52"/>
  <c r="T331" i="52"/>
  <c r="T330" i="52"/>
  <c r="T329" i="52"/>
  <c r="T328" i="52"/>
  <c r="T327" i="52"/>
  <c r="T326" i="52"/>
  <c r="T325" i="52"/>
  <c r="T324" i="52"/>
  <c r="T323" i="52"/>
  <c r="T322" i="52"/>
  <c r="T321" i="52"/>
  <c r="T320" i="52"/>
  <c r="T319" i="52"/>
  <c r="T318" i="52"/>
  <c r="T317" i="52"/>
  <c r="T316" i="52"/>
  <c r="T315" i="52"/>
  <c r="T1313" i="52"/>
  <c r="T1014" i="52"/>
  <c r="T314" i="52"/>
  <c r="T313" i="52"/>
  <c r="T312" i="52"/>
  <c r="T1013" i="52"/>
  <c r="T1012" i="52"/>
  <c r="T1011" i="52"/>
  <c r="T1010" i="52"/>
  <c r="T1009" i="52"/>
  <c r="T1008" i="52"/>
  <c r="T1007" i="52"/>
  <c r="T1006" i="52"/>
  <c r="T1005" i="52"/>
  <c r="T1004" i="52"/>
  <c r="T1003" i="52"/>
  <c r="T1002" i="52"/>
  <c r="T1001" i="52"/>
  <c r="T1000" i="52"/>
  <c r="T128" i="52"/>
  <c r="T999" i="52"/>
  <c r="T998" i="52"/>
  <c r="T127" i="52"/>
  <c r="T1312" i="52"/>
  <c r="T311" i="52"/>
  <c r="T997" i="52"/>
  <c r="T310" i="52"/>
  <c r="T309" i="52"/>
  <c r="T308" i="52"/>
  <c r="T307" i="52"/>
  <c r="T306" i="52"/>
  <c r="T305" i="52"/>
  <c r="T304" i="52"/>
  <c r="T303" i="52"/>
  <c r="T996" i="52"/>
  <c r="T60" i="52"/>
  <c r="T59" i="52"/>
  <c r="T995" i="52"/>
  <c r="T99" i="52"/>
  <c r="T166" i="52"/>
  <c r="T165" i="52"/>
  <c r="T994" i="52"/>
  <c r="T1311" i="52"/>
  <c r="T302" i="52"/>
  <c r="T98" i="52"/>
  <c r="T993" i="52"/>
  <c r="T992" i="52"/>
  <c r="T301" i="52"/>
  <c r="T300" i="52"/>
  <c r="T1296" i="52"/>
  <c r="T58" i="52"/>
  <c r="T57" i="52"/>
  <c r="T1295" i="52"/>
  <c r="T56" i="52"/>
  <c r="T55" i="52"/>
  <c r="T991" i="52"/>
  <c r="T990" i="52"/>
  <c r="T299" i="52"/>
  <c r="T989" i="52"/>
  <c r="T298" i="52"/>
  <c r="T1310" i="52"/>
  <c r="T988" i="52"/>
  <c r="T987" i="52"/>
  <c r="T97" i="52"/>
  <c r="T986" i="52"/>
  <c r="T985" i="52"/>
  <c r="T984" i="52"/>
  <c r="T297" i="52"/>
  <c r="T296" i="52"/>
  <c r="T983" i="52"/>
  <c r="T982" i="52"/>
  <c r="T981" i="52"/>
  <c r="T980" i="52"/>
  <c r="T979" i="52"/>
  <c r="T1294" i="52"/>
  <c r="T126" i="52"/>
  <c r="T978" i="52"/>
  <c r="T977" i="52"/>
  <c r="T976" i="52"/>
  <c r="T975" i="52"/>
  <c r="T974" i="52"/>
  <c r="T973" i="52"/>
  <c r="T972" i="52"/>
  <c r="T971" i="52"/>
  <c r="T970" i="52"/>
  <c r="T969" i="52"/>
  <c r="T1293" i="52"/>
  <c r="T968" i="52"/>
  <c r="T967" i="52"/>
  <c r="T966" i="52"/>
  <c r="T965" i="52"/>
  <c r="T964" i="52"/>
  <c r="T963" i="52"/>
  <c r="T962" i="52"/>
  <c r="T961" i="52"/>
  <c r="T960" i="52"/>
  <c r="T125" i="52"/>
  <c r="T124" i="52"/>
  <c r="T123" i="52"/>
  <c r="T54" i="52"/>
  <c r="T959" i="52"/>
  <c r="T53" i="52"/>
  <c r="T958" i="52"/>
  <c r="T957" i="52"/>
  <c r="T1292" i="52"/>
  <c r="T96" i="52"/>
  <c r="T95" i="52"/>
  <c r="T1291" i="52"/>
  <c r="T956" i="52"/>
  <c r="T955" i="52"/>
  <c r="T954" i="52"/>
  <c r="T953" i="52"/>
  <c r="T952" i="52"/>
  <c r="T1290" i="52"/>
  <c r="T1289" i="52"/>
  <c r="T951" i="52"/>
  <c r="T950" i="52"/>
  <c r="T949" i="52"/>
  <c r="T948" i="52"/>
  <c r="T947" i="52"/>
  <c r="T946" i="52"/>
  <c r="T945" i="52"/>
  <c r="T944" i="52"/>
  <c r="T295" i="52"/>
  <c r="T943" i="52"/>
  <c r="T942" i="52"/>
  <c r="T94" i="52"/>
  <c r="T941" i="52"/>
  <c r="T940" i="52"/>
  <c r="T939" i="52"/>
  <c r="T938" i="52"/>
  <c r="T937" i="52"/>
  <c r="T936" i="52"/>
  <c r="T935" i="52"/>
  <c r="T934" i="52"/>
  <c r="T933" i="52"/>
  <c r="T294" i="52"/>
  <c r="T932" i="52"/>
  <c r="T931" i="52"/>
  <c r="T930" i="52"/>
  <c r="T929" i="52"/>
  <c r="T928" i="52"/>
  <c r="T927" i="52"/>
  <c r="T926" i="52"/>
  <c r="T925" i="52"/>
  <c r="T924" i="52"/>
  <c r="T923" i="52"/>
  <c r="T922" i="52"/>
  <c r="T293" i="52"/>
  <c r="T921" i="52"/>
  <c r="T920" i="52"/>
  <c r="T122" i="52"/>
  <c r="T919" i="52"/>
  <c r="T1288" i="52"/>
  <c r="T918" i="52"/>
  <c r="T292" i="52"/>
  <c r="T917" i="52"/>
  <c r="T916" i="52"/>
  <c r="T915" i="52"/>
  <c r="T914" i="52"/>
  <c r="T291" i="52"/>
  <c r="T913" i="52"/>
  <c r="T290" i="52"/>
  <c r="T912" i="52"/>
  <c r="T289" i="52"/>
  <c r="T288" i="52"/>
  <c r="T911" i="52"/>
  <c r="T1287" i="52"/>
  <c r="T910" i="52"/>
  <c r="T287" i="52"/>
  <c r="T909" i="52"/>
  <c r="T908" i="52"/>
  <c r="T164" i="52"/>
  <c r="T907" i="52"/>
  <c r="T1286" i="52"/>
  <c r="T906" i="52"/>
  <c r="T1285" i="52"/>
  <c r="T905" i="52"/>
  <c r="T904" i="52"/>
  <c r="T903" i="52"/>
  <c r="T902" i="52"/>
  <c r="T901" i="52"/>
  <c r="T1284" i="52"/>
  <c r="T900" i="52"/>
  <c r="T899" i="52"/>
  <c r="T1283" i="52"/>
  <c r="T1309" i="52"/>
  <c r="T1282" i="52"/>
  <c r="T121" i="52"/>
  <c r="T898" i="52"/>
  <c r="T1281" i="52"/>
  <c r="T897" i="52"/>
  <c r="T896" i="52"/>
  <c r="T1280" i="52"/>
  <c r="T895" i="52"/>
  <c r="T894" i="52"/>
  <c r="T1279" i="52"/>
  <c r="T1278" i="52"/>
  <c r="T893" i="52"/>
  <c r="T892" i="52"/>
  <c r="T891" i="52"/>
  <c r="T890" i="52"/>
  <c r="T1277" i="52"/>
  <c r="T1276" i="52"/>
  <c r="T889" i="52"/>
  <c r="T1275" i="52"/>
  <c r="T888" i="52"/>
  <c r="T887" i="52"/>
  <c r="T886" i="52"/>
  <c r="T885" i="52"/>
  <c r="T884" i="52"/>
  <c r="T883" i="52"/>
  <c r="T882" i="52"/>
  <c r="T881" i="52"/>
  <c r="T880" i="52"/>
  <c r="T879" i="52"/>
  <c r="T878" i="52"/>
  <c r="T877" i="52"/>
  <c r="T876" i="52"/>
  <c r="T875" i="52"/>
  <c r="T1274" i="52"/>
  <c r="T874" i="52"/>
  <c r="T873" i="52"/>
  <c r="T872" i="52"/>
  <c r="T871" i="52"/>
  <c r="T870" i="52"/>
  <c r="T196" i="52"/>
  <c r="T195" i="52"/>
  <c r="T869" i="52"/>
  <c r="T868" i="52"/>
  <c r="T867" i="52"/>
  <c r="T866" i="52"/>
  <c r="T865" i="52"/>
  <c r="T864" i="52"/>
  <c r="T863" i="52"/>
  <c r="T194" i="52"/>
  <c r="T862" i="52"/>
  <c r="T861" i="52"/>
  <c r="T860" i="52"/>
  <c r="T859" i="52"/>
  <c r="T858" i="52"/>
  <c r="T857" i="52"/>
  <c r="T856" i="52"/>
  <c r="T855" i="52"/>
  <c r="T1273" i="52"/>
  <c r="T1272" i="52"/>
  <c r="T1271" i="52"/>
  <c r="T1270" i="52"/>
  <c r="T1269" i="52"/>
  <c r="T854" i="52"/>
  <c r="T853" i="52"/>
  <c r="T852" i="52"/>
  <c r="T851" i="52"/>
  <c r="T193" i="52"/>
  <c r="T1268" i="52"/>
  <c r="T1267" i="52"/>
  <c r="T1266" i="52"/>
  <c r="T1265" i="52"/>
  <c r="T850" i="52"/>
  <c r="T1264" i="52"/>
  <c r="T192" i="52"/>
  <c r="T1263" i="52"/>
  <c r="T1262" i="52"/>
  <c r="T1261" i="52"/>
  <c r="T191" i="52"/>
  <c r="F426" i="41"/>
  <c r="F425" i="41"/>
  <c r="F424" i="41"/>
  <c r="F423" i="41"/>
  <c r="F422" i="41"/>
  <c r="F421" i="41"/>
  <c r="F420" i="41"/>
  <c r="F230" i="50" l="1"/>
  <c r="F231" i="50"/>
  <c r="F232" i="50"/>
  <c r="F233" i="50"/>
  <c r="F234" i="50"/>
  <c r="F235" i="50"/>
  <c r="F229" i="50"/>
  <c r="H235" i="50"/>
  <c r="G235" i="50"/>
  <c r="I364" i="41"/>
  <c r="I365" i="41"/>
  <c r="I366" i="41"/>
  <c r="I367" i="41"/>
  <c r="I363" i="41"/>
  <c r="I299" i="41"/>
  <c r="I394" i="41"/>
  <c r="I392" i="41"/>
  <c r="I391" i="41"/>
  <c r="I390" i="41"/>
  <c r="I389" i="41"/>
  <c r="I388" i="41"/>
  <c r="I338" i="41"/>
  <c r="I337" i="41"/>
  <c r="I336" i="41"/>
  <c r="I335" i="41"/>
  <c r="I334" i="41"/>
  <c r="I333" i="41"/>
  <c r="I332" i="41"/>
  <c r="I331" i="41"/>
  <c r="I307" i="41"/>
  <c r="I306" i="41"/>
  <c r="I305" i="41"/>
  <c r="I304" i="41"/>
  <c r="I303" i="41"/>
  <c r="I302" i="41"/>
  <c r="I301" i="41"/>
  <c r="I300" i="41"/>
  <c r="I298" i="41"/>
  <c r="I297" i="41"/>
  <c r="I296" i="41"/>
  <c r="C3" i="53"/>
  <c r="C4" i="53"/>
  <c r="C5" i="53"/>
  <c r="C6" i="53"/>
  <c r="C7" i="53"/>
  <c r="C8" i="53"/>
  <c r="C9" i="53"/>
  <c r="C10" i="53"/>
  <c r="C11" i="53"/>
  <c r="C12" i="53"/>
  <c r="C13" i="53"/>
  <c r="C14" i="53"/>
  <c r="C15" i="53"/>
  <c r="C16" i="53"/>
  <c r="C17" i="53"/>
  <c r="C18" i="53"/>
  <c r="C19" i="53"/>
  <c r="C2" i="53"/>
  <c r="T1074" i="52"/>
  <c r="T1075" i="52"/>
  <c r="T357" i="52"/>
  <c r="T358" i="52"/>
  <c r="T62" i="52"/>
  <c r="T1076" i="52"/>
  <c r="T359" i="52"/>
  <c r="T360" i="52"/>
  <c r="T1077" i="52"/>
  <c r="T1078" i="52"/>
  <c r="T1079" i="52"/>
  <c r="T1080" i="52"/>
  <c r="T131" i="52"/>
  <c r="T132" i="52"/>
  <c r="T1081" i="52"/>
  <c r="T1082" i="52"/>
  <c r="T173" i="52"/>
  <c r="T174" i="52"/>
  <c r="T1083" i="52"/>
  <c r="T1084" i="52"/>
  <c r="T1085" i="52"/>
  <c r="T1086" i="52"/>
  <c r="T1087" i="52"/>
  <c r="T1088" i="52"/>
  <c r="T1089" i="52"/>
  <c r="T361" i="52"/>
  <c r="T362" i="52"/>
  <c r="T201" i="52"/>
  <c r="T363" i="52"/>
  <c r="T364" i="52"/>
  <c r="T133" i="52"/>
  <c r="T4" i="52"/>
  <c r="T365" i="52"/>
  <c r="T366" i="52"/>
  <c r="T367" i="52"/>
  <c r="T368" i="52"/>
  <c r="T369" i="52"/>
  <c r="T370" i="52"/>
  <c r="T371" i="52"/>
  <c r="T372" i="52"/>
  <c r="T79" i="52"/>
  <c r="T373" i="52"/>
  <c r="T374" i="52"/>
  <c r="T1090" i="52"/>
  <c r="T375" i="52"/>
  <c r="T376" i="52"/>
  <c r="T377" i="52"/>
  <c r="T1091" i="52"/>
  <c r="T1092" i="52"/>
  <c r="T1093" i="52"/>
  <c r="T1094" i="52"/>
  <c r="T63" i="52"/>
  <c r="T64" i="52"/>
  <c r="T378" i="52"/>
  <c r="T100" i="52"/>
  <c r="T5" i="52"/>
  <c r="T6" i="52"/>
  <c r="T7" i="52"/>
  <c r="T8" i="52"/>
  <c r="T9" i="52"/>
  <c r="T379" i="52"/>
  <c r="T1095" i="52"/>
  <c r="T380" i="52"/>
  <c r="T1096" i="52"/>
  <c r="T1097" i="52"/>
  <c r="T381" i="52"/>
  <c r="T382" i="52"/>
  <c r="T65" i="52"/>
  <c r="T1098" i="52"/>
  <c r="T383" i="52"/>
  <c r="T384" i="52"/>
  <c r="T1099" i="52"/>
  <c r="T1100" i="52"/>
  <c r="T1101" i="52"/>
  <c r="T1102" i="52"/>
  <c r="T134" i="52"/>
  <c r="T135" i="52"/>
  <c r="T1103" i="52"/>
  <c r="T1104" i="52"/>
  <c r="T175" i="52"/>
  <c r="T176" i="52"/>
  <c r="T1105" i="52"/>
  <c r="T1106" i="52"/>
  <c r="T1107" i="52"/>
  <c r="T1108" i="52"/>
  <c r="T1109" i="52"/>
  <c r="T1110" i="52"/>
  <c r="T1111" i="52"/>
  <c r="T385" i="52"/>
  <c r="T386" i="52"/>
  <c r="T202" i="52"/>
  <c r="T387" i="52"/>
  <c r="T388" i="52"/>
  <c r="T136" i="52"/>
  <c r="T10" i="52"/>
  <c r="T389" i="52"/>
  <c r="T390" i="52"/>
  <c r="T391" i="52"/>
  <c r="T392" i="52"/>
  <c r="T393" i="52"/>
  <c r="T394" i="52"/>
  <c r="T395" i="52"/>
  <c r="T396" i="52"/>
  <c r="T80" i="52"/>
  <c r="T397" i="52"/>
  <c r="T398" i="52"/>
  <c r="T399" i="52"/>
  <c r="T1112" i="52"/>
  <c r="T400" i="52"/>
  <c r="T401" i="52"/>
  <c r="T402" i="52"/>
  <c r="T1113" i="52"/>
  <c r="T1114" i="52"/>
  <c r="T1115" i="52"/>
  <c r="T1116" i="52"/>
  <c r="T66" i="52"/>
  <c r="T67" i="52"/>
  <c r="T403" i="52"/>
  <c r="T101" i="52"/>
  <c r="T11" i="52"/>
  <c r="T12" i="52"/>
  <c r="T13" i="52"/>
  <c r="T14" i="52"/>
  <c r="T15" i="52"/>
  <c r="T404" i="52"/>
  <c r="T1117" i="52"/>
  <c r="T405" i="52"/>
  <c r="T1118" i="52"/>
  <c r="T1119" i="52"/>
  <c r="T406" i="52"/>
  <c r="T407" i="52"/>
  <c r="T68" i="52"/>
  <c r="T1120" i="52"/>
  <c r="T408" i="52"/>
  <c r="T409" i="52"/>
  <c r="T1121" i="52"/>
  <c r="T1122" i="52"/>
  <c r="T1123" i="52"/>
  <c r="T1124" i="52"/>
  <c r="T197" i="52"/>
  <c r="T137" i="52"/>
  <c r="T1125" i="52"/>
  <c r="T1126" i="52"/>
  <c r="T177" i="52"/>
  <c r="T178" i="52"/>
  <c r="T1127" i="52"/>
  <c r="T1128" i="52"/>
  <c r="T1129" i="52"/>
  <c r="T1130" i="52"/>
  <c r="T1131" i="52"/>
  <c r="T1132" i="52"/>
  <c r="T1133" i="52"/>
  <c r="T410" i="52"/>
  <c r="T411" i="52"/>
  <c r="T203" i="52"/>
  <c r="T412" i="52"/>
  <c r="T413" i="52"/>
  <c r="T138" i="52"/>
  <c r="T16" i="52"/>
  <c r="T414" i="52"/>
  <c r="T415" i="52"/>
  <c r="T416" i="52"/>
  <c r="T417" i="52"/>
  <c r="T418" i="52"/>
  <c r="T419" i="52"/>
  <c r="T420" i="52"/>
  <c r="T421" i="52"/>
  <c r="T81" i="52"/>
  <c r="T422" i="52"/>
  <c r="T423" i="52"/>
  <c r="T424" i="52"/>
  <c r="T1134" i="52"/>
  <c r="T425" i="52"/>
  <c r="T426" i="52"/>
  <c r="T427" i="52"/>
  <c r="T1135" i="52"/>
  <c r="T1136" i="52"/>
  <c r="T1137" i="52"/>
  <c r="T1138" i="52"/>
  <c r="T69" i="52"/>
  <c r="T70" i="52"/>
  <c r="T428" i="52"/>
  <c r="T102" i="52"/>
  <c r="T17" i="52"/>
  <c r="T18" i="52"/>
  <c r="T19" i="52"/>
  <c r="T20" i="52"/>
  <c r="T21" i="52"/>
  <c r="T429" i="52"/>
  <c r="T1139" i="52"/>
  <c r="T430" i="52"/>
  <c r="T1140" i="52"/>
  <c r="T1141" i="52"/>
  <c r="T431" i="52"/>
  <c r="T432" i="52"/>
  <c r="T71" i="52"/>
  <c r="T1142" i="52"/>
  <c r="T1143" i="52"/>
  <c r="T433" i="52"/>
  <c r="T434" i="52"/>
  <c r="T1144" i="52"/>
  <c r="T1145" i="52"/>
  <c r="T1146" i="52"/>
  <c r="T1147" i="52"/>
  <c r="T2" i="52"/>
  <c r="T139" i="52"/>
  <c r="T140" i="52"/>
  <c r="T435" i="52"/>
  <c r="T436" i="52"/>
  <c r="T437" i="52"/>
  <c r="T1148" i="52"/>
  <c r="T1149" i="52"/>
  <c r="T141" i="52"/>
  <c r="T142" i="52"/>
  <c r="T1150" i="52"/>
  <c r="T1151" i="52"/>
  <c r="T1152" i="52"/>
  <c r="T1153" i="52"/>
  <c r="T1154" i="52"/>
  <c r="T1155" i="52"/>
  <c r="T1156" i="52"/>
  <c r="T1157" i="52"/>
  <c r="T438" i="52"/>
  <c r="T439" i="52"/>
  <c r="T198" i="52"/>
  <c r="T440" i="52"/>
  <c r="T441" i="52"/>
  <c r="T143" i="52"/>
  <c r="T22" i="52"/>
  <c r="T442" i="52"/>
  <c r="T443" i="52"/>
  <c r="T444" i="52"/>
  <c r="T445" i="52"/>
  <c r="T446" i="52"/>
  <c r="T447" i="52"/>
  <c r="T448" i="52"/>
  <c r="T449" i="52"/>
  <c r="T82" i="52"/>
  <c r="T450" i="52"/>
  <c r="T451" i="52"/>
  <c r="T452" i="52"/>
  <c r="T453" i="52"/>
  <c r="T454" i="52"/>
  <c r="T1158" i="52"/>
  <c r="T455" i="52"/>
  <c r="T456" i="52"/>
  <c r="T457" i="52"/>
  <c r="T1159" i="52"/>
  <c r="T1160" i="52"/>
  <c r="T1161" i="52"/>
  <c r="T1162" i="52"/>
  <c r="T72" i="52"/>
  <c r="T73" i="52"/>
  <c r="T74" i="52"/>
  <c r="T458" i="52"/>
  <c r="T103" i="52"/>
  <c r="T23" i="52"/>
  <c r="T24" i="52"/>
  <c r="T25" i="52"/>
  <c r="T1163" i="52"/>
  <c r="T26" i="52"/>
  <c r="T27" i="52"/>
  <c r="T28" i="52"/>
  <c r="T1164" i="52"/>
  <c r="T459" i="52"/>
  <c r="T1165" i="52"/>
  <c r="T460" i="52"/>
  <c r="T1166" i="52"/>
  <c r="T1167" i="52"/>
  <c r="T461" i="52"/>
  <c r="T462" i="52"/>
  <c r="T75" i="52"/>
  <c r="T1168" i="52"/>
  <c r="T1169" i="52"/>
  <c r="T1170" i="52"/>
  <c r="T463" i="52"/>
  <c r="T464" i="52"/>
  <c r="T1171" i="52"/>
  <c r="T1172" i="52"/>
  <c r="T1173" i="52"/>
  <c r="T1174" i="52"/>
  <c r="T1175" i="52"/>
  <c r="T3" i="52"/>
  <c r="T144" i="52"/>
  <c r="T145" i="52"/>
  <c r="T465" i="52"/>
  <c r="T466" i="52"/>
  <c r="T467" i="52"/>
  <c r="T468" i="52"/>
  <c r="T1176" i="52"/>
  <c r="T1177" i="52"/>
  <c r="T146" i="52"/>
  <c r="T147" i="52"/>
  <c r="T469" i="52"/>
  <c r="T1178" i="52"/>
  <c r="T1179" i="52"/>
  <c r="T1180" i="52"/>
  <c r="T1181" i="52"/>
  <c r="T1182" i="52"/>
  <c r="T1183" i="52"/>
  <c r="T470" i="52"/>
  <c r="T1184" i="52"/>
  <c r="T1185" i="52"/>
  <c r="T471" i="52"/>
  <c r="T472" i="52"/>
  <c r="T199" i="52"/>
  <c r="T473" i="52"/>
  <c r="T474" i="52"/>
  <c r="T148" i="52"/>
  <c r="T29" i="52"/>
  <c r="T200" i="52"/>
  <c r="T475" i="52"/>
  <c r="T476" i="52"/>
  <c r="T477" i="52"/>
  <c r="T478" i="52"/>
  <c r="T479" i="52"/>
  <c r="T480" i="52"/>
  <c r="T481" i="52"/>
  <c r="T482" i="52"/>
  <c r="T83" i="52"/>
  <c r="T483" i="52"/>
  <c r="T484" i="52"/>
  <c r="T485" i="52"/>
  <c r="T486" i="52"/>
  <c r="T487" i="52"/>
  <c r="T488" i="52"/>
  <c r="T1186" i="52"/>
  <c r="T489" i="52"/>
  <c r="T490" i="52"/>
  <c r="T491" i="52"/>
  <c r="T1187" i="52"/>
  <c r="T1188" i="52"/>
  <c r="T1189" i="52"/>
  <c r="T1190" i="52"/>
  <c r="T76" i="52"/>
  <c r="T492" i="52"/>
  <c r="T77" i="52"/>
  <c r="T78" i="52"/>
  <c r="T493" i="52"/>
  <c r="T104" i="52"/>
  <c r="T30" i="52"/>
  <c r="T31" i="52"/>
  <c r="T32" i="52"/>
  <c r="T1191" i="52"/>
  <c r="T33" i="52"/>
  <c r="T34" i="52"/>
  <c r="T35" i="52"/>
  <c r="T1192" i="52"/>
  <c r="T494" i="52"/>
  <c r="T495" i="52"/>
  <c r="T1193" i="52"/>
  <c r="T625" i="52"/>
  <c r="T1205" i="52"/>
  <c r="T620" i="52"/>
  <c r="T621" i="52"/>
  <c r="T622" i="52"/>
  <c r="T512" i="52"/>
  <c r="T629" i="52"/>
  <c r="T630" i="52"/>
  <c r="T631" i="52"/>
  <c r="T635" i="52"/>
  <c r="T626" i="52"/>
  <c r="T155" i="52"/>
  <c r="T1221" i="52"/>
  <c r="T1222" i="52"/>
  <c r="T610" i="52"/>
  <c r="T609" i="52"/>
  <c r="T619" i="52"/>
  <c r="T611" i="52"/>
  <c r="T1209" i="52"/>
  <c r="T514" i="52"/>
  <c r="T608" i="52"/>
  <c r="T607" i="52"/>
  <c r="T508" i="52"/>
  <c r="T605" i="52"/>
  <c r="T623" i="52"/>
  <c r="T1206" i="52"/>
  <c r="T513" i="52"/>
  <c r="T606" i="52"/>
  <c r="T628" i="52"/>
  <c r="T627" i="52"/>
  <c r="T624" i="52"/>
  <c r="T612" i="52"/>
  <c r="T614" i="52"/>
  <c r="T613" i="52"/>
  <c r="T616" i="52"/>
  <c r="T615" i="52"/>
  <c r="T618" i="52"/>
  <c r="T215" i="52"/>
  <c r="T1194" i="52"/>
  <c r="T1195" i="52"/>
  <c r="T1200" i="52"/>
  <c r="T496" i="52"/>
  <c r="T1197" i="52"/>
  <c r="T1198" i="52"/>
  <c r="T1199" i="52"/>
  <c r="T1196" i="52"/>
  <c r="T180" i="52"/>
  <c r="T179" i="52"/>
  <c r="T181" i="52"/>
  <c r="T497" i="52"/>
  <c r="T500" i="52"/>
  <c r="T501" i="52"/>
  <c r="T502" i="52"/>
  <c r="T503" i="52"/>
  <c r="T1202" i="52"/>
  <c r="T498" i="52"/>
  <c r="T1201" i="52"/>
  <c r="T509" i="52"/>
  <c r="T1203" i="52"/>
  <c r="T1204" i="52"/>
  <c r="T499" i="52"/>
  <c r="T636" i="52"/>
  <c r="T637" i="52"/>
  <c r="T638" i="52"/>
  <c r="T182" i="52"/>
  <c r="T504" i="52"/>
  <c r="T505" i="52"/>
  <c r="T183" i="52"/>
  <c r="T184" i="52"/>
  <c r="T507" i="52"/>
  <c r="T506" i="52"/>
  <c r="T519" i="52"/>
  <c r="T520" i="52"/>
  <c r="T517" i="52"/>
  <c r="T1208" i="52"/>
  <c r="T518" i="52"/>
  <c r="T105" i="52"/>
  <c r="T1210" i="52"/>
  <c r="T522" i="52"/>
  <c r="T1207" i="52"/>
  <c r="T521" i="52"/>
  <c r="T1211" i="52"/>
  <c r="T1302" i="52"/>
  <c r="T511" i="52"/>
  <c r="T1212" i="52"/>
  <c r="T523" i="52"/>
  <c r="T524" i="52"/>
  <c r="T515" i="52"/>
  <c r="T207" i="52"/>
  <c r="T532" i="52"/>
  <c r="T531" i="52"/>
  <c r="T530" i="52"/>
  <c r="T206" i="52"/>
  <c r="T1216" i="52"/>
  <c r="T525" i="52"/>
  <c r="T1213" i="52"/>
  <c r="T208" i="52"/>
  <c r="T516" i="52"/>
  <c r="T510" i="52"/>
  <c r="T1214" i="52"/>
  <c r="T632" i="52"/>
  <c r="T633" i="52"/>
  <c r="T634" i="52"/>
  <c r="T1215" i="52"/>
  <c r="T529" i="52"/>
  <c r="T527" i="52"/>
  <c r="T528" i="52"/>
  <c r="T205" i="52"/>
  <c r="T526" i="52"/>
  <c r="T149" i="52"/>
  <c r="T603" i="52"/>
  <c r="T43" i="52"/>
  <c r="T597" i="52"/>
  <c r="T224" i="52"/>
  <c r="T600" i="52"/>
  <c r="T599" i="52"/>
  <c r="T598" i="52"/>
  <c r="T225" i="52"/>
  <c r="T152" i="52"/>
  <c r="T221" i="52"/>
  <c r="T223" i="52"/>
  <c r="T226" i="52"/>
  <c r="T227" i="52"/>
  <c r="T222" i="52"/>
  <c r="T595" i="52"/>
  <c r="T593" i="52"/>
  <c r="T594" i="52"/>
  <c r="T596" i="52"/>
  <c r="T42" i="52"/>
  <c r="T41" i="52"/>
  <c r="T220" i="52"/>
  <c r="T582" i="52"/>
  <c r="T584" i="52"/>
  <c r="T590" i="52"/>
  <c r="T591" i="52"/>
  <c r="T592" i="52"/>
  <c r="T589" i="52"/>
  <c r="T588" i="52"/>
  <c r="T585" i="52"/>
  <c r="T586" i="52"/>
  <c r="T587" i="52"/>
  <c r="T560" i="52"/>
  <c r="T549" i="52"/>
  <c r="T559" i="52"/>
  <c r="T562" i="52"/>
  <c r="T564" i="52"/>
  <c r="T561" i="52"/>
  <c r="T563" i="52"/>
  <c r="T567" i="52"/>
  <c r="T568" i="52"/>
  <c r="T1218" i="52"/>
  <c r="T566" i="52"/>
  <c r="T565" i="52"/>
  <c r="T110" i="52"/>
  <c r="T543" i="52"/>
  <c r="T542" i="52"/>
  <c r="T534" i="52"/>
  <c r="T535" i="52"/>
  <c r="T541" i="52"/>
  <c r="T540" i="52"/>
  <c r="T539" i="52"/>
  <c r="T533" i="52"/>
  <c r="T537" i="52"/>
  <c r="T617" i="52"/>
  <c r="T538" i="52"/>
  <c r="T536" i="52"/>
  <c r="T209" i="52"/>
  <c r="T572" i="52"/>
  <c r="T84" i="52"/>
  <c r="T571" i="52"/>
  <c r="T85" i="52"/>
  <c r="T550" i="52"/>
  <c r="T555" i="52"/>
  <c r="T1217" i="52"/>
  <c r="T86" i="52"/>
  <c r="T544" i="52"/>
  <c r="T545" i="52"/>
  <c r="T546" i="52"/>
  <c r="T547" i="52"/>
  <c r="T639" i="52"/>
  <c r="T548" i="52"/>
  <c r="T552" i="52"/>
  <c r="T553" i="52"/>
  <c r="T551" i="52"/>
  <c r="T554" i="52"/>
  <c r="T150" i="52"/>
  <c r="T151" i="52"/>
  <c r="T557" i="52"/>
  <c r="T556" i="52"/>
  <c r="T228" i="52"/>
  <c r="T558" i="52"/>
  <c r="T106" i="52"/>
  <c r="T107" i="52"/>
  <c r="T108" i="52"/>
  <c r="T37" i="52"/>
  <c r="T36" i="52"/>
  <c r="T214" i="52"/>
  <c r="T580" i="52"/>
  <c r="T213" i="52"/>
  <c r="T38" i="52"/>
  <c r="T577" i="52"/>
  <c r="T211" i="52"/>
  <c r="T578" i="52"/>
  <c r="T569" i="52"/>
  <c r="T212" i="52"/>
  <c r="T579" i="52"/>
  <c r="T40" i="52"/>
  <c r="T1220" i="52"/>
  <c r="T87" i="52"/>
  <c r="T1219" i="52"/>
  <c r="T39" i="52"/>
  <c r="T581" i="52"/>
  <c r="T583" i="52"/>
  <c r="T109" i="52"/>
  <c r="T601" i="52"/>
  <c r="T602" i="52"/>
  <c r="T573" i="52"/>
  <c r="T574" i="52"/>
  <c r="T604" i="52"/>
  <c r="T1303" i="52"/>
  <c r="T576" i="52"/>
  <c r="T575" i="52"/>
  <c r="T204" i="52"/>
  <c r="T570" i="52"/>
  <c r="T210" i="52"/>
  <c r="T216" i="52"/>
  <c r="T217" i="52"/>
  <c r="T218" i="52"/>
  <c r="T219" i="52"/>
  <c r="T153" i="52"/>
  <c r="T154" i="52"/>
  <c r="T111" i="52"/>
  <c r="T835" i="52"/>
  <c r="T1238" i="52"/>
  <c r="T664" i="52"/>
  <c r="T1236" i="52"/>
  <c r="T675" i="52"/>
  <c r="T676" i="52"/>
  <c r="T830" i="52"/>
  <c r="T831" i="52"/>
  <c r="T832" i="52"/>
  <c r="T678" i="52"/>
  <c r="T839" i="52"/>
  <c r="T840" i="52"/>
  <c r="T673" i="52"/>
  <c r="T665" i="52"/>
  <c r="T841" i="52"/>
  <c r="T674" i="52"/>
  <c r="T845" i="52"/>
  <c r="T836" i="52"/>
  <c r="T163" i="52"/>
  <c r="T833" i="52"/>
  <c r="T672" i="52"/>
  <c r="T663" i="52"/>
  <c r="T671" i="52"/>
  <c r="T1259" i="52"/>
  <c r="T1260" i="52"/>
  <c r="T820" i="52"/>
  <c r="T1240" i="52"/>
  <c r="T819" i="52"/>
  <c r="T829" i="52"/>
  <c r="T1242" i="52"/>
  <c r="T821" i="52"/>
  <c r="T1243" i="52"/>
  <c r="T680" i="52"/>
  <c r="T818" i="52"/>
  <c r="T817" i="52"/>
  <c r="T677" i="52"/>
  <c r="T667" i="52"/>
  <c r="T815" i="52"/>
  <c r="T1237" i="52"/>
  <c r="T679" i="52"/>
  <c r="T816" i="52"/>
  <c r="T838" i="52"/>
  <c r="T837" i="52"/>
  <c r="T834" i="52"/>
  <c r="T822" i="52"/>
  <c r="T824" i="52"/>
  <c r="T823" i="52"/>
  <c r="T826" i="52"/>
  <c r="T825" i="52"/>
  <c r="T828" i="52"/>
  <c r="T245" i="52"/>
  <c r="T1223" i="52"/>
  <c r="T1224" i="52"/>
  <c r="T1225" i="52"/>
  <c r="T1230" i="52"/>
  <c r="T640" i="52"/>
  <c r="T1227" i="52"/>
  <c r="T1228" i="52"/>
  <c r="T1229" i="52"/>
  <c r="T1226" i="52"/>
  <c r="T186" i="52"/>
  <c r="T185" i="52"/>
  <c r="T187" i="52"/>
  <c r="T641" i="52"/>
  <c r="T666" i="52"/>
  <c r="T645" i="52"/>
  <c r="T646" i="52"/>
  <c r="T647" i="52"/>
  <c r="T648" i="52"/>
  <c r="T650" i="52"/>
  <c r="T1235" i="52"/>
  <c r="T1232" i="52"/>
  <c r="T642" i="52"/>
  <c r="T643" i="52"/>
  <c r="T1231" i="52"/>
  <c r="T668" i="52"/>
  <c r="T1233" i="52"/>
  <c r="T1234" i="52"/>
  <c r="T644" i="52"/>
  <c r="T846" i="52"/>
  <c r="T847" i="52"/>
  <c r="T848" i="52"/>
  <c r="T188" i="52"/>
  <c r="T652" i="52"/>
  <c r="T649" i="52"/>
  <c r="T654" i="52"/>
  <c r="T651" i="52"/>
  <c r="T653" i="52"/>
  <c r="T655" i="52"/>
  <c r="T657" i="52"/>
  <c r="T656" i="52"/>
  <c r="T660" i="52"/>
  <c r="T189" i="52"/>
  <c r="T190" i="52"/>
  <c r="T659" i="52"/>
  <c r="T658" i="52"/>
  <c r="T662" i="52"/>
  <c r="T661" i="52"/>
  <c r="T687" i="52"/>
  <c r="T686" i="52"/>
  <c r="T688" i="52"/>
  <c r="T684" i="52"/>
  <c r="T1241" i="52"/>
  <c r="T685" i="52"/>
  <c r="T112" i="52"/>
  <c r="T1244" i="52"/>
  <c r="T690" i="52"/>
  <c r="T1239" i="52"/>
  <c r="T689" i="52"/>
  <c r="T1245" i="52"/>
  <c r="T1304" i="52"/>
  <c r="T670" i="52"/>
  <c r="T682" i="52"/>
  <c r="T1246" i="52"/>
  <c r="T692" i="52"/>
  <c r="T691" i="52"/>
  <c r="T693" i="52"/>
  <c r="T702" i="52"/>
  <c r="T708" i="52"/>
  <c r="T681" i="52"/>
  <c r="T707" i="52"/>
  <c r="T234" i="52"/>
  <c r="T706" i="52"/>
  <c r="T705" i="52"/>
  <c r="T704" i="52"/>
  <c r="T703" i="52"/>
  <c r="T232" i="52"/>
  <c r="T233" i="52"/>
  <c r="T1250" i="52"/>
  <c r="T709" i="52"/>
  <c r="T695" i="52"/>
  <c r="T1247" i="52"/>
  <c r="T694" i="52"/>
  <c r="T696" i="52"/>
  <c r="T113" i="52"/>
  <c r="T235" i="52"/>
  <c r="T711" i="52"/>
  <c r="T710" i="52"/>
  <c r="T683" i="52"/>
  <c r="T669" i="52"/>
  <c r="T1248" i="52"/>
  <c r="T701" i="52"/>
  <c r="T842" i="52"/>
  <c r="T843" i="52"/>
  <c r="T844" i="52"/>
  <c r="T1249" i="52"/>
  <c r="T230" i="52"/>
  <c r="T700" i="52"/>
  <c r="T698" i="52"/>
  <c r="T699" i="52"/>
  <c r="T231" i="52"/>
  <c r="T697" i="52"/>
  <c r="T771" i="52"/>
  <c r="T156" i="52"/>
  <c r="T813" i="52"/>
  <c r="T52" i="52"/>
  <c r="T806" i="52"/>
  <c r="T278" i="52"/>
  <c r="T279" i="52"/>
  <c r="T805" i="52"/>
  <c r="T810" i="52"/>
  <c r="T277" i="52"/>
  <c r="T809" i="52"/>
  <c r="T159" i="52"/>
  <c r="T808" i="52"/>
  <c r="T807" i="52"/>
  <c r="T282" i="52"/>
  <c r="T280" i="52"/>
  <c r="T281" i="52"/>
  <c r="T160" i="52"/>
  <c r="T266" i="52"/>
  <c r="T267" i="52"/>
  <c r="T270" i="52"/>
  <c r="T804" i="52"/>
  <c r="T273" i="52"/>
  <c r="T275" i="52"/>
  <c r="T274" i="52"/>
  <c r="T276" i="52"/>
  <c r="T259" i="52"/>
  <c r="T265" i="52"/>
  <c r="T264" i="52"/>
  <c r="T268" i="52"/>
  <c r="T260" i="52"/>
  <c r="T269" i="52"/>
  <c r="T261" i="52"/>
  <c r="T263" i="52"/>
  <c r="T262" i="52"/>
  <c r="T283" i="52"/>
  <c r="T284" i="52"/>
  <c r="T271" i="52"/>
  <c r="T272" i="52"/>
  <c r="T257" i="52"/>
  <c r="T255" i="52"/>
  <c r="T258" i="52"/>
  <c r="T802" i="52"/>
  <c r="T800" i="52"/>
  <c r="T801" i="52"/>
  <c r="T803" i="52"/>
  <c r="T256" i="52"/>
  <c r="T93" i="52"/>
  <c r="T785" i="52"/>
  <c r="T51" i="52"/>
  <c r="T50" i="52"/>
  <c r="T253" i="52"/>
  <c r="T787" i="52"/>
  <c r="T251" i="52"/>
  <c r="T786" i="52"/>
  <c r="T791" i="52"/>
  <c r="T790" i="52"/>
  <c r="T797" i="52"/>
  <c r="T91" i="52"/>
  <c r="T798" i="52"/>
  <c r="T799" i="52"/>
  <c r="T796" i="52"/>
  <c r="T795" i="52"/>
  <c r="T792" i="52"/>
  <c r="T793" i="52"/>
  <c r="T794" i="52"/>
  <c r="T752" i="52"/>
  <c r="T740" i="52"/>
  <c r="T751" i="52"/>
  <c r="T754" i="52"/>
  <c r="T757" i="52"/>
  <c r="T758" i="52"/>
  <c r="T753" i="52"/>
  <c r="T755" i="52"/>
  <c r="T756" i="52"/>
  <c r="T1255" i="52"/>
  <c r="T765" i="52"/>
  <c r="T766" i="52"/>
  <c r="T1256" i="52"/>
  <c r="T764" i="52"/>
  <c r="T763" i="52"/>
  <c r="T760" i="52"/>
  <c r="T759" i="52"/>
  <c r="T761" i="52"/>
  <c r="T762" i="52"/>
  <c r="T117" i="52"/>
  <c r="T768" i="52"/>
  <c r="T119" i="52"/>
  <c r="T767" i="52"/>
  <c r="T728" i="52"/>
  <c r="T729" i="52"/>
  <c r="T731" i="52"/>
  <c r="T726" i="52"/>
  <c r="T727" i="52"/>
  <c r="T730" i="52"/>
  <c r="T716" i="52"/>
  <c r="T717" i="52"/>
  <c r="T725" i="52"/>
  <c r="T724" i="52"/>
  <c r="T723" i="52"/>
  <c r="T715" i="52"/>
  <c r="T714" i="52"/>
  <c r="T713" i="52"/>
  <c r="T712" i="52"/>
  <c r="T719" i="52"/>
  <c r="T827" i="52"/>
  <c r="T721" i="52"/>
  <c r="T722" i="52"/>
  <c r="T718" i="52"/>
  <c r="T720" i="52"/>
  <c r="T236" i="52"/>
  <c r="T773" i="52"/>
  <c r="T88" i="52"/>
  <c r="T772" i="52"/>
  <c r="T732" i="52"/>
  <c r="T237" i="52"/>
  <c r="T733" i="52"/>
  <c r="T89" i="52"/>
  <c r="T741" i="52"/>
  <c r="T746" i="52"/>
  <c r="T1254" i="52"/>
  <c r="T1251" i="52"/>
  <c r="T1252" i="52"/>
  <c r="T1253" i="52"/>
  <c r="T90" i="52"/>
  <c r="T734" i="52"/>
  <c r="T735" i="52"/>
  <c r="T736" i="52"/>
  <c r="T737" i="52"/>
  <c r="T849" i="52"/>
  <c r="T738" i="52"/>
  <c r="T739" i="52"/>
  <c r="T743" i="52"/>
  <c r="T744" i="52"/>
  <c r="T742" i="52"/>
  <c r="T745" i="52"/>
  <c r="T157" i="52"/>
  <c r="T158" i="52"/>
  <c r="T750" i="52"/>
  <c r="T748" i="52"/>
  <c r="T747" i="52"/>
  <c r="T285" i="52"/>
  <c r="T286" i="52"/>
  <c r="T749" i="52"/>
  <c r="T114" i="52"/>
  <c r="T115" i="52"/>
  <c r="T116" i="52"/>
  <c r="T45" i="52"/>
  <c r="T44" i="52"/>
  <c r="T244" i="52"/>
  <c r="T783" i="52"/>
  <c r="T243" i="52"/>
  <c r="T47" i="52"/>
  <c r="T46" i="52"/>
  <c r="T781" i="52"/>
  <c r="T779" i="52"/>
  <c r="T241" i="52"/>
  <c r="T780" i="52"/>
  <c r="T769" i="52"/>
  <c r="T242" i="52"/>
  <c r="T782" i="52"/>
  <c r="T49" i="52"/>
  <c r="T1258" i="52"/>
  <c r="T92" i="52"/>
  <c r="T1257" i="52"/>
  <c r="T48" i="52"/>
  <c r="T1306" i="52"/>
  <c r="T784" i="52"/>
  <c r="T789" i="52"/>
  <c r="T788" i="52"/>
  <c r="T118" i="52"/>
  <c r="T811" i="52"/>
  <c r="T812" i="52"/>
  <c r="T246" i="52"/>
  <c r="T774" i="52"/>
  <c r="T775" i="52"/>
  <c r="T776" i="52"/>
  <c r="T814" i="52"/>
  <c r="T1305" i="52"/>
  <c r="T778" i="52"/>
  <c r="T777" i="52"/>
  <c r="T229" i="52"/>
  <c r="T770" i="52"/>
  <c r="T238" i="52"/>
  <c r="T239" i="52"/>
  <c r="T240" i="52"/>
  <c r="T247" i="52"/>
  <c r="T248" i="52"/>
  <c r="T249" i="52"/>
  <c r="T250" i="52"/>
  <c r="T252" i="52"/>
  <c r="T1307" i="52"/>
  <c r="T254" i="52"/>
  <c r="T1308" i="52"/>
  <c r="T161" i="52"/>
  <c r="T162" i="52"/>
  <c r="T120" i="52"/>
  <c r="T356" i="52"/>
  <c r="F107" i="42"/>
  <c r="G107" i="42" s="1"/>
  <c r="E107" i="42"/>
  <c r="D107" i="42"/>
  <c r="C107" i="42"/>
  <c r="B107" i="42"/>
  <c r="G106" i="42"/>
  <c r="C106" i="42"/>
  <c r="B106" i="42"/>
  <c r="G105" i="42"/>
  <c r="G104" i="42"/>
  <c r="G103" i="42"/>
  <c r="C103" i="42"/>
  <c r="G102" i="42"/>
  <c r="F102" i="42"/>
  <c r="D102" i="42"/>
  <c r="C102" i="42"/>
  <c r="G101" i="42"/>
  <c r="G95" i="42"/>
  <c r="G94" i="42"/>
  <c r="G93" i="42"/>
  <c r="G92" i="42"/>
  <c r="G91" i="42"/>
  <c r="G90" i="42"/>
  <c r="G89" i="42"/>
  <c r="C84" i="42"/>
  <c r="D50" i="42"/>
  <c r="D49" i="42"/>
  <c r="D48" i="42"/>
  <c r="D47" i="42"/>
  <c r="D46" i="42"/>
  <c r="D45" i="42"/>
  <c r="D44" i="42"/>
  <c r="D38" i="42"/>
  <c r="D37" i="42"/>
  <c r="D36" i="42"/>
  <c r="D35" i="42"/>
  <c r="D34" i="42"/>
  <c r="D33" i="42"/>
  <c r="D32" i="42"/>
  <c r="D27" i="42"/>
  <c r="D26" i="42"/>
  <c r="D25" i="42"/>
  <c r="D24" i="42"/>
  <c r="D23" i="42"/>
  <c r="D22" i="42"/>
  <c r="D21" i="42"/>
  <c r="D16" i="42"/>
  <c r="D15" i="42"/>
  <c r="D14" i="42"/>
  <c r="D13" i="42"/>
  <c r="D12" i="42"/>
  <c r="D11" i="42"/>
  <c r="D10" i="42"/>
  <c r="V851" i="10"/>
  <c r="V128" i="10"/>
  <c r="V418" i="10"/>
  <c r="V417" i="10"/>
  <c r="V127" i="10"/>
  <c r="V917" i="10"/>
  <c r="V916" i="10"/>
  <c r="V915" i="10"/>
  <c r="V126" i="10"/>
  <c r="V914" i="10"/>
  <c r="V913" i="10"/>
  <c r="V912" i="10"/>
  <c r="V801" i="10"/>
  <c r="V416" i="10"/>
  <c r="V868" i="10"/>
  <c r="V867" i="10"/>
  <c r="V415" i="10"/>
  <c r="V866" i="10"/>
  <c r="V125" i="10"/>
  <c r="V124" i="10"/>
  <c r="V123" i="10"/>
  <c r="V122" i="10"/>
  <c r="V414" i="10"/>
  <c r="V413" i="10"/>
  <c r="V412" i="10"/>
  <c r="V121" i="10"/>
  <c r="V411" i="10"/>
  <c r="V410" i="10"/>
  <c r="V409" i="10"/>
  <c r="V408" i="10"/>
  <c r="V407" i="10"/>
  <c r="V406" i="10"/>
  <c r="V873" i="10"/>
  <c r="V405" i="10"/>
  <c r="V404" i="10"/>
  <c r="V403" i="10"/>
  <c r="V402" i="10"/>
  <c r="V401" i="10"/>
  <c r="V400" i="10"/>
  <c r="V399" i="10"/>
  <c r="V398" i="10"/>
  <c r="V911" i="10"/>
  <c r="V800" i="10"/>
  <c r="V397" i="10"/>
  <c r="V396" i="10"/>
  <c r="V850" i="10"/>
  <c r="V395" i="10"/>
  <c r="V394" i="10"/>
  <c r="V120" i="10"/>
  <c r="V119" i="10"/>
  <c r="V393" i="10"/>
  <c r="V118" i="10"/>
  <c r="V117" i="10"/>
  <c r="V116" i="10"/>
  <c r="V115" i="10"/>
  <c r="V114" i="10"/>
  <c r="V113" i="10"/>
  <c r="V392" i="10"/>
  <c r="V799" i="10"/>
  <c r="V798" i="10"/>
  <c r="V112" i="10"/>
  <c r="V111" i="10"/>
  <c r="V391" i="10"/>
  <c r="V390" i="10"/>
  <c r="V389" i="10"/>
  <c r="V388" i="10"/>
  <c r="V797" i="10"/>
  <c r="V796" i="10"/>
  <c r="V885" i="10"/>
  <c r="V110" i="10"/>
  <c r="V109" i="10"/>
  <c r="V108" i="10"/>
  <c r="V107" i="10"/>
  <c r="V106" i="10"/>
  <c r="V387" i="10"/>
  <c r="V386" i="10"/>
  <c r="V105" i="10"/>
  <c r="V104" i="10"/>
  <c r="V103" i="10"/>
  <c r="V385" i="10"/>
  <c r="V384" i="10"/>
  <c r="V102" i="10"/>
  <c r="V101" i="10"/>
  <c r="V383" i="10"/>
  <c r="U859" i="10"/>
  <c r="T859" i="10"/>
  <c r="R64" i="10"/>
  <c r="S64" i="10" s="1"/>
  <c r="R63" i="10"/>
  <c r="S61" i="10"/>
  <c r="R61" i="10"/>
  <c r="T783" i="10"/>
  <c r="T788" i="10" s="1"/>
  <c r="R42" i="10"/>
  <c r="S42" i="10" s="1"/>
  <c r="R41" i="10"/>
  <c r="T39" i="10"/>
  <c r="S39" i="10"/>
  <c r="R39" i="10"/>
  <c r="V23" i="10"/>
  <c r="V20" i="10"/>
  <c r="R20" i="10"/>
  <c r="S20" i="10" s="1"/>
  <c r="R19" i="10"/>
  <c r="S17" i="10"/>
  <c r="R17" i="10"/>
  <c r="V16" i="10"/>
  <c r="AF159" i="1"/>
  <c r="AE159" i="1"/>
  <c r="AE158" i="1"/>
  <c r="AF158" i="1" s="1"/>
  <c r="AE157" i="1"/>
  <c r="AF157" i="1" s="1"/>
  <c r="AE156" i="1"/>
  <c r="AF156" i="1" s="1"/>
  <c r="AE155" i="1"/>
  <c r="AF155" i="1" s="1"/>
  <c r="AE154" i="1"/>
  <c r="AF154" i="1" s="1"/>
  <c r="AE153" i="1"/>
  <c r="AF153" i="1" s="1"/>
  <c r="AE152" i="1"/>
  <c r="AF152" i="1" s="1"/>
  <c r="AF151" i="1"/>
  <c r="AE151" i="1"/>
  <c r="AE150" i="1"/>
  <c r="AF150" i="1" s="1"/>
  <c r="AE149" i="1"/>
  <c r="AF149" i="1" s="1"/>
  <c r="AE148" i="1"/>
  <c r="AF148" i="1" s="1"/>
  <c r="AF147" i="1"/>
  <c r="AE147" i="1"/>
  <c r="AE146" i="1"/>
  <c r="AF146" i="1" s="1"/>
  <c r="AE145" i="1"/>
  <c r="AF145" i="1" s="1"/>
  <c r="AE144" i="1"/>
  <c r="AF144" i="1" s="1"/>
  <c r="AE143" i="1"/>
  <c r="AF143" i="1" s="1"/>
  <c r="AE142" i="1"/>
  <c r="AF142" i="1" s="1"/>
  <c r="AE141" i="1"/>
  <c r="AF141" i="1" s="1"/>
  <c r="AE140" i="1"/>
  <c r="AF140" i="1" s="1"/>
  <c r="AE139" i="1"/>
  <c r="AF139" i="1" s="1"/>
  <c r="AE138" i="1"/>
  <c r="AF138" i="1" s="1"/>
  <c r="AE137" i="1"/>
  <c r="AF137" i="1" s="1"/>
  <c r="AE136" i="1"/>
  <c r="AF136" i="1" s="1"/>
  <c r="AE135" i="1"/>
  <c r="AF135" i="1" s="1"/>
  <c r="AE134" i="1"/>
  <c r="AF134" i="1" s="1"/>
  <c r="AE133" i="1"/>
  <c r="AF133" i="1" s="1"/>
  <c r="AE132" i="1"/>
  <c r="AF132" i="1" s="1"/>
  <c r="AE131" i="1"/>
  <c r="AF131" i="1" s="1"/>
  <c r="AE130" i="1"/>
  <c r="AF130" i="1" s="1"/>
  <c r="AE129" i="1"/>
  <c r="AF129" i="1" s="1"/>
  <c r="AE128" i="1"/>
  <c r="AF128" i="1" s="1"/>
  <c r="AE127" i="1"/>
  <c r="AF127" i="1" s="1"/>
  <c r="AE126" i="1"/>
  <c r="AF126" i="1" s="1"/>
  <c r="AE125" i="1"/>
  <c r="AF125" i="1" s="1"/>
  <c r="AE124" i="1"/>
  <c r="AF124" i="1" s="1"/>
  <c r="AE123" i="1"/>
  <c r="AF123" i="1" s="1"/>
  <c r="AE122" i="1"/>
  <c r="AF122" i="1" s="1"/>
  <c r="AE121" i="1"/>
  <c r="AF121" i="1" s="1"/>
  <c r="AE120" i="1"/>
  <c r="AF120" i="1" s="1"/>
  <c r="AE119" i="1"/>
  <c r="AF119" i="1" s="1"/>
  <c r="AE118" i="1"/>
  <c r="AF118" i="1" s="1"/>
  <c r="AE117" i="1"/>
  <c r="AF117" i="1" s="1"/>
  <c r="AE116" i="1"/>
  <c r="AF116" i="1" s="1"/>
  <c r="AE115" i="1"/>
  <c r="AF115" i="1" s="1"/>
  <c r="AE114" i="1"/>
  <c r="AF114" i="1" s="1"/>
  <c r="AE113" i="1"/>
  <c r="AF113" i="1" s="1"/>
  <c r="AE112" i="1"/>
  <c r="AF112" i="1" s="1"/>
  <c r="AE111" i="1"/>
  <c r="AF111" i="1" s="1"/>
  <c r="AE110" i="1"/>
  <c r="AF110" i="1" s="1"/>
  <c r="AE109" i="1"/>
  <c r="AF109" i="1" s="1"/>
  <c r="AE108" i="1"/>
  <c r="AF108" i="1" s="1"/>
  <c r="AE107" i="1"/>
  <c r="AF107" i="1" s="1"/>
  <c r="AE106" i="1"/>
  <c r="AF106" i="1" s="1"/>
  <c r="AE105" i="1"/>
  <c r="AF105" i="1" s="1"/>
  <c r="AE104" i="1"/>
  <c r="AF104" i="1" s="1"/>
  <c r="AE103" i="1"/>
  <c r="AF103" i="1" s="1"/>
  <c r="AE102" i="1"/>
  <c r="AF102" i="1" s="1"/>
  <c r="AE101" i="1"/>
  <c r="AF101" i="1" s="1"/>
  <c r="AE100" i="1"/>
  <c r="AF100" i="1" s="1"/>
  <c r="AE99" i="1"/>
  <c r="AF99" i="1" s="1"/>
  <c r="AE98" i="1"/>
  <c r="AF98" i="1" s="1"/>
  <c r="AE97" i="1"/>
  <c r="AF97" i="1" s="1"/>
  <c r="AE96" i="1"/>
  <c r="AF96" i="1" s="1"/>
  <c r="AE95" i="1"/>
  <c r="AF95" i="1" s="1"/>
  <c r="AE94" i="1"/>
  <c r="AF94" i="1" s="1"/>
  <c r="AE93" i="1"/>
  <c r="AF93" i="1" s="1"/>
  <c r="AE92" i="1"/>
  <c r="AF92" i="1" s="1"/>
  <c r="AE91" i="1"/>
  <c r="AF91" i="1" s="1"/>
  <c r="AF90" i="1"/>
  <c r="AJ71" i="1"/>
  <c r="AJ70" i="1"/>
  <c r="AD70" i="1"/>
  <c r="AJ69" i="1"/>
  <c r="AE69" i="1"/>
  <c r="AJ68" i="1"/>
  <c r="AE68" i="1"/>
  <c r="AD68" i="1"/>
  <c r="AJ67" i="1"/>
  <c r="AE67" i="1"/>
  <c r="AJ66" i="1"/>
  <c r="AJ65" i="1"/>
  <c r="AJ64" i="1"/>
  <c r="AJ63" i="1"/>
  <c r="AJ62" i="1"/>
  <c r="AJ61" i="1"/>
  <c r="AF60" i="1"/>
  <c r="AB60" i="1"/>
  <c r="AJ60" i="1" s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A38" i="1"/>
  <c r="AJ37" i="1"/>
  <c r="AJ36" i="1"/>
  <c r="AJ35" i="1"/>
  <c r="AJ34" i="1"/>
  <c r="AJ33" i="1"/>
  <c r="AJ32" i="1"/>
  <c r="AJ31" i="1"/>
  <c r="AJ30" i="1"/>
  <c r="AJ29" i="1"/>
  <c r="AJ28" i="1"/>
  <c r="AI28" i="1"/>
  <c r="AH28" i="1"/>
  <c r="AJ27" i="1"/>
  <c r="AJ26" i="1"/>
  <c r="AJ25" i="1"/>
  <c r="AI25" i="1"/>
  <c r="AH25" i="1"/>
  <c r="V25" i="1"/>
  <c r="W25" i="1" s="1"/>
  <c r="AJ24" i="1"/>
  <c r="V24" i="1"/>
  <c r="AJ23" i="1"/>
  <c r="AJ22" i="1"/>
  <c r="AJ21" i="1"/>
  <c r="AJ20" i="1"/>
  <c r="AJ19" i="1"/>
  <c r="AE19" i="1"/>
  <c r="AA19" i="1"/>
  <c r="W19" i="1"/>
  <c r="V19" i="1"/>
  <c r="AJ18" i="1"/>
  <c r="AI18" i="1"/>
  <c r="AH18" i="1"/>
  <c r="AJ17" i="1"/>
  <c r="AJ16" i="1"/>
  <c r="AJ15" i="1"/>
  <c r="AJ14" i="1"/>
  <c r="AE14" i="1"/>
  <c r="AD14" i="1"/>
  <c r="AJ13" i="1"/>
  <c r="AJ12" i="1"/>
  <c r="AE12" i="1"/>
  <c r="AJ11" i="1"/>
  <c r="AJ10" i="1"/>
  <c r="AJ9" i="1"/>
  <c r="AJ8" i="1"/>
  <c r="AJ7" i="1"/>
  <c r="AJ6" i="1"/>
  <c r="AJ5" i="1"/>
  <c r="AJ4" i="1"/>
  <c r="AJ3" i="1"/>
  <c r="AJ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Modèle de donnée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B0A0166-93C3-4CF6-A90C-C444C4172FAF}" name="WorksheetConnection_BD_Geo!$A$1:$U$1313" type="102" refreshedVersion="7" minRefreshableVersion="5">
    <extLst>
      <ext xmlns:x15="http://schemas.microsoft.com/office/spreadsheetml/2010/11/main" uri="{DE250136-89BD-433C-8126-D09CA5730AF9}">
        <x15:connection id="Plage 2">
          <x15:rangePr sourceName="_xlcn.WorksheetConnection_BD_GeoA1U1313"/>
        </x15:connection>
      </ext>
    </extLst>
  </connection>
  <connection id="3" xr16:uid="{00000000-0015-0000-FFFF-FFFF01000000}" name="WorksheetConnection_BD_traitement!$A:$AA" type="102" refreshedVersion="7" minRefreshableVersion="5">
    <extLst>
      <ext xmlns:x15="http://schemas.microsoft.com/office/spreadsheetml/2010/11/main" uri="{DE250136-89BD-433C-8126-D09CA5730AF9}">
        <x15:connection id="Plage" autoDelete="1">
          <x15:rangePr sourceName="_xlcn.WorksheetConnection_BD_traitementAAA"/>
        </x15:connection>
      </ext>
    </extLst>
  </connection>
  <connection id="4" xr16:uid="{27DBC15C-BA41-46D4-903C-65CA31E59162}" name="WorksheetConnection_BD_traitement2!$A$1:$T$1313" type="102" refreshedVersion="7" minRefreshableVersion="5">
    <extLst>
      <ext xmlns:x15="http://schemas.microsoft.com/office/spreadsheetml/2010/11/main" uri="{DE250136-89BD-433C-8126-D09CA5730AF9}">
        <x15:connection id="Plage 1">
          <x15:rangePr sourceName="_xlcn.WorksheetConnection_BD_traitement2A1T1313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Plage].[Année].&amp;[2018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<sst xmlns="http://schemas.openxmlformats.org/spreadsheetml/2006/main" count="22156" uniqueCount="931">
  <si>
    <t>Référence</t>
  </si>
  <si>
    <t>District</t>
  </si>
  <si>
    <t>UR</t>
  </si>
  <si>
    <t>Région</t>
  </si>
  <si>
    <t>Nom</t>
  </si>
  <si>
    <t>adresse</t>
  </si>
  <si>
    <t>Num tel</t>
  </si>
  <si>
    <t>Fax</t>
  </si>
  <si>
    <t>Nom et prénom</t>
  </si>
  <si>
    <t>Fonction</t>
  </si>
  <si>
    <t>Tel pers</t>
  </si>
  <si>
    <t>mail</t>
  </si>
  <si>
    <t>Type d'activité</t>
  </si>
  <si>
    <t>Activité principale</t>
  </si>
  <si>
    <t>Activité secondaire</t>
  </si>
  <si>
    <t>Activité saisonnière</t>
  </si>
  <si>
    <t>jour de travail</t>
  </si>
  <si>
    <t>Technologie utilisée</t>
  </si>
  <si>
    <t>Type</t>
  </si>
  <si>
    <t>combustible</t>
  </si>
  <si>
    <t>date mise en service</t>
  </si>
  <si>
    <t>Puissance installée kW</t>
  </si>
  <si>
    <t>Puissance exploitable kW</t>
  </si>
  <si>
    <t>Rendement</t>
  </si>
  <si>
    <t>Nb heures</t>
  </si>
  <si>
    <t>Energie produite MWh 2014</t>
  </si>
  <si>
    <t>Energie produite MWh2015</t>
  </si>
  <si>
    <t>Energie consommée MWh 2014</t>
  </si>
  <si>
    <t>Energie consommée MWh 2015</t>
  </si>
  <si>
    <t>Energie injectée MWh 2014</t>
  </si>
  <si>
    <t>Energie injectée MWh 2015</t>
  </si>
  <si>
    <t>Synchronisé</t>
  </si>
  <si>
    <t>Mahrés</t>
  </si>
  <si>
    <t>Sfax</t>
  </si>
  <si>
    <t>Mostpha Chiha</t>
  </si>
  <si>
    <t>AGRICULTURE</t>
  </si>
  <si>
    <t>PV</t>
  </si>
  <si>
    <t>Lumiére</t>
  </si>
  <si>
    <t>oui</t>
  </si>
  <si>
    <t>Tunis ville</t>
  </si>
  <si>
    <t>Tunis</t>
  </si>
  <si>
    <t>Héritiers Ali SFAR</t>
  </si>
  <si>
    <t>SERVICES ET AUTRES</t>
  </si>
  <si>
    <t>CNEFOD</t>
  </si>
  <si>
    <t>Trigénération</t>
  </si>
  <si>
    <t>Moteur</t>
  </si>
  <si>
    <t>Gaz</t>
  </si>
  <si>
    <t>APIA</t>
  </si>
  <si>
    <t>Kram</t>
  </si>
  <si>
    <t>OMMP</t>
  </si>
  <si>
    <t>TRANSPORT ET TELECOMMUNICATION</t>
  </si>
  <si>
    <t>B S B TOYOTA</t>
  </si>
  <si>
    <t>Zaghouan</t>
  </si>
  <si>
    <t>Nord</t>
  </si>
  <si>
    <t>Carthage graines</t>
  </si>
  <si>
    <t>INDUSTRIE CHIMIQUE</t>
  </si>
  <si>
    <t>Cogénération</t>
  </si>
  <si>
    <t>Bizerte</t>
  </si>
  <si>
    <t>Tunisie sucre</t>
  </si>
  <si>
    <t>INDUSTRIE ALIMENTAIRE</t>
  </si>
  <si>
    <t>Auto production</t>
  </si>
  <si>
    <t>Turbine gaz</t>
  </si>
  <si>
    <t>fuel</t>
  </si>
  <si>
    <t>Sousse nord</t>
  </si>
  <si>
    <t>Centre</t>
  </si>
  <si>
    <t>Tunisie Ouate</t>
  </si>
  <si>
    <t>INDUSTRIE DU PAPIER</t>
  </si>
  <si>
    <t>Monastir</t>
  </si>
  <si>
    <t>SOMOCER</t>
  </si>
  <si>
    <t>I.M.C.C.V</t>
  </si>
  <si>
    <t>Turbine vapeur</t>
  </si>
  <si>
    <t>Mahdia</t>
  </si>
  <si>
    <t>maklda el jem</t>
  </si>
  <si>
    <t>INDUSTRIE METALLURGIQUE</t>
  </si>
  <si>
    <t>Sousse Ville</t>
  </si>
  <si>
    <t>UNPA</t>
  </si>
  <si>
    <t>Sfax Nord</t>
  </si>
  <si>
    <t>Fathi Naifar</t>
  </si>
  <si>
    <t>POLYBAT</t>
  </si>
  <si>
    <t>INDUSTRIE DIVERSES</t>
  </si>
  <si>
    <t>Sfax Sud</t>
  </si>
  <si>
    <t>Mohamed Gargouri</t>
  </si>
  <si>
    <t>Huila</t>
  </si>
  <si>
    <t>Tejra</t>
  </si>
  <si>
    <t>Sfax Ville</t>
  </si>
  <si>
    <t>Polyclinique ESSALAMA</t>
  </si>
  <si>
    <t>Stiplast</t>
  </si>
  <si>
    <t>Manifacture de Panneaux de  bois de sud</t>
  </si>
  <si>
    <t>Tozeur</t>
  </si>
  <si>
    <t>Sud ouest</t>
  </si>
  <si>
    <t>STE BENI GHIBI</t>
  </si>
  <si>
    <t>Gabés</t>
  </si>
  <si>
    <t>Sud</t>
  </si>
  <si>
    <t>ICF</t>
  </si>
  <si>
    <t>Valorisation Thermique</t>
  </si>
  <si>
    <t>Soufre</t>
  </si>
  <si>
    <t>Confiserie Triki</t>
  </si>
  <si>
    <t>CFTP</t>
  </si>
  <si>
    <t>INDUSTRIE EXTRACTIVE</t>
  </si>
  <si>
    <t>Kassenine</t>
  </si>
  <si>
    <t>SNCTPA</t>
  </si>
  <si>
    <t>Nabeul</t>
  </si>
  <si>
    <t>SERGAZ KORBA</t>
  </si>
  <si>
    <t>Non</t>
  </si>
  <si>
    <t>Hopital foussana</t>
  </si>
  <si>
    <t>ASSO RAS AIN</t>
  </si>
  <si>
    <t>Ezzahra</t>
  </si>
  <si>
    <t>Planet</t>
  </si>
  <si>
    <t>Lycée Farhat Hached</t>
  </si>
  <si>
    <t>SSB Kasserine</t>
  </si>
  <si>
    <t>HOPITAL KASSERINE</t>
  </si>
  <si>
    <t>Emna Naifar</t>
  </si>
  <si>
    <t>Goupe de sante hassi frid</t>
  </si>
  <si>
    <t>Kairouan</t>
  </si>
  <si>
    <t>SERGAZ SBIKHA</t>
  </si>
  <si>
    <t>SERGAZ SBITLA</t>
  </si>
  <si>
    <t>Madenine</t>
  </si>
  <si>
    <t>Soned</t>
  </si>
  <si>
    <t>POMPAGE</t>
  </si>
  <si>
    <t>Maher mseddi</t>
  </si>
  <si>
    <t>Faouzi Mseddi</t>
  </si>
  <si>
    <t>ML Temime</t>
  </si>
  <si>
    <t>SERGAZ HAWARIA</t>
  </si>
  <si>
    <t>SFBT</t>
  </si>
  <si>
    <t>Trapsa</t>
  </si>
  <si>
    <t>Diesel</t>
  </si>
  <si>
    <t>Ariana</t>
  </si>
  <si>
    <t>HOTEL THE RESIDENCE</t>
  </si>
  <si>
    <t>TOURISME</t>
  </si>
  <si>
    <t>SERGAZ FERIANA</t>
  </si>
  <si>
    <t>Jandouba</t>
  </si>
  <si>
    <t>Nord ouest</t>
  </si>
  <si>
    <t>Usine sucre</t>
  </si>
  <si>
    <t>Fuel</t>
  </si>
  <si>
    <t>non</t>
  </si>
  <si>
    <t>Vitalait</t>
  </si>
  <si>
    <t>Sousse ville</t>
  </si>
  <si>
    <t>Maklda Ind</t>
  </si>
  <si>
    <t>Manouba</t>
  </si>
  <si>
    <t>SLAMA FRERES / NEJMA HUILES</t>
  </si>
  <si>
    <t>Beja</t>
  </si>
  <si>
    <t>Carthage Grés</t>
  </si>
  <si>
    <t>STIR</t>
  </si>
  <si>
    <t>GCT AMMOUNITRAT</t>
  </si>
  <si>
    <t xml:space="preserve">TPAP </t>
  </si>
  <si>
    <t>TAV</t>
  </si>
  <si>
    <t>BBM</t>
  </si>
  <si>
    <t>Menzel Bouzelfa</t>
  </si>
  <si>
    <t>El Mazraa</t>
  </si>
  <si>
    <t>GCT Mahres</t>
  </si>
  <si>
    <t>Azur Papier</t>
  </si>
  <si>
    <t>INDUSTRIE TEXTILE ET HABILLEMENT</t>
  </si>
  <si>
    <t>Carthage Ceramique</t>
  </si>
  <si>
    <t>Gafsa</t>
  </si>
  <si>
    <t>GCT GAFSA</t>
  </si>
  <si>
    <t>Sotupapier</t>
  </si>
  <si>
    <t>DAP</t>
  </si>
  <si>
    <t>Sitep</t>
  </si>
  <si>
    <t>SHELL Tunisia_BG</t>
  </si>
  <si>
    <t>A P O_BG</t>
  </si>
  <si>
    <t>Energie produite MWh 2016</t>
  </si>
  <si>
    <t>Energie consommée MWh 2016</t>
  </si>
  <si>
    <t>Energie injectée MWh 2016</t>
  </si>
  <si>
    <t>ZI Agareb 3030 BP64 SFAX</t>
  </si>
  <si>
    <t>Amor HAJJI</t>
  </si>
  <si>
    <t>Resp.Sce Energie &amp; cogénértaion</t>
  </si>
  <si>
    <t>energie@carthagoceramic</t>
  </si>
  <si>
    <t>Production de céramique</t>
  </si>
  <si>
    <t>Agareb</t>
  </si>
  <si>
    <t>Samir Barhoumi</t>
  </si>
  <si>
    <t>Directeur d'usine</t>
  </si>
  <si>
    <t>samir.barhoumi@tejra.tn</t>
  </si>
  <si>
    <t>Fabrication de briques</t>
  </si>
  <si>
    <t>TIFERT</t>
  </si>
  <si>
    <t>ZI6071 Part de Gabes</t>
  </si>
  <si>
    <t>Yasine BEN HFAIED</t>
  </si>
  <si>
    <t>Ingénieur de production</t>
  </si>
  <si>
    <t>y.benhfaiedh@icf.ind.tn</t>
  </si>
  <si>
    <t>Production de l'acide sulfurique</t>
  </si>
  <si>
    <t>ZI Ghannouch 6000 BP72</t>
  </si>
  <si>
    <t>Nabil Bouras</t>
  </si>
  <si>
    <t>Ingénieur électricité</t>
  </si>
  <si>
    <t>bouras.nabil@gct.com.tn</t>
  </si>
  <si>
    <t>ZI Agareb 3030</t>
  </si>
  <si>
    <t>Euchi FOUED</t>
  </si>
  <si>
    <t>fouedeuchi@yahoo.fr</t>
  </si>
  <si>
    <t>Recyclage papier</t>
  </si>
  <si>
    <t>Centre urbain nord 1082 tunis</t>
  </si>
  <si>
    <t>Bilel HARRAZI</t>
  </si>
  <si>
    <t>Technicien électricité</t>
  </si>
  <si>
    <t>bilel.harrazi@sergaz.com.tn</t>
  </si>
  <si>
    <t>transport du gaz naturel</t>
  </si>
  <si>
    <t>Teriak</t>
  </si>
  <si>
    <t>ZI Bir Mcharga</t>
  </si>
  <si>
    <t>Elyes Berrima</t>
  </si>
  <si>
    <t>elyes.berrima@teriak.com</t>
  </si>
  <si>
    <t>Industrie pharmacetique</t>
  </si>
  <si>
    <t>ZI Hammem Zriba</t>
  </si>
  <si>
    <t>Romdhan Abdel</t>
  </si>
  <si>
    <t>romdhane.a@azur.tn</t>
  </si>
  <si>
    <t>fabrication paper hygiénique</t>
  </si>
  <si>
    <t>ZI Jbel Ouest</t>
  </si>
  <si>
    <t>Hassen AYEDI</t>
  </si>
  <si>
    <t>Responsable cogénértaion</t>
  </si>
  <si>
    <t>hassensrgco@carthagegrains.com</t>
  </si>
  <si>
    <t>Agroalimentaire</t>
  </si>
  <si>
    <t>ZI de la gare 1193 Bir Mcherga</t>
  </si>
  <si>
    <t>Mohamed Aziz Triki</t>
  </si>
  <si>
    <t>Responsable énergie</t>
  </si>
  <si>
    <t>energie@BBM.com.tn</t>
  </si>
  <si>
    <t>Jarzouna 7018</t>
  </si>
  <si>
    <t>Zouhaier Rabiaa</t>
  </si>
  <si>
    <t>Directeur Central Technique</t>
  </si>
  <si>
    <t>zouhaier.rabiaa@stir.com.tn</t>
  </si>
  <si>
    <t>Raffinage de pétrole</t>
  </si>
  <si>
    <t>ZI Bizerte</t>
  </si>
  <si>
    <t>Salah Othmani</t>
  </si>
  <si>
    <t>maintenance électricité</t>
  </si>
  <si>
    <t>salah.enig@gmail.com</t>
  </si>
  <si>
    <t>Production de sucre</t>
  </si>
  <si>
    <t>SITEX</t>
  </si>
  <si>
    <t>Moknine</t>
  </si>
  <si>
    <t>Avenue Habib Bourguiba Ksar Hlel</t>
  </si>
  <si>
    <t>Achref Gaaloul</t>
  </si>
  <si>
    <t>Responsable maintenance</t>
  </si>
  <si>
    <t>gaaloul.achraf@sitex.com.tn</t>
  </si>
  <si>
    <t>Textile et Habillement</t>
  </si>
  <si>
    <t xml:space="preserve">Filature, Teinture </t>
  </si>
  <si>
    <t>Dkhila BP123 Mahdia 5100</t>
  </si>
  <si>
    <t>Fethi Dziri</t>
  </si>
  <si>
    <t>Chef département électricité</t>
  </si>
  <si>
    <t>fethi.dziri@vitalait.net</t>
  </si>
  <si>
    <t>Lait et dérivés</t>
  </si>
  <si>
    <t>Aeroport</t>
  </si>
  <si>
    <t>Meriem Ben Abdeljelil</t>
  </si>
  <si>
    <t>merieme.abdeljelil@tav.aero</t>
  </si>
  <si>
    <t>Chef département technique</t>
  </si>
  <si>
    <t>Exploitation des aéroports</t>
  </si>
  <si>
    <t>ZI Enfidha</t>
  </si>
  <si>
    <t>Hethili Ben Ammar</t>
  </si>
  <si>
    <t>Homme énergie</t>
  </si>
  <si>
    <t>touate@gnet.tn</t>
  </si>
  <si>
    <t>Production papier hygiénique</t>
  </si>
  <si>
    <t>Route de Msaken 4002 Sousse</t>
  </si>
  <si>
    <t>Mohamed Laajimi</t>
  </si>
  <si>
    <t>Responsable efficacité énergétique</t>
  </si>
  <si>
    <t>mahmoud.laajimi@lepidor.com.tn</t>
  </si>
  <si>
    <t>Pâtes alimentaires</t>
  </si>
  <si>
    <t>Menzel Hayet Monastir</t>
  </si>
  <si>
    <t>Brahim Sghaier</t>
  </si>
  <si>
    <t>Directeur Maintenance</t>
  </si>
  <si>
    <t>sghaierbrahim@somocergroup.com</t>
  </si>
  <si>
    <t>Materiaux de construction</t>
  </si>
  <si>
    <t>ZI Sidi Abdel Hamid</t>
  </si>
  <si>
    <t>Ammar Chaieb</t>
  </si>
  <si>
    <t>Directeur Général</t>
  </si>
  <si>
    <t>achaieb@stunasindustries.com</t>
  </si>
  <si>
    <t>Tréfilage acier</t>
  </si>
  <si>
    <t>ZI El Jem 5160</t>
  </si>
  <si>
    <t>ind Fondek Jdid ou adm Ezzahra</t>
  </si>
  <si>
    <t>Nidhal Souissi</t>
  </si>
  <si>
    <t>Ingénieur opérationnel</t>
  </si>
  <si>
    <t>Nidhal.Souissi@poulinagroup.com</t>
  </si>
  <si>
    <t>Belli</t>
  </si>
  <si>
    <t>Lotfi Ben Amara</t>
  </si>
  <si>
    <t>Directeur Usine</t>
  </si>
  <si>
    <t>lbenamara@sotipapier.com</t>
  </si>
  <si>
    <t>Total général</t>
  </si>
  <si>
    <t>Étiquettes de lignes</t>
  </si>
  <si>
    <t>Année</t>
  </si>
  <si>
    <t xml:space="preserve">Energie produite MWh </t>
  </si>
  <si>
    <t xml:space="preserve">Energie consommée MWh </t>
  </si>
  <si>
    <t xml:space="preserve">Energie injectée MWh </t>
  </si>
  <si>
    <t>Puissance exploitée kW</t>
  </si>
  <si>
    <t xml:space="preserve">Somme de Energie produite MWh </t>
  </si>
  <si>
    <t xml:space="preserve">Somme de Energie injectée MWh </t>
  </si>
  <si>
    <t>Energie produite MWh 2017</t>
  </si>
  <si>
    <t>Energie consommée MWh 2017</t>
  </si>
  <si>
    <t>Energie injectée MWh 2017</t>
  </si>
  <si>
    <t>r</t>
  </si>
  <si>
    <t>n</t>
  </si>
  <si>
    <t>t</t>
  </si>
  <si>
    <t>SIA RANDA</t>
  </si>
  <si>
    <t>SGBIA</t>
  </si>
  <si>
    <t>Salma frères</t>
  </si>
  <si>
    <t>Azur</t>
  </si>
  <si>
    <t>Carthage Grains</t>
  </si>
  <si>
    <t>CJO</t>
  </si>
  <si>
    <t>Usine de sucrerie de Bizerte</t>
  </si>
  <si>
    <t>Stir</t>
  </si>
  <si>
    <t>MIC</t>
  </si>
  <si>
    <t xml:space="preserve">ONAS  </t>
  </si>
  <si>
    <t>municipalité</t>
  </si>
  <si>
    <t>Poulailler Othmane Bouzid</t>
  </si>
  <si>
    <t>El Mazraa Foundok jedid 8012</t>
  </si>
  <si>
    <t>Sotipapier</t>
  </si>
  <si>
    <t>Sucrerie de beja</t>
  </si>
  <si>
    <t>Sucrerie de Jendouba</t>
  </si>
  <si>
    <t>KoKam+</t>
  </si>
  <si>
    <t>Epie d'or</t>
  </si>
  <si>
    <t>Maklada Industrie</t>
  </si>
  <si>
    <t>Tunisie ouate</t>
  </si>
  <si>
    <t>Somocer</t>
  </si>
  <si>
    <t>SODAS</t>
  </si>
  <si>
    <t>MAKLADA SA</t>
  </si>
  <si>
    <t>cillulose</t>
  </si>
  <si>
    <t>Sergaz</t>
  </si>
  <si>
    <t>Gct</t>
  </si>
  <si>
    <t>lycee farhat hached kerkennah</t>
  </si>
  <si>
    <t>Mas</t>
  </si>
  <si>
    <t>Ste agri choie</t>
  </si>
  <si>
    <t>Ste DAGDOUG</t>
  </si>
  <si>
    <t>Tpap</t>
  </si>
  <si>
    <t>tejra</t>
  </si>
  <si>
    <t>Carthago ceramic</t>
  </si>
  <si>
    <t xml:space="preserve">carthago grés </t>
  </si>
  <si>
    <t>confiserie triki le moulin</t>
  </si>
  <si>
    <t>TPS</t>
  </si>
  <si>
    <t>SORETOL</t>
  </si>
  <si>
    <t>Amilcar Petroleum Operations</t>
  </si>
  <si>
    <t>Amilcar Petroleum Operations1</t>
  </si>
  <si>
    <t>TRAPSA</t>
  </si>
  <si>
    <t>Groupe Chimique Sikhira</t>
  </si>
  <si>
    <t>PET Crystal-Industries</t>
  </si>
  <si>
    <t>Usine Ammounitrate</t>
  </si>
  <si>
    <t>USINE ACIDE PHOSPHORIQUE</t>
  </si>
  <si>
    <t>ALKIMIA</t>
  </si>
  <si>
    <t>sonede</t>
  </si>
  <si>
    <t>hotel djerba plaza</t>
  </si>
  <si>
    <t>Power turbine tunisia</t>
  </si>
  <si>
    <t>Siliana</t>
  </si>
  <si>
    <t>Jerba</t>
  </si>
  <si>
    <t>Zarzis</t>
  </si>
  <si>
    <t>w_ferjani@yahoo.fr</t>
  </si>
  <si>
    <t>mondher.cogeneration@carthagegrains.com</t>
  </si>
  <si>
    <t>benhriz.ichrak@stir.com.tn</t>
  </si>
  <si>
    <t>bechir.houari@ginior.com.tn</t>
  </si>
  <si>
    <t>agrama@tps.com.tn</t>
  </si>
  <si>
    <t>BEN JANNET MOHAMED</t>
  </si>
  <si>
    <t>FERJANI WALID</t>
  </si>
  <si>
    <t>Abdelbaset Romdhane</t>
  </si>
  <si>
    <t>Laifi Mondher</t>
  </si>
  <si>
    <t>Hazem Ben Salem</t>
  </si>
  <si>
    <t>Hayet ELLAFI</t>
  </si>
  <si>
    <t>Sabri Trabelsi</t>
  </si>
  <si>
    <t>Mondher DAKHLI</t>
  </si>
  <si>
    <t>Ben Hriz Ichrak</t>
  </si>
  <si>
    <t>Rtimi Ahmed</t>
  </si>
  <si>
    <t xml:space="preserve">MRABET Slim </t>
  </si>
  <si>
    <t>Mohamed Hammami</t>
  </si>
  <si>
    <t>Mejdi KHAYATI</t>
  </si>
  <si>
    <t>Beldi Mohamed</t>
  </si>
  <si>
    <t>Lotfi BEN AMARA</t>
  </si>
  <si>
    <t>Mohamed SASSI ALJABRI</t>
  </si>
  <si>
    <t>Bechir HOUARI</t>
  </si>
  <si>
    <t>Kadhem KRIFI</t>
  </si>
  <si>
    <t>Jihed ZAMANTAR</t>
  </si>
  <si>
    <t>azer zinelabidine / aymen Farhat</t>
  </si>
  <si>
    <t>Jebali adel</t>
  </si>
  <si>
    <t>meriem ben abdeljelil</t>
  </si>
  <si>
    <t>Sghaier brahmi</t>
  </si>
  <si>
    <t>adnene ALGHALI</t>
  </si>
  <si>
    <t>fethi.dziri</t>
  </si>
  <si>
    <t>Naoui Habib Ayadi</t>
  </si>
  <si>
    <t xml:space="preserve">Mohamed hedi </t>
  </si>
  <si>
    <t>dahmen dhaker</t>
  </si>
  <si>
    <t>Mohamed Nabil JENDOUBI</t>
  </si>
  <si>
    <t>Bayram kamoun</t>
  </si>
  <si>
    <t>Boulila nabil</t>
  </si>
  <si>
    <t>RACHID DAGDOUG</t>
  </si>
  <si>
    <t>Euchi foued</t>
  </si>
  <si>
    <t>samir barhoumi</t>
  </si>
  <si>
    <t>Ben Salah khaoula</t>
  </si>
  <si>
    <t>BEN SALAH Khaoula</t>
  </si>
  <si>
    <t>Charfi Ilyes</t>
  </si>
  <si>
    <t>Anis Agram</t>
  </si>
  <si>
    <t>KRID MARIAM</t>
  </si>
  <si>
    <t>Mohamed Khalil KAMMOUN &amp; Ali Anis ZOUARI</t>
  </si>
  <si>
    <t>Faical BELLALI</t>
  </si>
  <si>
    <t>Anouar BEN HAMIDA</t>
  </si>
  <si>
    <t>Charfeddine TAHRI</t>
  </si>
  <si>
    <t>MEFTEH Abdelhakim</t>
  </si>
  <si>
    <t>BEN JAMAA MOURAD</t>
  </si>
  <si>
    <t>ALAYA Ridha</t>
  </si>
  <si>
    <t xml:space="preserve">Mounir MAGHZAOUI </t>
  </si>
  <si>
    <t>Zied BEN AMOR</t>
  </si>
  <si>
    <t>BOURAS NABIL</t>
  </si>
  <si>
    <t xml:space="preserve">samir taieb </t>
  </si>
  <si>
    <t>zouhaier KHABIR</t>
  </si>
  <si>
    <t>sghaier fethi</t>
  </si>
  <si>
    <t>Haythem HADDAD</t>
  </si>
  <si>
    <t>Ehsan Emami</t>
  </si>
  <si>
    <t>mohamed.benjannet@randa.com.tn</t>
  </si>
  <si>
    <t>hazem.bensalem@teriak.com</t>
  </si>
  <si>
    <t>Energie@bbm.com.tn</t>
  </si>
  <si>
    <t>sabri.trabelsi@vcimentos.com</t>
  </si>
  <si>
    <t>mondher.dakhli@yahoo.fr</t>
  </si>
  <si>
    <t>a.rtimi@wic-sa.com</t>
  </si>
  <si>
    <t>mrabet.slim@yahoo.fr</t>
  </si>
  <si>
    <t>mistralblue@outlook.fr</t>
  </si>
  <si>
    <t>mejdi.khayati@gamco-energy.com</t>
  </si>
  <si>
    <t>coge.elmazraa@poulinagroup.com</t>
  </si>
  <si>
    <t>Lbenamara@sotipapier.com</t>
  </si>
  <si>
    <t>mohamedsassijabri@yahoo.com</t>
  </si>
  <si>
    <t>kadhemkrifi@gmail.com</t>
  </si>
  <si>
    <t>jihed.zmantar@lepidor.com.tn</t>
  </si>
  <si>
    <t>azer.zinelabidine@maklada.com</t>
  </si>
  <si>
    <t xml:space="preserve">Jebaliadel2105@yahoo.fr </t>
  </si>
  <si>
    <t>sghaierbrahmi@somocergroup.com</t>
  </si>
  <si>
    <t>adnenegh@gmail.com</t>
  </si>
  <si>
    <t>habib.naoui@maklada.com</t>
  </si>
  <si>
    <t>boughdiri_nakhli@YAHOO.fr</t>
  </si>
  <si>
    <t>Alimi.mohamedhedi@gct.com.tn</t>
  </si>
  <si>
    <t>dahmendhaker@gmail.com</t>
  </si>
  <si>
    <t>nabil.jandoubi@cftp.com.tn</t>
  </si>
  <si>
    <t>Bayram@polybatsa.com</t>
  </si>
  <si>
    <t>nabilboulila71@gmail. Com</t>
  </si>
  <si>
    <t>day.machines@yahoo.fr</t>
  </si>
  <si>
    <t xml:space="preserve">utilite.tpap@unipack.com.tn </t>
  </si>
  <si>
    <t>Cogeneration@carthagoceramic.com.tn</t>
  </si>
  <si>
    <t>khaoulabensalah4@gmail.com</t>
  </si>
  <si>
    <t>ilyes.charf@confiserie.gr-triki.com</t>
  </si>
  <si>
    <t>ACHAT.SORETOL@GNET.TN</t>
  </si>
  <si>
    <t>khalil.Kammoun@apo.com.tn</t>
  </si>
  <si>
    <t>faical.bellali@apo.com.tn</t>
  </si>
  <si>
    <t>lanouar.benhamida@trapsa.com.tn</t>
  </si>
  <si>
    <t>tahri.charfedine@gct.com.tn</t>
  </si>
  <si>
    <t>abdelhakimmefteh@yahoo.fr</t>
  </si>
  <si>
    <t>benjamaa.mourad@gct.com.tn</t>
  </si>
  <si>
    <t>ridha.alaya@petcrystal-ind.com</t>
  </si>
  <si>
    <t>m.maghzaoui@icf.ind.tn</t>
  </si>
  <si>
    <t>benamor.zied@gct.com.tn</t>
  </si>
  <si>
    <t xml:space="preserve">samir.taieb@alkimia.com.tn </t>
  </si>
  <si>
    <t>zo.khabir@sonede.com.tn</t>
  </si>
  <si>
    <t>fathi@djerbaplaza.com</t>
  </si>
  <si>
    <t>haddad.haythem@sitex.com.tn</t>
  </si>
  <si>
    <t>Photo voltaïque</t>
  </si>
  <si>
    <t>Tri génération</t>
  </si>
  <si>
    <t>Valorisation thermique</t>
  </si>
  <si>
    <t>OUI</t>
  </si>
  <si>
    <t xml:space="preserve">Code </t>
  </si>
  <si>
    <t>Panneau Solaire</t>
  </si>
  <si>
    <t>Valorisation gaz torché</t>
  </si>
  <si>
    <t>Auto producteur simple</t>
  </si>
  <si>
    <t>Equipement de production</t>
  </si>
  <si>
    <t>Type de client</t>
  </si>
  <si>
    <t>TOURISME ET SERVICES</t>
  </si>
  <si>
    <t>Activitée                                             Année
Economique</t>
  </si>
  <si>
    <t>Taux de croissance annuel moyen %</t>
  </si>
  <si>
    <t>Somme de Puissance installée kW</t>
  </si>
  <si>
    <t>Somme de Puissance exploitée kW</t>
  </si>
  <si>
    <t>NON</t>
  </si>
  <si>
    <t>type de client</t>
  </si>
  <si>
    <t>% de réalisation</t>
  </si>
  <si>
    <t>Disposez-vous de moyens de stockage de l’energie électrique ?</t>
  </si>
  <si>
    <t>Si la STEG motive les auto-producteurs à augmenter leurs injections
 en énergie électrique au cours de la période estivale (juillet - août) 
entre 11 h et 15 h.   Voulez-vous  bénéficier de cette opération ?</t>
  </si>
  <si>
    <t>La puissance additionnelle
 à injecter  en KW</t>
  </si>
  <si>
    <t xml:space="preserve"> collaboration avec l’ANME.</t>
  </si>
  <si>
    <t>Puissance Additionnelle. EN KW</t>
  </si>
  <si>
    <t xml:space="preserve">Horizon d’installation.                 </t>
  </si>
  <si>
    <t>Co-génération</t>
  </si>
  <si>
    <t>Turbine a gaz</t>
  </si>
  <si>
    <t>Turbine à vapeur</t>
  </si>
  <si>
    <t>Nombre de Référence</t>
  </si>
  <si>
    <t xml:space="preserve">Somme de Energie consommée MWh </t>
  </si>
  <si>
    <t>Taux de croissance prévisonnel annuel moyen %</t>
  </si>
  <si>
    <t xml:space="preserve">                                  Année
Type Client</t>
  </si>
  <si>
    <t>les clients qui ont affectué un audit énergitique 
au cours de trois derniéres années</t>
  </si>
  <si>
    <t>Les installations réalisées en collaboration de L'ANME</t>
  </si>
  <si>
    <t>Evolution de la Puissance installée en ( KW) par Type client</t>
  </si>
  <si>
    <t>Evolution du nombre des auto producteus par activitée économique</t>
  </si>
  <si>
    <t>Etes-vous informé de ce Tarif ? (7 millimes/KWh)</t>
  </si>
  <si>
    <t>2019 - 2027</t>
  </si>
  <si>
    <t>Les installations envisagées au cours des cinqs prochainnes années.</t>
  </si>
  <si>
    <t>Evolution de la Puissance additionnelle des projets existants en ( KW) par Type client</t>
  </si>
  <si>
    <t>sucrerie de Bizerte</t>
  </si>
  <si>
    <t>Sans contrat</t>
  </si>
  <si>
    <t>Azur papier</t>
  </si>
  <si>
    <t>Turbine à Gaz</t>
  </si>
  <si>
    <t>Bjo</t>
  </si>
  <si>
    <t>Cjo</t>
  </si>
  <si>
    <t>BBm</t>
  </si>
  <si>
    <t>Armatech</t>
  </si>
  <si>
    <t>Energie renouvelable</t>
  </si>
  <si>
    <t>Photovoltaïque</t>
  </si>
  <si>
    <t>Carthage grains</t>
  </si>
  <si>
    <t>alimentaire</t>
  </si>
  <si>
    <t>CDI</t>
  </si>
  <si>
    <t>Tunicotex</t>
  </si>
  <si>
    <t>Taissir agricole</t>
  </si>
  <si>
    <t>Délice Danone</t>
  </si>
  <si>
    <t>Délice CLC</t>
  </si>
  <si>
    <t>Commune Nabeul</t>
  </si>
  <si>
    <t>Salah toumi</t>
  </si>
  <si>
    <t>Emna</t>
  </si>
  <si>
    <t>Poulailler bouzid</t>
  </si>
  <si>
    <t>Société Aziz et Mariem</t>
  </si>
  <si>
    <t>Béja</t>
  </si>
  <si>
    <t>Sucrerie de Béja</t>
  </si>
  <si>
    <t>Ginor</t>
  </si>
  <si>
    <t>Jendouba</t>
  </si>
  <si>
    <t>Société ezzouhour</t>
  </si>
  <si>
    <t>Kokam+</t>
  </si>
  <si>
    <t>Collège makthar</t>
  </si>
  <si>
    <t>Centre nationale technologie d éducation</t>
  </si>
  <si>
    <t>Les jardins du Lac GP9</t>
  </si>
  <si>
    <t>Grombalia A1</t>
  </si>
  <si>
    <t>Station total ELjem</t>
  </si>
  <si>
    <t>Station EL Borgine</t>
  </si>
  <si>
    <t>Sndp nechi</t>
  </si>
  <si>
    <t>Hôtel Résidence</t>
  </si>
  <si>
    <t>BSB SA toyota</t>
  </si>
  <si>
    <t>slama frères</t>
  </si>
  <si>
    <t>STE SELECT FRUITS</t>
  </si>
  <si>
    <t>El Mourouj</t>
  </si>
  <si>
    <t>Sndp sidi khlifa</t>
  </si>
  <si>
    <t>Sndp mahdia</t>
  </si>
  <si>
    <t>Épi d'or</t>
  </si>
  <si>
    <t>Sousse</t>
  </si>
  <si>
    <t>Sndp souk lahad</t>
  </si>
  <si>
    <t>Fawanis</t>
  </si>
  <si>
    <t>Cleers</t>
  </si>
  <si>
    <t>Crt Sousse</t>
  </si>
  <si>
    <t>Makelda</t>
  </si>
  <si>
    <t>Centrale de production Le soleil</t>
  </si>
  <si>
    <t>Centrale regime autorisation</t>
  </si>
  <si>
    <t>Ifri-Sol</t>
  </si>
  <si>
    <t>Creomoda</t>
  </si>
  <si>
    <t>Issatex</t>
  </si>
  <si>
    <t>Cettex</t>
  </si>
  <si>
    <t>Faculté informatique</t>
  </si>
  <si>
    <t>Makelda 2</t>
  </si>
  <si>
    <t>Shams technologie</t>
  </si>
  <si>
    <t>Kairouan Nord</t>
  </si>
  <si>
    <t>Hôpital laa</t>
  </si>
  <si>
    <t>Couvoir okba</t>
  </si>
  <si>
    <t>Sonde</t>
  </si>
  <si>
    <t>Hôpital hajeb laayoun</t>
  </si>
  <si>
    <t>Usine soboco</t>
  </si>
  <si>
    <t>Saleh errayes</t>
  </si>
  <si>
    <t>ENFAVET</t>
  </si>
  <si>
    <t>Congitex</t>
  </si>
  <si>
    <t>Demco knitwear</t>
  </si>
  <si>
    <t>Demco jeanswear2</t>
  </si>
  <si>
    <t>Serveur informatique</t>
  </si>
  <si>
    <t>Sitex</t>
  </si>
  <si>
    <t>Rayenne Mahdia</t>
  </si>
  <si>
    <t>Poulailler geagri</t>
  </si>
  <si>
    <t>Sfax nord</t>
  </si>
  <si>
    <t>Alvéoles</t>
  </si>
  <si>
    <t>Poulailler Khalil chaabene</t>
  </si>
  <si>
    <t>Ferme gargouri</t>
  </si>
  <si>
    <t>Ferme gargouri 2</t>
  </si>
  <si>
    <t>MAS</t>
  </si>
  <si>
    <t>Khaled chefii</t>
  </si>
  <si>
    <t>Super mousse 3</t>
  </si>
  <si>
    <t>Super mousse 1</t>
  </si>
  <si>
    <t>Super mousse 2</t>
  </si>
  <si>
    <t>Ennifar Fathi</t>
  </si>
  <si>
    <t>Omrane selem</t>
  </si>
  <si>
    <t>Valorisation du Gaz non commercial</t>
  </si>
  <si>
    <t>CETIP</t>
  </si>
  <si>
    <t>Sfax sud</t>
  </si>
  <si>
    <t>EMS</t>
  </si>
  <si>
    <t>Henkel</t>
  </si>
  <si>
    <t>ISA1</t>
  </si>
  <si>
    <t>Poulailler m'essedi Faouzi</t>
  </si>
  <si>
    <t>Carthago grès</t>
  </si>
  <si>
    <t>SID</t>
  </si>
  <si>
    <t>SORATOL</t>
  </si>
  <si>
    <t>LEADER FOOD</t>
  </si>
  <si>
    <t>Poulet meher messedi</t>
  </si>
  <si>
    <t>TPS GBIBA</t>
  </si>
  <si>
    <t>Emna agricole</t>
  </si>
  <si>
    <t>Mahrès</t>
  </si>
  <si>
    <t>Sonede gharaiba</t>
  </si>
  <si>
    <t>Tifert</t>
  </si>
  <si>
    <t>Ste DAS</t>
  </si>
  <si>
    <t>GCT 2</t>
  </si>
  <si>
    <t>Trapsa sp3</t>
  </si>
  <si>
    <t>SOCEPA</t>
  </si>
  <si>
    <t>Sfax ville</t>
  </si>
  <si>
    <t>Sorimex</t>
  </si>
  <si>
    <t>STIPLAST</t>
  </si>
  <si>
    <t>Designe Mode</t>
  </si>
  <si>
    <t>EVA</t>
  </si>
  <si>
    <t>Cotufas</t>
  </si>
  <si>
    <t>SOPAL</t>
  </si>
  <si>
    <t>Sifcol</t>
  </si>
  <si>
    <t>ENIS</t>
  </si>
  <si>
    <t>Confiserie triki</t>
  </si>
  <si>
    <t>Pharmacare</t>
  </si>
  <si>
    <t>Jebeniana</t>
  </si>
  <si>
    <t>Wieek</t>
  </si>
  <si>
    <t>Tuni food</t>
  </si>
  <si>
    <t>D'Esquare</t>
  </si>
  <si>
    <t>Ali Aroussi</t>
  </si>
  <si>
    <t>Station de pompage soned Ben guerdan</t>
  </si>
  <si>
    <t>Ben guerdan</t>
  </si>
  <si>
    <t>Hôtel Plaza</t>
  </si>
  <si>
    <t>AIC BOU SIOUF2</t>
  </si>
  <si>
    <t>Tataouine</t>
  </si>
  <si>
    <t>AIC JADAIDA</t>
  </si>
  <si>
    <t>SEREE</t>
  </si>
  <si>
    <t>Poulailler ELMAJD</t>
  </si>
  <si>
    <t>Gabès</t>
  </si>
  <si>
    <t>Poulailler ALMAJD</t>
  </si>
  <si>
    <t>Poulailler AL ONS</t>
  </si>
  <si>
    <t>ICM</t>
  </si>
  <si>
    <t>AL KIMIA</t>
  </si>
  <si>
    <t>Pet Crystal</t>
  </si>
  <si>
    <t>Désert joy</t>
  </si>
  <si>
    <t>Désert joy1</t>
  </si>
  <si>
    <t>CFPTI Hamma</t>
  </si>
  <si>
    <t>ISET Gabes</t>
  </si>
  <si>
    <t>OMV</t>
  </si>
  <si>
    <t>ENIG</t>
  </si>
  <si>
    <t>GDA ZARAT</t>
  </si>
  <si>
    <t>APO</t>
  </si>
  <si>
    <t>APO 2</t>
  </si>
  <si>
    <t>Gct gafsa 2</t>
  </si>
  <si>
    <t>CPG1 Gafsa</t>
  </si>
  <si>
    <t>Palma des eaux</t>
  </si>
  <si>
    <t>Agriculture Gouadria</t>
  </si>
  <si>
    <t>Mohamed GOUADRIA</t>
  </si>
  <si>
    <t>Kamel GAFSI</t>
  </si>
  <si>
    <t>Perenco</t>
  </si>
  <si>
    <t>Kébili</t>
  </si>
  <si>
    <t>GDA SOMAA</t>
  </si>
  <si>
    <t>Prenenco DOUZ NORD</t>
  </si>
  <si>
    <t>Centre de formation kastilia</t>
  </si>
  <si>
    <t>Hôpital régional hezoua</t>
  </si>
  <si>
    <t>Frigo béni ghribi</t>
  </si>
  <si>
    <t>CRG HEZOUA</t>
  </si>
  <si>
    <t>Société FARAH TRAIDING</t>
  </si>
  <si>
    <t>South dattes</t>
  </si>
  <si>
    <t>Société DEGLA EN BRANCHE</t>
  </si>
  <si>
    <t>ISET Tozeur</t>
  </si>
  <si>
    <t>Société Al itha1</t>
  </si>
  <si>
    <t>Sidi Bouzid</t>
  </si>
  <si>
    <t>Société Al itha2</t>
  </si>
  <si>
    <t>Société Al itha3</t>
  </si>
  <si>
    <t>Al itha4</t>
  </si>
  <si>
    <t>Youssef JLALLI</t>
  </si>
  <si>
    <t>STE Habib BEL AZHAR</t>
  </si>
  <si>
    <t>STE HEDI AGRICOLE</t>
  </si>
  <si>
    <t>SSB SANTÉ Kasserine</t>
  </si>
  <si>
    <t>Kasserine</t>
  </si>
  <si>
    <t>Ste Zineabidin misaoui</t>
  </si>
  <si>
    <t>Sergaz Feriana</t>
  </si>
  <si>
    <t>Sergaz korba</t>
  </si>
  <si>
    <t>Sergaz Haouria</t>
  </si>
  <si>
    <t>Menzel Témime</t>
  </si>
  <si>
    <t>CRDA garaat Ennaam</t>
  </si>
  <si>
    <t>CRDA AMAIRIA</t>
  </si>
  <si>
    <t>Hôpital FOUSANA</t>
  </si>
  <si>
    <t>GDA RABAIIA</t>
  </si>
  <si>
    <t>SITEP</t>
  </si>
  <si>
    <t>CGG GOLAA</t>
  </si>
  <si>
    <t>CGG JEMNA</t>
  </si>
  <si>
    <t>STE Badri Abdelkhalek</t>
  </si>
  <si>
    <t>STE Neila MSALBI</t>
  </si>
  <si>
    <t>Centre SERT FORMATION ENERGIE</t>
  </si>
  <si>
    <t>STE HIND SALLEMI</t>
  </si>
  <si>
    <t>Lycée Américain</t>
  </si>
  <si>
    <t>BSB TOYOTA</t>
  </si>
  <si>
    <t>Centre de formation</t>
  </si>
  <si>
    <t>Ste Alimentaire méditerranée</t>
  </si>
  <si>
    <t>MEDICEF</t>
  </si>
  <si>
    <t>El Menzah</t>
  </si>
  <si>
    <t>STE MED FRUITS</t>
  </si>
  <si>
    <t>SOTIEM</t>
  </si>
  <si>
    <t>Ste compto</t>
  </si>
  <si>
    <t>Ste winthrop pharma</t>
  </si>
  <si>
    <t>STE Afrique froid</t>
  </si>
  <si>
    <t>Ginen2</t>
  </si>
  <si>
    <t>Ginen 1</t>
  </si>
  <si>
    <t>Genen 4</t>
  </si>
  <si>
    <t>Genen 3</t>
  </si>
  <si>
    <t>ISGI SFAX</t>
  </si>
  <si>
    <t>Tasmid</t>
  </si>
  <si>
    <t>Shell morneg</t>
  </si>
  <si>
    <t>ANME</t>
  </si>
  <si>
    <t>ENIT</t>
  </si>
  <si>
    <t>REEMI</t>
  </si>
  <si>
    <t>Brado</t>
  </si>
  <si>
    <t>Hôtel National</t>
  </si>
  <si>
    <t>LYCÉE SPORTIF</t>
  </si>
  <si>
    <t>Station VIVO ENERGIE</t>
  </si>
  <si>
    <t>Bibliothèque nationale</t>
  </si>
  <si>
    <t>CSFEMEBT</t>
  </si>
  <si>
    <t>CSFEK</t>
  </si>
  <si>
    <t>Garde nationale ouina</t>
  </si>
  <si>
    <t>Hôpital kelibia</t>
  </si>
  <si>
    <t>Ste tozaghran</t>
  </si>
  <si>
    <t>Ste yassine</t>
  </si>
  <si>
    <t>Henkel Tunisie</t>
  </si>
  <si>
    <t>Azur 2</t>
  </si>
  <si>
    <t>CSM GIAS</t>
  </si>
  <si>
    <t>ONAS</t>
  </si>
  <si>
    <t>École nationale de comondo</t>
  </si>
  <si>
    <t>Ettaoufik1</t>
  </si>
  <si>
    <t>Ettaoufik2</t>
  </si>
  <si>
    <t>Ettaoufik3</t>
  </si>
  <si>
    <t>Testour 1</t>
  </si>
  <si>
    <t>Testour 2</t>
  </si>
  <si>
    <t>Testour 3</t>
  </si>
  <si>
    <t>Hôpital</t>
  </si>
  <si>
    <t>Société essaada</t>
  </si>
  <si>
    <t>hypermarche Geant</t>
  </si>
  <si>
    <t>IHE</t>
  </si>
  <si>
    <t>SBF</t>
  </si>
  <si>
    <t>SS Utique</t>
  </si>
  <si>
    <t>Station Andalous</t>
  </si>
  <si>
    <t>Étiquettes et Accessoires</t>
  </si>
  <si>
    <t>Bouchamaoui A R Industries</t>
  </si>
  <si>
    <t>Albuhaira invest</t>
  </si>
  <si>
    <t>Innorpi</t>
  </si>
  <si>
    <t>Sfbt</t>
  </si>
  <si>
    <t>Sndp borjine</t>
  </si>
  <si>
    <t xml:space="preserve"> CAVEO</t>
  </si>
  <si>
    <t>RANDA</t>
  </si>
  <si>
    <t>Oriental</t>
  </si>
  <si>
    <t>Sodas</t>
  </si>
  <si>
    <t>Faculté des langues</t>
  </si>
  <si>
    <t>Cte salkta des métaux</t>
  </si>
  <si>
    <t>ISSATK</t>
  </si>
  <si>
    <t>Habib selmi</t>
  </si>
  <si>
    <t>RBC</t>
  </si>
  <si>
    <t>JSCOM</t>
  </si>
  <si>
    <t>TEXTILE ET HABILLEMENT</t>
  </si>
  <si>
    <t>Demconstruct</t>
  </si>
  <si>
    <t>Demco jeanswear1</t>
  </si>
  <si>
    <t>MSPE</t>
  </si>
  <si>
    <t>Sartex</t>
  </si>
  <si>
    <t>CTKP pétrole</t>
  </si>
  <si>
    <t>SMBSA elfawz chorbane</t>
  </si>
  <si>
    <t>GDA portable entilaka</t>
  </si>
  <si>
    <t>City meuble</t>
  </si>
  <si>
    <t>Simed</t>
  </si>
  <si>
    <t>Simede</t>
  </si>
  <si>
    <t>Ferme choisie</t>
  </si>
  <si>
    <t>Logement Emna ennifar</t>
  </si>
  <si>
    <t>Nouvelle imprimerie du sud</t>
  </si>
  <si>
    <t>Nova print</t>
  </si>
  <si>
    <t>Ste FORPLAST PLUS</t>
  </si>
  <si>
    <t>Pompage Gargouri</t>
  </si>
  <si>
    <t>Dagdoug frigo</t>
  </si>
  <si>
    <t>Souma</t>
  </si>
  <si>
    <t>ISA2</t>
  </si>
  <si>
    <t>Carthago Céramique</t>
  </si>
  <si>
    <t>T-PAP</t>
  </si>
  <si>
    <t>Poulailler Mustapha chiha</t>
  </si>
  <si>
    <t>Ste FIRAS</t>
  </si>
  <si>
    <t>Sivo</t>
  </si>
  <si>
    <t>CDS</t>
  </si>
  <si>
    <t>MPBS</t>
  </si>
  <si>
    <t>Kallel Lassaad</t>
  </si>
  <si>
    <t>Golden fish</t>
  </si>
  <si>
    <t>SOTUP</t>
  </si>
  <si>
    <t>Lycée farhat hached</t>
  </si>
  <si>
    <t>Hôpital kerkenah</t>
  </si>
  <si>
    <t>Wifak</t>
  </si>
  <si>
    <t>Ferme EDRISS</t>
  </si>
  <si>
    <t>Hôte  plaza</t>
  </si>
  <si>
    <t>PPT</t>
  </si>
  <si>
    <t>Eni</t>
  </si>
  <si>
    <t>Onas gabes</t>
  </si>
  <si>
    <t>Centrale de production BSE</t>
  </si>
  <si>
    <t>ONAS GAFSA</t>
  </si>
  <si>
    <t>Hôpital gafsa</t>
  </si>
  <si>
    <t>Al ITHA Agricole</t>
  </si>
  <si>
    <t>Mecki AYDI</t>
  </si>
  <si>
    <t>Centrale de production PERENCO</t>
  </si>
  <si>
    <t>Jawhara Palme</t>
  </si>
  <si>
    <t>École de qualification technique</t>
  </si>
  <si>
    <t>Saide BOU GHRINE</t>
  </si>
  <si>
    <t>SOHPRA 3</t>
  </si>
  <si>
    <t>Omor FAFSAOUI</t>
  </si>
  <si>
    <t>Coala</t>
  </si>
  <si>
    <t>Centrale PV MMJ POWER</t>
  </si>
  <si>
    <t>SOHAPSA</t>
  </si>
  <si>
    <t>STE Hosni</t>
  </si>
  <si>
    <t>Omri FRERE</t>
  </si>
  <si>
    <t>Ste D'epargne</t>
  </si>
  <si>
    <t>Slimi nejma</t>
  </si>
  <si>
    <t>Mohamed SLIMI</t>
  </si>
  <si>
    <t>Tlili SLIMI</t>
  </si>
  <si>
    <t>Mohsen drira</t>
  </si>
  <si>
    <t>STE ELFAOUZ</t>
  </si>
  <si>
    <t>STE BEN AYED</t>
  </si>
  <si>
    <t>STE NEJIB BEN SIID</t>
  </si>
  <si>
    <t>STE Rafik Drira</t>
  </si>
  <si>
    <t>Ghnimi HOUSSIN</t>
  </si>
  <si>
    <t>STE Akrimi RACHID</t>
  </si>
  <si>
    <t>STE Abdelmajid KHASKHOUSSI</t>
  </si>
  <si>
    <t>STE HAKMOUNI</t>
  </si>
  <si>
    <t>STE HATEM BACCAR</t>
  </si>
  <si>
    <t>SOHAG</t>
  </si>
  <si>
    <t>STE JAWAHER</t>
  </si>
  <si>
    <t>STE SINABIDINE</t>
  </si>
  <si>
    <t>El Tifi Hadi</t>
  </si>
  <si>
    <t>Sergaz Sbitla</t>
  </si>
  <si>
    <t>STE ZAIDI Rachid</t>
  </si>
  <si>
    <t>GDA SFISIFA</t>
  </si>
  <si>
    <t>STE HEND SALLAMI</t>
  </si>
  <si>
    <t>farid sassi</t>
  </si>
  <si>
    <t>2018</t>
  </si>
  <si>
    <t>(vide)</t>
  </si>
  <si>
    <t>Étiquettes de colonnes</t>
  </si>
  <si>
    <t>P_souscrite</t>
  </si>
  <si>
    <t>Cons_Annuelle</t>
  </si>
  <si>
    <t>ANNEE</t>
  </si>
  <si>
    <t>CONSTOTAL_sum</t>
  </si>
  <si>
    <t>CONSTOTAL_sum en MWH</t>
  </si>
  <si>
    <t>Nombre d'installation</t>
  </si>
  <si>
    <t xml:space="preserve"> Puissance installée kW</t>
  </si>
  <si>
    <t>Cons_Annuelle en MWh (STEG)</t>
  </si>
  <si>
    <t xml:space="preserve">Energie produite en MWh </t>
  </si>
  <si>
    <t xml:space="preserve">Energie injectée en MWh </t>
  </si>
  <si>
    <t>Répartition des autoproducteurs par district pour l'année 2020</t>
  </si>
  <si>
    <t>Evolution du nombre des auto producteus par région</t>
  </si>
  <si>
    <t xml:space="preserve">Région                                             Année
</t>
  </si>
  <si>
    <t>Evolution du nombre des auto producteus par equipement de production</t>
  </si>
  <si>
    <t xml:space="preserve">Equipement
de Production                                      Année
</t>
  </si>
  <si>
    <t>Evolution du nombre des auto producteus par type de contrat</t>
  </si>
  <si>
    <t xml:space="preserve">Type
de contrat                                      Année
</t>
  </si>
  <si>
    <t>Evolution de la puissance des auto producteus par equipement de production</t>
  </si>
  <si>
    <t>Evolution de la puissance des auto producteus par type de contrat</t>
  </si>
  <si>
    <t>Evolution de la puissance des auto producteus par activitée économique en kW</t>
  </si>
  <si>
    <t>Evolution de la puissance des auto producteus par région en kW</t>
  </si>
  <si>
    <t>Evolution de la puissance des auto producteus par type de contrat en kW</t>
  </si>
  <si>
    <t>Evolution d'energie produite par activitée économique en MWh</t>
  </si>
  <si>
    <t>Evolution de l'enrgie produite par région en MWh</t>
  </si>
  <si>
    <t>Evolution de l'enrgie produite par equipement de production en MWh</t>
  </si>
  <si>
    <t>Cons_Annuelle en MWh</t>
  </si>
  <si>
    <t>Somme de Cons_Annuelle en MWh</t>
  </si>
  <si>
    <t>Cons_MT_Glo</t>
  </si>
  <si>
    <t xml:space="preserve"> Cons_Annuelle en MWh de la STEG</t>
  </si>
  <si>
    <t xml:space="preserve"> EnergieAuto_consommée MWh </t>
  </si>
  <si>
    <t>Cons_Annuelle_Steg en MWh</t>
  </si>
  <si>
    <t>Cons_MT_Glo_MWh</t>
  </si>
  <si>
    <t>Cons_MT_R_Glo_MWh</t>
  </si>
  <si>
    <t>Evolution de l'energie consommée de la STEG, Auto produite et Injectée des auto_producteurs</t>
  </si>
  <si>
    <t>(Tous)</t>
  </si>
  <si>
    <t xml:space="preserve">Equipement
de Production                                   Année    Année
</t>
  </si>
  <si>
    <t>El Kram</t>
  </si>
  <si>
    <t>El El Kram</t>
  </si>
  <si>
    <t>Gov</t>
  </si>
  <si>
    <t>Médenine</t>
  </si>
  <si>
    <t>Ben Arous</t>
  </si>
  <si>
    <t>DJerba</t>
  </si>
  <si>
    <t>Cons_Annuelle (steg) en MWh</t>
  </si>
  <si>
    <t xml:space="preserve">Energie auto_consommée MWh </t>
  </si>
  <si>
    <t>Ren kwC/kWh</t>
  </si>
  <si>
    <t xml:space="preserve"> Quelle est la marque des panneaux de votre installation</t>
  </si>
  <si>
    <t xml:space="preserve"> Nombre total de panneaux</t>
  </si>
  <si>
    <t xml:space="preserve"> Modèle des panneaux de votre installation</t>
  </si>
  <si>
    <t xml:space="preserve">Marque de l'onduleur </t>
  </si>
  <si>
    <t>Modèle de l'onduleur</t>
  </si>
  <si>
    <t>Nombre des onduleurs</t>
  </si>
  <si>
    <t xml:space="preserve"> Surface de tous les panneaux (en m2)</t>
  </si>
  <si>
    <t xml:space="preserve">Pas de panneaux </t>
  </si>
  <si>
    <t>Null</t>
  </si>
  <si>
    <t>Sillia Energie</t>
  </si>
  <si>
    <t>Polycristallin</t>
  </si>
  <si>
    <t>TENESOL</t>
  </si>
  <si>
    <t>Onduleur relié au réseau</t>
  </si>
  <si>
    <t>Q-Cells</t>
  </si>
  <si>
    <t>FRONIUS</t>
  </si>
  <si>
    <t>Canadian Solar</t>
  </si>
  <si>
    <t>JA Solar</t>
  </si>
  <si>
    <t>Bisol</t>
  </si>
  <si>
    <t>SMA SUNNY BOY</t>
  </si>
  <si>
    <t>Monocristallin</t>
  </si>
  <si>
    <t>Eurener</t>
  </si>
  <si>
    <t>KACO POWADOR</t>
  </si>
  <si>
    <t>Hawaii</t>
  </si>
  <si>
    <t>Solar World</t>
  </si>
  <si>
    <t>GROWATT</t>
  </si>
  <si>
    <t>AEG</t>
  </si>
  <si>
    <t>Autre</t>
  </si>
  <si>
    <t>Longisolar</t>
  </si>
  <si>
    <t>Trina Solar</t>
  </si>
  <si>
    <t>ABB</t>
  </si>
  <si>
    <t>SunPower</t>
  </si>
  <si>
    <t>Yingli Green</t>
  </si>
  <si>
    <t>JinkoSolar</t>
  </si>
  <si>
    <t>SYGROW</t>
  </si>
  <si>
    <t>Longi solar</t>
  </si>
  <si>
    <t>SOLIS</t>
  </si>
  <si>
    <t>SOLARMAX</t>
  </si>
  <si>
    <t>Axitec</t>
  </si>
  <si>
    <t>SUNNY SWISS</t>
  </si>
  <si>
    <t>Onduleur autonome</t>
  </si>
  <si>
    <t>SVT GENERAL ELECTRIC</t>
  </si>
  <si>
    <t>Eurosolar</t>
  </si>
  <si>
    <t>Onduleur hybride</t>
  </si>
  <si>
    <t>REFUsol</t>
  </si>
  <si>
    <t>Atersa</t>
  </si>
  <si>
    <t>Jonsol</t>
  </si>
  <si>
    <t>invt</t>
  </si>
  <si>
    <t>Amorphe</t>
  </si>
  <si>
    <t>GOOD WE</t>
  </si>
  <si>
    <t>CONERGY</t>
  </si>
  <si>
    <t>SCHNEIDER</t>
  </si>
  <si>
    <t>BYD</t>
  </si>
  <si>
    <t>FIMER</t>
  </si>
  <si>
    <t>ULICA SOLAR</t>
  </si>
  <si>
    <t>GCL-SI</t>
  </si>
  <si>
    <t>Enrsol</t>
  </si>
  <si>
    <t>Aurasol</t>
  </si>
  <si>
    <t>BHA</t>
  </si>
  <si>
    <t>SOLUXTEC</t>
  </si>
  <si>
    <t>vinchi</t>
  </si>
  <si>
    <t>Photowatt</t>
  </si>
  <si>
    <t>WC ENERJ</t>
  </si>
  <si>
    <t>AHA SOLAR</t>
  </si>
  <si>
    <t>AE solar</t>
  </si>
  <si>
    <t>IFRISOL</t>
  </si>
  <si>
    <t>Bauer</t>
  </si>
  <si>
    <t>Énergie Sol</t>
  </si>
  <si>
    <t>Talesun</t>
  </si>
  <si>
    <t>SDDPV</t>
  </si>
  <si>
    <t>Option 25</t>
  </si>
  <si>
    <t>eco delta</t>
  </si>
  <si>
    <t>Ifri sol</t>
  </si>
  <si>
    <t>STECA</t>
  </si>
  <si>
    <t>Nice 40</t>
  </si>
  <si>
    <t xml:space="preserve">Energie autoproduite MWh 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</si>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</sst>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€_-;\-* #,##0.00\ _€_-;_-* &quot;-&quot;??\ _€_-;_-@_-"/>
    <numFmt numFmtId="165" formatCode="0.0"/>
    <numFmt numFmtId="166" formatCode="_-* #,##0\ _€_-;\-* #,##0\ _€_-;_-* &quot;-&quot;??\ _€_-;_-@_-"/>
    <numFmt numFmtId="167" formatCode="#,##0.0"/>
  </numFmts>
  <fonts count="13" x14ac:knownFonts="1">
    <font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name val="Calibri"/>
      <family val="2"/>
      <scheme val="minor"/>
    </font>
    <font>
      <b/>
      <sz val="9"/>
      <name val="Arial"/>
      <family val="2"/>
    </font>
    <font>
      <b/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16"/>
      <color theme="1"/>
      <name val="Calibri"/>
      <family val="2"/>
      <scheme val="minor"/>
    </font>
    <font>
      <b/>
      <sz val="18"/>
      <color rgb="FFC0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theme="4" tint="0.79998168889431442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theme="4" tint="0.79998168889431442"/>
      </patternFill>
    </fill>
    <fill>
      <patternFill patternType="solid">
        <fgColor theme="1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28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/>
    <xf numFmtId="165" fontId="2" fillId="2" borderId="1" xfId="0" applyNumberFormat="1" applyFont="1" applyFill="1" applyBorder="1"/>
    <xf numFmtId="1" fontId="2" fillId="2" borderId="1" xfId="0" applyNumberFormat="1" applyFont="1" applyFill="1" applyBorder="1"/>
    <xf numFmtId="0" fontId="3" fillId="2" borderId="1" xfId="1" applyFill="1" applyBorder="1"/>
    <xf numFmtId="14" fontId="2" fillId="2" borderId="1" xfId="0" applyNumberFormat="1" applyFont="1" applyFill="1" applyBorder="1"/>
    <xf numFmtId="9" fontId="2" fillId="2" borderId="1" xfId="0" applyNumberFormat="1" applyFont="1" applyFill="1" applyBorder="1"/>
    <xf numFmtId="17" fontId="2" fillId="2" borderId="1" xfId="0" applyNumberFormat="1" applyFont="1" applyFill="1" applyBorder="1"/>
    <xf numFmtId="0" fontId="0" fillId="2" borderId="1" xfId="0" applyFill="1" applyBorder="1"/>
    <xf numFmtId="17" fontId="0" fillId="2" borderId="1" xfId="0" applyNumberFormat="1" applyFill="1" applyBorder="1"/>
    <xf numFmtId="14" fontId="0" fillId="2" borderId="1" xfId="0" applyNumberFormat="1" applyFill="1" applyBorder="1"/>
    <xf numFmtId="0" fontId="0" fillId="3" borderId="0" xfId="0" applyFill="1"/>
    <xf numFmtId="0" fontId="0" fillId="4" borderId="0" xfId="0" applyFill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5" borderId="1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2" fillId="5" borderId="1" xfId="0" applyFont="1" applyFill="1" applyBorder="1"/>
    <xf numFmtId="0" fontId="3" fillId="5" borderId="1" xfId="1" applyFill="1" applyBorder="1"/>
    <xf numFmtId="0" fontId="2" fillId="3" borderId="1" xfId="0" applyFont="1" applyFill="1" applyBorder="1"/>
    <xf numFmtId="0" fontId="3" fillId="3" borderId="1" xfId="1" applyFill="1" applyBorder="1"/>
    <xf numFmtId="0" fontId="2" fillId="6" borderId="1" xfId="0" applyFont="1" applyFill="1" applyBorder="1"/>
    <xf numFmtId="0" fontId="3" fillId="6" borderId="1" xfId="1" applyFill="1" applyBorder="1"/>
    <xf numFmtId="3" fontId="1" fillId="5" borderId="1" xfId="0" applyNumberFormat="1" applyFont="1" applyFill="1" applyBorder="1" applyAlignment="1">
      <alignment horizontal="center" vertical="center"/>
    </xf>
    <xf numFmtId="3" fontId="2" fillId="3" borderId="1" xfId="0" applyNumberFormat="1" applyFont="1" applyFill="1" applyBorder="1"/>
    <xf numFmtId="3" fontId="2" fillId="6" borderId="1" xfId="0" applyNumberFormat="1" applyFont="1" applyFill="1" applyBorder="1"/>
    <xf numFmtId="3" fontId="2" fillId="5" borderId="1" xfId="0" applyNumberFormat="1" applyFont="1" applyFill="1" applyBorder="1"/>
    <xf numFmtId="3" fontId="0" fillId="5" borderId="1" xfId="0" applyNumberFormat="1" applyFill="1" applyBorder="1"/>
    <xf numFmtId="3" fontId="0" fillId="0" borderId="0" xfId="0" applyNumberFormat="1"/>
    <xf numFmtId="0" fontId="0" fillId="5" borderId="0" xfId="0" applyFill="1"/>
    <xf numFmtId="2" fontId="2" fillId="2" borderId="1" xfId="0" applyNumberFormat="1" applyFont="1" applyFill="1" applyBorder="1"/>
    <xf numFmtId="165" fontId="2" fillId="2" borderId="0" xfId="0" applyNumberFormat="1" applyFont="1" applyFill="1"/>
    <xf numFmtId="0" fontId="0" fillId="8" borderId="1" xfId="0" applyFill="1" applyBorder="1"/>
    <xf numFmtId="166" fontId="0" fillId="8" borderId="1" xfId="2" applyNumberFormat="1" applyFont="1" applyFill="1" applyBorder="1"/>
    <xf numFmtId="3" fontId="0" fillId="8" borderId="1" xfId="0" applyNumberFormat="1" applyFill="1" applyBorder="1"/>
    <xf numFmtId="14" fontId="0" fillId="0" borderId="0" xfId="0" applyNumberFormat="1"/>
    <xf numFmtId="165" fontId="0" fillId="8" borderId="1" xfId="0" applyNumberFormat="1" applyFill="1" applyBorder="1"/>
    <xf numFmtId="1" fontId="0" fillId="8" borderId="1" xfId="0" applyNumberFormat="1" applyFill="1" applyBorder="1"/>
    <xf numFmtId="165" fontId="0" fillId="0" borderId="0" xfId="0" applyNumberFormat="1"/>
    <xf numFmtId="0" fontId="0" fillId="9" borderId="1" xfId="0" applyFill="1" applyBorder="1"/>
    <xf numFmtId="166" fontId="0" fillId="9" borderId="1" xfId="2" applyNumberFormat="1" applyFont="1" applyFill="1" applyBorder="1"/>
    <xf numFmtId="0" fontId="0" fillId="9" borderId="0" xfId="0" applyFill="1"/>
    <xf numFmtId="166" fontId="2" fillId="3" borderId="1" xfId="2" applyNumberFormat="1" applyFont="1" applyFill="1" applyBorder="1" applyAlignment="1"/>
    <xf numFmtId="166" fontId="2" fillId="6" borderId="1" xfId="2" applyNumberFormat="1" applyFont="1" applyFill="1" applyBorder="1" applyAlignment="1"/>
    <xf numFmtId="166" fontId="2" fillId="5" borderId="1" xfId="2" applyNumberFormat="1" applyFont="1" applyFill="1" applyBorder="1" applyAlignment="1"/>
    <xf numFmtId="3" fontId="2" fillId="5" borderId="0" xfId="0" applyNumberFormat="1" applyFont="1" applyFill="1"/>
    <xf numFmtId="0" fontId="0" fillId="5" borderId="1" xfId="0" applyFill="1" applyBorder="1" applyAlignment="1">
      <alignment horizontal="center" vertical="center"/>
    </xf>
    <xf numFmtId="0" fontId="4" fillId="5" borderId="1" xfId="0" applyFont="1" applyFill="1" applyBorder="1" applyAlignment="1">
      <alignment horizontal="left" vertical="center"/>
    </xf>
    <xf numFmtId="0" fontId="4" fillId="5" borderId="1" xfId="0" applyFont="1" applyFill="1" applyBorder="1" applyAlignment="1">
      <alignment horizontal="left" vertical="center" wrapText="1"/>
    </xf>
    <xf numFmtId="0" fontId="7" fillId="5" borderId="1" xfId="0" applyFont="1" applyFill="1" applyBorder="1" applyAlignment="1">
      <alignment horizontal="center" vertical="center" wrapText="1"/>
    </xf>
    <xf numFmtId="167" fontId="0" fillId="5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5" borderId="1" xfId="0" applyNumberFormat="1" applyFill="1" applyBorder="1" applyAlignment="1">
      <alignment horizontal="center" vertical="center"/>
    </xf>
    <xf numFmtId="0" fontId="0" fillId="12" borderId="0" xfId="0" applyFill="1"/>
    <xf numFmtId="0" fontId="0" fillId="13" borderId="0" xfId="0" applyFill="1"/>
    <xf numFmtId="0" fontId="0" fillId="0" borderId="0" xfId="0" pivotButton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9" fillId="5" borderId="1" xfId="0" applyFont="1" applyFill="1" applyBorder="1"/>
    <xf numFmtId="0" fontId="9" fillId="5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165" fontId="0" fillId="5" borderId="1" xfId="0" applyNumberFormat="1" applyFill="1" applyBorder="1" applyAlignment="1">
      <alignment horizontal="center"/>
    </xf>
    <xf numFmtId="0" fontId="0" fillId="5" borderId="0" xfId="0" applyFill="1" applyAlignment="1">
      <alignment vertical="center"/>
    </xf>
    <xf numFmtId="0" fontId="0" fillId="5" borderId="1" xfId="0" applyFill="1" applyBorder="1" applyAlignment="1">
      <alignment horizontal="left" vertical="center"/>
    </xf>
    <xf numFmtId="165" fontId="0" fillId="5" borderId="1" xfId="0" applyNumberForma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/>
    </xf>
    <xf numFmtId="14" fontId="0" fillId="5" borderId="0" xfId="0" applyNumberFormat="1" applyFill="1"/>
    <xf numFmtId="0" fontId="0" fillId="5" borderId="0" xfId="0" applyFill="1" applyAlignment="1">
      <alignment wrapText="1"/>
    </xf>
    <xf numFmtId="1" fontId="0" fillId="5" borderId="1" xfId="0" applyNumberFormat="1" applyFill="1" applyBorder="1" applyAlignment="1">
      <alignment horizontal="center" vertical="center"/>
    </xf>
    <xf numFmtId="1" fontId="0" fillId="5" borderId="1" xfId="0" applyNumberFormat="1" applyFill="1" applyBorder="1" applyAlignment="1">
      <alignment horizontal="center"/>
    </xf>
    <xf numFmtId="0" fontId="4" fillId="14" borderId="1" xfId="0" applyFont="1" applyFill="1" applyBorder="1"/>
    <xf numFmtId="0" fontId="4" fillId="14" borderId="1" xfId="0" applyFont="1" applyFill="1" applyBorder="1" applyAlignment="1">
      <alignment horizontal="center"/>
    </xf>
    <xf numFmtId="165" fontId="4" fillId="14" borderId="1" xfId="0" applyNumberFormat="1" applyFont="1" applyFill="1" applyBorder="1" applyAlignment="1">
      <alignment horizontal="center"/>
    </xf>
    <xf numFmtId="0" fontId="4" fillId="14" borderId="1" xfId="0" applyFont="1" applyFill="1" applyBorder="1" applyAlignment="1">
      <alignment horizontal="left" vertical="center"/>
    </xf>
    <xf numFmtId="0" fontId="4" fillId="14" borderId="1" xfId="0" applyFont="1" applyFill="1" applyBorder="1" applyAlignment="1">
      <alignment horizontal="center" vertical="center"/>
    </xf>
    <xf numFmtId="165" fontId="4" fillId="14" borderId="1" xfId="0" applyNumberFormat="1" applyFont="1" applyFill="1" applyBorder="1" applyAlignment="1">
      <alignment horizontal="center" vertical="center"/>
    </xf>
    <xf numFmtId="1" fontId="4" fillId="14" borderId="1" xfId="0" applyNumberFormat="1" applyFont="1" applyFill="1" applyBorder="1" applyAlignment="1">
      <alignment horizontal="center" vertical="center"/>
    </xf>
    <xf numFmtId="0" fontId="4" fillId="14" borderId="1" xfId="0" applyFont="1" applyFill="1" applyBorder="1" applyAlignment="1">
      <alignment vertical="center"/>
    </xf>
    <xf numFmtId="3" fontId="4" fillId="14" borderId="1" xfId="0" applyNumberFormat="1" applyFont="1" applyFill="1" applyBorder="1" applyAlignment="1">
      <alignment horizontal="center"/>
    </xf>
    <xf numFmtId="0" fontId="4" fillId="15" borderId="1" xfId="0" applyFont="1" applyFill="1" applyBorder="1" applyAlignment="1">
      <alignment horizontal="left" vertical="center"/>
    </xf>
    <xf numFmtId="3" fontId="4" fillId="14" borderId="1" xfId="0" applyNumberFormat="1" applyFont="1" applyFill="1" applyBorder="1" applyAlignment="1">
      <alignment horizontal="center" vertical="center"/>
    </xf>
    <xf numFmtId="167" fontId="4" fillId="14" borderId="1" xfId="0" applyNumberFormat="1" applyFont="1" applyFill="1" applyBorder="1" applyAlignment="1">
      <alignment horizontal="center" vertical="center"/>
    </xf>
    <xf numFmtId="0" fontId="4" fillId="5" borderId="1" xfId="0" applyFont="1" applyFill="1" applyBorder="1" applyAlignment="1">
      <alignment vertical="center"/>
    </xf>
    <xf numFmtId="0" fontId="10" fillId="5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 indent="1"/>
    </xf>
    <xf numFmtId="1" fontId="0" fillId="0" borderId="0" xfId="0" applyNumberFormat="1"/>
    <xf numFmtId="0" fontId="0" fillId="8" borderId="0" xfId="0" applyFill="1"/>
    <xf numFmtId="166" fontId="1" fillId="5" borderId="1" xfId="2" applyNumberFormat="1" applyFont="1" applyFill="1" applyBorder="1" applyAlignment="1">
      <alignment horizontal="right" vertical="center"/>
    </xf>
    <xf numFmtId="166" fontId="2" fillId="3" borderId="1" xfId="2" applyNumberFormat="1" applyFont="1" applyFill="1" applyBorder="1" applyAlignment="1">
      <alignment horizontal="right"/>
    </xf>
    <xf numFmtId="166" fontId="2" fillId="6" borderId="1" xfId="2" applyNumberFormat="1" applyFont="1" applyFill="1" applyBorder="1" applyAlignment="1">
      <alignment horizontal="right"/>
    </xf>
    <xf numFmtId="166" fontId="2" fillId="5" borderId="1" xfId="2" applyNumberFormat="1" applyFont="1" applyFill="1" applyBorder="1" applyAlignment="1">
      <alignment horizontal="right"/>
    </xf>
    <xf numFmtId="0" fontId="0" fillId="9" borderId="1" xfId="0" applyFill="1" applyBorder="1" applyAlignment="1">
      <alignment horizontal="right"/>
    </xf>
    <xf numFmtId="0" fontId="0" fillId="8" borderId="1" xfId="0" applyFill="1" applyBorder="1" applyAlignment="1">
      <alignment horizontal="right"/>
    </xf>
    <xf numFmtId="166" fontId="0" fillId="0" borderId="0" xfId="2" applyNumberFormat="1" applyFont="1" applyAlignment="1">
      <alignment horizontal="right"/>
    </xf>
    <xf numFmtId="166" fontId="1" fillId="5" borderId="1" xfId="2" applyNumberFormat="1" applyFont="1" applyFill="1" applyBorder="1" applyAlignment="1">
      <alignment vertical="center"/>
    </xf>
    <xf numFmtId="166" fontId="0" fillId="0" borderId="0" xfId="2" applyNumberFormat="1" applyFont="1" applyAlignment="1"/>
    <xf numFmtId="0" fontId="0" fillId="6" borderId="1" xfId="0" applyFill="1" applyBorder="1"/>
    <xf numFmtId="0" fontId="0" fillId="3" borderId="1" xfId="0" applyFill="1" applyBorder="1"/>
    <xf numFmtId="166" fontId="0" fillId="0" borderId="0" xfId="2" applyNumberFormat="1" applyFont="1" applyBorder="1" applyAlignment="1"/>
    <xf numFmtId="166" fontId="0" fillId="0" borderId="0" xfId="2" applyNumberFormat="1" applyFont="1" applyBorder="1" applyAlignment="1">
      <alignment horizontal="right"/>
    </xf>
    <xf numFmtId="3" fontId="0" fillId="6" borderId="1" xfId="0" applyNumberFormat="1" applyFill="1" applyBorder="1"/>
    <xf numFmtId="3" fontId="0" fillId="3" borderId="1" xfId="0" applyNumberFormat="1" applyFill="1" applyBorder="1"/>
    <xf numFmtId="166" fontId="0" fillId="5" borderId="1" xfId="2" applyNumberFormat="1" applyFont="1" applyFill="1" applyBorder="1" applyAlignment="1">
      <alignment horizontal="right"/>
    </xf>
    <xf numFmtId="0" fontId="0" fillId="16" borderId="0" xfId="0" applyFill="1"/>
    <xf numFmtId="0" fontId="4" fillId="7" borderId="9" xfId="0" applyFont="1" applyFill="1" applyBorder="1"/>
    <xf numFmtId="0" fontId="1" fillId="5" borderId="7" xfId="0" applyFont="1" applyFill="1" applyBorder="1" applyAlignment="1">
      <alignment horizontal="center" vertical="center"/>
    </xf>
    <xf numFmtId="0" fontId="2" fillId="3" borderId="5" xfId="0" applyFont="1" applyFill="1" applyBorder="1"/>
    <xf numFmtId="0" fontId="2" fillId="6" borderId="5" xfId="0" applyFont="1" applyFill="1" applyBorder="1"/>
    <xf numFmtId="0" fontId="2" fillId="5" borderId="5" xfId="0" applyFont="1" applyFill="1" applyBorder="1"/>
    <xf numFmtId="0" fontId="0" fillId="9" borderId="5" xfId="0" applyFill="1" applyBorder="1"/>
    <xf numFmtId="0" fontId="0" fillId="8" borderId="5" xfId="0" applyFill="1" applyBorder="1"/>
    <xf numFmtId="0" fontId="1" fillId="17" borderId="20" xfId="0" applyFont="1" applyFill="1" applyBorder="1" applyAlignment="1">
      <alignment horizontal="center" vertical="center"/>
    </xf>
    <xf numFmtId="0" fontId="1" fillId="17" borderId="21" xfId="0" applyFont="1" applyFill="1" applyBorder="1" applyAlignment="1">
      <alignment horizontal="center" vertical="center"/>
    </xf>
    <xf numFmtId="0" fontId="0" fillId="17" borderId="16" xfId="0" applyFill="1" applyBorder="1"/>
    <xf numFmtId="0" fontId="0" fillId="17" borderId="17" xfId="0" applyFill="1" applyBorder="1"/>
    <xf numFmtId="3" fontId="2" fillId="17" borderId="16" xfId="0" applyNumberFormat="1" applyFont="1" applyFill="1" applyBorder="1"/>
    <xf numFmtId="3" fontId="2" fillId="17" borderId="17" xfId="0" applyNumberFormat="1" applyFont="1" applyFill="1" applyBorder="1"/>
    <xf numFmtId="0" fontId="0" fillId="17" borderId="22" xfId="0" applyFill="1" applyBorder="1"/>
    <xf numFmtId="0" fontId="0" fillId="17" borderId="23" xfId="0" applyFill="1" applyBorder="1"/>
    <xf numFmtId="0" fontId="0" fillId="5" borderId="0" xfId="0" applyFill="1" applyAlignment="1">
      <alignment horizontal="left"/>
    </xf>
    <xf numFmtId="0" fontId="4" fillId="7" borderId="8" xfId="0" applyFont="1" applyFill="1" applyBorder="1" applyAlignment="1">
      <alignment horizontal="left"/>
    </xf>
    <xf numFmtId="3" fontId="4" fillId="7" borderId="8" xfId="0" applyNumberFormat="1" applyFont="1" applyFill="1" applyBorder="1"/>
    <xf numFmtId="3" fontId="0" fillId="10" borderId="1" xfId="0" applyNumberFormat="1" applyFill="1" applyBorder="1" applyAlignment="1">
      <alignment horizontal="center" vertical="center"/>
    </xf>
    <xf numFmtId="0" fontId="0" fillId="10" borderId="16" xfId="0" applyFill="1" applyBorder="1" applyAlignment="1">
      <alignment horizontal="left"/>
    </xf>
    <xf numFmtId="3" fontId="0" fillId="10" borderId="17" xfId="0" applyNumberFormat="1" applyFill="1" applyBorder="1" applyAlignment="1">
      <alignment horizontal="center" vertical="center"/>
    </xf>
    <xf numFmtId="0" fontId="0" fillId="10" borderId="14" xfId="0" applyFill="1" applyBorder="1" applyAlignment="1">
      <alignment horizontal="left"/>
    </xf>
    <xf numFmtId="3" fontId="0" fillId="10" borderId="4" xfId="0" applyNumberFormat="1" applyFill="1" applyBorder="1" applyAlignment="1">
      <alignment horizontal="center" vertical="center"/>
    </xf>
    <xf numFmtId="3" fontId="0" fillId="10" borderId="15" xfId="0" applyNumberFormat="1" applyFill="1" applyBorder="1" applyAlignment="1">
      <alignment horizontal="center" vertical="center"/>
    </xf>
    <xf numFmtId="0" fontId="4" fillId="19" borderId="12" xfId="0" applyFont="1" applyFill="1" applyBorder="1"/>
    <xf numFmtId="0" fontId="4" fillId="19" borderId="25" xfId="0" applyFont="1" applyFill="1" applyBorder="1" applyAlignment="1">
      <alignment horizontal="center" vertical="center"/>
    </xf>
    <xf numFmtId="0" fontId="4" fillId="19" borderId="13" xfId="0" applyFont="1" applyFill="1" applyBorder="1" applyAlignment="1">
      <alignment horizontal="center" vertical="center"/>
    </xf>
    <xf numFmtId="0" fontId="0" fillId="10" borderId="22" xfId="0" applyFill="1" applyBorder="1" applyAlignment="1">
      <alignment horizontal="left"/>
    </xf>
    <xf numFmtId="3" fontId="0" fillId="10" borderId="3" xfId="0" applyNumberFormat="1" applyFill="1" applyBorder="1" applyAlignment="1">
      <alignment horizontal="center" vertical="center"/>
    </xf>
    <xf numFmtId="3" fontId="0" fillId="10" borderId="23" xfId="0" applyNumberFormat="1" applyFill="1" applyBorder="1" applyAlignment="1">
      <alignment horizontal="center" vertical="center"/>
    </xf>
    <xf numFmtId="0" fontId="4" fillId="19" borderId="12" xfId="0" applyFont="1" applyFill="1" applyBorder="1" applyAlignment="1">
      <alignment horizontal="left"/>
    </xf>
    <xf numFmtId="3" fontId="4" fillId="19" borderId="25" xfId="0" applyNumberFormat="1" applyFont="1" applyFill="1" applyBorder="1" applyAlignment="1">
      <alignment horizontal="center" vertical="center"/>
    </xf>
    <xf numFmtId="3" fontId="4" fillId="19" borderId="13" xfId="0" applyNumberFormat="1" applyFont="1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4" fillId="7" borderId="0" xfId="0" applyFont="1" applyFill="1"/>
    <xf numFmtId="3" fontId="0" fillId="0" borderId="0" xfId="0" applyNumberFormat="1" applyAlignment="1">
      <alignment horizontal="center"/>
    </xf>
    <xf numFmtId="1" fontId="4" fillId="5" borderId="17" xfId="0" applyNumberFormat="1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4" fillId="18" borderId="3" xfId="0" applyFont="1" applyFill="1" applyBorder="1" applyAlignment="1">
      <alignment horizontal="center" vertical="center"/>
    </xf>
    <xf numFmtId="1" fontId="4" fillId="5" borderId="23" xfId="0" applyNumberFormat="1" applyFont="1" applyFill="1" applyBorder="1" applyAlignment="1">
      <alignment horizontal="center" vertical="center"/>
    </xf>
    <xf numFmtId="0" fontId="4" fillId="18" borderId="25" xfId="0" applyFont="1" applyFill="1" applyBorder="1" applyAlignment="1">
      <alignment horizontal="center" vertical="center"/>
    </xf>
    <xf numFmtId="1" fontId="4" fillId="5" borderId="13" xfId="0" applyNumberFormat="1" applyFont="1" applyFill="1" applyBorder="1" applyAlignment="1">
      <alignment horizontal="center" vertical="center"/>
    </xf>
    <xf numFmtId="1" fontId="4" fillId="5" borderId="15" xfId="0" applyNumberFormat="1" applyFont="1" applyFill="1" applyBorder="1" applyAlignment="1">
      <alignment horizontal="center" vertical="center"/>
    </xf>
    <xf numFmtId="0" fontId="4" fillId="5" borderId="2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 wrapText="1"/>
    </xf>
    <xf numFmtId="0" fontId="4" fillId="5" borderId="29" xfId="0" applyFont="1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31" xfId="0" applyFill="1" applyBorder="1" applyAlignment="1">
      <alignment horizontal="center" vertical="center"/>
    </xf>
    <xf numFmtId="0" fontId="4" fillId="18" borderId="29" xfId="0" applyFont="1" applyFill="1" applyBorder="1" applyAlignment="1">
      <alignment horizontal="center" vertical="center"/>
    </xf>
    <xf numFmtId="0" fontId="4" fillId="5" borderId="26" xfId="0" applyFont="1" applyFill="1" applyBorder="1" applyAlignment="1">
      <alignment horizontal="left" vertical="center" wrapText="1"/>
    </xf>
    <xf numFmtId="0" fontId="4" fillId="5" borderId="32" xfId="0" applyFont="1" applyFill="1" applyBorder="1"/>
    <xf numFmtId="0" fontId="4" fillId="5" borderId="33" xfId="0" applyFont="1" applyFill="1" applyBorder="1"/>
    <xf numFmtId="0" fontId="4" fillId="5" borderId="34" xfId="0" applyFont="1" applyFill="1" applyBorder="1"/>
    <xf numFmtId="0" fontId="4" fillId="18" borderId="26" xfId="0" applyFont="1" applyFill="1" applyBorder="1" applyAlignment="1">
      <alignment horizontal="left" vertical="center"/>
    </xf>
    <xf numFmtId="0" fontId="0" fillId="21" borderId="0" xfId="0" applyFill="1"/>
    <xf numFmtId="0" fontId="4" fillId="7" borderId="8" xfId="0" applyFont="1" applyFill="1" applyBorder="1"/>
    <xf numFmtId="0" fontId="8" fillId="22" borderId="10" xfId="0" applyFont="1" applyFill="1" applyBorder="1" applyAlignment="1">
      <alignment horizontal="left"/>
    </xf>
    <xf numFmtId="1" fontId="8" fillId="23" borderId="13" xfId="0" applyNumberFormat="1" applyFont="1" applyFill="1" applyBorder="1" applyAlignment="1">
      <alignment horizontal="center" vertical="center"/>
    </xf>
    <xf numFmtId="0" fontId="8" fillId="22" borderId="24" xfId="0" applyFont="1" applyFill="1" applyBorder="1" applyAlignment="1">
      <alignment horizontal="center"/>
    </xf>
    <xf numFmtId="3" fontId="4" fillId="7" borderId="8" xfId="0" applyNumberFormat="1" applyFont="1" applyFill="1" applyBorder="1" applyAlignment="1">
      <alignment horizontal="center" vertical="center"/>
    </xf>
    <xf numFmtId="0" fontId="4" fillId="7" borderId="9" xfId="0" applyFont="1" applyFill="1" applyBorder="1" applyAlignment="1">
      <alignment horizontal="center"/>
    </xf>
    <xf numFmtId="0" fontId="0" fillId="5" borderId="12" xfId="0" applyFill="1" applyBorder="1" applyAlignment="1">
      <alignment horizontal="center" vertical="center"/>
    </xf>
    <xf numFmtId="3" fontId="0" fillId="5" borderId="25" xfId="0" applyNumberFormat="1" applyFill="1" applyBorder="1" applyAlignment="1">
      <alignment horizontal="center" vertical="center"/>
    </xf>
    <xf numFmtId="3" fontId="0" fillId="5" borderId="30" xfId="0" applyNumberFormat="1" applyFill="1" applyBorder="1" applyAlignment="1">
      <alignment horizontal="center" vertical="center"/>
    </xf>
    <xf numFmtId="3" fontId="0" fillId="5" borderId="4" xfId="0" applyNumberFormat="1" applyFill="1" applyBorder="1" applyAlignment="1">
      <alignment horizontal="center" vertical="center"/>
    </xf>
    <xf numFmtId="3" fontId="0" fillId="5" borderId="6" xfId="0" applyNumberFormat="1" applyFill="1" applyBorder="1" applyAlignment="1">
      <alignment horizontal="center" vertical="center"/>
    </xf>
    <xf numFmtId="3" fontId="0" fillId="5" borderId="31" xfId="0" applyNumberFormat="1" applyFill="1" applyBorder="1" applyAlignment="1">
      <alignment horizontal="center" vertical="center"/>
    </xf>
    <xf numFmtId="3" fontId="0" fillId="5" borderId="3" xfId="0" applyNumberFormat="1" applyFill="1" applyBorder="1" applyAlignment="1">
      <alignment horizontal="center" vertical="center"/>
    </xf>
    <xf numFmtId="3" fontId="4" fillId="18" borderId="3" xfId="0" applyNumberFormat="1" applyFont="1" applyFill="1" applyBorder="1" applyAlignment="1">
      <alignment horizontal="center" vertical="center"/>
    </xf>
    <xf numFmtId="1" fontId="0" fillId="5" borderId="13" xfId="0" applyNumberFormat="1" applyFill="1" applyBorder="1" applyAlignment="1">
      <alignment horizontal="center" vertical="center"/>
    </xf>
    <xf numFmtId="0" fontId="4" fillId="7" borderId="9" xfId="0" applyFont="1" applyFill="1" applyBorder="1" applyAlignment="1">
      <alignment horizontal="center" vertical="center"/>
    </xf>
    <xf numFmtId="3" fontId="8" fillId="22" borderId="24" xfId="0" applyNumberFormat="1" applyFont="1" applyFill="1" applyBorder="1" applyAlignment="1">
      <alignment horizontal="center"/>
    </xf>
    <xf numFmtId="3" fontId="4" fillId="7" borderId="8" xfId="0" applyNumberFormat="1" applyFont="1" applyFill="1" applyBorder="1" applyAlignment="1">
      <alignment horizontal="center"/>
    </xf>
    <xf numFmtId="3" fontId="4" fillId="18" borderId="29" xfId="0" applyNumberFormat="1" applyFont="1" applyFill="1" applyBorder="1" applyAlignment="1">
      <alignment horizontal="center" vertical="center"/>
    </xf>
    <xf numFmtId="3" fontId="4" fillId="18" borderId="25" xfId="0" applyNumberFormat="1" applyFont="1" applyFill="1" applyBorder="1" applyAlignment="1">
      <alignment horizontal="center" vertical="center"/>
    </xf>
    <xf numFmtId="0" fontId="4" fillId="18" borderId="12" xfId="0" applyFont="1" applyFill="1" applyBorder="1"/>
    <xf numFmtId="0" fontId="4" fillId="18" borderId="25" xfId="0" applyFont="1" applyFill="1" applyBorder="1"/>
    <xf numFmtId="0" fontId="4" fillId="18" borderId="13" xfId="0" applyFont="1" applyFill="1" applyBorder="1"/>
    <xf numFmtId="0" fontId="0" fillId="5" borderId="20" xfId="0" applyFill="1" applyBorder="1" applyAlignment="1">
      <alignment horizontal="left"/>
    </xf>
    <xf numFmtId="3" fontId="0" fillId="5" borderId="27" xfId="0" applyNumberFormat="1" applyFill="1" applyBorder="1" applyAlignment="1">
      <alignment horizontal="center" vertical="center"/>
    </xf>
    <xf numFmtId="3" fontId="0" fillId="5" borderId="21" xfId="0" applyNumberFormat="1" applyFill="1" applyBorder="1"/>
    <xf numFmtId="0" fontId="0" fillId="5" borderId="16" xfId="0" applyFill="1" applyBorder="1" applyAlignment="1">
      <alignment horizontal="left"/>
    </xf>
    <xf numFmtId="3" fontId="0" fillId="5" borderId="17" xfId="0" applyNumberFormat="1" applyFill="1" applyBorder="1"/>
    <xf numFmtId="0" fontId="0" fillId="5" borderId="18" xfId="0" applyFill="1" applyBorder="1" applyAlignment="1">
      <alignment horizontal="left"/>
    </xf>
    <xf numFmtId="3" fontId="0" fillId="5" borderId="28" xfId="0" applyNumberFormat="1" applyFill="1" applyBorder="1" applyAlignment="1">
      <alignment horizontal="center" vertical="center"/>
    </xf>
    <xf numFmtId="3" fontId="0" fillId="5" borderId="19" xfId="0" applyNumberFormat="1" applyFill="1" applyBorder="1"/>
    <xf numFmtId="0" fontId="0" fillId="5" borderId="35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4" fillId="18" borderId="36" xfId="0" applyFont="1" applyFill="1" applyBorder="1" applyAlignment="1">
      <alignment horizontal="center" vertical="center"/>
    </xf>
    <xf numFmtId="0" fontId="4" fillId="18" borderId="37" xfId="0" applyFont="1" applyFill="1" applyBorder="1" applyAlignment="1">
      <alignment horizontal="center" vertical="center"/>
    </xf>
    <xf numFmtId="1" fontId="4" fillId="5" borderId="38" xfId="0" applyNumberFormat="1" applyFont="1" applyFill="1" applyBorder="1" applyAlignment="1">
      <alignment horizontal="center" vertical="center"/>
    </xf>
    <xf numFmtId="1" fontId="4" fillId="5" borderId="32" xfId="0" applyNumberFormat="1" applyFont="1" applyFill="1" applyBorder="1" applyAlignment="1">
      <alignment horizontal="center" vertical="center"/>
    </xf>
    <xf numFmtId="1" fontId="4" fillId="5" borderId="39" xfId="0" applyNumberFormat="1" applyFont="1" applyFill="1" applyBorder="1" applyAlignment="1">
      <alignment horizontal="center" vertical="center"/>
    </xf>
    <xf numFmtId="1" fontId="4" fillId="5" borderId="26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right"/>
    </xf>
    <xf numFmtId="3" fontId="0" fillId="5" borderId="0" xfId="0" applyNumberFormat="1" applyFill="1" applyAlignment="1">
      <alignment horizontal="center" vertical="center"/>
    </xf>
    <xf numFmtId="3" fontId="8" fillId="22" borderId="42" xfId="0" applyNumberFormat="1" applyFont="1" applyFill="1" applyBorder="1" applyAlignment="1">
      <alignment horizontal="center"/>
    </xf>
    <xf numFmtId="1" fontId="8" fillId="23" borderId="43" xfId="0" applyNumberFormat="1" applyFont="1" applyFill="1" applyBorder="1" applyAlignment="1">
      <alignment horizontal="center" vertical="center"/>
    </xf>
    <xf numFmtId="0" fontId="2" fillId="6" borderId="0" xfId="0" applyFont="1" applyFill="1"/>
    <xf numFmtId="0" fontId="2" fillId="3" borderId="0" xfId="0" applyFont="1" applyFill="1"/>
    <xf numFmtId="3" fontId="1" fillId="5" borderId="1" xfId="2" applyNumberFormat="1" applyFont="1" applyFill="1" applyBorder="1" applyAlignment="1">
      <alignment horizontal="center" vertical="center"/>
    </xf>
    <xf numFmtId="3" fontId="0" fillId="0" borderId="0" xfId="2" applyNumberFormat="1" applyFont="1" applyBorder="1" applyAlignment="1">
      <alignment horizontal="center"/>
    </xf>
    <xf numFmtId="3" fontId="0" fillId="0" borderId="0" xfId="2" applyNumberFormat="1" applyFont="1" applyAlignment="1">
      <alignment horizontal="center"/>
    </xf>
    <xf numFmtId="3" fontId="1" fillId="17" borderId="20" xfId="0" applyNumberFormat="1" applyFont="1" applyFill="1" applyBorder="1" applyAlignment="1">
      <alignment horizontal="center" vertical="center"/>
    </xf>
    <xf numFmtId="3" fontId="1" fillId="17" borderId="21" xfId="0" applyNumberFormat="1" applyFont="1" applyFill="1" applyBorder="1" applyAlignment="1">
      <alignment horizontal="center" vertical="center"/>
    </xf>
    <xf numFmtId="3" fontId="0" fillId="17" borderId="16" xfId="0" applyNumberFormat="1" applyFill="1" applyBorder="1" applyAlignment="1">
      <alignment horizontal="center"/>
    </xf>
    <xf numFmtId="3" fontId="0" fillId="17" borderId="17" xfId="0" applyNumberFormat="1" applyFill="1" applyBorder="1" applyAlignment="1">
      <alignment horizontal="center"/>
    </xf>
    <xf numFmtId="3" fontId="0" fillId="17" borderId="22" xfId="0" applyNumberFormat="1" applyFill="1" applyBorder="1" applyAlignment="1">
      <alignment horizontal="center"/>
    </xf>
    <xf numFmtId="3" fontId="0" fillId="17" borderId="23" xfId="0" applyNumberFormat="1" applyFill="1" applyBorder="1" applyAlignment="1">
      <alignment horizontal="center"/>
    </xf>
    <xf numFmtId="3" fontId="1" fillId="17" borderId="0" xfId="0" applyNumberFormat="1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3" fontId="0" fillId="0" borderId="16" xfId="0" applyNumberFormat="1" applyBorder="1" applyAlignment="1">
      <alignment horizontal="center"/>
    </xf>
    <xf numFmtId="3" fontId="0" fillId="17" borderId="0" xfId="0" applyNumberFormat="1" applyFill="1" applyAlignment="1">
      <alignment horizontal="center"/>
    </xf>
    <xf numFmtId="3" fontId="0" fillId="0" borderId="17" xfId="0" applyNumberFormat="1" applyBorder="1" applyAlignment="1">
      <alignment horizontal="center"/>
    </xf>
    <xf numFmtId="165" fontId="0" fillId="0" borderId="0" xfId="0" applyNumberFormat="1" applyAlignment="1">
      <alignment horizontal="center" vertical="center"/>
    </xf>
    <xf numFmtId="9" fontId="0" fillId="5" borderId="0" xfId="3" applyFont="1" applyFill="1" applyAlignment="1">
      <alignment horizontal="center" vertical="center"/>
    </xf>
    <xf numFmtId="0" fontId="0" fillId="0" borderId="1" xfId="0" applyBorder="1"/>
    <xf numFmtId="0" fontId="2" fillId="5" borderId="0" xfId="0" applyFont="1" applyFill="1"/>
    <xf numFmtId="166" fontId="0" fillId="8" borderId="0" xfId="2" applyNumberFormat="1" applyFont="1" applyFill="1" applyBorder="1"/>
    <xf numFmtId="166" fontId="0" fillId="9" borderId="0" xfId="2" applyNumberFormat="1" applyFont="1" applyFill="1" applyBorder="1"/>
    <xf numFmtId="1" fontId="0" fillId="0" borderId="1" xfId="0" applyNumberFormat="1" applyBorder="1"/>
    <xf numFmtId="1" fontId="0" fillId="8" borderId="0" xfId="0" applyNumberFormat="1" applyFill="1"/>
    <xf numFmtId="166" fontId="0" fillId="0" borderId="1" xfId="2" applyNumberFormat="1" applyFont="1" applyBorder="1" applyAlignment="1"/>
    <xf numFmtId="166" fontId="2" fillId="5" borderId="0" xfId="2" applyNumberFormat="1" applyFont="1" applyFill="1" applyBorder="1" applyAlignment="1"/>
    <xf numFmtId="166" fontId="2" fillId="6" borderId="0" xfId="2" applyNumberFormat="1" applyFont="1" applyFill="1" applyBorder="1" applyAlignment="1"/>
    <xf numFmtId="166" fontId="0" fillId="0" borderId="1" xfId="2" applyNumberFormat="1" applyFont="1" applyBorder="1" applyAlignment="1">
      <alignment horizontal="right"/>
    </xf>
    <xf numFmtId="0" fontId="0" fillId="8" borderId="0" xfId="0" applyFill="1" applyAlignment="1">
      <alignment horizontal="right"/>
    </xf>
    <xf numFmtId="0" fontId="0" fillId="9" borderId="0" xfId="0" applyFill="1" applyAlignment="1">
      <alignment horizontal="right"/>
    </xf>
    <xf numFmtId="166" fontId="2" fillId="5" borderId="0" xfId="2" applyNumberFormat="1" applyFont="1" applyFill="1" applyBorder="1" applyAlignment="1">
      <alignment horizontal="right"/>
    </xf>
    <xf numFmtId="166" fontId="2" fillId="6" borderId="0" xfId="2" applyNumberFormat="1" applyFont="1" applyFill="1" applyBorder="1" applyAlignment="1">
      <alignment horizontal="right"/>
    </xf>
    <xf numFmtId="3" fontId="2" fillId="3" borderId="0" xfId="0" applyNumberFormat="1" applyFont="1" applyFill="1"/>
    <xf numFmtId="3" fontId="0" fillId="8" borderId="0" xfId="0" applyNumberFormat="1" applyFill="1"/>
    <xf numFmtId="3" fontId="2" fillId="6" borderId="0" xfId="0" applyNumberFormat="1" applyFont="1" applyFill="1"/>
    <xf numFmtId="3" fontId="0" fillId="5" borderId="0" xfId="0" applyNumberFormat="1" applyFill="1"/>
    <xf numFmtId="165" fontId="0" fillId="8" borderId="0" xfId="0" applyNumberFormat="1" applyFill="1"/>
    <xf numFmtId="3" fontId="0" fillId="0" borderId="1" xfId="0" applyNumberFormat="1" applyBorder="1"/>
    <xf numFmtId="0" fontId="0" fillId="0" borderId="5" xfId="0" applyBorder="1"/>
    <xf numFmtId="3" fontId="0" fillId="0" borderId="5" xfId="0" applyNumberFormat="1" applyBorder="1"/>
    <xf numFmtId="0" fontId="0" fillId="0" borderId="16" xfId="0" applyBorder="1"/>
    <xf numFmtId="0" fontId="0" fillId="17" borderId="0" xfId="0" applyFill="1"/>
    <xf numFmtId="0" fontId="0" fillId="0" borderId="17" xfId="0" applyBorder="1"/>
    <xf numFmtId="0" fontId="0" fillId="6" borderId="0" xfId="0" applyFill="1"/>
    <xf numFmtId="166" fontId="0" fillId="5" borderId="0" xfId="2" applyNumberFormat="1" applyFont="1" applyFill="1" applyBorder="1" applyAlignment="1">
      <alignment horizontal="right"/>
    </xf>
    <xf numFmtId="167" fontId="0" fillId="8" borderId="0" xfId="0" applyNumberFormat="1" applyFill="1"/>
    <xf numFmtId="0" fontId="0" fillId="0" borderId="2" xfId="0" applyBorder="1"/>
    <xf numFmtId="3" fontId="0" fillId="6" borderId="0" xfId="0" applyNumberFormat="1" applyFill="1"/>
    <xf numFmtId="0" fontId="3" fillId="5" borderId="0" xfId="1" applyFill="1" applyBorder="1"/>
    <xf numFmtId="0" fontId="3" fillId="3" borderId="0" xfId="1" applyFill="1" applyBorder="1"/>
    <xf numFmtId="0" fontId="3" fillId="6" borderId="0" xfId="1" applyFill="1" applyBorder="1"/>
    <xf numFmtId="0" fontId="6" fillId="3" borderId="0" xfId="1" applyFont="1" applyFill="1" applyBorder="1"/>
    <xf numFmtId="0" fontId="6" fillId="5" borderId="0" xfId="1" applyFont="1" applyFill="1" applyBorder="1"/>
    <xf numFmtId="0" fontId="6" fillId="6" borderId="0" xfId="1" applyFont="1" applyFill="1" applyBorder="1"/>
    <xf numFmtId="166" fontId="2" fillId="3" borderId="0" xfId="2" applyNumberFormat="1" applyFont="1" applyFill="1" applyBorder="1" applyAlignment="1"/>
    <xf numFmtId="166" fontId="2" fillId="3" borderId="0" xfId="2" applyNumberFormat="1" applyFont="1" applyFill="1" applyBorder="1" applyAlignment="1">
      <alignment horizontal="right"/>
    </xf>
    <xf numFmtId="3" fontId="0" fillId="3" borderId="0" xfId="0" applyNumberFormat="1" applyFill="1"/>
    <xf numFmtId="0" fontId="4" fillId="5" borderId="10" xfId="0" applyFont="1" applyFill="1" applyBorder="1" applyAlignment="1">
      <alignment horizontal="center" vertical="center"/>
    </xf>
    <xf numFmtId="0" fontId="4" fillId="5" borderId="24" xfId="0" applyFont="1" applyFill="1" applyBorder="1" applyAlignment="1">
      <alignment horizontal="center" vertical="center"/>
    </xf>
    <xf numFmtId="0" fontId="4" fillId="5" borderId="11" xfId="0" applyFont="1" applyFill="1" applyBorder="1" applyAlignment="1">
      <alignment horizontal="center" vertical="center"/>
    </xf>
    <xf numFmtId="0" fontId="11" fillId="10" borderId="10" xfId="0" applyFont="1" applyFill="1" applyBorder="1" applyAlignment="1">
      <alignment horizontal="center" vertical="center"/>
    </xf>
    <xf numFmtId="0" fontId="11" fillId="10" borderId="24" xfId="0" applyFont="1" applyFill="1" applyBorder="1" applyAlignment="1">
      <alignment horizontal="center" vertical="center"/>
    </xf>
    <xf numFmtId="0" fontId="11" fillId="10" borderId="11" xfId="0" applyFont="1" applyFill="1" applyBorder="1" applyAlignment="1">
      <alignment horizontal="center" vertical="center"/>
    </xf>
    <xf numFmtId="0" fontId="12" fillId="20" borderId="10" xfId="0" applyFont="1" applyFill="1" applyBorder="1" applyAlignment="1">
      <alignment horizontal="center" vertical="center" readingOrder="1"/>
    </xf>
    <xf numFmtId="0" fontId="12" fillId="20" borderId="24" xfId="0" applyFont="1" applyFill="1" applyBorder="1" applyAlignment="1">
      <alignment horizontal="center" vertical="center" readingOrder="1"/>
    </xf>
    <xf numFmtId="0" fontId="12" fillId="20" borderId="11" xfId="0" applyFont="1" applyFill="1" applyBorder="1" applyAlignment="1">
      <alignment horizontal="center" vertical="center" readingOrder="1"/>
    </xf>
    <xf numFmtId="0" fontId="12" fillId="20" borderId="40" xfId="0" applyFont="1" applyFill="1" applyBorder="1" applyAlignment="1">
      <alignment horizontal="center" vertical="center" readingOrder="1"/>
    </xf>
    <xf numFmtId="0" fontId="12" fillId="20" borderId="41" xfId="0" applyFont="1" applyFill="1" applyBorder="1" applyAlignment="1">
      <alignment horizontal="center" vertical="center" readingOrder="1"/>
    </xf>
    <xf numFmtId="0" fontId="10" fillId="11" borderId="1" xfId="0" applyFont="1" applyFill="1" applyBorder="1" applyAlignment="1">
      <alignment horizontal="center" vertical="center" wrapText="1"/>
    </xf>
    <xf numFmtId="0" fontId="4" fillId="14" borderId="5" xfId="0" applyFont="1" applyFill="1" applyBorder="1" applyAlignment="1">
      <alignment horizontal="center" vertical="center"/>
    </xf>
    <xf numFmtId="0" fontId="4" fillId="14" borderId="6" xfId="0" applyFont="1" applyFill="1" applyBorder="1" applyAlignment="1">
      <alignment horizontal="center" vertical="center"/>
    </xf>
    <xf numFmtId="0" fontId="0" fillId="0" borderId="0" xfId="0" applyNumberFormat="1"/>
  </cellXfs>
  <cellStyles count="4">
    <cellStyle name="Lien hypertexte" xfId="1" builtinId="8"/>
    <cellStyle name="Milliers" xfId="2" builtinId="3"/>
    <cellStyle name="Normal" xfId="0" builtinId="0"/>
    <cellStyle name="Pourcentage" xfId="3" builtinId="5"/>
  </cellStyles>
  <dxfs count="36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vertical="center"/>
    </dxf>
    <dxf>
      <alignment horizontal="center"/>
    </dxf>
    <dxf>
      <numFmt numFmtId="3" formatCode="#,##0"/>
    </dxf>
    <dxf>
      <numFmt numFmtId="3" formatCode="#,##0"/>
    </dxf>
    <dxf>
      <alignment vertical="center"/>
    </dxf>
    <dxf>
      <alignment horizontal="center"/>
    </dxf>
    <dxf>
      <numFmt numFmtId="1" formatCode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" formatCode="#,##0"/>
    </dxf>
    <dxf>
      <numFmt numFmtId="3" formatCode="#,##0"/>
    </dxf>
    <dxf>
      <numFmt numFmtId="3" formatCode="#,##0"/>
    </dxf>
    <dxf>
      <alignment vertical="center"/>
    </dxf>
    <dxf>
      <alignment horizontal="center"/>
    </dxf>
  </dxfs>
  <tableStyles count="0" defaultTableStyle="TableStyleMedium2" defaultPivotStyle="PivotStyleLight16"/>
  <colors>
    <mruColors>
      <color rgb="FF8B41C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microsoft.com/office/2007/relationships/slicerCache" Target="slicerCaches/slicerCache5.xml"/><Relationship Id="rId21" Type="http://schemas.openxmlformats.org/officeDocument/2006/relationships/pivotCacheDefinition" Target="pivotCache/pivotCacheDefinition4.xml"/><Relationship Id="rId42" Type="http://schemas.microsoft.com/office/2007/relationships/slicerCache" Target="slicerCaches/slicerCache21.xml"/><Relationship Id="rId47" Type="http://schemas.microsoft.com/office/2007/relationships/slicerCache" Target="slicerCaches/slicerCache26.xml"/><Relationship Id="rId63" Type="http://schemas.microsoft.com/office/2007/relationships/slicerCache" Target="slicerCaches/slicerCache42.xml"/><Relationship Id="rId68" Type="http://schemas.openxmlformats.org/officeDocument/2006/relationships/styles" Target="styles.xml"/><Relationship Id="rId84" Type="http://schemas.openxmlformats.org/officeDocument/2006/relationships/customXml" Target="../customXml/item12.xml"/><Relationship Id="rId89" Type="http://schemas.openxmlformats.org/officeDocument/2006/relationships/customXml" Target="../customXml/item17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microsoft.com/office/2007/relationships/slicerCache" Target="slicerCaches/slicerCache11.xml"/><Relationship Id="rId37" Type="http://schemas.microsoft.com/office/2007/relationships/slicerCache" Target="slicerCaches/slicerCache16.xml"/><Relationship Id="rId53" Type="http://schemas.microsoft.com/office/2007/relationships/slicerCache" Target="slicerCaches/slicerCache32.xml"/><Relationship Id="rId58" Type="http://schemas.microsoft.com/office/2007/relationships/slicerCache" Target="slicerCaches/slicerCache37.xml"/><Relationship Id="rId74" Type="http://schemas.openxmlformats.org/officeDocument/2006/relationships/customXml" Target="../customXml/item2.xml"/><Relationship Id="rId79" Type="http://schemas.openxmlformats.org/officeDocument/2006/relationships/customXml" Target="../customXml/item7.xml"/><Relationship Id="rId5" Type="http://schemas.openxmlformats.org/officeDocument/2006/relationships/worksheet" Target="worksheets/sheet5.xml"/><Relationship Id="rId90" Type="http://schemas.openxmlformats.org/officeDocument/2006/relationships/customXml" Target="../customXml/item18.xml"/><Relationship Id="rId95" Type="http://schemas.openxmlformats.org/officeDocument/2006/relationships/customXml" Target="../customXml/item23.xml"/><Relationship Id="rId22" Type="http://schemas.microsoft.com/office/2007/relationships/slicerCache" Target="slicerCaches/slicerCache1.xml"/><Relationship Id="rId27" Type="http://schemas.microsoft.com/office/2007/relationships/slicerCache" Target="slicerCaches/slicerCache6.xml"/><Relationship Id="rId43" Type="http://schemas.microsoft.com/office/2007/relationships/slicerCache" Target="slicerCaches/slicerCache22.xml"/><Relationship Id="rId48" Type="http://schemas.microsoft.com/office/2007/relationships/slicerCache" Target="slicerCaches/slicerCache27.xml"/><Relationship Id="rId64" Type="http://schemas.microsoft.com/office/2007/relationships/slicerCache" Target="slicerCaches/slicerCache43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microsoft.com/office/2007/relationships/slicerCache" Target="slicerCaches/slicerCache30.xml"/><Relationship Id="rId72" Type="http://schemas.openxmlformats.org/officeDocument/2006/relationships/calcChain" Target="calcChain.xml"/><Relationship Id="rId80" Type="http://schemas.openxmlformats.org/officeDocument/2006/relationships/customXml" Target="../customXml/item8.xml"/><Relationship Id="rId85" Type="http://schemas.openxmlformats.org/officeDocument/2006/relationships/customXml" Target="../customXml/item13.xml"/><Relationship Id="rId93" Type="http://schemas.openxmlformats.org/officeDocument/2006/relationships/customXml" Target="../customXml/item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4.xml"/><Relationship Id="rId33" Type="http://schemas.microsoft.com/office/2007/relationships/slicerCache" Target="slicerCaches/slicerCache12.xml"/><Relationship Id="rId38" Type="http://schemas.microsoft.com/office/2007/relationships/slicerCache" Target="slicerCaches/slicerCache17.xml"/><Relationship Id="rId46" Type="http://schemas.microsoft.com/office/2007/relationships/slicerCache" Target="slicerCaches/slicerCache25.xml"/><Relationship Id="rId59" Type="http://schemas.microsoft.com/office/2007/relationships/slicerCache" Target="slicerCaches/slicerCache38.xml"/><Relationship Id="rId67" Type="http://schemas.openxmlformats.org/officeDocument/2006/relationships/connections" Target="connections.xml"/><Relationship Id="rId20" Type="http://schemas.openxmlformats.org/officeDocument/2006/relationships/pivotCacheDefinition" Target="pivotCache/pivotCacheDefinition3.xml"/><Relationship Id="rId41" Type="http://schemas.microsoft.com/office/2007/relationships/slicerCache" Target="slicerCaches/slicerCache20.xml"/><Relationship Id="rId54" Type="http://schemas.microsoft.com/office/2007/relationships/slicerCache" Target="slicerCaches/slicerCache33.xml"/><Relationship Id="rId62" Type="http://schemas.microsoft.com/office/2007/relationships/slicerCache" Target="slicerCaches/slicerCache41.xml"/><Relationship Id="rId70" Type="http://schemas.openxmlformats.org/officeDocument/2006/relationships/sheetMetadata" Target="metadata.xml"/><Relationship Id="rId75" Type="http://schemas.openxmlformats.org/officeDocument/2006/relationships/customXml" Target="../customXml/item3.xml"/><Relationship Id="rId83" Type="http://schemas.openxmlformats.org/officeDocument/2006/relationships/customXml" Target="../customXml/item11.xml"/><Relationship Id="rId88" Type="http://schemas.openxmlformats.org/officeDocument/2006/relationships/customXml" Target="../customXml/item16.xml"/><Relationship Id="rId91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2.xml"/><Relationship Id="rId28" Type="http://schemas.microsoft.com/office/2007/relationships/slicerCache" Target="slicerCaches/slicerCache7.xml"/><Relationship Id="rId36" Type="http://schemas.microsoft.com/office/2007/relationships/slicerCache" Target="slicerCaches/slicerCache15.xml"/><Relationship Id="rId49" Type="http://schemas.microsoft.com/office/2007/relationships/slicerCache" Target="slicerCaches/slicerCache28.xml"/><Relationship Id="rId57" Type="http://schemas.microsoft.com/office/2007/relationships/slicerCache" Target="slicerCaches/slicerCache36.xml"/><Relationship Id="rId10" Type="http://schemas.openxmlformats.org/officeDocument/2006/relationships/worksheet" Target="worksheets/sheet10.xml"/><Relationship Id="rId31" Type="http://schemas.microsoft.com/office/2007/relationships/slicerCache" Target="slicerCaches/slicerCache10.xml"/><Relationship Id="rId44" Type="http://schemas.microsoft.com/office/2007/relationships/slicerCache" Target="slicerCaches/slicerCache23.xml"/><Relationship Id="rId52" Type="http://schemas.microsoft.com/office/2007/relationships/slicerCache" Target="slicerCaches/slicerCache31.xml"/><Relationship Id="rId60" Type="http://schemas.microsoft.com/office/2007/relationships/slicerCache" Target="slicerCaches/slicerCache39.xml"/><Relationship Id="rId65" Type="http://schemas.microsoft.com/office/2007/relationships/slicerCache" Target="slicerCaches/slicerCache44.xml"/><Relationship Id="rId73" Type="http://schemas.openxmlformats.org/officeDocument/2006/relationships/customXml" Target="../customXml/item1.xml"/><Relationship Id="rId78" Type="http://schemas.openxmlformats.org/officeDocument/2006/relationships/customXml" Target="../customXml/item6.xml"/><Relationship Id="rId81" Type="http://schemas.openxmlformats.org/officeDocument/2006/relationships/customXml" Target="../customXml/item9.xml"/><Relationship Id="rId86" Type="http://schemas.openxmlformats.org/officeDocument/2006/relationships/customXml" Target="../customXml/item14.xml"/><Relationship Id="rId94" Type="http://schemas.openxmlformats.org/officeDocument/2006/relationships/customXml" Target="../customXml/item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9" Type="http://schemas.microsoft.com/office/2007/relationships/slicerCache" Target="slicerCaches/slicerCache18.xml"/><Relationship Id="rId34" Type="http://schemas.microsoft.com/office/2007/relationships/slicerCache" Target="slicerCaches/slicerCache13.xml"/><Relationship Id="rId50" Type="http://schemas.microsoft.com/office/2007/relationships/slicerCache" Target="slicerCaches/slicerCache29.xml"/><Relationship Id="rId55" Type="http://schemas.microsoft.com/office/2007/relationships/slicerCache" Target="slicerCaches/slicerCache34.xml"/><Relationship Id="rId76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71" Type="http://schemas.openxmlformats.org/officeDocument/2006/relationships/powerPivotData" Target="model/item.data"/><Relationship Id="rId92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29" Type="http://schemas.microsoft.com/office/2007/relationships/slicerCache" Target="slicerCaches/slicerCache8.xml"/><Relationship Id="rId24" Type="http://schemas.microsoft.com/office/2007/relationships/slicerCache" Target="slicerCaches/slicerCache3.xml"/><Relationship Id="rId40" Type="http://schemas.microsoft.com/office/2007/relationships/slicerCache" Target="slicerCaches/slicerCache19.xml"/><Relationship Id="rId45" Type="http://schemas.microsoft.com/office/2007/relationships/slicerCache" Target="slicerCaches/slicerCache24.xml"/><Relationship Id="rId66" Type="http://schemas.openxmlformats.org/officeDocument/2006/relationships/theme" Target="theme/theme1.xml"/><Relationship Id="rId87" Type="http://schemas.openxmlformats.org/officeDocument/2006/relationships/customXml" Target="../customXml/item15.xml"/><Relationship Id="rId61" Type="http://schemas.microsoft.com/office/2007/relationships/slicerCache" Target="slicerCaches/slicerCache40.xml"/><Relationship Id="rId82" Type="http://schemas.openxmlformats.org/officeDocument/2006/relationships/customXml" Target="../customXml/item10.xml"/><Relationship Id="rId19" Type="http://schemas.openxmlformats.org/officeDocument/2006/relationships/pivotCacheDefinition" Target="pivotCache/pivotCacheDefinition2.xml"/><Relationship Id="rId14" Type="http://schemas.openxmlformats.org/officeDocument/2006/relationships/worksheet" Target="worksheets/sheet14.xml"/><Relationship Id="rId30" Type="http://schemas.microsoft.com/office/2007/relationships/slicerCache" Target="slicerCaches/slicerCache9.xml"/><Relationship Id="rId35" Type="http://schemas.microsoft.com/office/2007/relationships/slicerCache" Target="slicerCaches/slicerCache14.xml"/><Relationship Id="rId56" Type="http://schemas.microsoft.com/office/2007/relationships/slicerCache" Target="slicerCaches/slicerCache35.xml"/><Relationship Id="rId77" Type="http://schemas.openxmlformats.org/officeDocument/2006/relationships/customXml" Target="../customXml/item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[Autopro2021 VF1.xlsx]Tableau eff!Tableau croisé dynamique1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fr-FR" sz="1800" b="1" i="0" baseline="0">
                <a:effectLst/>
              </a:rPr>
              <a:t>Evolution du nombre d'auto-producteurs MT</a:t>
            </a:r>
            <a:endParaRPr lang="fr-F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ymbol val="circle"/>
          <c:size val="14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5B9BD5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ymbol val="circle"/>
          <c:size val="14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5B9BD5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ymbol val="circle"/>
          <c:size val="14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5B9BD5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5B9BD5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5B9BD5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5B9BD5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5B9BD5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5B9BD5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5B9BD5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5B9BD5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5B9BD5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ymbol val="circle"/>
          <c:size val="14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5B9BD5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'Tableau eff'!$B$3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5"/>
              </a:outerShdw>
            </a:effectLst>
          </c:spPr>
          <c:marker>
            <c:symbol val="circle"/>
            <c:size val="14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dLbls>
            <c:spPr>
              <a:solidFill>
                <a:srgbClr val="5B9BD5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'Tableau eff'!$A$4:$A$9</c:f>
              <c:strCache>
                <c:ptCount val="5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</c:strCache>
            </c:strRef>
          </c:cat>
          <c:val>
            <c:numRef>
              <c:f>'Tableau eff'!$B$4:$B$9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CC0-41B3-B345-0DC8E5BCA1B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1240833887"/>
        <c:axId val="1240830975"/>
      </c:lineChart>
      <c:catAx>
        <c:axId val="124083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0830975"/>
        <c:crosses val="autoZero"/>
        <c:auto val="1"/>
        <c:lblAlgn val="ctr"/>
        <c:lblOffset val="100"/>
        <c:noMultiLvlLbl val="0"/>
      </c:catAx>
      <c:valAx>
        <c:axId val="124083097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4083388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accent5">
                <a:lumMod val="60000"/>
                <a:lumOff val="4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[Autopro2021 VF1.xlsx]Tableau Pui1!Tableau croisé dynamique1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2000">
                <a:solidFill>
                  <a:schemeClr val="accent2">
                    <a:lumMod val="75000"/>
                  </a:schemeClr>
                </a:solidFill>
              </a:rPr>
              <a:t>Evolution</a:t>
            </a:r>
            <a:r>
              <a:rPr lang="fr-FR" sz="2000" baseline="0">
                <a:solidFill>
                  <a:schemeClr val="accent2">
                    <a:lumMod val="75000"/>
                  </a:schemeClr>
                </a:solidFill>
              </a:rPr>
              <a:t> de la puissance des autoproducteurs MT en kW</a:t>
            </a:r>
            <a:endParaRPr lang="fr-FR" sz="2000">
              <a:solidFill>
                <a:schemeClr val="accent2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0.29053285133346224"/>
          <c:y val="4.76425894738816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accent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1750" cap="rnd">
            <a:solidFill>
              <a:schemeClr val="accent5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5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'Tableau Pui1'!$B$8</c:f>
              <c:strCache>
                <c:ptCount val="1"/>
                <c:pt idx="0">
                  <c:v>Somme de Puissance installée kW</c:v>
                </c:pt>
              </c:strCache>
            </c:strRef>
          </c:tx>
          <c:spPr>
            <a:ln w="31750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'Tableau Pui1'!$A$9:$A$14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strCache>
            </c:strRef>
          </c:cat>
          <c:val>
            <c:numRef>
              <c:f>'Tableau Pui1'!$B$9:$B$14</c:f>
              <c:numCache>
                <c:formatCode>#,##0</c:formatCode>
                <c:ptCount val="5"/>
                <c:pt idx="0">
                  <c:v>2250</c:v>
                </c:pt>
                <c:pt idx="1">
                  <c:v>2250</c:v>
                </c:pt>
                <c:pt idx="2">
                  <c:v>2250</c:v>
                </c:pt>
                <c:pt idx="3">
                  <c:v>1640</c:v>
                </c:pt>
                <c:pt idx="4">
                  <c:v>1640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EA-4E2A-BCC2-8C65BFDB5CCE}"/>
            </c:ext>
          </c:extLst>
        </c:ser>
        <c:ser>
          <c:idx val="1"/>
          <c:order val="1"/>
          <c:tx>
            <c:strRef>
              <c:f>'Tableau Pui1'!$C$8</c:f>
              <c:strCache>
                <c:ptCount val="1"/>
                <c:pt idx="0">
                  <c:v>Somme de Puissance exploitée kW</c:v>
                </c:pt>
              </c:strCache>
            </c:strRef>
          </c:tx>
          <c:spPr>
            <a:ln w="31750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'Tableau Pui1'!$A$9:$A$14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strCache>
            </c:strRef>
          </c:cat>
          <c:val>
            <c:numRef>
              <c:f>'Tableau Pui1'!$C$9:$C$14</c:f>
              <c:numCache>
                <c:formatCode>#,##0</c:formatCode>
                <c:ptCount val="5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820</c:v>
                </c:pt>
                <c:pt idx="4">
                  <c:v>820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EA-4E2A-BCC2-8C65BFDB5CC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61302191"/>
        <c:axId val="261308431"/>
      </c:lineChart>
      <c:catAx>
        <c:axId val="26130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61308431"/>
        <c:crosses val="autoZero"/>
        <c:auto val="1"/>
        <c:lblAlgn val="ctr"/>
        <c:lblOffset val="100"/>
        <c:noMultiLvlLbl val="0"/>
      </c:catAx>
      <c:valAx>
        <c:axId val="26130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6130219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dTable>
      <c:spPr>
        <a:solidFill>
          <a:schemeClr val="accent5">
            <a:lumMod val="20000"/>
            <a:lumOff val="80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[Autopro2021 VF1.xlsx]Tableau Pui 2!Tableau croisé dynamique2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rgbClr val="C00000"/>
                </a:solidFill>
              </a:rPr>
              <a:t>Répartition de la puissance par type</a:t>
            </a:r>
            <a:r>
              <a:rPr lang="en-US" sz="2000" baseline="0">
                <a:solidFill>
                  <a:srgbClr val="C00000"/>
                </a:solidFill>
              </a:rPr>
              <a:t> de contrat en kW</a:t>
            </a:r>
            <a:endParaRPr lang="en-US" sz="2000">
              <a:solidFill>
                <a:srgbClr val="C00000"/>
              </a:solidFill>
            </a:endParaRPr>
          </a:p>
        </c:rich>
      </c:tx>
      <c:layout>
        <c:manualLayout>
          <c:xMode val="edge"/>
          <c:yMode val="edge"/>
          <c:x val="0.34845585632794152"/>
          <c:y val="2.18774171552657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'Tableau Pui 2'!$B$15</c:f>
              <c:strCache>
                <c:ptCount val="1"/>
                <c:pt idx="0">
                  <c:v>Somme de Puissance installée kW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'Tableau Pui 2'!$A$16:$A$22</c:f>
              <c:strCache>
                <c:ptCount val="6"/>
                <c:pt idx="0">
                  <c:v>Centrale regime autorisation</c:v>
                </c:pt>
                <c:pt idx="1">
                  <c:v>Cogénération</c:v>
                </c:pt>
                <c:pt idx="2">
                  <c:v>Energie renouvelable</c:v>
                </c:pt>
                <c:pt idx="3">
                  <c:v>Sans contrat</c:v>
                </c:pt>
                <c:pt idx="4">
                  <c:v>Valorisation du Gaz non commercial</c:v>
                </c:pt>
                <c:pt idx="5">
                  <c:v>Valorisation thermique</c:v>
                </c:pt>
              </c:strCache>
            </c:strRef>
          </c:cat>
          <c:val>
            <c:numRef>
              <c:f>'Tableau Pui 2'!$B$16:$B$22</c:f>
              <c:numCache>
                <c:formatCode>#,##0</c:formatCode>
                <c:ptCount val="6"/>
                <c:pt idx="0">
                  <c:v>23000</c:v>
                </c:pt>
                <c:pt idx="1">
                  <c:v>139346</c:v>
                </c:pt>
                <c:pt idx="2">
                  <c:v>29696.02500000002</c:v>
                </c:pt>
                <c:pt idx="3">
                  <c:v>177885</c:v>
                </c:pt>
                <c:pt idx="4">
                  <c:v>38116</c:v>
                </c:pt>
                <c:pt idx="5">
                  <c:v>118100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8F-4C3B-8767-33CA6CEBCEAE}"/>
            </c:ext>
          </c:extLst>
        </c:ser>
        <c:ser>
          <c:idx val="1"/>
          <c:order val="1"/>
          <c:tx>
            <c:strRef>
              <c:f>'Tableau Pui 2'!$C$15</c:f>
              <c:strCache>
                <c:ptCount val="1"/>
                <c:pt idx="0">
                  <c:v>Somme de Puissance exploitée kW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'Tableau Pui 2'!$A$16:$A$22</c:f>
              <c:strCache>
                <c:ptCount val="6"/>
                <c:pt idx="0">
                  <c:v>Centrale regime autorisation</c:v>
                </c:pt>
                <c:pt idx="1">
                  <c:v>Cogénération</c:v>
                </c:pt>
                <c:pt idx="2">
                  <c:v>Energie renouvelable</c:v>
                </c:pt>
                <c:pt idx="3">
                  <c:v>Sans contrat</c:v>
                </c:pt>
                <c:pt idx="4">
                  <c:v>Valorisation du Gaz non commercial</c:v>
                </c:pt>
                <c:pt idx="5">
                  <c:v>Valorisation thermique</c:v>
                </c:pt>
              </c:strCache>
            </c:strRef>
          </c:cat>
          <c:val>
            <c:numRef>
              <c:f>'Tableau Pui 2'!$C$16:$C$22</c:f>
              <c:numCache>
                <c:formatCode>#,##0</c:formatCode>
                <c:ptCount val="6"/>
                <c:pt idx="0">
                  <c:v>23000</c:v>
                </c:pt>
                <c:pt idx="1">
                  <c:v>123744</c:v>
                </c:pt>
                <c:pt idx="2">
                  <c:v>29692.625000000018</c:v>
                </c:pt>
                <c:pt idx="3">
                  <c:v>70435</c:v>
                </c:pt>
                <c:pt idx="4">
                  <c:v>33916</c:v>
                </c:pt>
                <c:pt idx="5">
                  <c:v>83580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8F-4C3B-8767-33CA6CEBC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1277231"/>
        <c:axId val="261275151"/>
      </c:barChart>
      <c:catAx>
        <c:axId val="26127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61275151"/>
        <c:crosses val="autoZero"/>
        <c:auto val="1"/>
        <c:lblAlgn val="ctr"/>
        <c:lblOffset val="100"/>
        <c:noMultiLvlLbl val="0"/>
      </c:catAx>
      <c:valAx>
        <c:axId val="26127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6127723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[Autopro2021 VF1.xlsx]Tableau Pui 2!Tableau croisé dynamique3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2000" b="0" i="0" u="none" strike="noStrike" kern="1200" spc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US" sz="2000" b="0" i="0" u="none" strike="noStrike" kern="1200" spc="0" baseline="0">
                <a:solidFill>
                  <a:srgbClr val="C00000"/>
                </a:solidFill>
                <a:latin typeface="+mn-lt"/>
                <a:ea typeface="+mn-ea"/>
                <a:cs typeface="+mn-cs"/>
              </a:rPr>
              <a:t>Répartition de puissance celon l'equipement de production en kW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2000" b="0" i="0" u="none" strike="noStrike" kern="1200" spc="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'Tableau Pui 2'!$B$31</c:f>
              <c:strCache>
                <c:ptCount val="1"/>
                <c:pt idx="0">
                  <c:v>Somme de Puissance installée kW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'Tableau Pui 2'!$A$32:$A$36</c:f>
              <c:strCache>
                <c:ptCount val="4"/>
                <c:pt idx="0">
                  <c:v>Moteur</c:v>
                </c:pt>
                <c:pt idx="1">
                  <c:v>Photovoltaïque</c:v>
                </c:pt>
                <c:pt idx="2">
                  <c:v>Turbine à Gaz</c:v>
                </c:pt>
                <c:pt idx="3">
                  <c:v>Turbine vapeur</c:v>
                </c:pt>
              </c:strCache>
            </c:strRef>
          </c:cat>
          <c:val>
            <c:numRef>
              <c:f>'Tableau Pui 2'!$B$32:$B$36</c:f>
              <c:numCache>
                <c:formatCode>#,##0</c:formatCode>
                <c:ptCount val="4"/>
                <c:pt idx="0">
                  <c:v>101568</c:v>
                </c:pt>
                <c:pt idx="1">
                  <c:v>51240.465000000011</c:v>
                </c:pt>
                <c:pt idx="2">
                  <c:v>206100</c:v>
                </c:pt>
                <c:pt idx="3">
                  <c:v>153900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FC-4CEB-AD69-7E99B69F6437}"/>
            </c:ext>
          </c:extLst>
        </c:ser>
        <c:ser>
          <c:idx val="1"/>
          <c:order val="1"/>
          <c:tx>
            <c:strRef>
              <c:f>'Tableau Pui 2'!$C$31</c:f>
              <c:strCache>
                <c:ptCount val="1"/>
                <c:pt idx="0">
                  <c:v>Somme de Puissance exploitée kW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'Tableau Pui 2'!$A$32:$A$36</c:f>
              <c:strCache>
                <c:ptCount val="4"/>
                <c:pt idx="0">
                  <c:v>Moteur</c:v>
                </c:pt>
                <c:pt idx="1">
                  <c:v>Photovoltaïque</c:v>
                </c:pt>
                <c:pt idx="2">
                  <c:v>Turbine à Gaz</c:v>
                </c:pt>
                <c:pt idx="3">
                  <c:v>Turbine vapeur</c:v>
                </c:pt>
              </c:strCache>
            </c:strRef>
          </c:cat>
          <c:val>
            <c:numRef>
              <c:f>'Tableau Pui 2'!$C$32:$C$36</c:f>
              <c:numCache>
                <c:formatCode>#,##0</c:formatCode>
                <c:ptCount val="4"/>
                <c:pt idx="0">
                  <c:v>89395</c:v>
                </c:pt>
                <c:pt idx="1">
                  <c:v>51237.065000000002</c:v>
                </c:pt>
                <c:pt idx="2">
                  <c:v>107700</c:v>
                </c:pt>
                <c:pt idx="3">
                  <c:v>106180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FC-4CEB-AD69-7E99B69F6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74532239"/>
        <c:axId val="474526831"/>
      </c:barChart>
      <c:catAx>
        <c:axId val="47453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4526831"/>
        <c:crosses val="autoZero"/>
        <c:auto val="1"/>
        <c:lblAlgn val="ctr"/>
        <c:lblOffset val="100"/>
        <c:noMultiLvlLbl val="0"/>
      </c:catAx>
      <c:valAx>
        <c:axId val="47452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453223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[Autopro2021 VF1.xlsx]Tableau Energ1!Tableau croisé dynamique4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rgbClr val="C00000"/>
                </a:solidFill>
              </a:rPr>
              <a:t>Evolution </a:t>
            </a:r>
            <a:r>
              <a:rPr lang="en-US" sz="2000" baseline="0">
                <a:solidFill>
                  <a:srgbClr val="C00000"/>
                </a:solidFill>
              </a:rPr>
              <a:t>l'autoconsommation et l'injection de l'energie en MWh </a:t>
            </a:r>
            <a:endParaRPr lang="en-US" sz="2000">
              <a:solidFill>
                <a:srgbClr val="C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shade val="6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tint val="6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706904405544348"/>
          <c:y val="0.33254629629629628"/>
          <c:w val="0.75977777016835923"/>
          <c:h val="0.39466936424613591"/>
        </c:manualLayout>
      </c:layout>
      <c:areaChart>
        <c:grouping val="stacked"/>
        <c:varyColors val="0"/>
        <c:ser>
          <c:idx val="0"/>
          <c:order val="0"/>
          <c:tx>
            <c:strRef>
              <c:f>'Tableau Energ1'!$B$16</c:f>
              <c:strCache>
                <c:ptCount val="1"/>
                <c:pt idx="0">
                  <c:v>Somme de Energie consommée MWh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solidFill>
                <a:schemeClr val="accent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Energ1'!$A$17:$A$25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strCache>
            </c:strRef>
          </c:cat>
          <c:val>
            <c:numRef>
              <c:f>'Tableau Energ1'!$B$17:$B$25</c:f>
              <c:numCache>
                <c:formatCode>#,##0</c:formatCode>
                <c:ptCount val="8"/>
                <c:pt idx="0">
                  <c:v>31794.97</c:v>
                </c:pt>
                <c:pt idx="1">
                  <c:v>39084.619999999995</c:v>
                </c:pt>
                <c:pt idx="2">
                  <c:v>104841.37799999998</c:v>
                </c:pt>
                <c:pt idx="3">
                  <c:v>61457.8</c:v>
                </c:pt>
                <c:pt idx="4">
                  <c:v>58459.8</c:v>
                </c:pt>
                <c:pt idx="5">
                  <c:v>344795.23100000003</c:v>
                </c:pt>
                <c:pt idx="6">
                  <c:v>346116.96600000001</c:v>
                </c:pt>
                <c:pt idx="7">
                  <c:v>346758.34100000001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E2-4B6F-B13E-DD2F277D9700}"/>
            </c:ext>
          </c:extLst>
        </c:ser>
        <c:ser>
          <c:idx val="1"/>
          <c:order val="1"/>
          <c:tx>
            <c:strRef>
              <c:f>'Tableau Energ1'!$C$16</c:f>
              <c:strCache>
                <c:ptCount val="1"/>
                <c:pt idx="0">
                  <c:v>Somme de Energie injectée MWh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solidFill>
                <a:schemeClr val="accent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Energ1'!$A$17:$A$25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strCache>
            </c:strRef>
          </c:cat>
          <c:val>
            <c:numRef>
              <c:f>'Tableau Energ1'!$C$17:$C$25</c:f>
              <c:numCache>
                <c:formatCode>#,##0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E2-4B6F-B13E-DD2F277D970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594476559"/>
        <c:axId val="594474895"/>
      </c:areaChart>
      <c:catAx>
        <c:axId val="5944765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474895"/>
        <c:crosses val="autoZero"/>
        <c:auto val="1"/>
        <c:lblAlgn val="ctr"/>
        <c:lblOffset val="100"/>
        <c:noMultiLvlLbl val="0"/>
      </c:catAx>
      <c:valAx>
        <c:axId val="59447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476559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dTable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[Autopro2021 VF1.xlsx]Tableau Energ2!Tableau croisé dynamique5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fr-FR" sz="2000">
                <a:solidFill>
                  <a:srgbClr val="C00000"/>
                </a:solidFill>
              </a:rPr>
              <a:t>Répartition</a:t>
            </a:r>
            <a:r>
              <a:rPr lang="fr-FR" sz="2000" baseline="0">
                <a:solidFill>
                  <a:srgbClr val="C00000"/>
                </a:solidFill>
              </a:rPr>
              <a:t> de l'energie par type de contrat</a:t>
            </a:r>
            <a:endParaRPr lang="fr-FR" sz="2000">
              <a:solidFill>
                <a:srgbClr val="C00000"/>
              </a:solidFill>
            </a:endParaRPr>
          </a:p>
        </c:rich>
      </c:tx>
      <c:layout>
        <c:manualLayout>
          <c:xMode val="edge"/>
          <c:yMode val="edge"/>
          <c:x val="0.14253011058501694"/>
          <c:y val="3.1531956520659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'Tableau Energ2'!$B$16</c:f>
              <c:strCache>
                <c:ptCount val="1"/>
                <c:pt idx="0">
                  <c:v>Somme de Energie produite MWh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'Tableau Energ2'!$A$17:$A$23</c:f>
              <c:strCache>
                <c:ptCount val="6"/>
                <c:pt idx="0">
                  <c:v>Centrale regime autorisation</c:v>
                </c:pt>
                <c:pt idx="1">
                  <c:v>Cogénération</c:v>
                </c:pt>
                <c:pt idx="2">
                  <c:v>Energie renouvelable</c:v>
                </c:pt>
                <c:pt idx="3">
                  <c:v>Sans contrat</c:v>
                </c:pt>
                <c:pt idx="4">
                  <c:v>Valorisation du Gaz non commercial</c:v>
                </c:pt>
                <c:pt idx="5">
                  <c:v>Valorisation thermique</c:v>
                </c:pt>
              </c:strCache>
            </c:strRef>
          </c:cat>
          <c:val>
            <c:numRef>
              <c:f>'Tableau Energ2'!$B$17:$B$23</c:f>
              <c:numCache>
                <c:formatCode>#,##0</c:formatCode>
                <c:ptCount val="6"/>
                <c:pt idx="0">
                  <c:v>0</c:v>
                </c:pt>
                <c:pt idx="1">
                  <c:v>578852.80099999998</c:v>
                </c:pt>
                <c:pt idx="2">
                  <c:v>18702.255000000001</c:v>
                </c:pt>
                <c:pt idx="3">
                  <c:v>346758.34100000001</c:v>
                </c:pt>
                <c:pt idx="4">
                  <c:v>18935.099999999999</c:v>
                </c:pt>
                <c:pt idx="5">
                  <c:v>235300.42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B6-49C4-914A-BB55C50816C7}"/>
            </c:ext>
          </c:extLst>
        </c:ser>
        <c:ser>
          <c:idx val="1"/>
          <c:order val="1"/>
          <c:tx>
            <c:strRef>
              <c:f>'Tableau Energ2'!$C$16</c:f>
              <c:strCache>
                <c:ptCount val="1"/>
                <c:pt idx="0">
                  <c:v>Somme de Energie consommée MWh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'Tableau Energ2'!$A$17:$A$23</c:f>
              <c:strCache>
                <c:ptCount val="6"/>
                <c:pt idx="0">
                  <c:v>Centrale regime autorisation</c:v>
                </c:pt>
                <c:pt idx="1">
                  <c:v>Cogénération</c:v>
                </c:pt>
                <c:pt idx="2">
                  <c:v>Energie renouvelable</c:v>
                </c:pt>
                <c:pt idx="3">
                  <c:v>Sans contrat</c:v>
                </c:pt>
                <c:pt idx="4">
                  <c:v>Valorisation du Gaz non commercial</c:v>
                </c:pt>
                <c:pt idx="5">
                  <c:v>Valorisation thermique</c:v>
                </c:pt>
              </c:strCache>
            </c:strRef>
          </c:cat>
          <c:val>
            <c:numRef>
              <c:f>'Tableau Energ2'!$C$17:$C$23</c:f>
              <c:numCache>
                <c:formatCode>#,##0</c:formatCode>
                <c:ptCount val="6"/>
                <c:pt idx="0">
                  <c:v>0</c:v>
                </c:pt>
                <c:pt idx="1">
                  <c:v>441216.87900000002</c:v>
                </c:pt>
                <c:pt idx="2">
                  <c:v>17021.914000000004</c:v>
                </c:pt>
                <c:pt idx="3">
                  <c:v>346758.34100000001</c:v>
                </c:pt>
                <c:pt idx="4">
                  <c:v>16570.7</c:v>
                </c:pt>
                <c:pt idx="5">
                  <c:v>233557.147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B6-49C4-914A-BB55C50816C7}"/>
            </c:ext>
          </c:extLst>
        </c:ser>
        <c:ser>
          <c:idx val="2"/>
          <c:order val="2"/>
          <c:tx>
            <c:strRef>
              <c:f>'Tableau Energ2'!$D$16</c:f>
              <c:strCache>
                <c:ptCount val="1"/>
                <c:pt idx="0">
                  <c:v>Somme de Energie injectée MWh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'Tableau Energ2'!$A$17:$A$23</c:f>
              <c:strCache>
                <c:ptCount val="6"/>
                <c:pt idx="0">
                  <c:v>Centrale regime autorisation</c:v>
                </c:pt>
                <c:pt idx="1">
                  <c:v>Cogénération</c:v>
                </c:pt>
                <c:pt idx="2">
                  <c:v>Energie renouvelable</c:v>
                </c:pt>
                <c:pt idx="3">
                  <c:v>Sans contrat</c:v>
                </c:pt>
                <c:pt idx="4">
                  <c:v>Valorisation du Gaz non commercial</c:v>
                </c:pt>
                <c:pt idx="5">
                  <c:v>Valorisation thermique</c:v>
                </c:pt>
              </c:strCache>
            </c:strRef>
          </c:cat>
          <c:val>
            <c:numRef>
              <c:f>'Tableau Energ2'!$D$17:$D$23</c:f>
              <c:numCache>
                <c:formatCode>#,##0</c:formatCode>
                <c:ptCount val="6"/>
                <c:pt idx="0">
                  <c:v>0</c:v>
                </c:pt>
                <c:pt idx="1">
                  <c:v>137635.92199999999</c:v>
                </c:pt>
                <c:pt idx="2">
                  <c:v>1691.4390000000003</c:v>
                </c:pt>
                <c:pt idx="3">
                  <c:v>0</c:v>
                </c:pt>
                <c:pt idx="4">
                  <c:v>2364.4000000000005</c:v>
                </c:pt>
                <c:pt idx="5">
                  <c:v>1743.273000000001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B6-49C4-914A-BB55C5081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13498671"/>
        <c:axId val="313503663"/>
      </c:barChart>
      <c:catAx>
        <c:axId val="31349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3503663"/>
        <c:crosses val="autoZero"/>
        <c:auto val="1"/>
        <c:lblAlgn val="ctr"/>
        <c:lblOffset val="100"/>
        <c:noMultiLvlLbl val="0"/>
      </c:catAx>
      <c:valAx>
        <c:axId val="31350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349867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dTable>
      <c:spPr>
        <a:solidFill>
          <a:schemeClr val="accent5">
            <a:lumMod val="20000"/>
            <a:lumOff val="80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[Autopro2021 VF1.xlsx]Tableau Energ2!Tableau croisé dynamique6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fr-FR" sz="2000" b="1" i="0" baseline="0">
                <a:solidFill>
                  <a:srgbClr val="C00000"/>
                </a:solidFill>
                <a:effectLst/>
              </a:rPr>
              <a:t>Répartition de l'energie selon l'equipement de production en MWh</a:t>
            </a:r>
            <a:endParaRPr lang="fr-FR" sz="2000">
              <a:solidFill>
                <a:srgbClr val="C00000"/>
              </a:solidFill>
              <a:effectLst/>
            </a:endParaRPr>
          </a:p>
        </c:rich>
      </c:tx>
      <c:layout>
        <c:manualLayout>
          <c:xMode val="edge"/>
          <c:yMode val="edge"/>
          <c:x val="0.2150979593808442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'Tableau Energ2'!$B$50</c:f>
              <c:strCache>
                <c:ptCount val="1"/>
                <c:pt idx="0">
                  <c:v>Somme de Energie produite MWh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'Tableau Energ2'!$A$51:$A$52</c:f>
              <c:strCache>
                <c:ptCount val="1"/>
                <c:pt idx="0">
                  <c:v>Photovoltaïque</c:v>
                </c:pt>
              </c:strCache>
            </c:strRef>
          </c:cat>
          <c:val>
            <c:numRef>
              <c:f>'Tableau Energ2'!$B$51:$B$52</c:f>
              <c:numCache>
                <c:formatCode>#,##0</c:formatCode>
                <c:ptCount val="1"/>
                <c:pt idx="0">
                  <c:v>18702.255000000005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D6-4AE9-8542-C60E76675596}"/>
            </c:ext>
          </c:extLst>
        </c:ser>
        <c:ser>
          <c:idx val="1"/>
          <c:order val="1"/>
          <c:tx>
            <c:strRef>
              <c:f>'Tableau Energ2'!$C$50</c:f>
              <c:strCache>
                <c:ptCount val="1"/>
                <c:pt idx="0">
                  <c:v>Somme de Energie consommée MWh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'Tableau Energ2'!$A$51:$A$52</c:f>
              <c:strCache>
                <c:ptCount val="1"/>
                <c:pt idx="0">
                  <c:v>Photovoltaïque</c:v>
                </c:pt>
              </c:strCache>
            </c:strRef>
          </c:cat>
          <c:val>
            <c:numRef>
              <c:f>'Tableau Energ2'!$C$51:$C$52</c:f>
              <c:numCache>
                <c:formatCode>#,##0</c:formatCode>
                <c:ptCount val="1"/>
                <c:pt idx="0">
                  <c:v>17021.914000000001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D6-4AE9-8542-C60E76675596}"/>
            </c:ext>
          </c:extLst>
        </c:ser>
        <c:ser>
          <c:idx val="2"/>
          <c:order val="2"/>
          <c:tx>
            <c:strRef>
              <c:f>'Tableau Energ2'!$D$50</c:f>
              <c:strCache>
                <c:ptCount val="1"/>
                <c:pt idx="0">
                  <c:v>Somme de Energie injectée MWh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'Tableau Energ2'!$A$51:$A$52</c:f>
              <c:strCache>
                <c:ptCount val="1"/>
                <c:pt idx="0">
                  <c:v>Photovoltaïque</c:v>
                </c:pt>
              </c:strCache>
            </c:strRef>
          </c:cat>
          <c:val>
            <c:numRef>
              <c:f>'Tableau Energ2'!$D$51:$D$52</c:f>
              <c:numCache>
                <c:formatCode>#,##0</c:formatCode>
                <c:ptCount val="1"/>
                <c:pt idx="0">
                  <c:v>1691.4390000000003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D6-4AE9-8542-C60E76675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61200159"/>
        <c:axId val="461196831"/>
      </c:barChart>
      <c:catAx>
        <c:axId val="46120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61196831"/>
        <c:crosses val="autoZero"/>
        <c:auto val="1"/>
        <c:lblAlgn val="ctr"/>
        <c:lblOffset val="100"/>
        <c:noMultiLvlLbl val="0"/>
      </c:catAx>
      <c:valAx>
        <c:axId val="46119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6120015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Evolution du nombre des auto producteus par activitée économique</a:t>
            </a:r>
          </a:p>
        </c:rich>
      </c:tx>
      <c:layout>
        <c:manualLayout>
          <c:xMode val="edge"/>
          <c:yMode val="edge"/>
          <c:x val="0.31927024248706437"/>
          <c:y val="0.12676109451835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3.164629379730196E-2"/>
          <c:y val="0.13359075307894208"/>
          <c:w val="0.946035347910962"/>
          <c:h val="0.80692650918635167"/>
        </c:manualLayout>
      </c:layout>
      <c:areaChart>
        <c:grouping val="stacked"/>
        <c:varyColors val="0"/>
        <c:ser>
          <c:idx val="1"/>
          <c:order val="0"/>
          <c:tx>
            <c:strRef>
              <c:f>Graphique!$A$57</c:f>
              <c:strCache>
                <c:ptCount val="1"/>
                <c:pt idx="0">
                  <c:v>I.M.C.C.V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Graphique!$B$55:$I$55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Graphique!$B$57:$I$57</c:f>
              <c:numCache>
                <c:formatCode>General</c:formatCode>
                <c:ptCount val="8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  <c:pt idx="5">
                  <c:v>4</c:v>
                </c:pt>
                <c:pt idx="6">
                  <c:v>6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3D-4B04-BE97-9CEF5115ACD2}"/>
            </c:ext>
          </c:extLst>
        </c:ser>
        <c:ser>
          <c:idx val="9"/>
          <c:order val="1"/>
          <c:tx>
            <c:strRef>
              <c:f>Graphique!$A$65</c:f>
              <c:strCache>
                <c:ptCount val="1"/>
                <c:pt idx="0">
                  <c:v>TRANSPORT ET TELECOMMUNICATION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Graphique!$B$55:$I$55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Graphique!$B$65:$I$65</c:f>
              <c:numCache>
                <c:formatCode>General</c:formatCode>
                <c:ptCount val="8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53D-4B04-BE97-9CEF5115ACD2}"/>
            </c:ext>
          </c:extLst>
        </c:ser>
        <c:ser>
          <c:idx val="5"/>
          <c:order val="2"/>
          <c:tx>
            <c:strRef>
              <c:f>Graphique!$A$61</c:f>
              <c:strCache>
                <c:ptCount val="1"/>
                <c:pt idx="0">
                  <c:v>INDUSTRIE DU PAPIER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Graphique!$B$55:$I$55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Graphique!$B$61:$I$61</c:f>
              <c:numCache>
                <c:formatCode>General</c:formatCode>
                <c:ptCount val="8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6</c:v>
                </c:pt>
                <c:pt idx="6">
                  <c:v>11</c:v>
                </c:pt>
                <c:pt idx="7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3D-4B04-BE97-9CEF5115ACD2}"/>
            </c:ext>
          </c:extLst>
        </c:ser>
        <c:ser>
          <c:idx val="6"/>
          <c:order val="3"/>
          <c:tx>
            <c:strRef>
              <c:f>Graphique!$A$62</c:f>
              <c:strCache>
                <c:ptCount val="1"/>
                <c:pt idx="0">
                  <c:v>INDUSTRIE EXTRACTIVE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Graphique!$B$55:$I$55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Graphique!$B$62:$I$62</c:f>
              <c:numCache>
                <c:formatCode>General</c:formatCode>
                <c:ptCount val="8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  <c:pt idx="5">
                  <c:v>13</c:v>
                </c:pt>
                <c:pt idx="6">
                  <c:v>16</c:v>
                </c:pt>
                <c:pt idx="7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3D-4B04-BE97-9CEF5115ACD2}"/>
            </c:ext>
          </c:extLst>
        </c:ser>
        <c:ser>
          <c:idx val="7"/>
          <c:order val="4"/>
          <c:tx>
            <c:strRef>
              <c:f>Graphique!$A$63</c:f>
              <c:strCache>
                <c:ptCount val="1"/>
                <c:pt idx="0">
                  <c:v>INDUSTRIE METALLURGIQUE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Graphique!$B$55:$I$55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Graphique!$B$63:$I$63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4</c:v>
                </c:pt>
                <c:pt idx="5">
                  <c:v>10</c:v>
                </c:pt>
                <c:pt idx="6">
                  <c:v>16</c:v>
                </c:pt>
                <c:pt idx="7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3D-4B04-BE97-9CEF5115ACD2}"/>
            </c:ext>
          </c:extLst>
        </c:ser>
        <c:ser>
          <c:idx val="8"/>
          <c:order val="5"/>
          <c:tx>
            <c:strRef>
              <c:f>Graphique!$A$64</c:f>
              <c:strCache>
                <c:ptCount val="1"/>
                <c:pt idx="0">
                  <c:v>INDUSTRIE TEXTILE ET HABILLEMENT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Graphique!$B$55:$I$55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Graphique!$B$64:$I$64</c:f>
              <c:numCache>
                <c:formatCode>General</c:formatCode>
                <c:ptCount val="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11</c:v>
                </c:pt>
                <c:pt idx="6">
                  <c:v>18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3D-4B04-BE97-9CEF5115ACD2}"/>
            </c:ext>
          </c:extLst>
        </c:ser>
        <c:ser>
          <c:idx val="4"/>
          <c:order val="6"/>
          <c:tx>
            <c:strRef>
              <c:f>Graphique!$A$60</c:f>
              <c:strCache>
                <c:ptCount val="1"/>
                <c:pt idx="0">
                  <c:v>INDUSTRIE DIVERSES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Graphique!$B$55:$I$55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Graphique!$B$60:$I$60</c:f>
              <c:numCache>
                <c:formatCode>General</c:formatCode>
                <c:ptCount val="8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14</c:v>
                </c:pt>
                <c:pt idx="6">
                  <c:v>21</c:v>
                </c:pt>
                <c:pt idx="7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3D-4B04-BE97-9CEF5115ACD2}"/>
            </c:ext>
          </c:extLst>
        </c:ser>
        <c:ser>
          <c:idx val="3"/>
          <c:order val="7"/>
          <c:tx>
            <c:strRef>
              <c:f>Graphique!$A$59</c:f>
              <c:strCache>
                <c:ptCount val="1"/>
                <c:pt idx="0">
                  <c:v>INDUSTRIE CHIMIQUE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Graphique!$B$55:$I$55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Graphique!$B$59:$I$59</c:f>
              <c:numCache>
                <c:formatCode>General</c:formatCode>
                <c:ptCount val="8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9</c:v>
                </c:pt>
                <c:pt idx="4">
                  <c:v>10</c:v>
                </c:pt>
                <c:pt idx="5">
                  <c:v>22</c:v>
                </c:pt>
                <c:pt idx="6">
                  <c:v>25</c:v>
                </c:pt>
                <c:pt idx="7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3D-4B04-BE97-9CEF5115ACD2}"/>
            </c:ext>
          </c:extLst>
        </c:ser>
        <c:ser>
          <c:idx val="2"/>
          <c:order val="8"/>
          <c:tx>
            <c:strRef>
              <c:f>Graphique!$A$58</c:f>
              <c:strCache>
                <c:ptCount val="1"/>
                <c:pt idx="0">
                  <c:v>INDUSTRIE ALIMENTAIRE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Graphique!$B$55:$I$55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Graphique!$B$58:$I$58</c:f>
              <c:numCache>
                <c:formatCode>General</c:formatCode>
                <c:ptCount val="8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12</c:v>
                </c:pt>
                <c:pt idx="4">
                  <c:v>13</c:v>
                </c:pt>
                <c:pt idx="5">
                  <c:v>25</c:v>
                </c:pt>
                <c:pt idx="6">
                  <c:v>32</c:v>
                </c:pt>
                <c:pt idx="7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3D-4B04-BE97-9CEF5115ACD2}"/>
            </c:ext>
          </c:extLst>
        </c:ser>
        <c:ser>
          <c:idx val="10"/>
          <c:order val="9"/>
          <c:tx>
            <c:strRef>
              <c:f>Graphique!$A$66</c:f>
              <c:strCache>
                <c:ptCount val="1"/>
                <c:pt idx="0">
                  <c:v>TOURISME ET SERVICES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Graphique!$B$55:$I$55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Graphique!$B$66:$I$66</c:f>
              <c:numCache>
                <c:formatCode>General</c:formatCode>
                <c:ptCount val="8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15</c:v>
                </c:pt>
                <c:pt idx="4">
                  <c:v>17</c:v>
                </c:pt>
                <c:pt idx="5">
                  <c:v>61</c:v>
                </c:pt>
                <c:pt idx="6">
                  <c:v>90</c:v>
                </c:pt>
                <c:pt idx="7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53D-4B04-BE97-9CEF5115ACD2}"/>
            </c:ext>
          </c:extLst>
        </c:ser>
        <c:ser>
          <c:idx val="0"/>
          <c:order val="10"/>
          <c:tx>
            <c:strRef>
              <c:f>Graphique!$A$56</c:f>
              <c:strCache>
                <c:ptCount val="1"/>
                <c:pt idx="0">
                  <c:v>AGRICULTURE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Graphique!$B$55:$I$55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Graphique!$B$56:$I$56</c:f>
              <c:numCache>
                <c:formatCode>General</c:formatCode>
                <c:ptCount val="8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11</c:v>
                </c:pt>
                <c:pt idx="4">
                  <c:v>13</c:v>
                </c:pt>
                <c:pt idx="5">
                  <c:v>63</c:v>
                </c:pt>
                <c:pt idx="6">
                  <c:v>110</c:v>
                </c:pt>
                <c:pt idx="7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3D-4B04-BE97-9CEF5115AC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2120847"/>
        <c:axId val="722122927"/>
      </c:areaChart>
      <c:catAx>
        <c:axId val="7221208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22122927"/>
        <c:crosses val="autoZero"/>
        <c:auto val="1"/>
        <c:lblAlgn val="ctr"/>
        <c:lblOffset val="100"/>
        <c:noMultiLvlLbl val="0"/>
      </c:catAx>
      <c:valAx>
        <c:axId val="72212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221208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157717340033312E-2"/>
          <c:y val="0.22940477267927717"/>
          <c:w val="0.22218394947401968"/>
          <c:h val="0.502395993604247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Evolution du nombre des auto producteus par région</a:t>
            </a:r>
          </a:p>
        </c:rich>
      </c:tx>
      <c:layout>
        <c:manualLayout>
          <c:xMode val="edge"/>
          <c:yMode val="edge"/>
          <c:x val="0.36983439969586557"/>
          <c:y val="9.39794275086540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3.6478589390513454E-2"/>
          <c:y val="0.28488500624217034"/>
          <c:w val="0.94539126423515618"/>
          <c:h val="0.62419976424976942"/>
        </c:manualLayout>
      </c:layout>
      <c:areaChart>
        <c:grouping val="stacked"/>
        <c:varyColors val="0"/>
        <c:ser>
          <c:idx val="1"/>
          <c:order val="0"/>
          <c:tx>
            <c:strRef>
              <c:f>Graphique!$A$91</c:f>
              <c:strCache>
                <c:ptCount val="1"/>
                <c:pt idx="0">
                  <c:v>Nord ouest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Graphique!$B$90:$I$90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Graphique!$B$91:$I$91</c:f>
              <c:numCache>
                <c:formatCode>General</c:formatCode>
                <c:ptCount val="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7</c:v>
                </c:pt>
                <c:pt idx="6">
                  <c:v>16</c:v>
                </c:pt>
                <c:pt idx="7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C3-442F-8B5D-33541906F98F}"/>
            </c:ext>
          </c:extLst>
        </c:ser>
        <c:ser>
          <c:idx val="2"/>
          <c:order val="1"/>
          <c:tx>
            <c:strRef>
              <c:f>Graphique!$A$92</c:f>
              <c:strCache>
                <c:ptCount val="1"/>
                <c:pt idx="0">
                  <c:v>Sud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Graphique!$B$90:$I$90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Graphique!$B$92:$I$92</c:f>
              <c:numCache>
                <c:formatCode>General</c:formatCode>
                <c:ptCount val="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7</c:v>
                </c:pt>
                <c:pt idx="4">
                  <c:v>9</c:v>
                </c:pt>
                <c:pt idx="5">
                  <c:v>27</c:v>
                </c:pt>
                <c:pt idx="6">
                  <c:v>35</c:v>
                </c:pt>
                <c:pt idx="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C3-442F-8B5D-33541906F98F}"/>
            </c:ext>
          </c:extLst>
        </c:ser>
        <c:ser>
          <c:idx val="3"/>
          <c:order val="2"/>
          <c:tx>
            <c:strRef>
              <c:f>Graphique!$A$93</c:f>
              <c:strCache>
                <c:ptCount val="1"/>
                <c:pt idx="0">
                  <c:v>Nord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Graphique!$B$90:$I$90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Graphique!$B$93:$I$93</c:f>
              <c:numCache>
                <c:formatCode>General</c:formatCode>
                <c:ptCount val="8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11</c:v>
                </c:pt>
                <c:pt idx="4">
                  <c:v>13</c:v>
                </c:pt>
                <c:pt idx="5">
                  <c:v>28</c:v>
                </c:pt>
                <c:pt idx="6">
                  <c:v>33</c:v>
                </c:pt>
                <c:pt idx="7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C3-442F-8B5D-33541906F98F}"/>
            </c:ext>
          </c:extLst>
        </c:ser>
        <c:ser>
          <c:idx val="4"/>
          <c:order val="3"/>
          <c:tx>
            <c:strRef>
              <c:f>Graphique!$A$94</c:f>
              <c:strCache>
                <c:ptCount val="1"/>
                <c:pt idx="0">
                  <c:v>Centre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Graphique!$B$90:$I$90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Graphique!$B$94:$I$94</c:f>
              <c:numCache>
                <c:formatCode>General</c:formatCode>
                <c:ptCount val="8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39</c:v>
                </c:pt>
                <c:pt idx="6">
                  <c:v>55</c:v>
                </c:pt>
                <c:pt idx="7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C3-442F-8B5D-33541906F98F}"/>
            </c:ext>
          </c:extLst>
        </c:ser>
        <c:ser>
          <c:idx val="5"/>
          <c:order val="4"/>
          <c:tx>
            <c:strRef>
              <c:f>Graphique!$A$95</c:f>
              <c:strCache>
                <c:ptCount val="1"/>
                <c:pt idx="0">
                  <c:v>Tunis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Graphique!$B$90:$I$90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Graphique!$B$95:$I$95</c:f>
              <c:numCache>
                <c:formatCode>General</c:formatCode>
                <c:ptCount val="8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38</c:v>
                </c:pt>
                <c:pt idx="6">
                  <c:v>51</c:v>
                </c:pt>
                <c:pt idx="7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C3-442F-8B5D-33541906F98F}"/>
            </c:ext>
          </c:extLst>
        </c:ser>
        <c:ser>
          <c:idx val="6"/>
          <c:order val="5"/>
          <c:tx>
            <c:strRef>
              <c:f>Graphique!$A$96</c:f>
              <c:strCache>
                <c:ptCount val="1"/>
                <c:pt idx="0">
                  <c:v>Sud ouest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Graphique!$B$90:$I$90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Graphique!$B$96:$I$96</c:f>
              <c:numCache>
                <c:formatCode>General</c:formatCode>
                <c:ptCount val="8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36</c:v>
                </c:pt>
                <c:pt idx="6">
                  <c:v>72</c:v>
                </c:pt>
                <c:pt idx="7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C3-442F-8B5D-33541906F98F}"/>
            </c:ext>
          </c:extLst>
        </c:ser>
        <c:ser>
          <c:idx val="7"/>
          <c:order val="6"/>
          <c:tx>
            <c:strRef>
              <c:f>Graphique!$A$97</c:f>
              <c:strCache>
                <c:ptCount val="1"/>
                <c:pt idx="0">
                  <c:v>Sfax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Graphique!$B$90:$I$90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Graphique!$B$97:$I$97</c:f>
              <c:numCache>
                <c:formatCode>General</c:formatCode>
                <c:ptCount val="8"/>
                <c:pt idx="0">
                  <c:v>23</c:v>
                </c:pt>
                <c:pt idx="1">
                  <c:v>24</c:v>
                </c:pt>
                <c:pt idx="2">
                  <c:v>24</c:v>
                </c:pt>
                <c:pt idx="3">
                  <c:v>27</c:v>
                </c:pt>
                <c:pt idx="4">
                  <c:v>29</c:v>
                </c:pt>
                <c:pt idx="5">
                  <c:v>57</c:v>
                </c:pt>
                <c:pt idx="6">
                  <c:v>87</c:v>
                </c:pt>
                <c:pt idx="7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5C3-442F-8B5D-33541906F98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873200047"/>
        <c:axId val="1873209615"/>
      </c:areaChart>
      <c:catAx>
        <c:axId val="18732000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3209615"/>
        <c:crosses val="autoZero"/>
        <c:auto val="1"/>
        <c:lblAlgn val="ctr"/>
        <c:lblOffset val="100"/>
        <c:noMultiLvlLbl val="0"/>
      </c:catAx>
      <c:valAx>
        <c:axId val="187320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32000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36922323627324"/>
          <c:y val="0.17425321350750772"/>
          <c:w val="7.7991050284220501E-2"/>
          <c:h val="0.359765458428749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Evolution du nombre des auto producteus par equipement de production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Graphique!$A$121</c:f>
              <c:strCache>
                <c:ptCount val="1"/>
                <c:pt idx="0">
                  <c:v>Photovoltaïque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Graphique!$B$120:$I$120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Graphique!$B$121:$I$121</c:f>
              <c:numCache>
                <c:formatCode>General</c:formatCode>
                <c:ptCount val="8"/>
                <c:pt idx="0">
                  <c:v>24</c:v>
                </c:pt>
                <c:pt idx="1">
                  <c:v>25</c:v>
                </c:pt>
                <c:pt idx="2">
                  <c:v>25</c:v>
                </c:pt>
                <c:pt idx="3">
                  <c:v>30</c:v>
                </c:pt>
                <c:pt idx="4">
                  <c:v>36</c:v>
                </c:pt>
                <c:pt idx="5">
                  <c:v>171</c:v>
                </c:pt>
                <c:pt idx="6">
                  <c:v>273</c:v>
                </c:pt>
                <c:pt idx="7">
                  <c:v>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B3-436B-A5DE-9059E135B851}"/>
            </c:ext>
          </c:extLst>
        </c:ser>
        <c:ser>
          <c:idx val="2"/>
          <c:order val="1"/>
          <c:tx>
            <c:strRef>
              <c:f>Graphique!$A$122</c:f>
              <c:strCache>
                <c:ptCount val="1"/>
                <c:pt idx="0">
                  <c:v>Moteur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Graphique!$B$120:$I$120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Graphique!$B$122:$I$122</c:f>
              <c:numCache>
                <c:formatCode>General</c:formatCode>
                <c:ptCount val="8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18</c:v>
                </c:pt>
                <c:pt idx="4">
                  <c:v>20</c:v>
                </c:pt>
                <c:pt idx="5">
                  <c:v>31</c:v>
                </c:pt>
                <c:pt idx="6">
                  <c:v>40</c:v>
                </c:pt>
                <c:pt idx="7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B3-436B-A5DE-9059E135B851}"/>
            </c:ext>
          </c:extLst>
        </c:ser>
        <c:ser>
          <c:idx val="3"/>
          <c:order val="2"/>
          <c:tx>
            <c:strRef>
              <c:f>Graphique!$A$123</c:f>
              <c:strCache>
                <c:ptCount val="1"/>
                <c:pt idx="0">
                  <c:v>Turbine à Gaz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Graphique!$B$120:$I$120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Graphique!$B$123:$I$123</c:f>
              <c:numCache>
                <c:formatCode>General</c:formatCode>
                <c:ptCount val="8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20</c:v>
                </c:pt>
                <c:pt idx="4">
                  <c:v>21</c:v>
                </c:pt>
                <c:pt idx="5">
                  <c:v>16</c:v>
                </c:pt>
                <c:pt idx="6">
                  <c:v>21</c:v>
                </c:pt>
                <c:pt idx="7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B3-436B-A5DE-9059E135B851}"/>
            </c:ext>
          </c:extLst>
        </c:ser>
        <c:ser>
          <c:idx val="4"/>
          <c:order val="3"/>
          <c:tx>
            <c:strRef>
              <c:f>Graphique!$A$124</c:f>
              <c:strCache>
                <c:ptCount val="1"/>
                <c:pt idx="0">
                  <c:v>Turbine vapeur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Graphique!$B$120:$I$120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Graphique!$B$124:$I$124</c:f>
              <c:numCache>
                <c:formatCode>General</c:formatCode>
                <c:ptCount val="8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8</c:v>
                </c:pt>
                <c:pt idx="4">
                  <c:v>8</c:v>
                </c:pt>
                <c:pt idx="5">
                  <c:v>14</c:v>
                </c:pt>
                <c:pt idx="6">
                  <c:v>15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B3-436B-A5DE-9059E135B85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873224591"/>
        <c:axId val="1873208783"/>
      </c:areaChart>
      <c:catAx>
        <c:axId val="18732245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3208783"/>
        <c:crosses val="autoZero"/>
        <c:auto val="1"/>
        <c:lblAlgn val="ctr"/>
        <c:lblOffset val="100"/>
        <c:noMultiLvlLbl val="0"/>
      </c:catAx>
      <c:valAx>
        <c:axId val="187320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3224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Evolution du nombre des auto producteus par type de contrat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Graphique!$A$146</c:f>
              <c:strCache>
                <c:ptCount val="1"/>
                <c:pt idx="0">
                  <c:v>Centrale regime autorisation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Graphique!$B$145:$I$145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Graphique!$B$146:$I$146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5</c:v>
                </c:pt>
                <c:pt idx="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BD-4603-B628-F54ADD03C0D9}"/>
            </c:ext>
          </c:extLst>
        </c:ser>
        <c:ser>
          <c:idx val="1"/>
          <c:order val="1"/>
          <c:tx>
            <c:strRef>
              <c:f>Graphique!$A$147</c:f>
              <c:strCache>
                <c:ptCount val="1"/>
                <c:pt idx="0">
                  <c:v>Valorisation du Gaz non commercial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Graphique!$B$145:$I$145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Graphique!$B$147:$I$147</c:f>
              <c:numCache>
                <c:formatCode>General</c:formatCode>
                <c:ptCount val="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BD-4603-B628-F54ADD03C0D9}"/>
            </c:ext>
          </c:extLst>
        </c:ser>
        <c:ser>
          <c:idx val="2"/>
          <c:order val="2"/>
          <c:tx>
            <c:strRef>
              <c:f>Graphique!$A$148</c:f>
              <c:strCache>
                <c:ptCount val="1"/>
                <c:pt idx="0">
                  <c:v>Valorisation Thermique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Graphique!$B$145:$I$145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Graphique!$B$148:$I$148</c:f>
              <c:numCache>
                <c:formatCode>General</c:formatCode>
                <c:ptCount val="8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9</c:v>
                </c:pt>
                <c:pt idx="7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BD-4603-B628-F54ADD03C0D9}"/>
            </c:ext>
          </c:extLst>
        </c:ser>
        <c:ser>
          <c:idx val="3"/>
          <c:order val="3"/>
          <c:tx>
            <c:strRef>
              <c:f>Graphique!$A$149</c:f>
              <c:strCache>
                <c:ptCount val="1"/>
                <c:pt idx="0">
                  <c:v>Sans contrat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Graphique!$B$145:$I$145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Graphique!$B$149:$I$149</c:f>
              <c:numCache>
                <c:formatCode>General</c:formatCode>
                <c:ptCount val="8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20</c:v>
                </c:pt>
                <c:pt idx="6">
                  <c:v>23</c:v>
                </c:pt>
                <c:pt idx="7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BD-4603-B628-F54ADD03C0D9}"/>
            </c:ext>
          </c:extLst>
        </c:ser>
        <c:ser>
          <c:idx val="4"/>
          <c:order val="4"/>
          <c:tx>
            <c:strRef>
              <c:f>Graphique!$A$150</c:f>
              <c:strCache>
                <c:ptCount val="1"/>
                <c:pt idx="0">
                  <c:v>Cogénération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Graphique!$B$145:$I$145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Graphique!$B$150:$I$150</c:f>
              <c:numCache>
                <c:formatCode>General</c:formatCode>
                <c:ptCount val="8"/>
                <c:pt idx="0">
                  <c:v>22</c:v>
                </c:pt>
                <c:pt idx="1">
                  <c:v>22</c:v>
                </c:pt>
                <c:pt idx="2">
                  <c:v>22</c:v>
                </c:pt>
                <c:pt idx="3">
                  <c:v>26</c:v>
                </c:pt>
                <c:pt idx="4">
                  <c:v>28</c:v>
                </c:pt>
                <c:pt idx="5">
                  <c:v>29</c:v>
                </c:pt>
                <c:pt idx="6">
                  <c:v>38</c:v>
                </c:pt>
                <c:pt idx="7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BD-4603-B628-F54ADD03C0D9}"/>
            </c:ext>
          </c:extLst>
        </c:ser>
        <c:ser>
          <c:idx val="5"/>
          <c:order val="5"/>
          <c:tx>
            <c:strRef>
              <c:f>Graphique!$A$151</c:f>
              <c:strCache>
                <c:ptCount val="1"/>
                <c:pt idx="0">
                  <c:v>Energie renouvelable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Graphique!$B$145:$I$145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Graphique!$B$151:$I$151</c:f>
              <c:numCache>
                <c:formatCode>General</c:formatCode>
                <c:ptCount val="8"/>
                <c:pt idx="0">
                  <c:v>24</c:v>
                </c:pt>
                <c:pt idx="1">
                  <c:v>25</c:v>
                </c:pt>
                <c:pt idx="2">
                  <c:v>25</c:v>
                </c:pt>
                <c:pt idx="3">
                  <c:v>30</c:v>
                </c:pt>
                <c:pt idx="4">
                  <c:v>36</c:v>
                </c:pt>
                <c:pt idx="5">
                  <c:v>169</c:v>
                </c:pt>
                <c:pt idx="6">
                  <c:v>268</c:v>
                </c:pt>
                <c:pt idx="7">
                  <c:v>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BD-4603-B628-F54ADD03C0D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856821247"/>
        <c:axId val="856818751"/>
      </c:areaChart>
      <c:catAx>
        <c:axId val="8568212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6818751"/>
        <c:crosses val="autoZero"/>
        <c:auto val="1"/>
        <c:lblAlgn val="ctr"/>
        <c:lblOffset val="100"/>
        <c:noMultiLvlLbl val="0"/>
      </c:catAx>
      <c:valAx>
        <c:axId val="85681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6821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Evolution de la puissance des auto producteus par région en kW</a:t>
            </a:r>
          </a:p>
        </c:rich>
      </c:tx>
      <c:layout>
        <c:manualLayout>
          <c:xMode val="edge"/>
          <c:yMode val="edge"/>
          <c:x val="0.36983439969586557"/>
          <c:y val="9.39794275086540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8.5766222997111785E-2"/>
          <c:y val="0.28488500624217034"/>
          <c:w val="0.8961035926448232"/>
          <c:h val="0.62419976424976942"/>
        </c:manualLayout>
      </c:layout>
      <c:areaChart>
        <c:grouping val="stacked"/>
        <c:varyColors val="0"/>
        <c:ser>
          <c:idx val="1"/>
          <c:order val="0"/>
          <c:tx>
            <c:strRef>
              <c:f>Graphique!$A$209</c:f>
              <c:strCache>
                <c:ptCount val="1"/>
                <c:pt idx="0">
                  <c:v>Région                                             Année
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delete val="1"/>
          </c:dLbls>
          <c:cat>
            <c:numRef>
              <c:f>Graphique!$B$209:$I$209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Graphique!$B$209:$H$209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15-42C2-B961-5BB4B4CDD89E}"/>
            </c:ext>
          </c:extLst>
        </c:ser>
        <c:ser>
          <c:idx val="2"/>
          <c:order val="1"/>
          <c:tx>
            <c:strRef>
              <c:f>Graphique!$A$210</c:f>
              <c:strCache>
                <c:ptCount val="1"/>
                <c:pt idx="0">
                  <c:v>Sfax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dLbl>
              <c:idx val="0"/>
              <c:layout>
                <c:manualLayout>
                  <c:x val="2.4643816803299166E-2"/>
                  <c:y val="-7.8316189590545079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115-42C2-B961-5BB4B4CDD8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Graphique!$B$209:$I$209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Graphique!$B$210:$I$210</c:f>
              <c:numCache>
                <c:formatCode>#,##0</c:formatCode>
                <c:ptCount val="8"/>
                <c:pt idx="0">
                  <c:v>157804</c:v>
                </c:pt>
                <c:pt idx="1">
                  <c:v>162397.5</c:v>
                </c:pt>
                <c:pt idx="2">
                  <c:v>166397.5</c:v>
                </c:pt>
                <c:pt idx="3">
                  <c:v>144269</c:v>
                </c:pt>
                <c:pt idx="4">
                  <c:v>144522</c:v>
                </c:pt>
                <c:pt idx="5">
                  <c:v>152266.55499999996</c:v>
                </c:pt>
                <c:pt idx="6">
                  <c:v>174271.88000000003</c:v>
                </c:pt>
                <c:pt idx="7">
                  <c:v>176333.40000000002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15-42C2-B961-5BB4B4CDD89E}"/>
            </c:ext>
          </c:extLst>
        </c:ser>
        <c:ser>
          <c:idx val="3"/>
          <c:order val="2"/>
          <c:tx>
            <c:strRef>
              <c:f>Graphique!$A$211</c:f>
              <c:strCache>
                <c:ptCount val="1"/>
                <c:pt idx="0">
                  <c:v>Sud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dLbl>
              <c:idx val="0"/>
              <c:layout>
                <c:manualLayout>
                  <c:x val="1.5402385502061961E-2"/>
                  <c:y val="2.741066635669070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115-42C2-B961-5BB4B4CDD8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Graphique!$B$209:$I$209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Graphique!$B$211:$I$211</c:f>
              <c:numCache>
                <c:formatCode>#,##0</c:formatCode>
                <c:ptCount val="8"/>
                <c:pt idx="0">
                  <c:v>27411</c:v>
                </c:pt>
                <c:pt idx="1">
                  <c:v>30411</c:v>
                </c:pt>
                <c:pt idx="2">
                  <c:v>30411</c:v>
                </c:pt>
                <c:pt idx="3">
                  <c:v>50610</c:v>
                </c:pt>
                <c:pt idx="4">
                  <c:v>83267</c:v>
                </c:pt>
                <c:pt idx="5">
                  <c:v>60266.350000000013</c:v>
                </c:pt>
                <c:pt idx="6">
                  <c:v>98623.750000000029</c:v>
                </c:pt>
                <c:pt idx="7">
                  <c:v>98877.750000000029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15-42C2-B961-5BB4B4CDD89E}"/>
            </c:ext>
          </c:extLst>
        </c:ser>
        <c:ser>
          <c:idx val="4"/>
          <c:order val="3"/>
          <c:tx>
            <c:strRef>
              <c:f>Graphique!$A$212</c:f>
              <c:strCache>
                <c:ptCount val="1"/>
                <c:pt idx="0">
                  <c:v>Nord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dLbl>
              <c:idx val="0"/>
              <c:layout>
                <c:manualLayout>
                  <c:x val="1.54023855020619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15-42C2-B961-5BB4B4CDD8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Graphique!$B$209:$I$209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Graphique!$B$212:$I$212</c:f>
              <c:numCache>
                <c:formatCode>#,##0</c:formatCode>
                <c:ptCount val="8"/>
                <c:pt idx="0">
                  <c:v>28100</c:v>
                </c:pt>
                <c:pt idx="1">
                  <c:v>32600</c:v>
                </c:pt>
                <c:pt idx="2">
                  <c:v>41456</c:v>
                </c:pt>
                <c:pt idx="3">
                  <c:v>49495.56</c:v>
                </c:pt>
                <c:pt idx="4">
                  <c:v>50204.06</c:v>
                </c:pt>
                <c:pt idx="5">
                  <c:v>67416.81</c:v>
                </c:pt>
                <c:pt idx="6">
                  <c:v>74302.81</c:v>
                </c:pt>
                <c:pt idx="7">
                  <c:v>79353.03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15-42C2-B961-5BB4B4CDD89E}"/>
            </c:ext>
          </c:extLst>
        </c:ser>
        <c:ser>
          <c:idx val="5"/>
          <c:order val="4"/>
          <c:tx>
            <c:strRef>
              <c:f>Graphique!$A$213</c:f>
              <c:strCache>
                <c:ptCount val="1"/>
                <c:pt idx="0">
                  <c:v>Sud ouest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dLbl>
              <c:idx val="0"/>
              <c:layout>
                <c:manualLayout>
                  <c:x val="1.2321908401649593E-2"/>
                  <c:y val="-7.1789011145216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115-42C2-B961-5BB4B4CDD8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Graphique!$B$209:$I$209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Graphique!$B$213:$I$213</c:f>
              <c:numCache>
                <c:formatCode>#,##0</c:formatCode>
                <c:ptCount val="8"/>
                <c:pt idx="0">
                  <c:v>27546.799999999999</c:v>
                </c:pt>
                <c:pt idx="1">
                  <c:v>27551.8</c:v>
                </c:pt>
                <c:pt idx="2">
                  <c:v>27551.8</c:v>
                </c:pt>
                <c:pt idx="3">
                  <c:v>27552</c:v>
                </c:pt>
                <c:pt idx="4">
                  <c:v>27552</c:v>
                </c:pt>
                <c:pt idx="5">
                  <c:v>46698.25</c:v>
                </c:pt>
                <c:pt idx="6">
                  <c:v>60478.820000000007</c:v>
                </c:pt>
                <c:pt idx="7">
                  <c:v>62426.590000000011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15-42C2-B961-5BB4B4CDD89E}"/>
            </c:ext>
          </c:extLst>
        </c:ser>
        <c:ser>
          <c:idx val="6"/>
          <c:order val="5"/>
          <c:tx>
            <c:strRef>
              <c:f>Graphique!$A$214</c:f>
              <c:strCache>
                <c:ptCount val="1"/>
                <c:pt idx="0">
                  <c:v>Centre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dLbl>
              <c:idx val="0"/>
              <c:layout>
                <c:manualLayout>
                  <c:x val="9.2414313012371876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115-42C2-B961-5BB4B4CDD8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Graphique!$B$209:$I$209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Graphique!$B$214:$I$214</c:f>
              <c:numCache>
                <c:formatCode>#,##0</c:formatCode>
                <c:ptCount val="8"/>
                <c:pt idx="0">
                  <c:v>10050</c:v>
                </c:pt>
                <c:pt idx="1">
                  <c:v>14450</c:v>
                </c:pt>
                <c:pt idx="2">
                  <c:v>29500</c:v>
                </c:pt>
                <c:pt idx="3">
                  <c:v>35772</c:v>
                </c:pt>
                <c:pt idx="4">
                  <c:v>35922</c:v>
                </c:pt>
                <c:pt idx="5">
                  <c:v>43735.22</c:v>
                </c:pt>
                <c:pt idx="6">
                  <c:v>46478.26</c:v>
                </c:pt>
                <c:pt idx="7">
                  <c:v>46554.26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15-42C2-B961-5BB4B4CDD89E}"/>
            </c:ext>
          </c:extLst>
        </c:ser>
        <c:ser>
          <c:idx val="7"/>
          <c:order val="6"/>
          <c:tx>
            <c:strRef>
              <c:f>Graphique!$A$215</c:f>
              <c:strCache>
                <c:ptCount val="1"/>
                <c:pt idx="0">
                  <c:v>Tunis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dLbl>
              <c:idx val="0"/>
              <c:layout>
                <c:manualLayout>
                  <c:x val="1.129508270151211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15-42C2-B961-5BB4B4CDD8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Graphique!$B$209:$I$209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Graphique!$B$215:$I$215</c:f>
              <c:numCache>
                <c:formatCode>#,##0</c:formatCode>
                <c:ptCount val="8"/>
                <c:pt idx="0">
                  <c:v>24612</c:v>
                </c:pt>
                <c:pt idx="1">
                  <c:v>25390.2</c:v>
                </c:pt>
                <c:pt idx="2">
                  <c:v>25390.2</c:v>
                </c:pt>
                <c:pt idx="3">
                  <c:v>26521</c:v>
                </c:pt>
                <c:pt idx="4">
                  <c:v>31521</c:v>
                </c:pt>
                <c:pt idx="5">
                  <c:v>29215.585000000003</c:v>
                </c:pt>
                <c:pt idx="6">
                  <c:v>42976.11500000002</c:v>
                </c:pt>
                <c:pt idx="7">
                  <c:v>46921.165000000023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15-42C2-B961-5BB4B4CDD89E}"/>
            </c:ext>
          </c:extLst>
        </c:ser>
        <c:ser>
          <c:idx val="0"/>
          <c:order val="7"/>
          <c:tx>
            <c:strRef>
              <c:f>Graphique!$A$216</c:f>
              <c:strCache>
                <c:ptCount val="1"/>
                <c:pt idx="0">
                  <c:v>Nord ouest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dLbl>
              <c:idx val="0"/>
              <c:layout>
                <c:manualLayout>
                  <c:x val="1.4375559801924514E-2"/>
                  <c:y val="-3.5894505572608455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115-42C2-B961-5BB4B4CDD8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Graphique!$B$209:$I$209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Graphique!$B$216:$I$216</c:f>
              <c:numCache>
                <c:formatCode>#,##0</c:formatCode>
                <c:ptCount val="8"/>
                <c:pt idx="0">
                  <c:v>17000</c:v>
                </c:pt>
                <c:pt idx="1">
                  <c:v>17000</c:v>
                </c:pt>
                <c:pt idx="2">
                  <c:v>17000</c:v>
                </c:pt>
                <c:pt idx="3">
                  <c:v>17000</c:v>
                </c:pt>
                <c:pt idx="4">
                  <c:v>17274</c:v>
                </c:pt>
                <c:pt idx="5">
                  <c:v>13895.87</c:v>
                </c:pt>
                <c:pt idx="6">
                  <c:v>15676.83</c:v>
                </c:pt>
                <c:pt idx="7">
                  <c:v>15676.83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115-42C2-B961-5BB4B4CDD89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873200047"/>
        <c:axId val="1873209615"/>
      </c:areaChart>
      <c:catAx>
        <c:axId val="18732000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3209615"/>
        <c:crosses val="autoZero"/>
        <c:auto val="1"/>
        <c:lblAlgn val="ctr"/>
        <c:lblOffset val="100"/>
        <c:noMultiLvlLbl val="0"/>
      </c:catAx>
      <c:valAx>
        <c:axId val="187320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32000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15981662086053677"/>
          <c:y val="0.20557968934372575"/>
          <c:w val="9.4210646349618649E-2"/>
          <c:h val="0.324523173113003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Evolution de la puissance des auto producteus par equipement de production en kW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Graphique!$A$239</c:f>
              <c:strCache>
                <c:ptCount val="1"/>
                <c:pt idx="0">
                  <c:v>Equipement
de Production                                   Année    Année
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delete val="1"/>
          </c:dLbls>
          <c:cat>
            <c:numRef>
              <c:f>Graphique!$B$239:$I$239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Graphique!$B$239:$H$239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09-4EBC-97B1-904A854B023F}"/>
            </c:ext>
          </c:extLst>
        </c:ser>
        <c:ser>
          <c:idx val="2"/>
          <c:order val="1"/>
          <c:tx>
            <c:strRef>
              <c:f>Graphique!$A$240</c:f>
              <c:strCache>
                <c:ptCount val="1"/>
                <c:pt idx="0">
                  <c:v>Turbine à Gaz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Graphique!$B$239:$I$239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Graphique!$B$240:$I$240</c:f>
              <c:numCache>
                <c:formatCode>#,##0</c:formatCode>
                <c:ptCount val="8"/>
                <c:pt idx="0">
                  <c:v>163800</c:v>
                </c:pt>
                <c:pt idx="1">
                  <c:v>170100</c:v>
                </c:pt>
                <c:pt idx="2">
                  <c:v>181300</c:v>
                </c:pt>
                <c:pt idx="3">
                  <c:v>189500</c:v>
                </c:pt>
                <c:pt idx="4">
                  <c:v>217500</c:v>
                </c:pt>
                <c:pt idx="5">
                  <c:v>161000</c:v>
                </c:pt>
                <c:pt idx="6">
                  <c:v>206100</c:v>
                </c:pt>
                <c:pt idx="7">
                  <c:v>212700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09-4EBC-97B1-904A854B023F}"/>
            </c:ext>
          </c:extLst>
        </c:ser>
        <c:ser>
          <c:idx val="3"/>
          <c:order val="2"/>
          <c:tx>
            <c:strRef>
              <c:f>Graphique!$A$241</c:f>
              <c:strCache>
                <c:ptCount val="1"/>
                <c:pt idx="0">
                  <c:v>Turbine vapeur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Graphique!$B$239:$I$239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Graphique!$B$241:$I$241</c:f>
              <c:numCache>
                <c:formatCode>#,##0</c:formatCode>
                <c:ptCount val="8"/>
                <c:pt idx="0">
                  <c:v>103700</c:v>
                </c:pt>
                <c:pt idx="1">
                  <c:v>106700</c:v>
                </c:pt>
                <c:pt idx="2">
                  <c:v>106700</c:v>
                </c:pt>
                <c:pt idx="3">
                  <c:v>111700</c:v>
                </c:pt>
                <c:pt idx="4">
                  <c:v>111700</c:v>
                </c:pt>
                <c:pt idx="5">
                  <c:v>150900</c:v>
                </c:pt>
                <c:pt idx="6">
                  <c:v>153900</c:v>
                </c:pt>
                <c:pt idx="7">
                  <c:v>153900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09-4EBC-97B1-904A854B023F}"/>
            </c:ext>
          </c:extLst>
        </c:ser>
        <c:ser>
          <c:idx val="4"/>
          <c:order val="3"/>
          <c:tx>
            <c:strRef>
              <c:f>Graphique!$A$242</c:f>
              <c:strCache>
                <c:ptCount val="1"/>
                <c:pt idx="0">
                  <c:v>Moteur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Graphique!$B$239:$I$239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Graphique!$B$242:$I$242</c:f>
              <c:numCache>
                <c:formatCode>#,##0</c:formatCode>
                <c:ptCount val="8"/>
                <c:pt idx="0">
                  <c:v>24400</c:v>
                </c:pt>
                <c:pt idx="1">
                  <c:v>30920</c:v>
                </c:pt>
                <c:pt idx="2">
                  <c:v>47626</c:v>
                </c:pt>
                <c:pt idx="3">
                  <c:v>47619</c:v>
                </c:pt>
                <c:pt idx="4">
                  <c:v>57569</c:v>
                </c:pt>
                <c:pt idx="5">
                  <c:v>78011</c:v>
                </c:pt>
                <c:pt idx="6">
                  <c:v>101568</c:v>
                </c:pt>
                <c:pt idx="7">
                  <c:v>106847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09-4EBC-97B1-904A854B023F}"/>
            </c:ext>
          </c:extLst>
        </c:ser>
        <c:ser>
          <c:idx val="0"/>
          <c:order val="4"/>
          <c:tx>
            <c:strRef>
              <c:f>Graphique!$A$243</c:f>
              <c:strCache>
                <c:ptCount val="1"/>
                <c:pt idx="0">
                  <c:v>Photovoltaïque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Graphique!$B$239:$I$239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Graphique!$B$243:$I$243</c:f>
              <c:numCache>
                <c:formatCode>#,##0</c:formatCode>
                <c:ptCount val="8"/>
                <c:pt idx="0">
                  <c:v>623.79999999999995</c:v>
                </c:pt>
                <c:pt idx="1">
                  <c:v>2080.5</c:v>
                </c:pt>
                <c:pt idx="2">
                  <c:v>2080.5</c:v>
                </c:pt>
                <c:pt idx="3">
                  <c:v>2400.56</c:v>
                </c:pt>
                <c:pt idx="4">
                  <c:v>3493.06</c:v>
                </c:pt>
                <c:pt idx="5">
                  <c:v>23583.640000000007</c:v>
                </c:pt>
                <c:pt idx="6">
                  <c:v>51240.46500000004</c:v>
                </c:pt>
                <c:pt idx="7">
                  <c:v>52696.025000000045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09-4EBC-97B1-904A854B023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873224591"/>
        <c:axId val="1873208783"/>
      </c:areaChart>
      <c:catAx>
        <c:axId val="18732245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3208783"/>
        <c:crosses val="autoZero"/>
        <c:auto val="1"/>
        <c:lblAlgn val="ctr"/>
        <c:lblOffset val="100"/>
        <c:noMultiLvlLbl val="0"/>
      </c:catAx>
      <c:valAx>
        <c:axId val="187320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3224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11148200224971878"/>
          <c:y val="0.17123935727546249"/>
          <c:w val="0.1034248843894513"/>
          <c:h val="0.255589911017220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Evolution de la puissance des auto producteus par type de contrat en kW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4.029692565151282E-2"/>
          <c:y val="0.17406172476167128"/>
          <c:w val="0.94536349387227614"/>
          <c:h val="0.71331315309508092"/>
        </c:manualLayout>
      </c:layout>
      <c:areaChart>
        <c:grouping val="stacked"/>
        <c:varyColors val="0"/>
        <c:ser>
          <c:idx val="1"/>
          <c:order val="0"/>
          <c:tx>
            <c:strRef>
              <c:f>Graphique!$A$267</c:f>
              <c:strCache>
                <c:ptCount val="1"/>
                <c:pt idx="0">
                  <c:v>Centrale regime autorisation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Graphique!$B$266:$I$266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Graphique!$B$267:$I$267</c:f>
              <c:numCache>
                <c:formatCode>#,##0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11000</c:v>
                </c:pt>
                <c:pt idx="6">
                  <c:v>23000</c:v>
                </c:pt>
                <c:pt idx="7">
                  <c:v>23000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9F-4DED-B670-E38D2AAF761D}"/>
            </c:ext>
          </c:extLst>
        </c:ser>
        <c:ser>
          <c:idx val="2"/>
          <c:order val="1"/>
          <c:tx>
            <c:strRef>
              <c:f>Graphique!$A$268</c:f>
              <c:strCache>
                <c:ptCount val="1"/>
                <c:pt idx="0">
                  <c:v>Energie renouvelable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Graphique!$B$266:$I$266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Graphique!$B$268:$I$268</c:f>
              <c:numCache>
                <c:formatCode>#,##0</c:formatCode>
                <c:ptCount val="8"/>
                <c:pt idx="0">
                  <c:v>623.79999999999995</c:v>
                </c:pt>
                <c:pt idx="1">
                  <c:v>2080.5</c:v>
                </c:pt>
                <c:pt idx="2">
                  <c:v>2080.5</c:v>
                </c:pt>
                <c:pt idx="3">
                  <c:v>2400.56</c:v>
                </c:pt>
                <c:pt idx="4">
                  <c:v>3493.06</c:v>
                </c:pt>
                <c:pt idx="5">
                  <c:v>12583.639999999994</c:v>
                </c:pt>
                <c:pt idx="6">
                  <c:v>28240.465000000015</c:v>
                </c:pt>
                <c:pt idx="7">
                  <c:v>29696.025000000012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9F-4DED-B670-E38D2AAF761D}"/>
            </c:ext>
          </c:extLst>
        </c:ser>
        <c:ser>
          <c:idx val="3"/>
          <c:order val="2"/>
          <c:tx>
            <c:strRef>
              <c:f>Graphique!$A$269</c:f>
              <c:strCache>
                <c:ptCount val="1"/>
                <c:pt idx="0">
                  <c:v>Valorisation du Gaz non commercial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Graphique!$B$266:$I$266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Graphique!$B$269:$I$269</c:f>
              <c:numCache>
                <c:formatCode>#,##0</c:formatCode>
                <c:ptCount val="8"/>
                <c:pt idx="0">
                  <c:v>120500</c:v>
                </c:pt>
                <c:pt idx="1">
                  <c:v>122300</c:v>
                </c:pt>
                <c:pt idx="2">
                  <c:v>122300</c:v>
                </c:pt>
                <c:pt idx="3">
                  <c:v>100300</c:v>
                </c:pt>
                <c:pt idx="4">
                  <c:v>100300</c:v>
                </c:pt>
                <c:pt idx="5">
                  <c:v>9600</c:v>
                </c:pt>
                <c:pt idx="6">
                  <c:v>38116</c:v>
                </c:pt>
                <c:pt idx="7">
                  <c:v>38116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9F-4DED-B670-E38D2AAF761D}"/>
            </c:ext>
          </c:extLst>
        </c:ser>
        <c:ser>
          <c:idx val="4"/>
          <c:order val="3"/>
          <c:tx>
            <c:strRef>
              <c:f>Graphique!$A$270</c:f>
              <c:strCache>
                <c:ptCount val="1"/>
                <c:pt idx="0">
                  <c:v>Valorisation Thermique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Graphique!$B$266:$I$266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Graphique!$B$270:$I$270</c:f>
              <c:numCache>
                <c:formatCode>#,##0</c:formatCode>
                <c:ptCount val="8"/>
                <c:pt idx="0">
                  <c:v>84200</c:v>
                </c:pt>
                <c:pt idx="1">
                  <c:v>87200</c:v>
                </c:pt>
                <c:pt idx="2">
                  <c:v>87200</c:v>
                </c:pt>
                <c:pt idx="3">
                  <c:v>111700</c:v>
                </c:pt>
                <c:pt idx="4">
                  <c:v>111700</c:v>
                </c:pt>
                <c:pt idx="5">
                  <c:v>115100</c:v>
                </c:pt>
                <c:pt idx="6">
                  <c:v>118100</c:v>
                </c:pt>
                <c:pt idx="7">
                  <c:v>118100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9F-4DED-B670-E38D2AAF761D}"/>
            </c:ext>
          </c:extLst>
        </c:ser>
        <c:ser>
          <c:idx val="5"/>
          <c:order val="4"/>
          <c:tx>
            <c:strRef>
              <c:f>Graphique!$A$271</c:f>
              <c:strCache>
                <c:ptCount val="1"/>
                <c:pt idx="0">
                  <c:v>Cogénération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Graphique!$B$266:$I$266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Graphique!$B$271:$I$271</c:f>
              <c:numCache>
                <c:formatCode>#,##0</c:formatCode>
                <c:ptCount val="8"/>
                <c:pt idx="0">
                  <c:v>50850</c:v>
                </c:pt>
                <c:pt idx="1">
                  <c:v>57370</c:v>
                </c:pt>
                <c:pt idx="2">
                  <c:v>79776</c:v>
                </c:pt>
                <c:pt idx="3">
                  <c:v>91379</c:v>
                </c:pt>
                <c:pt idx="4">
                  <c:v>101329</c:v>
                </c:pt>
                <c:pt idx="5">
                  <c:v>95626</c:v>
                </c:pt>
                <c:pt idx="6">
                  <c:v>130867</c:v>
                </c:pt>
                <c:pt idx="7">
                  <c:v>139346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9F-4DED-B670-E38D2AAF761D}"/>
            </c:ext>
          </c:extLst>
        </c:ser>
        <c:ser>
          <c:idx val="6"/>
          <c:order val="5"/>
          <c:tx>
            <c:strRef>
              <c:f>Graphique!$A$272</c:f>
              <c:strCache>
                <c:ptCount val="1"/>
                <c:pt idx="0">
                  <c:v>Sans contrat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Graphique!$B$266:$I$266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Graphique!$B$272:$I$272</c:f>
              <c:numCache>
                <c:formatCode>#,##0</c:formatCode>
                <c:ptCount val="8"/>
                <c:pt idx="0">
                  <c:v>36350</c:v>
                </c:pt>
                <c:pt idx="1">
                  <c:v>40850</c:v>
                </c:pt>
                <c:pt idx="2">
                  <c:v>46350</c:v>
                </c:pt>
                <c:pt idx="3">
                  <c:v>45440</c:v>
                </c:pt>
                <c:pt idx="4">
                  <c:v>73440</c:v>
                </c:pt>
                <c:pt idx="5">
                  <c:v>169585</c:v>
                </c:pt>
                <c:pt idx="6">
                  <c:v>174485</c:v>
                </c:pt>
                <c:pt idx="7">
                  <c:v>177885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9F-4DED-B670-E38D2AAF761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856821247"/>
        <c:axId val="856818751"/>
      </c:areaChart>
      <c:catAx>
        <c:axId val="8568212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6818751"/>
        <c:crosses val="autoZero"/>
        <c:auto val="1"/>
        <c:lblAlgn val="ctr"/>
        <c:lblOffset val="100"/>
        <c:noMultiLvlLbl val="0"/>
      </c:catAx>
      <c:valAx>
        <c:axId val="85681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6821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589823235594081"/>
          <c:y val="0.15501318225240687"/>
          <c:w val="0.17826906940646406"/>
          <c:h val="0.333333788560904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Evolution d'energie produite par activitée économique en MWh</a:t>
            </a:r>
          </a:p>
        </c:rich>
      </c:tx>
      <c:layout>
        <c:manualLayout>
          <c:xMode val="edge"/>
          <c:yMode val="edge"/>
          <c:x val="0.31927025918635171"/>
          <c:y val="3.4807071529851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3.164629379730196E-2"/>
          <c:y val="0.13359075307894208"/>
          <c:w val="0.946035347910962"/>
          <c:h val="0.80692650918635167"/>
        </c:manualLayout>
      </c:layout>
      <c:areaChart>
        <c:grouping val="stacked"/>
        <c:varyColors val="0"/>
        <c:ser>
          <c:idx val="1"/>
          <c:order val="0"/>
          <c:tx>
            <c:strRef>
              <c:f>Graphique!$A$295</c:f>
              <c:strCache>
                <c:ptCount val="1"/>
                <c:pt idx="0">
                  <c:v>Activitée                                             Année
Economique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delete val="1"/>
          </c:dLbls>
          <c:cat>
            <c:numRef>
              <c:f>Graphique!$B$295:$H$295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Graphique!$B$295:$H$295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F8-4027-9D69-A87AF0D0D490}"/>
            </c:ext>
          </c:extLst>
        </c:ser>
        <c:ser>
          <c:idx val="9"/>
          <c:order val="1"/>
          <c:tx>
            <c:strRef>
              <c:f>Graphique!$A$296</c:f>
              <c:strCache>
                <c:ptCount val="1"/>
                <c:pt idx="0">
                  <c:v>TRANSPORT ET TELECOMMUNICATION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Graphique!$B$295:$H$295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Graphique!$B$296:$H$296</c:f>
              <c:numCache>
                <c:formatCode>#,##0</c:formatCode>
                <c:ptCount val="7"/>
                <c:pt idx="0">
                  <c:v>87259.93</c:v>
                </c:pt>
                <c:pt idx="1">
                  <c:v>139182.69</c:v>
                </c:pt>
                <c:pt idx="2">
                  <c:v>133048.33800000002</c:v>
                </c:pt>
                <c:pt idx="3">
                  <c:v>26716.625599999999</c:v>
                </c:pt>
                <c:pt idx="4">
                  <c:v>17923.109107199998</c:v>
                </c:pt>
                <c:pt idx="5">
                  <c:v>353.71099999999996</c:v>
                </c:pt>
                <c:pt idx="6">
                  <c:v>703.08600000000001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F8-4027-9D69-A87AF0D0D490}"/>
            </c:ext>
          </c:extLst>
        </c:ser>
        <c:ser>
          <c:idx val="5"/>
          <c:order val="2"/>
          <c:tx>
            <c:strRef>
              <c:f>Graphique!$A$297</c:f>
              <c:strCache>
                <c:ptCount val="1"/>
                <c:pt idx="0">
                  <c:v>AGRICULTURE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Graphique!$B$295:$H$295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Graphique!$B$297:$H$297</c:f>
              <c:numCache>
                <c:formatCode>#,##0</c:formatCode>
                <c:ptCount val="7"/>
                <c:pt idx="0">
                  <c:v>741.46</c:v>
                </c:pt>
                <c:pt idx="1">
                  <c:v>977.39466666666658</c:v>
                </c:pt>
                <c:pt idx="2">
                  <c:v>1172.8735999999999</c:v>
                </c:pt>
                <c:pt idx="3">
                  <c:v>1243.5634</c:v>
                </c:pt>
                <c:pt idx="4">
                  <c:v>1582.0653607999998</c:v>
                </c:pt>
                <c:pt idx="5">
                  <c:v>2911.3790000000004</c:v>
                </c:pt>
                <c:pt idx="6">
                  <c:v>3546.5730000000003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F8-4027-9D69-A87AF0D0D490}"/>
            </c:ext>
          </c:extLst>
        </c:ser>
        <c:ser>
          <c:idx val="6"/>
          <c:order val="3"/>
          <c:tx>
            <c:strRef>
              <c:f>Graphique!$A$298</c:f>
              <c:strCache>
                <c:ptCount val="1"/>
                <c:pt idx="0">
                  <c:v>INDUSTRIE DIVERSES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Graphique!$B$295:$H$295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Graphique!$B$298:$H$298</c:f>
              <c:numCache>
                <c:formatCode>#,##0</c:formatCode>
                <c:ptCount val="7"/>
                <c:pt idx="0">
                  <c:v>9091.1</c:v>
                </c:pt>
                <c:pt idx="1">
                  <c:v>17371.53</c:v>
                </c:pt>
                <c:pt idx="2">
                  <c:v>21490.236000000001</c:v>
                </c:pt>
                <c:pt idx="3">
                  <c:v>20495.876900000003</c:v>
                </c:pt>
                <c:pt idx="4">
                  <c:v>76846.119422799995</c:v>
                </c:pt>
                <c:pt idx="5">
                  <c:v>19883.72</c:v>
                </c:pt>
                <c:pt idx="6">
                  <c:v>20159.09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F8-4027-9D69-A87AF0D0D490}"/>
            </c:ext>
          </c:extLst>
        </c:ser>
        <c:ser>
          <c:idx val="7"/>
          <c:order val="4"/>
          <c:tx>
            <c:strRef>
              <c:f>Graphique!$A$299</c:f>
              <c:strCache>
                <c:ptCount val="1"/>
                <c:pt idx="0">
                  <c:v>INDUSTRIE METALLURGIQUE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Graphique!$B$295:$H$295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Graphique!$B$299:$H$299</c:f>
              <c:numCache>
                <c:formatCode>#,##0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11357</c:v>
                </c:pt>
                <c:pt idx="3">
                  <c:v>12807</c:v>
                </c:pt>
                <c:pt idx="4">
                  <c:v>11914.5</c:v>
                </c:pt>
                <c:pt idx="5">
                  <c:v>21681.838999999996</c:v>
                </c:pt>
                <c:pt idx="6">
                  <c:v>21891.328999999998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F8-4027-9D69-A87AF0D0D490}"/>
            </c:ext>
          </c:extLst>
        </c:ser>
        <c:ser>
          <c:idx val="8"/>
          <c:order val="5"/>
          <c:tx>
            <c:strRef>
              <c:f>Graphique!$A$300</c:f>
              <c:strCache>
                <c:ptCount val="1"/>
                <c:pt idx="0">
                  <c:v>TEXTILE ET HABILLEMENT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Graphique!$B$295:$H$295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Graphique!$B$300:$H$300</c:f>
              <c:numCache>
                <c:formatCode>#,##0</c:formatCode>
                <c:ptCount val="7"/>
                <c:pt idx="0">
                  <c:v>28192</c:v>
                </c:pt>
                <c:pt idx="1">
                  <c:v>27532</c:v>
                </c:pt>
                <c:pt idx="2">
                  <c:v>38890</c:v>
                </c:pt>
                <c:pt idx="3">
                  <c:v>65012.630000000005</c:v>
                </c:pt>
                <c:pt idx="4">
                  <c:v>64509.509999999995</c:v>
                </c:pt>
                <c:pt idx="5">
                  <c:v>29429.39</c:v>
                </c:pt>
                <c:pt idx="6">
                  <c:v>29546.09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F8-4027-9D69-A87AF0D0D490}"/>
            </c:ext>
          </c:extLst>
        </c:ser>
        <c:ser>
          <c:idx val="4"/>
          <c:order val="6"/>
          <c:tx>
            <c:strRef>
              <c:f>Graphique!$A$301</c:f>
              <c:strCache>
                <c:ptCount val="1"/>
                <c:pt idx="0">
                  <c:v>TOURISME ET SERVICES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Graphique!$B$295:$H$295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Graphique!$B$301:$H$301</c:f>
              <c:numCache>
                <c:formatCode>#,##0</c:formatCode>
                <c:ptCount val="7"/>
                <c:pt idx="0">
                  <c:v>105520.9</c:v>
                </c:pt>
                <c:pt idx="1">
                  <c:v>113533.68000000001</c:v>
                </c:pt>
                <c:pt idx="2">
                  <c:v>113061.29600000002</c:v>
                </c:pt>
                <c:pt idx="3">
                  <c:v>112659.18370000001</c:v>
                </c:pt>
                <c:pt idx="4">
                  <c:v>114033.29390439998</c:v>
                </c:pt>
                <c:pt idx="5">
                  <c:v>30735.485999999994</c:v>
                </c:pt>
                <c:pt idx="6">
                  <c:v>31579.791999999994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F8-4027-9D69-A87AF0D0D490}"/>
            </c:ext>
          </c:extLst>
        </c:ser>
        <c:ser>
          <c:idx val="3"/>
          <c:order val="7"/>
          <c:tx>
            <c:strRef>
              <c:f>Graphique!$A$302</c:f>
              <c:strCache>
                <c:ptCount val="1"/>
                <c:pt idx="0">
                  <c:v>I.M.C.C.V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Graphique!$B$295:$H$295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Graphique!$B$302:$H$302</c:f>
              <c:numCache>
                <c:formatCode>#,##0</c:formatCode>
                <c:ptCount val="7"/>
                <c:pt idx="0">
                  <c:v>79744</c:v>
                </c:pt>
                <c:pt idx="1">
                  <c:v>72717</c:v>
                </c:pt>
                <c:pt idx="2">
                  <c:v>113314.1</c:v>
                </c:pt>
                <c:pt idx="3">
                  <c:v>144013.6</c:v>
                </c:pt>
                <c:pt idx="4">
                  <c:v>177473</c:v>
                </c:pt>
                <c:pt idx="5">
                  <c:v>96324</c:v>
                </c:pt>
                <c:pt idx="6">
                  <c:v>153669.53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F8-4027-9D69-A87AF0D0D490}"/>
            </c:ext>
          </c:extLst>
        </c:ser>
        <c:ser>
          <c:idx val="2"/>
          <c:order val="8"/>
          <c:tx>
            <c:strRef>
              <c:f>Graphique!$A$303</c:f>
              <c:strCache>
                <c:ptCount val="1"/>
                <c:pt idx="0">
                  <c:v>INDUSTRIE ALIMENTAIRE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Graphique!$B$295:$H$295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Graphique!$B$303:$H$303</c:f>
              <c:numCache>
                <c:formatCode>#,##0</c:formatCode>
                <c:ptCount val="7"/>
                <c:pt idx="0">
                  <c:v>61692.4</c:v>
                </c:pt>
                <c:pt idx="1">
                  <c:v>86327.975000000006</c:v>
                </c:pt>
                <c:pt idx="2">
                  <c:v>112638.90000000001</c:v>
                </c:pt>
                <c:pt idx="3">
                  <c:v>145000.07939999999</c:v>
                </c:pt>
                <c:pt idx="4">
                  <c:v>179378.49636079997</c:v>
                </c:pt>
                <c:pt idx="5">
                  <c:v>130858.41099999999</c:v>
                </c:pt>
                <c:pt idx="6">
                  <c:v>164562.111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F8-4027-9D69-A87AF0D0D490}"/>
            </c:ext>
          </c:extLst>
        </c:ser>
        <c:ser>
          <c:idx val="10"/>
          <c:order val="9"/>
          <c:tx>
            <c:strRef>
              <c:f>Graphique!$A$304</c:f>
              <c:strCache>
                <c:ptCount val="1"/>
                <c:pt idx="0">
                  <c:v>INDUSTRIE DU PAPIER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Graphique!$B$295:$H$295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Graphique!$B$304:$H$304</c:f>
              <c:numCache>
                <c:formatCode>#,##0</c:formatCode>
                <c:ptCount val="7"/>
                <c:pt idx="0">
                  <c:v>84407.9</c:v>
                </c:pt>
                <c:pt idx="1">
                  <c:v>89507</c:v>
                </c:pt>
                <c:pt idx="2">
                  <c:v>105056.74799999999</c:v>
                </c:pt>
                <c:pt idx="3">
                  <c:v>66893</c:v>
                </c:pt>
                <c:pt idx="4">
                  <c:v>151425</c:v>
                </c:pt>
                <c:pt idx="5">
                  <c:v>133686</c:v>
                </c:pt>
                <c:pt idx="6">
                  <c:v>166922.29999999999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6F8-4027-9D69-A87AF0D0D490}"/>
            </c:ext>
          </c:extLst>
        </c:ser>
        <c:ser>
          <c:idx val="0"/>
          <c:order val="10"/>
          <c:tx>
            <c:strRef>
              <c:f>Graphique!$A$305</c:f>
              <c:strCache>
                <c:ptCount val="1"/>
                <c:pt idx="0">
                  <c:v>INDUSTRIE EXTRACTIVE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Graphique!$B$295:$H$295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Graphique!$B$305:$H$305</c:f>
              <c:numCache>
                <c:formatCode>#,##0</c:formatCode>
                <c:ptCount val="7"/>
                <c:pt idx="0">
                  <c:v>302617.90000000002</c:v>
                </c:pt>
                <c:pt idx="1">
                  <c:v>313098.3</c:v>
                </c:pt>
                <c:pt idx="2">
                  <c:v>324520.76</c:v>
                </c:pt>
                <c:pt idx="3">
                  <c:v>179986.85060000001</c:v>
                </c:pt>
                <c:pt idx="4">
                  <c:v>154778.61880719999</c:v>
                </c:pt>
                <c:pt idx="5">
                  <c:v>170244.62</c:v>
                </c:pt>
                <c:pt idx="6">
                  <c:v>171216.98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6F8-4027-9D69-A87AF0D0D490}"/>
            </c:ext>
          </c:extLst>
        </c:ser>
        <c:ser>
          <c:idx val="11"/>
          <c:order val="11"/>
          <c:tx>
            <c:strRef>
              <c:f>Graphique!$A$306</c:f>
              <c:strCache>
                <c:ptCount val="1"/>
                <c:pt idx="0">
                  <c:v>INDUSTRIE CHIMIQUE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Graphique!$B$295:$H$295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Graphique!$B$306:$H$306</c:f>
              <c:numCache>
                <c:formatCode>#,##0</c:formatCode>
                <c:ptCount val="7"/>
                <c:pt idx="0">
                  <c:v>227876</c:v>
                </c:pt>
                <c:pt idx="1">
                  <c:v>188240.51</c:v>
                </c:pt>
                <c:pt idx="2">
                  <c:v>245431.16</c:v>
                </c:pt>
                <c:pt idx="3">
                  <c:v>297656.14799999999</c:v>
                </c:pt>
                <c:pt idx="4">
                  <c:v>279977.8</c:v>
                </c:pt>
                <c:pt idx="5">
                  <c:v>423944.18500000006</c:v>
                </c:pt>
                <c:pt idx="6">
                  <c:v>433848.41500000004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6F8-4027-9D69-A87AF0D0D49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2120847"/>
        <c:axId val="722122927"/>
      </c:areaChart>
      <c:catAx>
        <c:axId val="7221208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22122927"/>
        <c:crosses val="autoZero"/>
        <c:auto val="1"/>
        <c:lblAlgn val="ctr"/>
        <c:lblOffset val="100"/>
        <c:noMultiLvlLbl val="0"/>
      </c:catAx>
      <c:valAx>
        <c:axId val="72212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221208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9.9078740157480291E-2"/>
          <c:y val="3.7833891453223523E-2"/>
          <c:w val="0.1976758530183727"/>
          <c:h val="0.314656530002715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Evolution de l'enrgie produite par région en MWh</a:t>
            </a:r>
          </a:p>
        </c:rich>
      </c:tx>
      <c:layout>
        <c:manualLayout>
          <c:xMode val="edge"/>
          <c:yMode val="edge"/>
          <c:x val="0.36983439969586557"/>
          <c:y val="9.39794275086540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3.6478589390513454E-2"/>
          <c:y val="0.28488500624217034"/>
          <c:w val="0.94539126423515618"/>
          <c:h val="0.62419976424976942"/>
        </c:manualLayout>
      </c:layout>
      <c:areaChart>
        <c:grouping val="stacked"/>
        <c:varyColors val="0"/>
        <c:ser>
          <c:idx val="1"/>
          <c:order val="0"/>
          <c:tx>
            <c:strRef>
              <c:f>Graphique!$A$331</c:f>
              <c:strCache>
                <c:ptCount val="1"/>
                <c:pt idx="0">
                  <c:v>Nord ouest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Graphique!$B$330:$H$330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Graphique!$B$331:$H$331</c:f>
              <c:numCache>
                <c:formatCode>#,##0</c:formatCode>
                <c:ptCount val="7"/>
                <c:pt idx="0">
                  <c:v>16425</c:v>
                </c:pt>
                <c:pt idx="1">
                  <c:v>16119</c:v>
                </c:pt>
                <c:pt idx="2">
                  <c:v>16311</c:v>
                </c:pt>
                <c:pt idx="3">
                  <c:v>17661</c:v>
                </c:pt>
                <c:pt idx="4">
                  <c:v>16606</c:v>
                </c:pt>
                <c:pt idx="5">
                  <c:v>21033.188999999998</c:v>
                </c:pt>
                <c:pt idx="6">
                  <c:v>21033.188999999998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A1-432C-92CA-CF2401CED745}"/>
            </c:ext>
          </c:extLst>
        </c:ser>
        <c:ser>
          <c:idx val="2"/>
          <c:order val="1"/>
          <c:tx>
            <c:strRef>
              <c:f>Graphique!$A$332</c:f>
              <c:strCache>
                <c:ptCount val="1"/>
                <c:pt idx="0">
                  <c:v>Sud ouest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Graphique!$B$330:$H$330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Graphique!$B$332:$H$332</c:f>
              <c:numCache>
                <c:formatCode>#,##0</c:formatCode>
                <c:ptCount val="7"/>
                <c:pt idx="0">
                  <c:v>115597.8</c:v>
                </c:pt>
                <c:pt idx="1">
                  <c:v>159302.5</c:v>
                </c:pt>
                <c:pt idx="2">
                  <c:v>157455.44999999998</c:v>
                </c:pt>
                <c:pt idx="3">
                  <c:v>41436.090899999996</c:v>
                </c:pt>
                <c:pt idx="4">
                  <c:v>46538.639990800002</c:v>
                </c:pt>
                <c:pt idx="5">
                  <c:v>28599.507999999994</c:v>
                </c:pt>
                <c:pt idx="6">
                  <c:v>29280.992999999991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A1-432C-92CA-CF2401CED745}"/>
            </c:ext>
          </c:extLst>
        </c:ser>
        <c:ser>
          <c:idx val="3"/>
          <c:order val="2"/>
          <c:tx>
            <c:strRef>
              <c:f>Graphique!$A$333</c:f>
              <c:strCache>
                <c:ptCount val="1"/>
                <c:pt idx="0">
                  <c:v>Sud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Graphique!$B$330:$H$330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Graphique!$B$333:$H$333</c:f>
              <c:numCache>
                <c:formatCode>#,##0</c:formatCode>
                <c:ptCount val="7"/>
                <c:pt idx="0">
                  <c:v>89592.6</c:v>
                </c:pt>
                <c:pt idx="1">
                  <c:v>79147.310000000012</c:v>
                </c:pt>
                <c:pt idx="2">
                  <c:v>102783.93999999999</c:v>
                </c:pt>
                <c:pt idx="3">
                  <c:v>169216.54799999998</c:v>
                </c:pt>
                <c:pt idx="4">
                  <c:v>179793.3</c:v>
                </c:pt>
                <c:pt idx="5">
                  <c:v>146268.46000000002</c:v>
                </c:pt>
                <c:pt idx="6">
                  <c:v>155894.18300000002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A1-432C-92CA-CF2401CED745}"/>
            </c:ext>
          </c:extLst>
        </c:ser>
        <c:ser>
          <c:idx val="4"/>
          <c:order val="3"/>
          <c:tx>
            <c:strRef>
              <c:f>Graphique!$A$334</c:f>
              <c:strCache>
                <c:ptCount val="1"/>
                <c:pt idx="0">
                  <c:v>Centre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Graphique!$B$330:$H$330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Graphique!$B$334:$H$334</c:f>
              <c:numCache>
                <c:formatCode>#,##0</c:formatCode>
                <c:ptCount val="7"/>
                <c:pt idx="0">
                  <c:v>41066.5</c:v>
                </c:pt>
                <c:pt idx="1">
                  <c:v>53459.1</c:v>
                </c:pt>
                <c:pt idx="2">
                  <c:v>151850.45000000001</c:v>
                </c:pt>
                <c:pt idx="3">
                  <c:v>197583.09999999998</c:v>
                </c:pt>
                <c:pt idx="4">
                  <c:v>227110.80359999998</c:v>
                </c:pt>
                <c:pt idx="5">
                  <c:v>164987.17700000003</c:v>
                </c:pt>
                <c:pt idx="6">
                  <c:v>166010.35699999999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A1-432C-92CA-CF2401CED745}"/>
            </c:ext>
          </c:extLst>
        </c:ser>
        <c:ser>
          <c:idx val="5"/>
          <c:order val="4"/>
          <c:tx>
            <c:strRef>
              <c:f>Graphique!$A$335</c:f>
              <c:strCache>
                <c:ptCount val="1"/>
                <c:pt idx="0">
                  <c:v>Tunis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Graphique!$B$330:$H$330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Graphique!$B$335:$H$335</c:f>
              <c:numCache>
                <c:formatCode>#,##0</c:formatCode>
                <c:ptCount val="7"/>
                <c:pt idx="0">
                  <c:v>115229.9</c:v>
                </c:pt>
                <c:pt idx="1">
                  <c:v>126161.258</c:v>
                </c:pt>
                <c:pt idx="2">
                  <c:v>122311.58959999999</c:v>
                </c:pt>
                <c:pt idx="3">
                  <c:v>125643.50060000001</c:v>
                </c:pt>
                <c:pt idx="4">
                  <c:v>156565.3218752</c:v>
                </c:pt>
                <c:pt idx="5">
                  <c:v>135492.85200000001</c:v>
                </c:pt>
                <c:pt idx="6">
                  <c:v>169718.79499999998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A1-432C-92CA-CF2401CED745}"/>
            </c:ext>
          </c:extLst>
        </c:ser>
        <c:ser>
          <c:idx val="6"/>
          <c:order val="5"/>
          <c:tx>
            <c:strRef>
              <c:f>Graphique!$A$336</c:f>
              <c:strCache>
                <c:ptCount val="1"/>
                <c:pt idx="0">
                  <c:v>Nord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Graphique!$B$330:$H$330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Graphique!$B$336:$H$336</c:f>
              <c:numCache>
                <c:formatCode>#,##0</c:formatCode>
                <c:ptCount val="7"/>
                <c:pt idx="0">
                  <c:v>157347</c:v>
                </c:pt>
                <c:pt idx="1">
                  <c:v>162220.5</c:v>
                </c:pt>
                <c:pt idx="2">
                  <c:v>181575.7</c:v>
                </c:pt>
                <c:pt idx="3">
                  <c:v>149868.03500000003</c:v>
                </c:pt>
                <c:pt idx="4">
                  <c:v>244243.69899999999</c:v>
                </c:pt>
                <c:pt idx="5">
                  <c:v>250020.67199999999</c:v>
                </c:pt>
                <c:pt idx="6">
                  <c:v>250020.67199999999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A1-432C-92CA-CF2401CED745}"/>
            </c:ext>
          </c:extLst>
        </c:ser>
        <c:ser>
          <c:idx val="7"/>
          <c:order val="6"/>
          <c:tx>
            <c:strRef>
              <c:f>Graphique!$A$337</c:f>
              <c:strCache>
                <c:ptCount val="1"/>
                <c:pt idx="0">
                  <c:v>Sfax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Graphique!$B$330:$H$330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Graphique!$B$337:$H$337</c:f>
              <c:numCache>
                <c:formatCode>#,##0</c:formatCode>
                <c:ptCount val="7"/>
                <c:pt idx="0">
                  <c:v>451884.79000000004</c:v>
                </c:pt>
                <c:pt idx="1">
                  <c:v>452078.41166666668</c:v>
                </c:pt>
                <c:pt idx="2">
                  <c:v>487693.28200000001</c:v>
                </c:pt>
                <c:pt idx="3">
                  <c:v>371076.2831</c:v>
                </c:pt>
                <c:pt idx="4">
                  <c:v>358983.74849719997</c:v>
                </c:pt>
                <c:pt idx="5">
                  <c:v>313650.88299999997</c:v>
                </c:pt>
                <c:pt idx="6">
                  <c:v>405687.10699999996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A1-432C-92CA-CF2401CED74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873200047"/>
        <c:axId val="1873209615"/>
      </c:areaChart>
      <c:catAx>
        <c:axId val="18732000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3209615"/>
        <c:crosses val="autoZero"/>
        <c:auto val="1"/>
        <c:lblAlgn val="ctr"/>
        <c:lblOffset val="100"/>
        <c:noMultiLvlLbl val="0"/>
      </c:catAx>
      <c:valAx>
        <c:axId val="187320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32000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934343625416355"/>
          <c:y val="5.7818375763569033E-2"/>
          <c:w val="7.3584462923950933E-2"/>
          <c:h val="0.335961821755209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Evolution de l'enrgie produite par equipement de production en MWh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2"/>
          <c:order val="0"/>
          <c:tx>
            <c:strRef>
              <c:f>Graphique!$A$363</c:f>
              <c:strCache>
                <c:ptCount val="1"/>
                <c:pt idx="0">
                  <c:v>Photovoltaïque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Graphique!$B$362:$H$362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Graphique!$B$363:$H$363</c:f>
              <c:numCache>
                <c:formatCode>#,##0</c:formatCode>
                <c:ptCount val="7"/>
                <c:pt idx="0">
                  <c:v>881.18999999999994</c:v>
                </c:pt>
                <c:pt idx="1">
                  <c:v>3343.869666666666</c:v>
                </c:pt>
                <c:pt idx="2">
                  <c:v>4012.6436000000003</c:v>
                </c:pt>
                <c:pt idx="3">
                  <c:v>4165.2411999999995</c:v>
                </c:pt>
                <c:pt idx="4">
                  <c:v>4677.8597344</c:v>
                </c:pt>
                <c:pt idx="5">
                  <c:v>15727.718999999997</c:v>
                </c:pt>
                <c:pt idx="6">
                  <c:v>18440.008999999991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A-4BC9-8ECB-FA9C9C99E985}"/>
            </c:ext>
          </c:extLst>
        </c:ser>
        <c:ser>
          <c:idx val="3"/>
          <c:order val="1"/>
          <c:tx>
            <c:strRef>
              <c:f>Graphique!$A$364</c:f>
              <c:strCache>
                <c:ptCount val="1"/>
                <c:pt idx="0">
                  <c:v>Turbine vapeur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Graphique!$B$362:$H$362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Graphique!$B$364:$H$364</c:f>
              <c:numCache>
                <c:formatCode>#,##0</c:formatCode>
                <c:ptCount val="7"/>
                <c:pt idx="0">
                  <c:v>244303.9</c:v>
                </c:pt>
                <c:pt idx="1">
                  <c:v>204359.51</c:v>
                </c:pt>
                <c:pt idx="2">
                  <c:v>239817.06</c:v>
                </c:pt>
                <c:pt idx="3">
                  <c:v>276355</c:v>
                </c:pt>
                <c:pt idx="4">
                  <c:v>282581</c:v>
                </c:pt>
                <c:pt idx="5">
                  <c:v>304700.42</c:v>
                </c:pt>
                <c:pt idx="6">
                  <c:v>314158.42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A-4BC9-8ECB-FA9C9C99E985}"/>
            </c:ext>
          </c:extLst>
        </c:ser>
        <c:ser>
          <c:idx val="4"/>
          <c:order val="2"/>
          <c:tx>
            <c:strRef>
              <c:f>Graphique!$A$365</c:f>
              <c:strCache>
                <c:ptCount val="1"/>
                <c:pt idx="0">
                  <c:v>Moteur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Graphique!$B$362:$H$362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Graphique!$B$365:$H$365</c:f>
              <c:numCache>
                <c:formatCode>#,##0</c:formatCode>
                <c:ptCount val="7"/>
                <c:pt idx="0">
                  <c:v>114656.5</c:v>
                </c:pt>
                <c:pt idx="1">
                  <c:v>138539.70000000001</c:v>
                </c:pt>
                <c:pt idx="2">
                  <c:v>224056.01000000004</c:v>
                </c:pt>
                <c:pt idx="3">
                  <c:v>235385.3554</c:v>
                </c:pt>
                <c:pt idx="4">
                  <c:v>302631.5762288</c:v>
                </c:pt>
                <c:pt idx="5">
                  <c:v>295943.19099999999</c:v>
                </c:pt>
                <c:pt idx="6">
                  <c:v>351131.08099999989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DA-4BC9-8ECB-FA9C9C99E985}"/>
            </c:ext>
          </c:extLst>
        </c:ser>
        <c:ser>
          <c:idx val="0"/>
          <c:order val="3"/>
          <c:tx>
            <c:strRef>
              <c:f>Graphique!$A$366</c:f>
              <c:strCache>
                <c:ptCount val="1"/>
                <c:pt idx="0">
                  <c:v>Turbine à Gaz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Graphique!$B$362:$H$362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Graphique!$B$366:$H$366</c:f>
              <c:numCache>
                <c:formatCode>#,##0</c:formatCode>
                <c:ptCount val="7"/>
                <c:pt idx="0">
                  <c:v>627302</c:v>
                </c:pt>
                <c:pt idx="1">
                  <c:v>702245</c:v>
                </c:pt>
                <c:pt idx="2">
                  <c:v>752095.69799999997</c:v>
                </c:pt>
                <c:pt idx="3">
                  <c:v>556578.96100000001</c:v>
                </c:pt>
                <c:pt idx="4">
                  <c:v>639951.07700000005</c:v>
                </c:pt>
                <c:pt idx="5">
                  <c:v>443681.41100000002</c:v>
                </c:pt>
                <c:pt idx="6">
                  <c:v>513915.78600000002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1DA-4BC9-8ECB-FA9C9C99E98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873224591"/>
        <c:axId val="1873208783"/>
      </c:areaChart>
      <c:catAx>
        <c:axId val="18732245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3208783"/>
        <c:crosses val="autoZero"/>
        <c:auto val="1"/>
        <c:lblAlgn val="ctr"/>
        <c:lblOffset val="100"/>
        <c:noMultiLvlLbl val="0"/>
      </c:catAx>
      <c:valAx>
        <c:axId val="187320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3224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31711993447627E-2"/>
          <c:y val="7.4652230971128622E-2"/>
          <c:w val="0.10428398577837343"/>
          <c:h val="0.267940361621463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Evolution de l'enrgie produite par type de contrat en MWh</a:t>
            </a:r>
            <a:endParaRPr lang="fr-F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Graphique!$A$387</c:f>
              <c:strCache>
                <c:ptCount val="1"/>
                <c:pt idx="0">
                  <c:v>Type
de contrat                                      Année
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delete val="1"/>
          </c:dLbls>
          <c:cat>
            <c:numRef>
              <c:f>Graphique!$B$387:$H$387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Graphique!$B$387:$H$387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6-4911-AD1F-FE6FA0DD14E6}"/>
            </c:ext>
          </c:extLst>
        </c:ser>
        <c:ser>
          <c:idx val="1"/>
          <c:order val="1"/>
          <c:tx>
            <c:strRef>
              <c:f>Graphique!$A$388</c:f>
              <c:strCache>
                <c:ptCount val="1"/>
                <c:pt idx="0">
                  <c:v>Cogénération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Graphique!$B$387:$H$387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Graphique!$B$388:$H$388</c:f>
              <c:numCache>
                <c:formatCode>#,##0</c:formatCode>
                <c:ptCount val="7"/>
                <c:pt idx="0">
                  <c:v>271939.5</c:v>
                </c:pt>
                <c:pt idx="1">
                  <c:v>293184.7</c:v>
                </c:pt>
                <c:pt idx="2">
                  <c:v>423176.598</c:v>
                </c:pt>
                <c:pt idx="3">
                  <c:v>453858.01639999996</c:v>
                </c:pt>
                <c:pt idx="4">
                  <c:v>588788.37722880009</c:v>
                </c:pt>
                <c:pt idx="5">
                  <c:v>454752.27099999995</c:v>
                </c:pt>
                <c:pt idx="6">
                  <c:v>578852.80099999998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26-4911-AD1F-FE6FA0DD14E6}"/>
            </c:ext>
          </c:extLst>
        </c:ser>
        <c:ser>
          <c:idx val="2"/>
          <c:order val="2"/>
          <c:tx>
            <c:strRef>
              <c:f>Graphique!$A$389</c:f>
              <c:strCache>
                <c:ptCount val="1"/>
                <c:pt idx="0">
                  <c:v>Sans contrat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Graphique!$B$387:$H$387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Graphique!$B$389:$H$389</c:f>
              <c:numCache>
                <c:formatCode>#,##0</c:formatCode>
                <c:ptCount val="7"/>
                <c:pt idx="0">
                  <c:v>94346.9</c:v>
                </c:pt>
                <c:pt idx="1">
                  <c:v>153992</c:v>
                </c:pt>
                <c:pt idx="2">
                  <c:v>148650.11000000002</c:v>
                </c:pt>
                <c:pt idx="3">
                  <c:v>61457.8</c:v>
                </c:pt>
                <c:pt idx="4">
                  <c:v>100787.8</c:v>
                </c:pt>
                <c:pt idx="5">
                  <c:v>344795.23100000003</c:v>
                </c:pt>
                <c:pt idx="6">
                  <c:v>346116.96600000001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26-4911-AD1F-FE6FA0DD14E6}"/>
            </c:ext>
          </c:extLst>
        </c:ser>
        <c:ser>
          <c:idx val="3"/>
          <c:order val="3"/>
          <c:tx>
            <c:strRef>
              <c:f>Graphique!$A$390</c:f>
              <c:strCache>
                <c:ptCount val="1"/>
                <c:pt idx="0">
                  <c:v>Valorisation Thermique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Graphique!$B$387:$H$387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Graphique!$B$390:$H$390</c:f>
              <c:numCache>
                <c:formatCode>#,##0</c:formatCode>
                <c:ptCount val="7"/>
                <c:pt idx="0">
                  <c:v>227876</c:v>
                </c:pt>
                <c:pt idx="1">
                  <c:v>188240.51</c:v>
                </c:pt>
                <c:pt idx="2">
                  <c:v>223506.06</c:v>
                </c:pt>
                <c:pt idx="3">
                  <c:v>276355</c:v>
                </c:pt>
                <c:pt idx="4">
                  <c:v>282581</c:v>
                </c:pt>
                <c:pt idx="5">
                  <c:v>225842.42</c:v>
                </c:pt>
                <c:pt idx="6">
                  <c:v>235300.42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26-4911-AD1F-FE6FA0DD14E6}"/>
            </c:ext>
          </c:extLst>
        </c:ser>
        <c:ser>
          <c:idx val="4"/>
          <c:order val="4"/>
          <c:tx>
            <c:strRef>
              <c:f>Graphique!$A$391</c:f>
              <c:strCache>
                <c:ptCount val="1"/>
                <c:pt idx="0">
                  <c:v>Valorisation du Gaz non commercial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Graphique!$B$387:$H$387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Graphique!$B$391:$H$391</c:f>
              <c:numCache>
                <c:formatCode>#,##0</c:formatCode>
                <c:ptCount val="7"/>
                <c:pt idx="0">
                  <c:v>392100</c:v>
                </c:pt>
                <c:pt idx="1">
                  <c:v>409727</c:v>
                </c:pt>
                <c:pt idx="2">
                  <c:v>420636</c:v>
                </c:pt>
                <c:pt idx="3">
                  <c:v>276648.5</c:v>
                </c:pt>
                <c:pt idx="4">
                  <c:v>253006.476</c:v>
                </c:pt>
                <c:pt idx="5">
                  <c:v>18935.099999999999</c:v>
                </c:pt>
                <c:pt idx="6">
                  <c:v>18935.099999999999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26-4911-AD1F-FE6FA0DD14E6}"/>
            </c:ext>
          </c:extLst>
        </c:ser>
        <c:ser>
          <c:idx val="5"/>
          <c:order val="5"/>
          <c:tx>
            <c:strRef>
              <c:f>Graphique!$A$392</c:f>
              <c:strCache>
                <c:ptCount val="1"/>
                <c:pt idx="0">
                  <c:v>Energie renouvelable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Graphique!$B$387:$H$387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Graphique!$B$392:$H$392</c:f>
              <c:numCache>
                <c:formatCode>#,##0</c:formatCode>
                <c:ptCount val="7"/>
                <c:pt idx="0">
                  <c:v>881.18999999999994</c:v>
                </c:pt>
                <c:pt idx="1">
                  <c:v>3343.869666666666</c:v>
                </c:pt>
                <c:pt idx="2">
                  <c:v>4012.6436000000003</c:v>
                </c:pt>
                <c:pt idx="3">
                  <c:v>4165.2411999999995</c:v>
                </c:pt>
                <c:pt idx="4">
                  <c:v>4677.8597344</c:v>
                </c:pt>
                <c:pt idx="5">
                  <c:v>15727.718999999997</c:v>
                </c:pt>
                <c:pt idx="6">
                  <c:v>18440.008999999991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26-4911-AD1F-FE6FA0DD14E6}"/>
            </c:ext>
          </c:extLst>
        </c:ser>
        <c:ser>
          <c:idx val="6"/>
          <c:order val="6"/>
          <c:tx>
            <c:strRef>
              <c:f>Graphique!$A$393</c:f>
              <c:strCache>
                <c:ptCount val="1"/>
                <c:pt idx="0">
                  <c:v>Centrale regime autorisation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Graphique!$B$387:$H$387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Graphique!$B$393:$H$393</c:f>
              <c:numCache>
                <c:formatCode>#,##0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926-4911-AD1F-FE6FA0DD14E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856821247"/>
        <c:axId val="856818751"/>
      </c:areaChart>
      <c:catAx>
        <c:axId val="8568212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6818751"/>
        <c:crosses val="autoZero"/>
        <c:auto val="1"/>
        <c:lblAlgn val="ctr"/>
        <c:lblOffset val="100"/>
        <c:noMultiLvlLbl val="0"/>
      </c:catAx>
      <c:valAx>
        <c:axId val="85681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6821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Evolution de la puissance des auto producteus par activitée économique en kW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5.1726879728269275E-2"/>
          <c:y val="0.29349460835467861"/>
          <c:w val="0.92753332331047433"/>
          <c:h val="0.62737690921164968"/>
        </c:manualLayout>
      </c:layout>
      <c:areaChart>
        <c:grouping val="stacked"/>
        <c:varyColors val="0"/>
        <c:ser>
          <c:idx val="0"/>
          <c:order val="0"/>
          <c:tx>
            <c:strRef>
              <c:f>Graphique!$A$175</c:f>
              <c:strCache>
                <c:ptCount val="1"/>
                <c:pt idx="0">
                  <c:v>Activitée                                             Année
Economique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Graphique!$B$175:$I$175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Graphique!$B$175:$H$175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3-4ED1-8256-CC79C922DEDB}"/>
            </c:ext>
          </c:extLst>
        </c:ser>
        <c:ser>
          <c:idx val="1"/>
          <c:order val="1"/>
          <c:tx>
            <c:strRef>
              <c:f>Graphique!$A$176</c:f>
              <c:strCache>
                <c:ptCount val="1"/>
                <c:pt idx="0">
                  <c:v>INDUSTRIE CHIMIQUE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Graphique!$B$175:$I$175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Graphique!$B$176:$I$176</c:f>
              <c:numCache>
                <c:formatCode>#,##0</c:formatCode>
                <c:ptCount val="8"/>
                <c:pt idx="0">
                  <c:v>84200</c:v>
                </c:pt>
                <c:pt idx="1">
                  <c:v>87200</c:v>
                </c:pt>
                <c:pt idx="2">
                  <c:v>90556</c:v>
                </c:pt>
                <c:pt idx="3">
                  <c:v>107900</c:v>
                </c:pt>
                <c:pt idx="4">
                  <c:v>112850</c:v>
                </c:pt>
                <c:pt idx="5">
                  <c:v>155694.47999999998</c:v>
                </c:pt>
                <c:pt idx="6">
                  <c:v>159045.10999999999</c:v>
                </c:pt>
                <c:pt idx="7">
                  <c:v>160036.10999999999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83-4ED1-8256-CC79C922DEDB}"/>
            </c:ext>
          </c:extLst>
        </c:ser>
        <c:ser>
          <c:idx val="2"/>
          <c:order val="2"/>
          <c:tx>
            <c:strRef>
              <c:f>Graphique!$A$177</c:f>
              <c:strCache>
                <c:ptCount val="1"/>
                <c:pt idx="0">
                  <c:v>INDUSTRIE EXTRACTIVE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Graphique!$B$175:$I$175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Graphique!$B$177:$I$177</c:f>
              <c:numCache>
                <c:formatCode>#,##0</c:formatCode>
                <c:ptCount val="8"/>
                <c:pt idx="0">
                  <c:v>102612</c:v>
                </c:pt>
                <c:pt idx="1">
                  <c:v>104412</c:v>
                </c:pt>
                <c:pt idx="2">
                  <c:v>104412</c:v>
                </c:pt>
                <c:pt idx="3">
                  <c:v>81112</c:v>
                </c:pt>
                <c:pt idx="4">
                  <c:v>81112</c:v>
                </c:pt>
                <c:pt idx="5">
                  <c:v>108885</c:v>
                </c:pt>
                <c:pt idx="6">
                  <c:v>140185</c:v>
                </c:pt>
                <c:pt idx="7">
                  <c:v>141985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83-4ED1-8256-CC79C922DEDB}"/>
            </c:ext>
          </c:extLst>
        </c:ser>
        <c:ser>
          <c:idx val="3"/>
          <c:order val="3"/>
          <c:tx>
            <c:strRef>
              <c:f>Graphique!$A$178</c:f>
              <c:strCache>
                <c:ptCount val="1"/>
                <c:pt idx="0">
                  <c:v>INDUSTRIE ALIMENTAIRE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Graphique!$B$175:$I$175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Graphique!$B$178:$I$178</c:f>
              <c:numCache>
                <c:formatCode>#,##0</c:formatCode>
                <c:ptCount val="8"/>
                <c:pt idx="0">
                  <c:v>25606</c:v>
                </c:pt>
                <c:pt idx="1">
                  <c:v>30131</c:v>
                </c:pt>
                <c:pt idx="2">
                  <c:v>37581</c:v>
                </c:pt>
                <c:pt idx="3">
                  <c:v>44962</c:v>
                </c:pt>
                <c:pt idx="4">
                  <c:v>49962</c:v>
                </c:pt>
                <c:pt idx="5">
                  <c:v>52997.805</c:v>
                </c:pt>
                <c:pt idx="6">
                  <c:v>66208.715000000011</c:v>
                </c:pt>
                <c:pt idx="7">
                  <c:v>66381.515000000014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83-4ED1-8256-CC79C922DEDB}"/>
            </c:ext>
          </c:extLst>
        </c:ser>
        <c:ser>
          <c:idx val="4"/>
          <c:order val="4"/>
          <c:tx>
            <c:strRef>
              <c:f>Graphique!$A$179</c:f>
              <c:strCache>
                <c:ptCount val="1"/>
                <c:pt idx="0">
                  <c:v>INDUSTRIE DU PAPIER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Graphique!$B$175:$I$175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Graphique!$B$179:$I$179</c:f>
              <c:numCache>
                <c:formatCode>#,##0</c:formatCode>
                <c:ptCount val="8"/>
                <c:pt idx="0">
                  <c:v>17500</c:v>
                </c:pt>
                <c:pt idx="1">
                  <c:v>21900</c:v>
                </c:pt>
                <c:pt idx="2">
                  <c:v>21900</c:v>
                </c:pt>
                <c:pt idx="3">
                  <c:v>26300</c:v>
                </c:pt>
                <c:pt idx="4">
                  <c:v>26300</c:v>
                </c:pt>
                <c:pt idx="5">
                  <c:v>24999.7</c:v>
                </c:pt>
                <c:pt idx="6">
                  <c:v>35835.360000000001</c:v>
                </c:pt>
                <c:pt idx="7">
                  <c:v>40835.360000000001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B83-4ED1-8256-CC79C922DEDB}"/>
            </c:ext>
          </c:extLst>
        </c:ser>
        <c:ser>
          <c:idx val="5"/>
          <c:order val="5"/>
          <c:tx>
            <c:strRef>
              <c:f>Graphique!$A$180</c:f>
              <c:strCache>
                <c:ptCount val="1"/>
                <c:pt idx="0">
                  <c:v>I.M.C.C.V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Graphique!$B$175:$I$175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Graphique!$B$180:$I$180</c:f>
              <c:numCache>
                <c:formatCode>#,##0</c:formatCode>
                <c:ptCount val="8"/>
                <c:pt idx="0">
                  <c:v>15200</c:v>
                </c:pt>
                <c:pt idx="1">
                  <c:v>15200</c:v>
                </c:pt>
                <c:pt idx="2">
                  <c:v>24900</c:v>
                </c:pt>
                <c:pt idx="3">
                  <c:v>32900</c:v>
                </c:pt>
                <c:pt idx="4">
                  <c:v>32900</c:v>
                </c:pt>
                <c:pt idx="5">
                  <c:v>20700</c:v>
                </c:pt>
                <c:pt idx="6">
                  <c:v>29700</c:v>
                </c:pt>
                <c:pt idx="7">
                  <c:v>29700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B83-4ED1-8256-CC79C922DEDB}"/>
            </c:ext>
          </c:extLst>
        </c:ser>
        <c:ser>
          <c:idx val="6"/>
          <c:order val="6"/>
          <c:tx>
            <c:strRef>
              <c:f>Graphique!$A$181</c:f>
              <c:strCache>
                <c:ptCount val="1"/>
                <c:pt idx="0">
                  <c:v>TOURISME ET SERVICES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Graphique!$B$175:$I$175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Graphique!$B$181:$I$181</c:f>
              <c:numCache>
                <c:formatCode>#,##0</c:formatCode>
                <c:ptCount val="8"/>
                <c:pt idx="0">
                  <c:v>23055</c:v>
                </c:pt>
                <c:pt idx="1">
                  <c:v>23614.3</c:v>
                </c:pt>
                <c:pt idx="2">
                  <c:v>23614.3</c:v>
                </c:pt>
                <c:pt idx="3">
                  <c:v>23627</c:v>
                </c:pt>
                <c:pt idx="4">
                  <c:v>24042.5</c:v>
                </c:pt>
                <c:pt idx="5">
                  <c:v>17675.395000000011</c:v>
                </c:pt>
                <c:pt idx="6">
                  <c:v>39130.56500000001</c:v>
                </c:pt>
                <c:pt idx="7">
                  <c:v>39643.305000000008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B83-4ED1-8256-CC79C922DEDB}"/>
            </c:ext>
          </c:extLst>
        </c:ser>
        <c:ser>
          <c:idx val="7"/>
          <c:order val="7"/>
          <c:tx>
            <c:strRef>
              <c:f>Graphique!$A$182</c:f>
              <c:strCache>
                <c:ptCount val="1"/>
                <c:pt idx="0">
                  <c:v>TRANSPORT ET TELECOMMUNICATION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Graphique!$B$175:$I$175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Graphique!$B$182:$I$182</c:f>
              <c:numCache>
                <c:formatCode>#,##0</c:formatCode>
                <c:ptCount val="8"/>
                <c:pt idx="0">
                  <c:v>16307</c:v>
                </c:pt>
                <c:pt idx="1">
                  <c:v>16907</c:v>
                </c:pt>
                <c:pt idx="2">
                  <c:v>16907</c:v>
                </c:pt>
                <c:pt idx="3">
                  <c:v>16240</c:v>
                </c:pt>
                <c:pt idx="4">
                  <c:v>16240</c:v>
                </c:pt>
                <c:pt idx="5">
                  <c:v>8000</c:v>
                </c:pt>
                <c:pt idx="6">
                  <c:v>9600</c:v>
                </c:pt>
                <c:pt idx="7">
                  <c:v>11200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B83-4ED1-8256-CC79C922DEDB}"/>
            </c:ext>
          </c:extLst>
        </c:ser>
        <c:ser>
          <c:idx val="8"/>
          <c:order val="8"/>
          <c:tx>
            <c:strRef>
              <c:f>Graphique!$A$183</c:f>
              <c:strCache>
                <c:ptCount val="1"/>
                <c:pt idx="0">
                  <c:v>INDUSTRIE DIVERSES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Graphique!$B$175:$I$175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Graphique!$B$183:$I$183</c:f>
              <c:numCache>
                <c:formatCode>#,##0</c:formatCode>
                <c:ptCount val="8"/>
                <c:pt idx="0">
                  <c:v>4000</c:v>
                </c:pt>
                <c:pt idx="1">
                  <c:v>6352</c:v>
                </c:pt>
                <c:pt idx="2">
                  <c:v>6352</c:v>
                </c:pt>
                <c:pt idx="3">
                  <c:v>6352</c:v>
                </c:pt>
                <c:pt idx="4">
                  <c:v>34352</c:v>
                </c:pt>
                <c:pt idx="5">
                  <c:v>5407.6500000000005</c:v>
                </c:pt>
                <c:pt idx="6">
                  <c:v>6033.7650000000003</c:v>
                </c:pt>
                <c:pt idx="7">
                  <c:v>6070.3650000000007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B83-4ED1-8256-CC79C922DEDB}"/>
            </c:ext>
          </c:extLst>
        </c:ser>
        <c:ser>
          <c:idx val="9"/>
          <c:order val="9"/>
          <c:tx>
            <c:strRef>
              <c:f>Graphique!$A$184</c:f>
              <c:strCache>
                <c:ptCount val="1"/>
                <c:pt idx="0">
                  <c:v>TEXTILE ET HABILLEMENT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Graphique!$B$175:$I$175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Graphique!$B$184:$I$184</c:f>
              <c:numCache>
                <c:formatCode>#,##0</c:formatCode>
                <c:ptCount val="8"/>
                <c:pt idx="0">
                  <c:v>3500</c:v>
                </c:pt>
                <c:pt idx="1">
                  <c:v>3500</c:v>
                </c:pt>
                <c:pt idx="2">
                  <c:v>8900</c:v>
                </c:pt>
                <c:pt idx="3">
                  <c:v>8939.6</c:v>
                </c:pt>
                <c:pt idx="4">
                  <c:v>8939.6</c:v>
                </c:pt>
                <c:pt idx="5">
                  <c:v>6867.9450000000006</c:v>
                </c:pt>
                <c:pt idx="6">
                  <c:v>8123.7450000000008</c:v>
                </c:pt>
                <c:pt idx="7">
                  <c:v>8255.0950000000012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B83-4ED1-8256-CC79C922DEDB}"/>
            </c:ext>
          </c:extLst>
        </c:ser>
        <c:ser>
          <c:idx val="10"/>
          <c:order val="10"/>
          <c:tx>
            <c:strRef>
              <c:f>Graphique!$A$185</c:f>
              <c:strCache>
                <c:ptCount val="1"/>
                <c:pt idx="0">
                  <c:v>INDUSTRIE METALLURGIQUE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Graphique!$B$175:$I$175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Graphique!$B$185:$I$185</c:f>
              <c:numCache>
                <c:formatCode>#,##0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2000</c:v>
                </c:pt>
                <c:pt idx="3">
                  <c:v>2204</c:v>
                </c:pt>
                <c:pt idx="4">
                  <c:v>2407</c:v>
                </c:pt>
                <c:pt idx="5">
                  <c:v>7302.9800000000005</c:v>
                </c:pt>
                <c:pt idx="6">
                  <c:v>10422.600000000002</c:v>
                </c:pt>
                <c:pt idx="7">
                  <c:v>13101.600000000002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B83-4ED1-8256-CC79C922DEDB}"/>
            </c:ext>
          </c:extLst>
        </c:ser>
        <c:ser>
          <c:idx val="11"/>
          <c:order val="11"/>
          <c:tx>
            <c:strRef>
              <c:f>Graphique!$A$186</c:f>
              <c:strCache>
                <c:ptCount val="1"/>
                <c:pt idx="0">
                  <c:v>AGRICULTURE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Graphique!$B$175:$I$175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Graphique!$B$186:$I$186</c:f>
              <c:numCache>
                <c:formatCode>#,##0</c:formatCode>
                <c:ptCount val="8"/>
                <c:pt idx="0">
                  <c:v>543.79999999999995</c:v>
                </c:pt>
                <c:pt idx="1">
                  <c:v>584.20000000000005</c:v>
                </c:pt>
                <c:pt idx="2">
                  <c:v>584.20000000000005</c:v>
                </c:pt>
                <c:pt idx="3">
                  <c:v>682.96</c:v>
                </c:pt>
                <c:pt idx="4">
                  <c:v>1156.96</c:v>
                </c:pt>
                <c:pt idx="5">
                  <c:v>4963.6849999999986</c:v>
                </c:pt>
                <c:pt idx="6">
                  <c:v>8523.6049999999977</c:v>
                </c:pt>
                <c:pt idx="7">
                  <c:v>8934.6749999999975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B83-4ED1-8256-CC79C922D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244703"/>
        <c:axId val="861245951"/>
      </c:areaChart>
      <c:catAx>
        <c:axId val="8612447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61245951"/>
        <c:crosses val="autoZero"/>
        <c:auto val="1"/>
        <c:lblAlgn val="ctr"/>
        <c:lblOffset val="100"/>
        <c:noMultiLvlLbl val="0"/>
      </c:catAx>
      <c:valAx>
        <c:axId val="86124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61244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9.6939868331136325E-2"/>
          <c:y val="0.13955728425513081"/>
          <c:w val="0.15865435664566882"/>
          <c:h val="0.410643518957720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Evolution</a:t>
            </a:r>
            <a:r>
              <a:rPr lang="fr-FR" baseline="0"/>
              <a:t> de l'energie consommée de la STEG et auto_produite des auto_prducteurs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1"/>
          <c:order val="0"/>
          <c:tx>
            <c:strRef>
              <c:f>'Tableau eff'!$B$228</c:f>
              <c:strCache>
                <c:ptCount val="1"/>
                <c:pt idx="0">
                  <c:v> Cons_Annuelle en MWh de la STEG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'Tableau eff'!$A$229:$A$235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'Tableau eff'!$B$229:$B$235</c:f>
              <c:numCache>
                <c:formatCode>#,##0</c:formatCode>
                <c:ptCount val="7"/>
                <c:pt idx="0">
                  <c:v>230234.26800000001</c:v>
                </c:pt>
                <c:pt idx="1">
                  <c:v>235314.86699999997</c:v>
                </c:pt>
                <c:pt idx="2">
                  <c:v>210649.93199999997</c:v>
                </c:pt>
                <c:pt idx="3">
                  <c:v>419239.80099999998</c:v>
                </c:pt>
                <c:pt idx="4">
                  <c:v>383182.12799999997</c:v>
                </c:pt>
                <c:pt idx="5">
                  <c:v>385133.72500000003</c:v>
                </c:pt>
                <c:pt idx="6">
                  <c:v>403256.57200000004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62-4F93-B879-AB0648A72999}"/>
            </c:ext>
          </c:extLst>
        </c:ser>
        <c:ser>
          <c:idx val="2"/>
          <c:order val="1"/>
          <c:tx>
            <c:strRef>
              <c:f>'Tableau eff'!$C$228</c:f>
              <c:strCache>
                <c:ptCount val="1"/>
                <c:pt idx="0">
                  <c:v> EnergieAuto_consommée MWh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'Tableau eff'!$A$229:$A$235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'Tableau eff'!$C$229:$C$235</c:f>
              <c:numCache>
                <c:formatCode>#,##0</c:formatCode>
                <c:ptCount val="7"/>
                <c:pt idx="0">
                  <c:v>832888.13500000001</c:v>
                </c:pt>
                <c:pt idx="1">
                  <c:v>825837.47399999993</c:v>
                </c:pt>
                <c:pt idx="2">
                  <c:v>1054191.4885999998</c:v>
                </c:pt>
                <c:pt idx="3">
                  <c:v>977588.26860000007</c:v>
                </c:pt>
                <c:pt idx="4">
                  <c:v>1051304.4579309602</c:v>
                </c:pt>
                <c:pt idx="5">
                  <c:v>942470.58599999989</c:v>
                </c:pt>
                <c:pt idx="6">
                  <c:v>1054295.1259999997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62-4F93-B879-AB0648A72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961552"/>
        <c:axId val="116966960"/>
      </c:barChart>
      <c:catAx>
        <c:axId val="11696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6966960"/>
        <c:crosses val="autoZero"/>
        <c:auto val="1"/>
        <c:lblAlgn val="ctr"/>
        <c:lblOffset val="100"/>
        <c:noMultiLvlLbl val="0"/>
      </c:catAx>
      <c:valAx>
        <c:axId val="11696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696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Evolution de l'energie auto_consommée,</a:t>
            </a:r>
            <a:r>
              <a:rPr lang="fr-FR" baseline="0"/>
              <a:t> Injectée et la consommation globale des clients MT de la STEG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1"/>
          <c:order val="0"/>
          <c:tx>
            <c:strRef>
              <c:f>'Tableau eff'!$C$228</c:f>
              <c:strCache>
                <c:ptCount val="1"/>
                <c:pt idx="0">
                  <c:v> EnergieAuto_consommée MWh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'Tableau eff'!$A$229:$A$235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'Tableau eff'!$C$229:$C$235</c:f>
              <c:numCache>
                <c:formatCode>#,##0</c:formatCode>
                <c:ptCount val="7"/>
                <c:pt idx="0">
                  <c:v>832888.13500000001</c:v>
                </c:pt>
                <c:pt idx="1">
                  <c:v>825837.47399999993</c:v>
                </c:pt>
                <c:pt idx="2">
                  <c:v>1054191.4885999998</c:v>
                </c:pt>
                <c:pt idx="3">
                  <c:v>977588.26860000007</c:v>
                </c:pt>
                <c:pt idx="4">
                  <c:v>1051304.4579309602</c:v>
                </c:pt>
                <c:pt idx="5">
                  <c:v>942470.58599999989</c:v>
                </c:pt>
                <c:pt idx="6">
                  <c:v>1054295.1259999997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E4-4B6B-96BB-D99EB24AA76E}"/>
            </c:ext>
          </c:extLst>
        </c:ser>
        <c:ser>
          <c:idx val="2"/>
          <c:order val="1"/>
          <c:tx>
            <c:strRef>
              <c:f>'Tableau eff'!$D$228</c:f>
              <c:strCache>
                <c:ptCount val="1"/>
                <c:pt idx="0">
                  <c:v>Energie injectée MWh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'Tableau eff'!$A$229:$A$235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'Tableau eff'!$D$229:$D$235</c:f>
              <c:numCache>
                <c:formatCode>#,##0</c:formatCode>
                <c:ptCount val="7"/>
                <c:pt idx="0">
                  <c:v>113653.425</c:v>
                </c:pt>
                <c:pt idx="1">
                  <c:v>96663.509000000005</c:v>
                </c:pt>
                <c:pt idx="2">
                  <c:v>121981.19099999999</c:v>
                </c:pt>
                <c:pt idx="3">
                  <c:v>94896.28899999999</c:v>
                </c:pt>
                <c:pt idx="4">
                  <c:v>177493.11193224002</c:v>
                </c:pt>
                <c:pt idx="5">
                  <c:v>117593.25299999994</c:v>
                </c:pt>
                <c:pt idx="6">
                  <c:v>143361.26799999998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E4-4B6B-96BB-D99EB24AA76E}"/>
            </c:ext>
          </c:extLst>
        </c:ser>
        <c:ser>
          <c:idx val="3"/>
          <c:order val="2"/>
          <c:tx>
            <c:strRef>
              <c:f>'Tableau eff'!$F$228</c:f>
              <c:strCache>
                <c:ptCount val="1"/>
                <c:pt idx="0">
                  <c:v>Cons_MT_Glo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'Tableau eff'!$A$229:$A$235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'Tableau eff'!$F$229:$F$235</c:f>
              <c:numCache>
                <c:formatCode>#,##0</c:formatCode>
                <c:ptCount val="7"/>
                <c:pt idx="0">
                  <c:v>7818938.9300000006</c:v>
                </c:pt>
                <c:pt idx="1">
                  <c:v>7845077.4250000007</c:v>
                </c:pt>
                <c:pt idx="2">
                  <c:v>7727205.7480000006</c:v>
                </c:pt>
                <c:pt idx="3">
                  <c:v>7910862.8780000005</c:v>
                </c:pt>
                <c:pt idx="4">
                  <c:v>7967347.6190677593</c:v>
                </c:pt>
                <c:pt idx="5">
                  <c:v>8117684.1090000002</c:v>
                </c:pt>
                <c:pt idx="6">
                  <c:v>7387304.3130000001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E4-4B6B-96BB-D99EB24AA7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6961552"/>
        <c:axId val="116966960"/>
      </c:barChart>
      <c:catAx>
        <c:axId val="116961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6966960"/>
        <c:crosses val="autoZero"/>
        <c:auto val="1"/>
        <c:lblAlgn val="ctr"/>
        <c:lblOffset val="100"/>
        <c:noMultiLvlLbl val="0"/>
      </c:catAx>
      <c:valAx>
        <c:axId val="11696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696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[Autopro2021 VF1.xlsx]Tableau Energ1!Tableau croisé dynamique4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rgbClr val="C00000"/>
                </a:solidFill>
              </a:rPr>
              <a:t>Evolution </a:t>
            </a:r>
            <a:r>
              <a:rPr lang="en-US" sz="2000" baseline="0">
                <a:solidFill>
                  <a:srgbClr val="C00000"/>
                </a:solidFill>
              </a:rPr>
              <a:t>l'autoconsommation et l'injection de l'energie en MWh </a:t>
            </a:r>
            <a:endParaRPr lang="en-US" sz="2000">
              <a:solidFill>
                <a:srgbClr val="C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shade val="6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tint val="6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706904405544348"/>
          <c:y val="0.33254629629629628"/>
          <c:w val="0.77293095594455652"/>
          <c:h val="0.39466936424613591"/>
        </c:manualLayout>
      </c:layout>
      <c:areaChart>
        <c:grouping val="stacked"/>
        <c:varyColors val="0"/>
        <c:ser>
          <c:idx val="0"/>
          <c:order val="0"/>
          <c:tx>
            <c:strRef>
              <c:f>'Tableau Energ1'!$B$16</c:f>
              <c:strCache>
                <c:ptCount val="1"/>
                <c:pt idx="0">
                  <c:v>Somme de Energie consommée MWh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solidFill>
                <a:schemeClr val="accent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Energ1'!$A$17:$A$25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strCache>
            </c:strRef>
          </c:cat>
          <c:val>
            <c:numRef>
              <c:f>'Tableau Energ1'!$B$17:$B$25</c:f>
              <c:numCache>
                <c:formatCode>#,##0</c:formatCode>
                <c:ptCount val="8"/>
                <c:pt idx="0">
                  <c:v>31794.97</c:v>
                </c:pt>
                <c:pt idx="1">
                  <c:v>39084.619999999995</c:v>
                </c:pt>
                <c:pt idx="2">
                  <c:v>104841.37799999998</c:v>
                </c:pt>
                <c:pt idx="3">
                  <c:v>61457.8</c:v>
                </c:pt>
                <c:pt idx="4">
                  <c:v>58459.8</c:v>
                </c:pt>
                <c:pt idx="5">
                  <c:v>344795.23100000003</c:v>
                </c:pt>
                <c:pt idx="6">
                  <c:v>346116.96600000001</c:v>
                </c:pt>
                <c:pt idx="7">
                  <c:v>346758.34100000001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75-4002-919B-94C55036F62C}"/>
            </c:ext>
          </c:extLst>
        </c:ser>
        <c:ser>
          <c:idx val="1"/>
          <c:order val="1"/>
          <c:tx>
            <c:strRef>
              <c:f>'Tableau Energ1'!$C$16</c:f>
              <c:strCache>
                <c:ptCount val="1"/>
                <c:pt idx="0">
                  <c:v>Somme de Energie injectée MWh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solidFill>
                <a:schemeClr val="accent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Energ1'!$A$17:$A$25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strCache>
            </c:strRef>
          </c:cat>
          <c:val>
            <c:numRef>
              <c:f>'Tableau Energ1'!$C$17:$C$25</c:f>
              <c:numCache>
                <c:formatCode>#,##0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75-4002-919B-94C55036F62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594476559"/>
        <c:axId val="594474895"/>
      </c:areaChart>
      <c:catAx>
        <c:axId val="5944765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474895"/>
        <c:crosses val="autoZero"/>
        <c:auto val="1"/>
        <c:lblAlgn val="ctr"/>
        <c:lblOffset val="100"/>
        <c:noMultiLvlLbl val="0"/>
      </c:catAx>
      <c:valAx>
        <c:axId val="59447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476559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dTable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[Autopro2021 VF1.xlsx]Tableau Energ1!Tableau croisé dynamique4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rgbClr val="C00000"/>
                </a:solidFill>
              </a:rPr>
              <a:t>Evolution </a:t>
            </a:r>
            <a:r>
              <a:rPr lang="en-US" sz="2000" baseline="0">
                <a:solidFill>
                  <a:srgbClr val="C00000"/>
                </a:solidFill>
              </a:rPr>
              <a:t>l'autoconsommation et l'injection de l'energie en MWh </a:t>
            </a:r>
            <a:endParaRPr lang="en-US" sz="2000">
              <a:solidFill>
                <a:srgbClr val="C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shade val="6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tint val="6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706904405544348"/>
          <c:y val="0.33254629629629628"/>
          <c:w val="0.77293095594455652"/>
          <c:h val="0.39466936424613591"/>
        </c:manualLayout>
      </c:layout>
      <c:areaChart>
        <c:grouping val="stacked"/>
        <c:varyColors val="0"/>
        <c:ser>
          <c:idx val="0"/>
          <c:order val="0"/>
          <c:tx>
            <c:strRef>
              <c:f>'Tableau Energ1'!$B$16</c:f>
              <c:strCache>
                <c:ptCount val="1"/>
                <c:pt idx="0">
                  <c:v>Somme de Energie consommée MWh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solidFill>
                <a:schemeClr val="accent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Energ1'!$A$17:$A$25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strCache>
            </c:strRef>
          </c:cat>
          <c:val>
            <c:numRef>
              <c:f>'Tableau Energ1'!$B$17:$B$25</c:f>
              <c:numCache>
                <c:formatCode>#,##0</c:formatCode>
                <c:ptCount val="8"/>
                <c:pt idx="0">
                  <c:v>31794.97</c:v>
                </c:pt>
                <c:pt idx="1">
                  <c:v>39084.619999999995</c:v>
                </c:pt>
                <c:pt idx="2">
                  <c:v>104841.37799999998</c:v>
                </c:pt>
                <c:pt idx="3">
                  <c:v>61457.8</c:v>
                </c:pt>
                <c:pt idx="4">
                  <c:v>58459.8</c:v>
                </c:pt>
                <c:pt idx="5">
                  <c:v>344795.23100000003</c:v>
                </c:pt>
                <c:pt idx="6">
                  <c:v>346116.96600000001</c:v>
                </c:pt>
                <c:pt idx="7">
                  <c:v>346758.34100000001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0-446E-9272-CA6FCDE657D1}"/>
            </c:ext>
          </c:extLst>
        </c:ser>
        <c:ser>
          <c:idx val="1"/>
          <c:order val="1"/>
          <c:tx>
            <c:strRef>
              <c:f>'Tableau Energ1'!$C$16</c:f>
              <c:strCache>
                <c:ptCount val="1"/>
                <c:pt idx="0">
                  <c:v>Somme de Energie injectée MWh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solidFill>
                <a:schemeClr val="accent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Energ1'!$A$17:$A$25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strCache>
            </c:strRef>
          </c:cat>
          <c:val>
            <c:numRef>
              <c:f>'Tableau Energ1'!$C$17:$C$25</c:f>
              <c:numCache>
                <c:formatCode>#,##0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60-446E-9272-CA6FCDE657D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594476559"/>
        <c:axId val="594474895"/>
      </c:areaChart>
      <c:catAx>
        <c:axId val="5944765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474895"/>
        <c:crosses val="autoZero"/>
        <c:auto val="1"/>
        <c:lblAlgn val="ctr"/>
        <c:lblOffset val="100"/>
        <c:noMultiLvlLbl val="0"/>
      </c:catAx>
      <c:valAx>
        <c:axId val="59447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476559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dTable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[Autopro2021 VF1.xlsx]Tableau eff!Tableau croisé dynamique1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fr-FR" sz="1800" b="1" i="0" baseline="0">
                <a:effectLst/>
              </a:rPr>
              <a:t>Evolution du nombre d'auto-producteurs MT</a:t>
            </a:r>
            <a:endParaRPr lang="fr-F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ymbol val="circle"/>
          <c:size val="14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5B9BD5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5B9BD5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5B9BD5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5B9BD5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5B9BD5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5B9BD5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5B9BD5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5B9BD5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pattFill prst="ltUpDiag">
            <a:fgClr>
              <a:schemeClr val="accent5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5B9BD5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ymbol val="circle"/>
          <c:size val="14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5B9BD5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'Tableau eff'!$B$3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5"/>
              </a:outerShdw>
            </a:effectLst>
          </c:spPr>
          <c:marker>
            <c:symbol val="circle"/>
            <c:size val="14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dLbls>
            <c:spPr>
              <a:solidFill>
                <a:srgbClr val="5B9BD5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'Tableau eff'!$A$4:$A$9</c:f>
              <c:strCache>
                <c:ptCount val="5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</c:strCache>
            </c:strRef>
          </c:cat>
          <c:val>
            <c:numRef>
              <c:f>'Tableau eff'!$B$4:$B$9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7D2-41B7-89C6-543A409E401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1240833887"/>
        <c:axId val="1240830975"/>
      </c:lineChart>
      <c:catAx>
        <c:axId val="124083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0830975"/>
        <c:crosses val="autoZero"/>
        <c:auto val="1"/>
        <c:lblAlgn val="ctr"/>
        <c:lblOffset val="100"/>
        <c:noMultiLvlLbl val="0"/>
      </c:catAx>
      <c:valAx>
        <c:axId val="124083097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4083388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accent5">
                <a:lumMod val="60000"/>
                <a:lumOff val="4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1"/>
          <c:order val="0"/>
          <c:tx>
            <c:strRef>
              <c:f>'Tableau eff'!$B$228</c:f>
              <c:strCache>
                <c:ptCount val="1"/>
                <c:pt idx="0">
                  <c:v> Cons_Annuelle en MWh de la STEG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'Tableau eff'!$A$229:$A$235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'Tableau eff'!$B$229:$B$235</c:f>
              <c:numCache>
                <c:formatCode>#,##0</c:formatCode>
                <c:ptCount val="7"/>
                <c:pt idx="0">
                  <c:v>230234.26800000001</c:v>
                </c:pt>
                <c:pt idx="1">
                  <c:v>235314.86699999997</c:v>
                </c:pt>
                <c:pt idx="2">
                  <c:v>210649.93199999997</c:v>
                </c:pt>
                <c:pt idx="3">
                  <c:v>419239.80099999998</c:v>
                </c:pt>
                <c:pt idx="4">
                  <c:v>383182.12799999997</c:v>
                </c:pt>
                <c:pt idx="5">
                  <c:v>385133.72500000003</c:v>
                </c:pt>
                <c:pt idx="6">
                  <c:v>403256.57200000004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A1-4CCA-B18C-221711809EB4}"/>
            </c:ext>
          </c:extLst>
        </c:ser>
        <c:ser>
          <c:idx val="2"/>
          <c:order val="1"/>
          <c:tx>
            <c:strRef>
              <c:f>'Tableau eff'!$C$228</c:f>
              <c:strCache>
                <c:ptCount val="1"/>
                <c:pt idx="0">
                  <c:v> EnergieAuto_consommée MWh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'Tableau eff'!$A$229:$A$235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'Tableau eff'!$C$229:$C$235</c:f>
              <c:numCache>
                <c:formatCode>#,##0</c:formatCode>
                <c:ptCount val="7"/>
                <c:pt idx="0">
                  <c:v>832888.13500000001</c:v>
                </c:pt>
                <c:pt idx="1">
                  <c:v>825837.47399999993</c:v>
                </c:pt>
                <c:pt idx="2">
                  <c:v>1054191.4885999998</c:v>
                </c:pt>
                <c:pt idx="3">
                  <c:v>977588.26860000007</c:v>
                </c:pt>
                <c:pt idx="4">
                  <c:v>1051304.4579309602</c:v>
                </c:pt>
                <c:pt idx="5">
                  <c:v>942470.58599999989</c:v>
                </c:pt>
                <c:pt idx="6">
                  <c:v>1054295.1259999997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A1-4CCA-B18C-221711809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961552"/>
        <c:axId val="116966960"/>
      </c:barChart>
      <c:catAx>
        <c:axId val="11696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6966960"/>
        <c:crosses val="autoZero"/>
        <c:auto val="1"/>
        <c:lblAlgn val="ctr"/>
        <c:lblOffset val="100"/>
        <c:noMultiLvlLbl val="0"/>
      </c:catAx>
      <c:valAx>
        <c:axId val="11696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696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1"/>
          <c:order val="0"/>
          <c:tx>
            <c:strRef>
              <c:f>'Tableau eff'!$C$228</c:f>
              <c:strCache>
                <c:ptCount val="1"/>
                <c:pt idx="0">
                  <c:v> EnergieAuto_consommée MWh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'Tableau eff'!$A$229:$A$235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'Tableau eff'!$C$229:$C$235</c:f>
              <c:numCache>
                <c:formatCode>#,##0</c:formatCode>
                <c:ptCount val="7"/>
                <c:pt idx="0">
                  <c:v>832888.13500000001</c:v>
                </c:pt>
                <c:pt idx="1">
                  <c:v>825837.47399999993</c:v>
                </c:pt>
                <c:pt idx="2">
                  <c:v>1054191.4885999998</c:v>
                </c:pt>
                <c:pt idx="3">
                  <c:v>977588.26860000007</c:v>
                </c:pt>
                <c:pt idx="4">
                  <c:v>1051304.4579309602</c:v>
                </c:pt>
                <c:pt idx="5">
                  <c:v>942470.58599999989</c:v>
                </c:pt>
                <c:pt idx="6">
                  <c:v>1054295.1259999997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A7-4E8B-A770-E9C105168BC9}"/>
            </c:ext>
          </c:extLst>
        </c:ser>
        <c:ser>
          <c:idx val="2"/>
          <c:order val="1"/>
          <c:tx>
            <c:strRef>
              <c:f>'Tableau eff'!$D$228</c:f>
              <c:strCache>
                <c:ptCount val="1"/>
                <c:pt idx="0">
                  <c:v>Energie injectée MWh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'Tableau eff'!$A$229:$A$235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'Tableau eff'!$D$229:$D$235</c:f>
              <c:numCache>
                <c:formatCode>#,##0</c:formatCode>
                <c:ptCount val="7"/>
                <c:pt idx="0">
                  <c:v>113653.425</c:v>
                </c:pt>
                <c:pt idx="1">
                  <c:v>96663.509000000005</c:v>
                </c:pt>
                <c:pt idx="2">
                  <c:v>121981.19099999999</c:v>
                </c:pt>
                <c:pt idx="3">
                  <c:v>94896.28899999999</c:v>
                </c:pt>
                <c:pt idx="4">
                  <c:v>177493.11193224002</c:v>
                </c:pt>
                <c:pt idx="5">
                  <c:v>117593.25299999994</c:v>
                </c:pt>
                <c:pt idx="6">
                  <c:v>143361.26799999998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A7-4E8B-A770-E9C105168BC9}"/>
            </c:ext>
          </c:extLst>
        </c:ser>
        <c:ser>
          <c:idx val="3"/>
          <c:order val="2"/>
          <c:tx>
            <c:strRef>
              <c:f>'Tableau eff'!$F$228</c:f>
              <c:strCache>
                <c:ptCount val="1"/>
                <c:pt idx="0">
                  <c:v>Cons_MT_Glo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'Tableau eff'!$A$229:$A$235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'Tableau eff'!$F$229:$F$235</c:f>
              <c:numCache>
                <c:formatCode>#,##0</c:formatCode>
                <c:ptCount val="7"/>
                <c:pt idx="0">
                  <c:v>7818938.9300000006</c:v>
                </c:pt>
                <c:pt idx="1">
                  <c:v>7845077.4250000007</c:v>
                </c:pt>
                <c:pt idx="2">
                  <c:v>7727205.7480000006</c:v>
                </c:pt>
                <c:pt idx="3">
                  <c:v>7910862.8780000005</c:v>
                </c:pt>
                <c:pt idx="4">
                  <c:v>7967347.6190677593</c:v>
                </c:pt>
                <c:pt idx="5">
                  <c:v>8117684.1090000002</c:v>
                </c:pt>
                <c:pt idx="6">
                  <c:v>7387304.3130000001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7A7-4E8B-A770-E9C105168BC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6961552"/>
        <c:axId val="116966960"/>
      </c:barChart>
      <c:catAx>
        <c:axId val="116961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6966960"/>
        <c:crosses val="autoZero"/>
        <c:auto val="1"/>
        <c:lblAlgn val="ctr"/>
        <c:lblOffset val="100"/>
        <c:noMultiLvlLbl val="0"/>
      </c:catAx>
      <c:valAx>
        <c:axId val="11696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696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[Autopro2021 VF1.xlsx]Tableau Pui1!Tableau croisé dynamique1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'Tableau Pui1'!$B$8</c:f>
              <c:strCache>
                <c:ptCount val="1"/>
                <c:pt idx="0">
                  <c:v>Somme de Puissance installée kW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'Tableau Pui1'!$A$9:$A$14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strCache>
            </c:strRef>
          </c:cat>
          <c:val>
            <c:numRef>
              <c:f>'Tableau Pui1'!$B$9:$B$14</c:f>
              <c:numCache>
                <c:formatCode>#,##0</c:formatCode>
                <c:ptCount val="5"/>
                <c:pt idx="0">
                  <c:v>2250</c:v>
                </c:pt>
                <c:pt idx="1">
                  <c:v>2250</c:v>
                </c:pt>
                <c:pt idx="2">
                  <c:v>2250</c:v>
                </c:pt>
                <c:pt idx="3">
                  <c:v>1640</c:v>
                </c:pt>
                <c:pt idx="4">
                  <c:v>1640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72-434B-B8AC-25F7F85B1BE3}"/>
            </c:ext>
          </c:extLst>
        </c:ser>
        <c:ser>
          <c:idx val="1"/>
          <c:order val="1"/>
          <c:tx>
            <c:strRef>
              <c:f>'Tableau Pui1'!$C$8</c:f>
              <c:strCache>
                <c:ptCount val="1"/>
                <c:pt idx="0">
                  <c:v>Somme de Puissance exploitée kW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'Tableau Pui1'!$A$9:$A$14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strCache>
            </c:strRef>
          </c:cat>
          <c:val>
            <c:numRef>
              <c:f>'Tableau Pui1'!$C$9:$C$14</c:f>
              <c:numCache>
                <c:formatCode>#,##0</c:formatCode>
                <c:ptCount val="5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820</c:v>
                </c:pt>
                <c:pt idx="4">
                  <c:v>820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72-434B-B8AC-25F7F85B1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61302191"/>
        <c:axId val="261308431"/>
      </c:barChart>
      <c:catAx>
        <c:axId val="26130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61308431"/>
        <c:crosses val="autoZero"/>
        <c:auto val="1"/>
        <c:lblAlgn val="ctr"/>
        <c:lblOffset val="100"/>
        <c:noMultiLvlLbl val="0"/>
      </c:catAx>
      <c:valAx>
        <c:axId val="26130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6130219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20000"/>
        <a:lumOff val="80000"/>
      </a:schemeClr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[Autopro2021 VF1.xlsx]Tableau Pui 2!Tableau croisé dynamique2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rgbClr val="C00000"/>
                </a:solidFill>
              </a:rPr>
              <a:t>Répartition de la puissance par type</a:t>
            </a:r>
            <a:r>
              <a:rPr lang="en-US" sz="2000" baseline="0">
                <a:solidFill>
                  <a:srgbClr val="C00000"/>
                </a:solidFill>
              </a:rPr>
              <a:t> de contrat</a:t>
            </a:r>
            <a:endParaRPr lang="en-US" sz="2000">
              <a:solidFill>
                <a:srgbClr val="C00000"/>
              </a:solidFill>
            </a:endParaRPr>
          </a:p>
        </c:rich>
      </c:tx>
      <c:layout>
        <c:manualLayout>
          <c:xMode val="edge"/>
          <c:yMode val="edge"/>
          <c:x val="0.34845585632794152"/>
          <c:y val="2.18774171552657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'Tableau Pui 2'!$B$15</c:f>
              <c:strCache>
                <c:ptCount val="1"/>
                <c:pt idx="0">
                  <c:v>Somme de Puissance installée kW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'Tableau Pui 2'!$A$16:$A$22</c:f>
              <c:strCache>
                <c:ptCount val="6"/>
                <c:pt idx="0">
                  <c:v>Centrale regime autorisation</c:v>
                </c:pt>
                <c:pt idx="1">
                  <c:v>Cogénération</c:v>
                </c:pt>
                <c:pt idx="2">
                  <c:v>Energie renouvelable</c:v>
                </c:pt>
                <c:pt idx="3">
                  <c:v>Sans contrat</c:v>
                </c:pt>
                <c:pt idx="4">
                  <c:v>Valorisation du Gaz non commercial</c:v>
                </c:pt>
                <c:pt idx="5">
                  <c:v>Valorisation thermique</c:v>
                </c:pt>
              </c:strCache>
            </c:strRef>
          </c:cat>
          <c:val>
            <c:numRef>
              <c:f>'Tableau Pui 2'!$B$16:$B$22</c:f>
              <c:numCache>
                <c:formatCode>#,##0</c:formatCode>
                <c:ptCount val="6"/>
                <c:pt idx="0">
                  <c:v>23000</c:v>
                </c:pt>
                <c:pt idx="1">
                  <c:v>139346</c:v>
                </c:pt>
                <c:pt idx="2">
                  <c:v>29696.02500000002</c:v>
                </c:pt>
                <c:pt idx="3">
                  <c:v>177885</c:v>
                </c:pt>
                <c:pt idx="4">
                  <c:v>38116</c:v>
                </c:pt>
                <c:pt idx="5">
                  <c:v>118100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24-4842-8636-1A73411990E0}"/>
            </c:ext>
          </c:extLst>
        </c:ser>
        <c:ser>
          <c:idx val="1"/>
          <c:order val="1"/>
          <c:tx>
            <c:strRef>
              <c:f>'Tableau Pui 2'!$C$15</c:f>
              <c:strCache>
                <c:ptCount val="1"/>
                <c:pt idx="0">
                  <c:v>Somme de Puissance exploitée kW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'Tableau Pui 2'!$A$16:$A$22</c:f>
              <c:strCache>
                <c:ptCount val="6"/>
                <c:pt idx="0">
                  <c:v>Centrale regime autorisation</c:v>
                </c:pt>
                <c:pt idx="1">
                  <c:v>Cogénération</c:v>
                </c:pt>
                <c:pt idx="2">
                  <c:v>Energie renouvelable</c:v>
                </c:pt>
                <c:pt idx="3">
                  <c:v>Sans contrat</c:v>
                </c:pt>
                <c:pt idx="4">
                  <c:v>Valorisation du Gaz non commercial</c:v>
                </c:pt>
                <c:pt idx="5">
                  <c:v>Valorisation thermique</c:v>
                </c:pt>
              </c:strCache>
            </c:strRef>
          </c:cat>
          <c:val>
            <c:numRef>
              <c:f>'Tableau Pui 2'!$C$16:$C$22</c:f>
              <c:numCache>
                <c:formatCode>#,##0</c:formatCode>
                <c:ptCount val="6"/>
                <c:pt idx="0">
                  <c:v>23000</c:v>
                </c:pt>
                <c:pt idx="1">
                  <c:v>123744</c:v>
                </c:pt>
                <c:pt idx="2">
                  <c:v>29692.625000000018</c:v>
                </c:pt>
                <c:pt idx="3">
                  <c:v>70435</c:v>
                </c:pt>
                <c:pt idx="4">
                  <c:v>33916</c:v>
                </c:pt>
                <c:pt idx="5">
                  <c:v>83580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24-4842-8636-1A7341199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1277231"/>
        <c:axId val="261275151"/>
      </c:barChart>
      <c:catAx>
        <c:axId val="26127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61275151"/>
        <c:crosses val="autoZero"/>
        <c:auto val="1"/>
        <c:lblAlgn val="ctr"/>
        <c:lblOffset val="100"/>
        <c:noMultiLvlLbl val="0"/>
      </c:catAx>
      <c:valAx>
        <c:axId val="26127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6127723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[Autopro2021 VF1.xlsx]Tableau Pui 2!Tableau croisé dynamique3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2000" b="0" i="0" u="none" strike="noStrike" kern="1200" spc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US" sz="2000" b="0" i="0" u="none" strike="noStrike" kern="1200" spc="0" baseline="0">
                <a:solidFill>
                  <a:srgbClr val="C00000"/>
                </a:solidFill>
                <a:latin typeface="+mn-lt"/>
                <a:ea typeface="+mn-ea"/>
                <a:cs typeface="+mn-cs"/>
              </a:rPr>
              <a:t>Répartition de puissance celon l'equipement de production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2000" b="0" i="0" u="none" strike="noStrike" kern="1200" spc="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'Tableau Pui 2'!$B$31</c:f>
              <c:strCache>
                <c:ptCount val="1"/>
                <c:pt idx="0">
                  <c:v>Somme de Puissance installée kW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'Tableau Pui 2'!$A$32:$A$36</c:f>
              <c:strCache>
                <c:ptCount val="4"/>
                <c:pt idx="0">
                  <c:v>Moteur</c:v>
                </c:pt>
                <c:pt idx="1">
                  <c:v>Photovoltaïque</c:v>
                </c:pt>
                <c:pt idx="2">
                  <c:v>Turbine à Gaz</c:v>
                </c:pt>
                <c:pt idx="3">
                  <c:v>Turbine vapeur</c:v>
                </c:pt>
              </c:strCache>
            </c:strRef>
          </c:cat>
          <c:val>
            <c:numRef>
              <c:f>'Tableau Pui 2'!$B$32:$B$36</c:f>
              <c:numCache>
                <c:formatCode>#,##0</c:formatCode>
                <c:ptCount val="4"/>
                <c:pt idx="0">
                  <c:v>101568</c:v>
                </c:pt>
                <c:pt idx="1">
                  <c:v>51240.465000000011</c:v>
                </c:pt>
                <c:pt idx="2">
                  <c:v>206100</c:v>
                </c:pt>
                <c:pt idx="3">
                  <c:v>153900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1C-4E1D-A8F4-4A19E86FB0FA}"/>
            </c:ext>
          </c:extLst>
        </c:ser>
        <c:ser>
          <c:idx val="1"/>
          <c:order val="1"/>
          <c:tx>
            <c:strRef>
              <c:f>'Tableau Pui 2'!$C$31</c:f>
              <c:strCache>
                <c:ptCount val="1"/>
                <c:pt idx="0">
                  <c:v>Somme de Puissance exploitée kW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'Tableau Pui 2'!$A$32:$A$36</c:f>
              <c:strCache>
                <c:ptCount val="4"/>
                <c:pt idx="0">
                  <c:v>Moteur</c:v>
                </c:pt>
                <c:pt idx="1">
                  <c:v>Photovoltaïque</c:v>
                </c:pt>
                <c:pt idx="2">
                  <c:v>Turbine à Gaz</c:v>
                </c:pt>
                <c:pt idx="3">
                  <c:v>Turbine vapeur</c:v>
                </c:pt>
              </c:strCache>
            </c:strRef>
          </c:cat>
          <c:val>
            <c:numRef>
              <c:f>'Tableau Pui 2'!$C$32:$C$36</c:f>
              <c:numCache>
                <c:formatCode>#,##0</c:formatCode>
                <c:ptCount val="4"/>
                <c:pt idx="0">
                  <c:v>89395</c:v>
                </c:pt>
                <c:pt idx="1">
                  <c:v>51237.065000000002</c:v>
                </c:pt>
                <c:pt idx="2">
                  <c:v>107700</c:v>
                </c:pt>
                <c:pt idx="3">
                  <c:v>106180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1C-4E1D-A8F4-4A19E86FB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74532239"/>
        <c:axId val="474526831"/>
      </c:barChart>
      <c:catAx>
        <c:axId val="47453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4526831"/>
        <c:crosses val="autoZero"/>
        <c:auto val="1"/>
        <c:lblAlgn val="ctr"/>
        <c:lblOffset val="100"/>
        <c:noMultiLvlLbl val="0"/>
      </c:catAx>
      <c:valAx>
        <c:axId val="47452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453223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[Autopro2021 VF1.xlsx]Tableau Energ1!Tableau croisé dynamique4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rgbClr val="C00000"/>
                </a:solidFill>
              </a:rPr>
              <a:t>Evolution de</a:t>
            </a:r>
            <a:r>
              <a:rPr lang="en-US" sz="2000" baseline="0">
                <a:solidFill>
                  <a:srgbClr val="C00000"/>
                </a:solidFill>
              </a:rPr>
              <a:t> la production, l'autoconsommation et l'injection de l'energie en MWh </a:t>
            </a:r>
            <a:endParaRPr lang="en-US" sz="2000">
              <a:solidFill>
                <a:srgbClr val="C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706904405544348"/>
          <c:y val="0.33254629629629628"/>
          <c:w val="0.77293095594455652"/>
          <c:h val="0.39466936424613591"/>
        </c:manualLayout>
      </c:layout>
      <c:areaChart>
        <c:grouping val="stacked"/>
        <c:varyColors val="0"/>
        <c:ser>
          <c:idx val="0"/>
          <c:order val="0"/>
          <c:tx>
            <c:strRef>
              <c:f>'Tableau Energ1'!$B$16</c:f>
              <c:strCache>
                <c:ptCount val="1"/>
                <c:pt idx="0">
                  <c:v>Somme de Energie consommée MWh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'Tableau Energ1'!$A$17:$A$25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strCache>
            </c:strRef>
          </c:cat>
          <c:val>
            <c:numRef>
              <c:f>'Tableau Energ1'!$B$17:$B$25</c:f>
              <c:numCache>
                <c:formatCode>#,##0</c:formatCode>
                <c:ptCount val="8"/>
                <c:pt idx="0">
                  <c:v>31794.97</c:v>
                </c:pt>
                <c:pt idx="1">
                  <c:v>39084.619999999995</c:v>
                </c:pt>
                <c:pt idx="2">
                  <c:v>104841.37799999998</c:v>
                </c:pt>
                <c:pt idx="3">
                  <c:v>61457.8</c:v>
                </c:pt>
                <c:pt idx="4">
                  <c:v>58459.8</c:v>
                </c:pt>
                <c:pt idx="5">
                  <c:v>344795.23100000003</c:v>
                </c:pt>
                <c:pt idx="6">
                  <c:v>346116.96600000001</c:v>
                </c:pt>
                <c:pt idx="7">
                  <c:v>346758.34100000001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CB-46F9-AD66-B078930F03F1}"/>
            </c:ext>
          </c:extLst>
        </c:ser>
        <c:ser>
          <c:idx val="1"/>
          <c:order val="1"/>
          <c:tx>
            <c:strRef>
              <c:f>'Tableau Energ1'!$C$16</c:f>
              <c:strCache>
                <c:ptCount val="1"/>
                <c:pt idx="0">
                  <c:v>Somme de Energie injectée MWh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'Tableau Energ1'!$A$17:$A$25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strCache>
            </c:strRef>
          </c:cat>
          <c:val>
            <c:numRef>
              <c:f>'Tableau Energ1'!$C$17:$C$25</c:f>
              <c:numCache>
                <c:formatCode>#,##0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CB-46F9-AD66-B078930F0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476559"/>
        <c:axId val="594474895"/>
      </c:areaChart>
      <c:catAx>
        <c:axId val="5944765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474895"/>
        <c:crosses val="autoZero"/>
        <c:auto val="1"/>
        <c:lblAlgn val="ctr"/>
        <c:lblOffset val="100"/>
        <c:noMultiLvlLbl val="0"/>
      </c:catAx>
      <c:valAx>
        <c:axId val="59447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476559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dTable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[Autopro2021 VF1.xlsx]Tableau Energ2!Tableau croisé dynamique5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fr-FR" sz="2000">
                <a:solidFill>
                  <a:srgbClr val="C00000"/>
                </a:solidFill>
              </a:rPr>
              <a:t>Répartition</a:t>
            </a:r>
            <a:r>
              <a:rPr lang="fr-FR" sz="2000" baseline="0">
                <a:solidFill>
                  <a:srgbClr val="C00000"/>
                </a:solidFill>
              </a:rPr>
              <a:t> de l'energie par type de contrat</a:t>
            </a:r>
            <a:endParaRPr lang="fr-FR" sz="2000">
              <a:solidFill>
                <a:srgbClr val="C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'Tableau Energ2'!$B$16</c:f>
              <c:strCache>
                <c:ptCount val="1"/>
                <c:pt idx="0">
                  <c:v>Somme de Energie produite MWh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'Tableau Energ2'!$A$17:$A$23</c:f>
              <c:strCache>
                <c:ptCount val="6"/>
                <c:pt idx="0">
                  <c:v>Centrale regime autorisation</c:v>
                </c:pt>
                <c:pt idx="1">
                  <c:v>Cogénération</c:v>
                </c:pt>
                <c:pt idx="2">
                  <c:v>Energie renouvelable</c:v>
                </c:pt>
                <c:pt idx="3">
                  <c:v>Sans contrat</c:v>
                </c:pt>
                <c:pt idx="4">
                  <c:v>Valorisation du Gaz non commercial</c:v>
                </c:pt>
                <c:pt idx="5">
                  <c:v>Valorisation thermique</c:v>
                </c:pt>
              </c:strCache>
            </c:strRef>
          </c:cat>
          <c:val>
            <c:numRef>
              <c:f>'Tableau Energ2'!$B$17:$B$23</c:f>
              <c:numCache>
                <c:formatCode>#,##0</c:formatCode>
                <c:ptCount val="6"/>
                <c:pt idx="0">
                  <c:v>0</c:v>
                </c:pt>
                <c:pt idx="1">
                  <c:v>578852.80099999998</c:v>
                </c:pt>
                <c:pt idx="2">
                  <c:v>18702.255000000001</c:v>
                </c:pt>
                <c:pt idx="3">
                  <c:v>346758.34100000001</c:v>
                </c:pt>
                <c:pt idx="4">
                  <c:v>18935.099999999999</c:v>
                </c:pt>
                <c:pt idx="5">
                  <c:v>235300.42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32-40BE-9483-0B163FB1D42E}"/>
            </c:ext>
          </c:extLst>
        </c:ser>
        <c:ser>
          <c:idx val="1"/>
          <c:order val="1"/>
          <c:tx>
            <c:strRef>
              <c:f>'Tableau Energ2'!$C$16</c:f>
              <c:strCache>
                <c:ptCount val="1"/>
                <c:pt idx="0">
                  <c:v>Somme de Energie consommée MWh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'Tableau Energ2'!$A$17:$A$23</c:f>
              <c:strCache>
                <c:ptCount val="6"/>
                <c:pt idx="0">
                  <c:v>Centrale regime autorisation</c:v>
                </c:pt>
                <c:pt idx="1">
                  <c:v>Cogénération</c:v>
                </c:pt>
                <c:pt idx="2">
                  <c:v>Energie renouvelable</c:v>
                </c:pt>
                <c:pt idx="3">
                  <c:v>Sans contrat</c:v>
                </c:pt>
                <c:pt idx="4">
                  <c:v>Valorisation du Gaz non commercial</c:v>
                </c:pt>
                <c:pt idx="5">
                  <c:v>Valorisation thermique</c:v>
                </c:pt>
              </c:strCache>
            </c:strRef>
          </c:cat>
          <c:val>
            <c:numRef>
              <c:f>'Tableau Energ2'!$C$17:$C$23</c:f>
              <c:numCache>
                <c:formatCode>#,##0</c:formatCode>
                <c:ptCount val="6"/>
                <c:pt idx="0">
                  <c:v>0</c:v>
                </c:pt>
                <c:pt idx="1">
                  <c:v>441216.87900000002</c:v>
                </c:pt>
                <c:pt idx="2">
                  <c:v>17021.914000000004</c:v>
                </c:pt>
                <c:pt idx="3">
                  <c:v>346758.34100000001</c:v>
                </c:pt>
                <c:pt idx="4">
                  <c:v>16570.7</c:v>
                </c:pt>
                <c:pt idx="5">
                  <c:v>233557.147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32-40BE-9483-0B163FB1D42E}"/>
            </c:ext>
          </c:extLst>
        </c:ser>
        <c:ser>
          <c:idx val="2"/>
          <c:order val="2"/>
          <c:tx>
            <c:strRef>
              <c:f>'Tableau Energ2'!$D$16</c:f>
              <c:strCache>
                <c:ptCount val="1"/>
                <c:pt idx="0">
                  <c:v>Somme de Energie injectée MWh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'Tableau Energ2'!$A$17:$A$23</c:f>
              <c:strCache>
                <c:ptCount val="6"/>
                <c:pt idx="0">
                  <c:v>Centrale regime autorisation</c:v>
                </c:pt>
                <c:pt idx="1">
                  <c:v>Cogénération</c:v>
                </c:pt>
                <c:pt idx="2">
                  <c:v>Energie renouvelable</c:v>
                </c:pt>
                <c:pt idx="3">
                  <c:v>Sans contrat</c:v>
                </c:pt>
                <c:pt idx="4">
                  <c:v>Valorisation du Gaz non commercial</c:v>
                </c:pt>
                <c:pt idx="5">
                  <c:v>Valorisation thermique</c:v>
                </c:pt>
              </c:strCache>
            </c:strRef>
          </c:cat>
          <c:val>
            <c:numRef>
              <c:f>'Tableau Energ2'!$D$17:$D$23</c:f>
              <c:numCache>
                <c:formatCode>#,##0</c:formatCode>
                <c:ptCount val="6"/>
                <c:pt idx="0">
                  <c:v>0</c:v>
                </c:pt>
                <c:pt idx="1">
                  <c:v>137635.92199999999</c:v>
                </c:pt>
                <c:pt idx="2">
                  <c:v>1691.4390000000003</c:v>
                </c:pt>
                <c:pt idx="3">
                  <c:v>0</c:v>
                </c:pt>
                <c:pt idx="4">
                  <c:v>2364.4000000000005</c:v>
                </c:pt>
                <c:pt idx="5">
                  <c:v>1743.273000000001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32-40BE-9483-0B163FB1D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13498671"/>
        <c:axId val="313503663"/>
      </c:barChart>
      <c:catAx>
        <c:axId val="31349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3503663"/>
        <c:crosses val="autoZero"/>
        <c:auto val="1"/>
        <c:lblAlgn val="ctr"/>
        <c:lblOffset val="100"/>
        <c:noMultiLvlLbl val="0"/>
      </c:catAx>
      <c:valAx>
        <c:axId val="31350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349867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dTable>
      <c:spPr>
        <a:solidFill>
          <a:schemeClr val="accent5">
            <a:lumMod val="20000"/>
            <a:lumOff val="80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[Autopro2021 VF1.xlsx]Tableau Energ2!Tableau croisé dynamique6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fr-FR" sz="1800" b="1" i="0" baseline="0">
                <a:solidFill>
                  <a:srgbClr val="C00000"/>
                </a:solidFill>
                <a:effectLst/>
              </a:rPr>
              <a:t>Répartition de l'energie selon l'equipement de production en MWh</a:t>
            </a:r>
            <a:endParaRPr lang="fr-FR" sz="1800">
              <a:solidFill>
                <a:srgbClr val="C00000"/>
              </a:solidFill>
              <a:effectLst/>
            </a:endParaRPr>
          </a:p>
        </c:rich>
      </c:tx>
      <c:layout>
        <c:manualLayout>
          <c:xMode val="edge"/>
          <c:yMode val="edge"/>
          <c:x val="0.2150979593808442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'Tableau Energ2'!$B$50</c:f>
              <c:strCache>
                <c:ptCount val="1"/>
                <c:pt idx="0">
                  <c:v>Somme de Energie produite MWh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'Tableau Energ2'!$A$51:$A$52</c:f>
              <c:strCache>
                <c:ptCount val="1"/>
                <c:pt idx="0">
                  <c:v>Photovoltaïque</c:v>
                </c:pt>
              </c:strCache>
            </c:strRef>
          </c:cat>
          <c:val>
            <c:numRef>
              <c:f>'Tableau Energ2'!$B$51:$B$52</c:f>
              <c:numCache>
                <c:formatCode>#,##0</c:formatCode>
                <c:ptCount val="1"/>
                <c:pt idx="0">
                  <c:v>18702.255000000005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5D-47A2-9C2E-43AC28755CBB}"/>
            </c:ext>
          </c:extLst>
        </c:ser>
        <c:ser>
          <c:idx val="1"/>
          <c:order val="1"/>
          <c:tx>
            <c:strRef>
              <c:f>'Tableau Energ2'!$C$50</c:f>
              <c:strCache>
                <c:ptCount val="1"/>
                <c:pt idx="0">
                  <c:v>Somme de Energie consommée MWh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'Tableau Energ2'!$A$51:$A$52</c:f>
              <c:strCache>
                <c:ptCount val="1"/>
                <c:pt idx="0">
                  <c:v>Photovoltaïque</c:v>
                </c:pt>
              </c:strCache>
            </c:strRef>
          </c:cat>
          <c:val>
            <c:numRef>
              <c:f>'Tableau Energ2'!$C$51:$C$52</c:f>
              <c:numCache>
                <c:formatCode>#,##0</c:formatCode>
                <c:ptCount val="1"/>
                <c:pt idx="0">
                  <c:v>17021.914000000001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5D-47A2-9C2E-43AC28755CBB}"/>
            </c:ext>
          </c:extLst>
        </c:ser>
        <c:ser>
          <c:idx val="2"/>
          <c:order val="2"/>
          <c:tx>
            <c:strRef>
              <c:f>'Tableau Energ2'!$D$50</c:f>
              <c:strCache>
                <c:ptCount val="1"/>
                <c:pt idx="0">
                  <c:v>Somme de Energie injectée MWh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'Tableau Energ2'!$A$51:$A$52</c:f>
              <c:strCache>
                <c:ptCount val="1"/>
                <c:pt idx="0">
                  <c:v>Photovoltaïque</c:v>
                </c:pt>
              </c:strCache>
            </c:strRef>
          </c:cat>
          <c:val>
            <c:numRef>
              <c:f>'Tableau Energ2'!$D$51:$D$52</c:f>
              <c:numCache>
                <c:formatCode>#,##0</c:formatCode>
                <c:ptCount val="1"/>
                <c:pt idx="0">
                  <c:v>1691.4390000000003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5D-47A2-9C2E-43AC28755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61200159"/>
        <c:axId val="461196831"/>
      </c:barChart>
      <c:catAx>
        <c:axId val="46120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61196831"/>
        <c:crosses val="autoZero"/>
        <c:auto val="1"/>
        <c:lblAlgn val="ctr"/>
        <c:lblOffset val="100"/>
        <c:noMultiLvlLbl val="0"/>
      </c:catAx>
      <c:valAx>
        <c:axId val="46119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6120015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Evolution de la Puissance installée en ( KW) par Type client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'Réponse Spéci'!$A$116</c:f>
              <c:strCache>
                <c:ptCount val="1"/>
                <c:pt idx="0">
                  <c:v>Cogénération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'Réponse Spéci'!$B$115:$K$115</c:f>
              <c:numCache>
                <c:formatCode>General</c:formatCode>
                <c:ptCount val="10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2023</c:v>
                </c:pt>
                <c:pt idx="9">
                  <c:v>2027</c:v>
                </c:pt>
              </c:numCache>
            </c:numRef>
          </c:cat>
          <c:val>
            <c:numRef>
              <c:f>'Réponse Spéci'!$B$116:$K$116</c:f>
              <c:numCache>
                <c:formatCode>General</c:formatCode>
                <c:ptCount val="10"/>
                <c:pt idx="0">
                  <c:v>46306</c:v>
                </c:pt>
                <c:pt idx="1">
                  <c:v>48306</c:v>
                </c:pt>
                <c:pt idx="2">
                  <c:v>68762</c:v>
                </c:pt>
                <c:pt idx="3">
                  <c:v>66956</c:v>
                </c:pt>
                <c:pt idx="4">
                  <c:v>71356</c:v>
                </c:pt>
                <c:pt idx="5">
                  <c:v>73356</c:v>
                </c:pt>
                <c:pt idx="6">
                  <c:v>81712</c:v>
                </c:pt>
                <c:pt idx="7">
                  <c:v>89712</c:v>
                </c:pt>
                <c:pt idx="8">
                  <c:v>97712</c:v>
                </c:pt>
                <c:pt idx="9">
                  <c:v>97712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53-4870-BDBA-6A0DB9B1E2FE}"/>
            </c:ext>
          </c:extLst>
        </c:ser>
        <c:ser>
          <c:idx val="1"/>
          <c:order val="1"/>
          <c:tx>
            <c:strRef>
              <c:f>'Réponse Spéci'!$A$117</c:f>
              <c:strCache>
                <c:ptCount val="1"/>
                <c:pt idx="0">
                  <c:v>Tri génération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'Réponse Spéci'!$B$115:$K$115</c:f>
              <c:numCache>
                <c:formatCode>General</c:formatCode>
                <c:ptCount val="10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2023</c:v>
                </c:pt>
                <c:pt idx="9">
                  <c:v>2027</c:v>
                </c:pt>
              </c:numCache>
            </c:numRef>
          </c:cat>
          <c:val>
            <c:numRef>
              <c:f>'Réponse Spéci'!$B$117:$K$117</c:f>
              <c:numCache>
                <c:formatCode>General</c:formatCode>
                <c:ptCount val="10"/>
                <c:pt idx="0">
                  <c:v>4544</c:v>
                </c:pt>
                <c:pt idx="1">
                  <c:v>12964</c:v>
                </c:pt>
                <c:pt idx="2">
                  <c:v>12964</c:v>
                </c:pt>
                <c:pt idx="3">
                  <c:v>28373</c:v>
                </c:pt>
                <c:pt idx="4">
                  <c:v>33923</c:v>
                </c:pt>
                <c:pt idx="5">
                  <c:v>33923</c:v>
                </c:pt>
                <c:pt idx="6">
                  <c:v>35054</c:v>
                </c:pt>
                <c:pt idx="7">
                  <c:v>37554</c:v>
                </c:pt>
                <c:pt idx="8">
                  <c:v>37554</c:v>
                </c:pt>
                <c:pt idx="9">
                  <c:v>39554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53-4870-BDBA-6A0DB9B1E2FE}"/>
            </c:ext>
          </c:extLst>
        </c:ser>
        <c:ser>
          <c:idx val="2"/>
          <c:order val="2"/>
          <c:tx>
            <c:strRef>
              <c:f>'Réponse Spéci'!$A$118</c:f>
              <c:strCache>
                <c:ptCount val="1"/>
                <c:pt idx="0">
                  <c:v>Valorisation gaz torché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'Réponse Spéci'!$B$115:$K$115</c:f>
              <c:numCache>
                <c:formatCode>General</c:formatCode>
                <c:ptCount val="10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2023</c:v>
                </c:pt>
                <c:pt idx="9">
                  <c:v>2027</c:v>
                </c:pt>
              </c:numCache>
            </c:numRef>
          </c:cat>
          <c:val>
            <c:numRef>
              <c:f>'Réponse Spéci'!$B$118:$K$118</c:f>
              <c:numCache>
                <c:formatCode>General</c:formatCode>
                <c:ptCount val="10"/>
                <c:pt idx="0">
                  <c:v>120500</c:v>
                </c:pt>
                <c:pt idx="1">
                  <c:v>122300</c:v>
                </c:pt>
                <c:pt idx="2">
                  <c:v>122300</c:v>
                </c:pt>
                <c:pt idx="3">
                  <c:v>100300</c:v>
                </c:pt>
                <c:pt idx="4">
                  <c:v>100300</c:v>
                </c:pt>
                <c:pt idx="5">
                  <c:v>100300</c:v>
                </c:pt>
                <c:pt idx="6">
                  <c:v>101800</c:v>
                </c:pt>
                <c:pt idx="7">
                  <c:v>101800</c:v>
                </c:pt>
                <c:pt idx="8">
                  <c:v>101800</c:v>
                </c:pt>
                <c:pt idx="9">
                  <c:v>101800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3-4870-BDBA-6A0DB9B1E2FE}"/>
            </c:ext>
          </c:extLst>
        </c:ser>
        <c:ser>
          <c:idx val="3"/>
          <c:order val="3"/>
          <c:tx>
            <c:strRef>
              <c:f>'Réponse Spéci'!$A$119</c:f>
              <c:strCache>
                <c:ptCount val="1"/>
                <c:pt idx="0">
                  <c:v>Valorisation Thermique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'Réponse Spéci'!$B$115:$K$115</c:f>
              <c:numCache>
                <c:formatCode>General</c:formatCode>
                <c:ptCount val="10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2023</c:v>
                </c:pt>
                <c:pt idx="9">
                  <c:v>2027</c:v>
                </c:pt>
              </c:numCache>
            </c:numRef>
          </c:cat>
          <c:val>
            <c:numRef>
              <c:f>'Réponse Spéci'!$B$119:$K$119</c:f>
              <c:numCache>
                <c:formatCode>General</c:formatCode>
                <c:ptCount val="10"/>
                <c:pt idx="0">
                  <c:v>84200</c:v>
                </c:pt>
                <c:pt idx="1">
                  <c:v>87200</c:v>
                </c:pt>
                <c:pt idx="2">
                  <c:v>87200</c:v>
                </c:pt>
                <c:pt idx="3">
                  <c:v>111700</c:v>
                </c:pt>
                <c:pt idx="4">
                  <c:v>111700</c:v>
                </c:pt>
                <c:pt idx="5">
                  <c:v>111700</c:v>
                </c:pt>
                <c:pt idx="6">
                  <c:v>111700</c:v>
                </c:pt>
                <c:pt idx="7">
                  <c:v>119700</c:v>
                </c:pt>
                <c:pt idx="8">
                  <c:v>119700</c:v>
                </c:pt>
                <c:pt idx="9">
                  <c:v>119700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53-4870-BDBA-6A0DB9B1E2FE}"/>
            </c:ext>
          </c:extLst>
        </c:ser>
        <c:ser>
          <c:idx val="4"/>
          <c:order val="4"/>
          <c:tx>
            <c:strRef>
              <c:f>'Réponse Spéci'!$A$120</c:f>
              <c:strCache>
                <c:ptCount val="1"/>
                <c:pt idx="0">
                  <c:v>Auto producteur simple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'Réponse Spéci'!$B$115:$K$115</c:f>
              <c:numCache>
                <c:formatCode>General</c:formatCode>
                <c:ptCount val="10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2023</c:v>
                </c:pt>
                <c:pt idx="9">
                  <c:v>2027</c:v>
                </c:pt>
              </c:numCache>
            </c:numRef>
          </c:cat>
          <c:val>
            <c:numRef>
              <c:f>'Réponse Spéci'!$B$120:$K$120</c:f>
              <c:numCache>
                <c:formatCode>General</c:formatCode>
                <c:ptCount val="10"/>
                <c:pt idx="0">
                  <c:v>36350</c:v>
                </c:pt>
                <c:pt idx="1">
                  <c:v>40850</c:v>
                </c:pt>
                <c:pt idx="2">
                  <c:v>46350</c:v>
                </c:pt>
                <c:pt idx="3">
                  <c:v>45440</c:v>
                </c:pt>
                <c:pt idx="4">
                  <c:v>73440</c:v>
                </c:pt>
                <c:pt idx="5">
                  <c:v>73440</c:v>
                </c:pt>
                <c:pt idx="6">
                  <c:v>73440</c:v>
                </c:pt>
                <c:pt idx="7">
                  <c:v>73440</c:v>
                </c:pt>
                <c:pt idx="8">
                  <c:v>73440</c:v>
                </c:pt>
                <c:pt idx="9">
                  <c:v>73440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53-4870-BDBA-6A0DB9B1E2FE}"/>
            </c:ext>
          </c:extLst>
        </c:ser>
        <c:ser>
          <c:idx val="5"/>
          <c:order val="5"/>
          <c:tx>
            <c:strRef>
              <c:f>'Réponse Spéci'!$A$121</c:f>
              <c:strCache>
                <c:ptCount val="1"/>
                <c:pt idx="0">
                  <c:v>Panneau Solaire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'Réponse Spéci'!$B$115:$K$115</c:f>
              <c:numCache>
                <c:formatCode>General</c:formatCode>
                <c:ptCount val="10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2023</c:v>
                </c:pt>
                <c:pt idx="9">
                  <c:v>2027</c:v>
                </c:pt>
              </c:numCache>
            </c:numRef>
          </c:cat>
          <c:val>
            <c:numRef>
              <c:f>'Réponse Spéci'!$B$121:$K$121</c:f>
              <c:numCache>
                <c:formatCode>General</c:formatCode>
                <c:ptCount val="10"/>
                <c:pt idx="0">
                  <c:v>623.79999999999995</c:v>
                </c:pt>
                <c:pt idx="1">
                  <c:v>2080.5</c:v>
                </c:pt>
                <c:pt idx="2">
                  <c:v>2080.5</c:v>
                </c:pt>
                <c:pt idx="3">
                  <c:v>2400.56</c:v>
                </c:pt>
                <c:pt idx="4">
                  <c:v>3493.06</c:v>
                </c:pt>
                <c:pt idx="5">
                  <c:v>3793.06</c:v>
                </c:pt>
                <c:pt idx="6">
                  <c:v>4373.0599999999995</c:v>
                </c:pt>
                <c:pt idx="7">
                  <c:v>4373.0599999999995</c:v>
                </c:pt>
                <c:pt idx="8">
                  <c:v>4373.0599999999995</c:v>
                </c:pt>
                <c:pt idx="9">
                  <c:v>4373.0599999999995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53-4870-BDBA-6A0DB9B1E2FE}"/>
            </c:ext>
          </c:extLst>
        </c:ser>
        <c:ser>
          <c:idx val="6"/>
          <c:order val="6"/>
          <c:tx>
            <c:strRef>
              <c:f>'Réponse Spéci'!$A$122</c:f>
              <c:strCache>
                <c:ptCount val="1"/>
                <c:pt idx="0">
                  <c:v>Total général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'Réponse Spéci'!$B$115:$K$115</c:f>
              <c:numCache>
                <c:formatCode>General</c:formatCode>
                <c:ptCount val="10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2023</c:v>
                </c:pt>
                <c:pt idx="9">
                  <c:v>2027</c:v>
                </c:pt>
              </c:numCache>
            </c:numRef>
          </c:cat>
          <c:val>
            <c:numRef>
              <c:f>'Réponse Spéci'!$B$122:$K$122</c:f>
              <c:numCache>
                <c:formatCode>General</c:formatCode>
                <c:ptCount val="10"/>
                <c:pt idx="0">
                  <c:v>292523.8</c:v>
                </c:pt>
                <c:pt idx="1">
                  <c:v>313700.5</c:v>
                </c:pt>
                <c:pt idx="2">
                  <c:v>339656.5</c:v>
                </c:pt>
                <c:pt idx="3">
                  <c:v>355169.56</c:v>
                </c:pt>
                <c:pt idx="4">
                  <c:v>394212.06</c:v>
                </c:pt>
                <c:pt idx="5">
                  <c:v>396512.06</c:v>
                </c:pt>
                <c:pt idx="6">
                  <c:v>408079.06</c:v>
                </c:pt>
                <c:pt idx="7">
                  <c:v>426579.06</c:v>
                </c:pt>
                <c:pt idx="8">
                  <c:v>434579.06</c:v>
                </c:pt>
                <c:pt idx="9">
                  <c:v>436579.06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53-4870-BDBA-6A0DB9B1E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02719"/>
        <c:axId val="212125631"/>
      </c:lineChart>
      <c:catAx>
        <c:axId val="14260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125631"/>
        <c:crosses val="autoZero"/>
        <c:auto val="1"/>
        <c:lblAlgn val="ctr"/>
        <c:lblOffset val="100"/>
        <c:noMultiLvlLbl val="0"/>
      </c:catAx>
      <c:valAx>
        <c:axId val="21212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60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[Autopro2021 VF1.xlsx]Feuil2!Tableau croisé dynamique3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Feuil2!$B$25</c:f>
              <c:strCache>
                <c:ptCount val="1"/>
                <c:pt idx="0">
                  <c:v>Somme de Energie consommée MWh 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f>Feuil2!$A$26:$A$33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Feuil2!$B$26:$B$33</c:f>
              <c:numCache>
                <c:formatCode>#,##0</c:formatCode>
                <c:ptCount val="7"/>
                <c:pt idx="0">
                  <c:v>832888.13500000001</c:v>
                </c:pt>
                <c:pt idx="1">
                  <c:v>825837.47399999993</c:v>
                </c:pt>
                <c:pt idx="2">
                  <c:v>1054191.4885999998</c:v>
                </c:pt>
                <c:pt idx="3">
                  <c:v>977588.26860000007</c:v>
                </c:pt>
                <c:pt idx="4">
                  <c:v>1051304.4579309602</c:v>
                </c:pt>
                <c:pt idx="5">
                  <c:v>942470.58599999989</c:v>
                </c:pt>
                <c:pt idx="6">
                  <c:v>1054295.1259999997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68-49B3-AAC3-4B3D91169AFD}"/>
            </c:ext>
          </c:extLst>
        </c:ser>
        <c:ser>
          <c:idx val="1"/>
          <c:order val="1"/>
          <c:tx>
            <c:strRef>
              <c:f>Feuil2!$C$25</c:f>
              <c:strCache>
                <c:ptCount val="1"/>
                <c:pt idx="0">
                  <c:v>Somme de Energie injectée MWh 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strRef>
              <c:f>Feuil2!$A$26:$A$33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Feuil2!$C$26:$C$33</c:f>
              <c:numCache>
                <c:formatCode>#,##0</c:formatCode>
                <c:ptCount val="7"/>
                <c:pt idx="0">
                  <c:v>113653.425</c:v>
                </c:pt>
                <c:pt idx="1">
                  <c:v>96663.509000000005</c:v>
                </c:pt>
                <c:pt idx="2">
                  <c:v>121981.19099999999</c:v>
                </c:pt>
                <c:pt idx="3">
                  <c:v>94896.28899999999</c:v>
                </c:pt>
                <c:pt idx="4">
                  <c:v>177493.11193224002</c:v>
                </c:pt>
                <c:pt idx="5">
                  <c:v>117593.25299999994</c:v>
                </c:pt>
                <c:pt idx="6">
                  <c:v>143361.26799999998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68-49B3-AAC3-4B3D91169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364127"/>
        <c:axId val="475379935"/>
      </c:areaChart>
      <c:catAx>
        <c:axId val="4753641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5379935"/>
        <c:crosses val="autoZero"/>
        <c:auto val="1"/>
        <c:lblAlgn val="ctr"/>
        <c:lblOffset val="100"/>
        <c:noMultiLvlLbl val="0"/>
      </c:catAx>
      <c:valAx>
        <c:axId val="47537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53641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[Autopro2021 VF1.xlsx]Feuil2!Tableau croisé dynamique5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Feuil2!$B$41:$B$42</c:f>
              <c:strCache>
                <c:ptCount val="1"/>
                <c:pt idx="0">
                  <c:v>Centrale regime autorisation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Feuil2!$A$43:$A$50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Feuil2!$B$43:$B$50</c:f>
              <c:numCache>
                <c:formatCode>#,##0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4D8C-48CE-AEE5-3097D17C5FF7}"/>
            </c:ext>
          </c:extLst>
        </c:ser>
        <c:ser>
          <c:idx val="1"/>
          <c:order val="1"/>
          <c:tx>
            <c:strRef>
              <c:f>Feuil2!$C$41:$C$42</c:f>
              <c:strCache>
                <c:ptCount val="1"/>
                <c:pt idx="0">
                  <c:v>Cogénération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Feuil2!$A$43:$A$50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Feuil2!$C$43:$C$50</c:f>
              <c:numCache>
                <c:formatCode>#,##0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4D8C-48CE-AEE5-3097D17C5FF7}"/>
            </c:ext>
          </c:extLst>
        </c:ser>
        <c:ser>
          <c:idx val="2"/>
          <c:order val="2"/>
          <c:tx>
            <c:strRef>
              <c:f>Feuil2!$D$41:$D$42</c:f>
              <c:strCache>
                <c:ptCount val="1"/>
                <c:pt idx="0">
                  <c:v>Energie renouvelable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Feuil2!$A$43:$A$50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Feuil2!$D$43:$D$50</c:f>
              <c:numCache>
                <c:formatCode>#,##0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2-4D8C-48CE-AEE5-3097D17C5FF7}"/>
            </c:ext>
          </c:extLst>
        </c:ser>
        <c:ser>
          <c:idx val="3"/>
          <c:order val="3"/>
          <c:tx>
            <c:strRef>
              <c:f>Feuil2!$E$41:$E$42</c:f>
              <c:strCache>
                <c:ptCount val="1"/>
                <c:pt idx="0">
                  <c:v>Sans contrat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Feuil2!$A$43:$A$50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Feuil2!$E$43:$E$50</c:f>
              <c:numCache>
                <c:formatCode>#,##0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3-4D8C-48CE-AEE5-3097D17C5FF7}"/>
            </c:ext>
          </c:extLst>
        </c:ser>
        <c:ser>
          <c:idx val="4"/>
          <c:order val="4"/>
          <c:tx>
            <c:strRef>
              <c:f>Feuil2!$F$41:$F$42</c:f>
              <c:strCache>
                <c:ptCount val="1"/>
                <c:pt idx="0">
                  <c:v>Valorisation du Gaz non commercial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Feuil2!$A$43:$A$50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Feuil2!$F$43:$F$50</c:f>
              <c:numCache>
                <c:formatCode>#,##0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4-4D8C-48CE-AEE5-3097D17C5FF7}"/>
            </c:ext>
          </c:extLst>
        </c:ser>
        <c:ser>
          <c:idx val="5"/>
          <c:order val="5"/>
          <c:tx>
            <c:strRef>
              <c:f>Feuil2!$G$41:$G$42</c:f>
              <c:strCache>
                <c:ptCount val="1"/>
                <c:pt idx="0">
                  <c:v>Valorisation Thermique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Feuil2!$A$43:$A$50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Feuil2!$G$43:$G$50</c:f>
              <c:numCache>
                <c:formatCode>#,##0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5-4D8C-48CE-AEE5-3097D17C5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478143"/>
        <c:axId val="861468159"/>
      </c:areaChart>
      <c:catAx>
        <c:axId val="8614781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61468159"/>
        <c:crosses val="autoZero"/>
        <c:auto val="1"/>
        <c:lblAlgn val="ctr"/>
        <c:lblOffset val="100"/>
        <c:noMultiLvlLbl val="0"/>
      </c:catAx>
      <c:valAx>
        <c:axId val="86146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61478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[Autopro2021 VF1.xlsx]Feuil2!Tableau croisé dynamique7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Feuil2!$B$58:$B$59</c:f>
              <c:strCache>
                <c:ptCount val="1"/>
                <c:pt idx="0">
                  <c:v>Centrale regime autorisation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Feuil2!$A$60:$A$67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Feuil2!$B$60:$B$67</c:f>
              <c:numCache>
                <c:formatCode>#,##0</c:formatCode>
                <c:ptCount val="7"/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63-4A22-9E16-23A9A75A5E5B}"/>
            </c:ext>
          </c:extLst>
        </c:ser>
        <c:ser>
          <c:idx val="1"/>
          <c:order val="1"/>
          <c:tx>
            <c:strRef>
              <c:f>Feuil2!$C$58:$C$59</c:f>
              <c:strCache>
                <c:ptCount val="1"/>
                <c:pt idx="0">
                  <c:v>Cogénération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Feuil2!$A$60:$A$67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Feuil2!$C$60:$C$67</c:f>
              <c:numCache>
                <c:formatCode>#,##0</c:formatCode>
                <c:ptCount val="7"/>
                <c:pt idx="0">
                  <c:v>189136.30000000002</c:v>
                </c:pt>
                <c:pt idx="1">
                  <c:v>195524.7</c:v>
                </c:pt>
                <c:pt idx="2">
                  <c:v>313594.05800000002</c:v>
                </c:pt>
                <c:pt idx="3">
                  <c:v>376666.6274</c:v>
                </c:pt>
                <c:pt idx="4">
                  <c:v>468824.56015520002</c:v>
                </c:pt>
                <c:pt idx="5">
                  <c:v>342339.63900000002</c:v>
                </c:pt>
                <c:pt idx="6">
                  <c:v>441216.87899999996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63-4A22-9E16-23A9A75A5E5B}"/>
            </c:ext>
          </c:extLst>
        </c:ser>
        <c:ser>
          <c:idx val="2"/>
          <c:order val="2"/>
          <c:tx>
            <c:strRef>
              <c:f>Feuil2!$D$58:$D$59</c:f>
              <c:strCache>
                <c:ptCount val="1"/>
                <c:pt idx="0">
                  <c:v>Energie renouvelable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Feuil2!$A$60:$A$67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Feuil2!$D$60:$D$67</c:f>
              <c:numCache>
                <c:formatCode>#,##0</c:formatCode>
                <c:ptCount val="7"/>
                <c:pt idx="0">
                  <c:v>871.18999999999994</c:v>
                </c:pt>
                <c:pt idx="1">
                  <c:v>3298.4629999999997</c:v>
                </c:pt>
                <c:pt idx="2">
                  <c:v>4012.6436000000003</c:v>
                </c:pt>
                <c:pt idx="3">
                  <c:v>3882.3411999999998</c:v>
                </c:pt>
                <c:pt idx="4">
                  <c:v>4195.5648757600002</c:v>
                </c:pt>
                <c:pt idx="5">
                  <c:v>14629.868999999999</c:v>
                </c:pt>
                <c:pt idx="6">
                  <c:v>16833.43399999999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63-4A22-9E16-23A9A75A5E5B}"/>
            </c:ext>
          </c:extLst>
        </c:ser>
        <c:ser>
          <c:idx val="3"/>
          <c:order val="3"/>
          <c:tx>
            <c:strRef>
              <c:f>Feuil2!$E$58:$E$59</c:f>
              <c:strCache>
                <c:ptCount val="1"/>
                <c:pt idx="0">
                  <c:v>Valorisation du Gaz non commercial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Feuil2!$A$60:$A$67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Feuil2!$E$60:$E$67</c:f>
              <c:numCache>
                <c:formatCode>#,##0</c:formatCode>
                <c:ptCount val="7"/>
                <c:pt idx="0">
                  <c:v>392100</c:v>
                </c:pt>
                <c:pt idx="1">
                  <c:v>403847</c:v>
                </c:pt>
                <c:pt idx="2">
                  <c:v>417244</c:v>
                </c:pt>
                <c:pt idx="3">
                  <c:v>274446.5</c:v>
                </c:pt>
                <c:pt idx="4">
                  <c:v>247883.53289999999</c:v>
                </c:pt>
                <c:pt idx="5">
                  <c:v>16570.7</c:v>
                </c:pt>
                <c:pt idx="6">
                  <c:v>16570.7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63-4A22-9E16-23A9A75A5E5B}"/>
            </c:ext>
          </c:extLst>
        </c:ser>
        <c:ser>
          <c:idx val="4"/>
          <c:order val="4"/>
          <c:tx>
            <c:strRef>
              <c:f>Feuil2!$F$58:$F$59</c:f>
              <c:strCache>
                <c:ptCount val="1"/>
                <c:pt idx="0">
                  <c:v>Valorisation Thermique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strRef>
              <c:f>Feuil2!$A$60:$A$67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Feuil2!$F$60:$F$67</c:f>
              <c:numCache>
                <c:formatCode>#,##0</c:formatCode>
                <c:ptCount val="7"/>
                <c:pt idx="0">
                  <c:v>218982.77499999999</c:v>
                </c:pt>
                <c:pt idx="1">
                  <c:v>184082.69100000002</c:v>
                </c:pt>
                <c:pt idx="2">
                  <c:v>214499.40900000001</c:v>
                </c:pt>
                <c:pt idx="3">
                  <c:v>261135</c:v>
                </c:pt>
                <c:pt idx="4">
                  <c:v>271941</c:v>
                </c:pt>
                <c:pt idx="5">
                  <c:v>224135.147</c:v>
                </c:pt>
                <c:pt idx="6">
                  <c:v>233557.147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063-4A22-9E16-23A9A75A5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015743"/>
        <c:axId val="965011167"/>
      </c:areaChart>
      <c:catAx>
        <c:axId val="9650157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65011167"/>
        <c:crosses val="autoZero"/>
        <c:auto val="1"/>
        <c:lblAlgn val="ctr"/>
        <c:lblOffset val="100"/>
        <c:noMultiLvlLbl val="0"/>
      </c:catAx>
      <c:valAx>
        <c:axId val="96501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650157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[Autopro2021 VF1.xlsx]Feuil2!Tableau croisé dynamique9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Feuil2!$B$72:$B$73</c:f>
              <c:strCache>
                <c:ptCount val="1"/>
                <c:pt idx="0">
                  <c:v>Centrale regime autorisation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Feuil2!$A$74:$A$81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Feuil2!$B$74:$B$81</c:f>
              <c:numCache>
                <c:formatCode>#,##0</c:formatCode>
                <c:ptCount val="7"/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6C-48EE-8148-3969A0B8ED3A}"/>
            </c:ext>
          </c:extLst>
        </c:ser>
        <c:ser>
          <c:idx val="1"/>
          <c:order val="1"/>
          <c:tx>
            <c:strRef>
              <c:f>Feuil2!$C$72:$C$73</c:f>
              <c:strCache>
                <c:ptCount val="1"/>
                <c:pt idx="0">
                  <c:v>Cogénération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Feuil2!$A$74:$A$81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Feuil2!$C$74:$C$81</c:f>
              <c:numCache>
                <c:formatCode>#,##0</c:formatCode>
                <c:ptCount val="7"/>
                <c:pt idx="0">
                  <c:v>82803.199999999997</c:v>
                </c:pt>
                <c:pt idx="1">
                  <c:v>86580</c:v>
                </c:pt>
                <c:pt idx="2">
                  <c:v>109582.54</c:v>
                </c:pt>
                <c:pt idx="3">
                  <c:v>77191.388999999996</c:v>
                </c:pt>
                <c:pt idx="4">
                  <c:v>119963.8170736</c:v>
                </c:pt>
                <c:pt idx="5">
                  <c:v>112412.63200000001</c:v>
                </c:pt>
                <c:pt idx="6">
                  <c:v>137635.92199999999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6C-48EE-8148-3969A0B8ED3A}"/>
            </c:ext>
          </c:extLst>
        </c:ser>
        <c:ser>
          <c:idx val="2"/>
          <c:order val="2"/>
          <c:tx>
            <c:strRef>
              <c:f>Feuil2!$D$72:$D$73</c:f>
              <c:strCache>
                <c:ptCount val="1"/>
                <c:pt idx="0">
                  <c:v>Energie renouvelable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Feuil2!$A$74:$A$81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Feuil2!$D$74:$D$81</c:f>
              <c:numCache>
                <c:formatCode>#,##0</c:formatCode>
                <c:ptCount val="7"/>
                <c:pt idx="0">
                  <c:v>10</c:v>
                </c:pt>
                <c:pt idx="1">
                  <c:v>45.44</c:v>
                </c:pt>
                <c:pt idx="2">
                  <c:v>0</c:v>
                </c:pt>
                <c:pt idx="3">
                  <c:v>282.90000000000009</c:v>
                </c:pt>
                <c:pt idx="4">
                  <c:v>482.29485864000031</c:v>
                </c:pt>
                <c:pt idx="5">
                  <c:v>1108.9479999999996</c:v>
                </c:pt>
                <c:pt idx="6">
                  <c:v>1617.6730000000002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6C-48EE-8148-3969A0B8ED3A}"/>
            </c:ext>
          </c:extLst>
        </c:ser>
        <c:ser>
          <c:idx val="3"/>
          <c:order val="3"/>
          <c:tx>
            <c:strRef>
              <c:f>Feuil2!$E$72:$E$73</c:f>
              <c:strCache>
                <c:ptCount val="1"/>
                <c:pt idx="0">
                  <c:v>Valorisation du Gaz non commercial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Feuil2!$A$74:$A$81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Feuil2!$E$74:$E$81</c:f>
              <c:numCache>
                <c:formatCode>#,##0</c:formatCode>
                <c:ptCount val="7"/>
                <c:pt idx="0">
                  <c:v>0</c:v>
                </c:pt>
                <c:pt idx="1">
                  <c:v>5880</c:v>
                </c:pt>
                <c:pt idx="2">
                  <c:v>3392</c:v>
                </c:pt>
                <c:pt idx="3">
                  <c:v>2202</c:v>
                </c:pt>
                <c:pt idx="4">
                  <c:v>4079</c:v>
                </c:pt>
                <c:pt idx="5">
                  <c:v>2364.4000000000005</c:v>
                </c:pt>
                <c:pt idx="6">
                  <c:v>2364.4000000000005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6C-48EE-8148-3969A0B8ED3A}"/>
            </c:ext>
          </c:extLst>
        </c:ser>
        <c:ser>
          <c:idx val="4"/>
          <c:order val="4"/>
          <c:tx>
            <c:strRef>
              <c:f>Feuil2!$F$72:$F$73</c:f>
              <c:strCache>
                <c:ptCount val="1"/>
                <c:pt idx="0">
                  <c:v>Valorisation Thermique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Feuil2!$A$74:$A$81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Feuil2!$F$74:$F$81</c:f>
              <c:numCache>
                <c:formatCode>#,##0</c:formatCode>
                <c:ptCount val="7"/>
                <c:pt idx="0">
                  <c:v>8893.2250000000004</c:v>
                </c:pt>
                <c:pt idx="1">
                  <c:v>4158.0690000000004</c:v>
                </c:pt>
                <c:pt idx="2">
                  <c:v>9006.6510000000035</c:v>
                </c:pt>
                <c:pt idx="3">
                  <c:v>15220</c:v>
                </c:pt>
                <c:pt idx="4">
                  <c:v>10640</c:v>
                </c:pt>
                <c:pt idx="5">
                  <c:v>1707.273000000001</c:v>
                </c:pt>
                <c:pt idx="6">
                  <c:v>1743.273000000001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6C-48EE-8148-3969A0B8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827775"/>
        <c:axId val="381817791"/>
      </c:areaChart>
      <c:catAx>
        <c:axId val="3818277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817791"/>
        <c:crosses val="autoZero"/>
        <c:auto val="1"/>
        <c:lblAlgn val="ctr"/>
        <c:lblOffset val="100"/>
        <c:noMultiLvlLbl val="0"/>
      </c:catAx>
      <c:valAx>
        <c:axId val="38181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827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[Autopro2021 VF1.xlsx]Feuil2!Tableau croisé dynamique11</c:name>
    <c:fmtId val="2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Feuil2!$B$94</c:f>
              <c:strCache>
                <c:ptCount val="1"/>
                <c:pt idx="0">
                  <c:v>Somme de Energie consommée MWh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Feuil2!$A$95:$A$102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Feuil2!$B$95:$B$102</c:f>
              <c:numCache>
                <c:formatCode>#,##0</c:formatCode>
                <c:ptCount val="7"/>
                <c:pt idx="0">
                  <c:v>871.18999999999994</c:v>
                </c:pt>
                <c:pt idx="1">
                  <c:v>3298.4629999999997</c:v>
                </c:pt>
                <c:pt idx="2">
                  <c:v>4012.6436000000003</c:v>
                </c:pt>
                <c:pt idx="3">
                  <c:v>3882.3411999999998</c:v>
                </c:pt>
                <c:pt idx="4">
                  <c:v>4195.5648757600002</c:v>
                </c:pt>
                <c:pt idx="5">
                  <c:v>14629.868999999999</c:v>
                </c:pt>
                <c:pt idx="6">
                  <c:v>16833.434000000005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F5-4B25-861B-BC527A8ECE03}"/>
            </c:ext>
          </c:extLst>
        </c:ser>
        <c:ser>
          <c:idx val="1"/>
          <c:order val="1"/>
          <c:tx>
            <c:strRef>
              <c:f>Feuil2!$C$94</c:f>
              <c:strCache>
                <c:ptCount val="1"/>
                <c:pt idx="0">
                  <c:v>Somme de Energie injectée MWh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Feuil2!$A$95:$A$102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Feuil2!$C$95:$C$102</c:f>
              <c:numCache>
                <c:formatCode>#,##0</c:formatCode>
                <c:ptCount val="7"/>
                <c:pt idx="0">
                  <c:v>10</c:v>
                </c:pt>
                <c:pt idx="1">
                  <c:v>45.44</c:v>
                </c:pt>
                <c:pt idx="2">
                  <c:v>0</c:v>
                </c:pt>
                <c:pt idx="3">
                  <c:v>282.90000000000009</c:v>
                </c:pt>
                <c:pt idx="4">
                  <c:v>482.29485864000031</c:v>
                </c:pt>
                <c:pt idx="5">
                  <c:v>1108.9479999999996</c:v>
                </c:pt>
                <c:pt idx="6">
                  <c:v>1617.6730000000005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F5-4B25-861B-BC527A8EC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162831"/>
        <c:axId val="866161999"/>
      </c:areaChart>
      <c:catAx>
        <c:axId val="8661628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66161999"/>
        <c:crosses val="autoZero"/>
        <c:auto val="1"/>
        <c:lblAlgn val="ctr"/>
        <c:lblOffset val="100"/>
        <c:noMultiLvlLbl val="0"/>
      </c:catAx>
      <c:valAx>
        <c:axId val="86616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66162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[Autopro2021 VF1.xlsx]Feuil2!Tableau croisé dynamique12</c:name>
    <c:fmtId val="2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Feuil2!$B$121:$B$122</c:f>
              <c:strCache>
                <c:ptCount val="1"/>
                <c:pt idx="0">
                  <c:v>TRANSPORT ET TELECOMMUNICATION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f>Feuil2!$A$123:$A$130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Feuil2!$B$123:$B$130</c:f>
              <c:numCache>
                <c:formatCode>#,##0</c:formatCode>
                <c:ptCount val="7"/>
                <c:pt idx="0">
                  <c:v>13</c:v>
                </c:pt>
                <c:pt idx="1">
                  <c:v>613</c:v>
                </c:pt>
                <c:pt idx="2">
                  <c:v>613</c:v>
                </c:pt>
                <c:pt idx="3">
                  <c:v>600</c:v>
                </c:pt>
                <c:pt idx="4">
                  <c:v>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6F-4FD5-B3FC-9AFA539F631A}"/>
            </c:ext>
          </c:extLst>
        </c:ser>
        <c:ser>
          <c:idx val="1"/>
          <c:order val="1"/>
          <c:tx>
            <c:strRef>
              <c:f>Feuil2!$C$121:$C$122</c:f>
              <c:strCache>
                <c:ptCount val="1"/>
                <c:pt idx="0">
                  <c:v>TOURISME ET SERVICES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strRef>
              <c:f>Feuil2!$A$123:$A$130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Feuil2!$C$123:$C$130</c:f>
              <c:numCache>
                <c:formatCode>#,##0</c:formatCode>
                <c:ptCount val="7"/>
                <c:pt idx="0">
                  <c:v>55</c:v>
                </c:pt>
                <c:pt idx="1">
                  <c:v>494.3</c:v>
                </c:pt>
                <c:pt idx="2">
                  <c:v>494.3</c:v>
                </c:pt>
                <c:pt idx="3">
                  <c:v>507</c:v>
                </c:pt>
                <c:pt idx="4">
                  <c:v>922.5</c:v>
                </c:pt>
                <c:pt idx="5">
                  <c:v>173</c:v>
                </c:pt>
                <c:pt idx="6">
                  <c:v>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6F-4FD5-B3FC-9AFA539F631A}"/>
            </c:ext>
          </c:extLst>
        </c:ser>
        <c:ser>
          <c:idx val="2"/>
          <c:order val="2"/>
          <c:tx>
            <c:strRef>
              <c:f>Feuil2!$D$121:$D$122</c:f>
              <c:strCache>
                <c:ptCount val="1"/>
                <c:pt idx="0">
                  <c:v>TEXTILE ET HABILLEMENT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strRef>
              <c:f>Feuil2!$A$123:$A$130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Feuil2!$D$123:$D$130</c:f>
              <c:numCache>
                <c:formatCode>#,##0</c:formatCode>
                <c:ptCount val="7"/>
                <c:pt idx="3">
                  <c:v>39.6</c:v>
                </c:pt>
                <c:pt idx="4">
                  <c:v>39.6</c:v>
                </c:pt>
                <c:pt idx="5">
                  <c:v>1467.9449999999999</c:v>
                </c:pt>
                <c:pt idx="6">
                  <c:v>2723.7449999999999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6F-4FD5-B3FC-9AFA539F631A}"/>
            </c:ext>
          </c:extLst>
        </c:ser>
        <c:ser>
          <c:idx val="3"/>
          <c:order val="3"/>
          <c:tx>
            <c:strRef>
              <c:f>Feuil2!$E$121:$E$122</c:f>
              <c:strCache>
                <c:ptCount val="1"/>
                <c:pt idx="0">
                  <c:v>SERVICES ET AUTRES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strRef>
              <c:f>Feuil2!$A$123:$A$130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Feuil2!$E$123:$E$130</c:f>
              <c:numCache>
                <c:formatCode>#,##0</c:formatCode>
                <c:ptCount val="7"/>
                <c:pt idx="5">
                  <c:v>1462.3950000000002</c:v>
                </c:pt>
                <c:pt idx="6">
                  <c:v>10386.565000000001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6F-4FD5-B3FC-9AFA539F631A}"/>
            </c:ext>
          </c:extLst>
        </c:ser>
        <c:ser>
          <c:idx val="4"/>
          <c:order val="4"/>
          <c:tx>
            <c:strRef>
              <c:f>Feuil2!$F$121:$F$122</c:f>
              <c:strCache>
                <c:ptCount val="1"/>
                <c:pt idx="0">
                  <c:v>INDUSTRIE METALLURGIQUE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Feuil2!$A$123:$A$130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Feuil2!$F$123:$F$130</c:f>
              <c:numCache>
                <c:formatCode>#,##0</c:formatCode>
                <c:ptCount val="7"/>
                <c:pt idx="3">
                  <c:v>182</c:v>
                </c:pt>
                <c:pt idx="4">
                  <c:v>385</c:v>
                </c:pt>
                <c:pt idx="5">
                  <c:v>1302.98</c:v>
                </c:pt>
                <c:pt idx="6">
                  <c:v>1743.6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6F-4FD5-B3FC-9AFA539F631A}"/>
            </c:ext>
          </c:extLst>
        </c:ser>
        <c:ser>
          <c:idx val="5"/>
          <c:order val="5"/>
          <c:tx>
            <c:strRef>
              <c:f>Feuil2!$G$121:$G$122</c:f>
              <c:strCache>
                <c:ptCount val="1"/>
                <c:pt idx="0">
                  <c:v>INDUSTRIE EXTRACTIVE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Feuil2!$A$123:$A$130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Feuil2!$G$123:$G$130</c:f>
              <c:numCache>
                <c:formatCode>#,##0</c:formatCode>
                <c:ptCount val="7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6F-4FD5-B3FC-9AFA539F631A}"/>
            </c:ext>
          </c:extLst>
        </c:ser>
        <c:ser>
          <c:idx val="6"/>
          <c:order val="6"/>
          <c:tx>
            <c:strRef>
              <c:f>Feuil2!$H$121:$H$122</c:f>
              <c:strCache>
                <c:ptCount val="1"/>
                <c:pt idx="0">
                  <c:v>INDUSTRIE DU PAPIER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Feuil2!$A$123:$A$130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Feuil2!$H$123:$H$130</c:f>
              <c:numCache>
                <c:formatCode>#,##0</c:formatCode>
                <c:ptCount val="7"/>
                <c:pt idx="5">
                  <c:v>199.7</c:v>
                </c:pt>
                <c:pt idx="6">
                  <c:v>535.3599999999999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6F-4FD5-B3FC-9AFA539F631A}"/>
            </c:ext>
          </c:extLst>
        </c:ser>
        <c:ser>
          <c:idx val="7"/>
          <c:order val="7"/>
          <c:tx>
            <c:strRef>
              <c:f>Feuil2!$I$121:$I$122</c:f>
              <c:strCache>
                <c:ptCount val="1"/>
                <c:pt idx="0">
                  <c:v>INDUSTRIE DIVERSES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Feuil2!$A$123:$A$130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Feuil2!$I$123:$I$130</c:f>
              <c:numCache>
                <c:formatCode>#,##0</c:formatCode>
                <c:ptCount val="7"/>
                <c:pt idx="0">
                  <c:v>0</c:v>
                </c:pt>
                <c:pt idx="1">
                  <c:v>352</c:v>
                </c:pt>
                <c:pt idx="2">
                  <c:v>352</c:v>
                </c:pt>
                <c:pt idx="3">
                  <c:v>352</c:v>
                </c:pt>
                <c:pt idx="4">
                  <c:v>352</c:v>
                </c:pt>
                <c:pt idx="5">
                  <c:v>1007.6499999999997</c:v>
                </c:pt>
                <c:pt idx="6">
                  <c:v>1633.7649999999999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6F-4FD5-B3FC-9AFA539F631A}"/>
            </c:ext>
          </c:extLst>
        </c:ser>
        <c:ser>
          <c:idx val="8"/>
          <c:order val="8"/>
          <c:tx>
            <c:strRef>
              <c:f>Feuil2!$J$121:$J$122</c:f>
              <c:strCache>
                <c:ptCount val="1"/>
                <c:pt idx="0">
                  <c:v>INDUSTRIE CHIMIQUE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Feuil2!$A$123:$A$130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Feuil2!$J$123:$J$130</c:f>
              <c:numCache>
                <c:formatCode>#,##0</c:formatCode>
                <c:ptCount val="7"/>
                <c:pt idx="5">
                  <c:v>751.48</c:v>
                </c:pt>
                <c:pt idx="6">
                  <c:v>1102.1100000000001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6F-4FD5-B3FC-9AFA539F631A}"/>
            </c:ext>
          </c:extLst>
        </c:ser>
        <c:ser>
          <c:idx val="9"/>
          <c:order val="9"/>
          <c:tx>
            <c:strRef>
              <c:f>Feuil2!$K$121:$K$122</c:f>
              <c:strCache>
                <c:ptCount val="1"/>
                <c:pt idx="0">
                  <c:v>INDUSTRIE ALIMENTAIRE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Feuil2!$A$123:$A$130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Feuil2!$K$123:$K$130</c:f>
              <c:numCache>
                <c:formatCode>#,##0</c:formatCode>
                <c:ptCount val="7"/>
                <c:pt idx="0">
                  <c:v>0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1254.8050000000001</c:v>
                </c:pt>
                <c:pt idx="6">
                  <c:v>1403.7150000000001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56F-4FD5-B3FC-9AFA539F631A}"/>
            </c:ext>
          </c:extLst>
        </c:ser>
        <c:ser>
          <c:idx val="10"/>
          <c:order val="10"/>
          <c:tx>
            <c:strRef>
              <c:f>Feuil2!$L$121:$L$122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Feuil2!$A$123:$A$130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Feuil2!$L$123:$L$130</c:f>
              <c:numCache>
                <c:formatCode>#,##0</c:formatCode>
                <c:ptCount val="7"/>
                <c:pt idx="0">
                  <c:v>543.79999999999995</c:v>
                </c:pt>
                <c:pt idx="1">
                  <c:v>584.20000000000005</c:v>
                </c:pt>
                <c:pt idx="2">
                  <c:v>584.20000000000005</c:v>
                </c:pt>
                <c:pt idx="3">
                  <c:v>682.96</c:v>
                </c:pt>
                <c:pt idx="4">
                  <c:v>1156.96</c:v>
                </c:pt>
                <c:pt idx="5">
                  <c:v>4963.6849999999995</c:v>
                </c:pt>
                <c:pt idx="6">
                  <c:v>8523.6049999999996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56F-4FD5-B3FC-9AFA539F6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374543"/>
        <c:axId val="846369551"/>
      </c:areaChart>
      <c:catAx>
        <c:axId val="8463745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46369551"/>
        <c:crosses val="autoZero"/>
        <c:auto val="1"/>
        <c:lblAlgn val="ctr"/>
        <c:lblOffset val="100"/>
        <c:noMultiLvlLbl val="0"/>
      </c:catAx>
      <c:valAx>
        <c:axId val="84636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463745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607957359444783"/>
          <c:y val="6.9442621755613887E-2"/>
          <c:w val="0.17727038484279239"/>
          <c:h val="0.744352945465150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0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.xml"/><Relationship Id="rId13" Type="http://schemas.openxmlformats.org/officeDocument/2006/relationships/chart" Target="../charts/chart7.xml"/><Relationship Id="rId3" Type="http://schemas.openxmlformats.org/officeDocument/2006/relationships/hyperlink" Target="https://fr.batchgeo.com/map/723b7893c43677b9ecae2417e2816012" TargetMode="External"/><Relationship Id="rId7" Type="http://schemas.openxmlformats.org/officeDocument/2006/relationships/chart" Target="../charts/chart1.xml"/><Relationship Id="rId12" Type="http://schemas.openxmlformats.org/officeDocument/2006/relationships/chart" Target="../charts/chart6.xml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hyperlink" Target="#Questionnaire!A1"/><Relationship Id="rId11" Type="http://schemas.openxmlformats.org/officeDocument/2006/relationships/chart" Target="../charts/chart5.xml"/><Relationship Id="rId5" Type="http://schemas.openxmlformats.org/officeDocument/2006/relationships/hyperlink" Target="https://docs.google.com/forms/d/e/1FAIpQLSdqnuRktrizp_wOn6HGAm_XIyHDhsdmX-l8pHdtSsGcMd-mGg/viewform" TargetMode="External"/><Relationship Id="rId10" Type="http://schemas.openxmlformats.org/officeDocument/2006/relationships/chart" Target="../charts/chart4.xml"/><Relationship Id="rId4" Type="http://schemas.openxmlformats.org/officeDocument/2006/relationships/hyperlink" Target="#Graphique!A1"/><Relationship Id="rId9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13" Type="http://schemas.openxmlformats.org/officeDocument/2006/relationships/chart" Target="../charts/chart18.xml"/><Relationship Id="rId18" Type="http://schemas.openxmlformats.org/officeDocument/2006/relationships/chart" Target="../charts/chart2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12" Type="http://schemas.openxmlformats.org/officeDocument/2006/relationships/chart" Target="../charts/chart17.xml"/><Relationship Id="rId17" Type="http://schemas.openxmlformats.org/officeDocument/2006/relationships/chart" Target="../charts/chart22.xml"/><Relationship Id="rId2" Type="http://schemas.openxmlformats.org/officeDocument/2006/relationships/image" Target="../media/image2.jpg"/><Relationship Id="rId16" Type="http://schemas.openxmlformats.org/officeDocument/2006/relationships/chart" Target="../charts/chart21.xml"/><Relationship Id="rId1" Type="http://schemas.openxmlformats.org/officeDocument/2006/relationships/hyperlink" Target="#Visualisations!A1"/><Relationship Id="rId6" Type="http://schemas.openxmlformats.org/officeDocument/2006/relationships/chart" Target="../charts/chart11.xml"/><Relationship Id="rId11" Type="http://schemas.openxmlformats.org/officeDocument/2006/relationships/chart" Target="../charts/chart16.xml"/><Relationship Id="rId5" Type="http://schemas.openxmlformats.org/officeDocument/2006/relationships/chart" Target="../charts/chart10.xml"/><Relationship Id="rId15" Type="http://schemas.openxmlformats.org/officeDocument/2006/relationships/chart" Target="../charts/chart20.xml"/><Relationship Id="rId10" Type="http://schemas.openxmlformats.org/officeDocument/2006/relationships/chart" Target="../charts/chart15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Relationship Id="rId14" Type="http://schemas.openxmlformats.org/officeDocument/2006/relationships/chart" Target="../charts/chart1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openxmlformats.org/officeDocument/2006/relationships/hyperlink" Target="#Visualisations!A1"/><Relationship Id="rId1" Type="http://schemas.openxmlformats.org/officeDocument/2006/relationships/chart" Target="../charts/chart3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GIF"/><Relationship Id="rId2" Type="http://schemas.openxmlformats.org/officeDocument/2006/relationships/hyperlink" Target="#Visualisations!A1"/><Relationship Id="rId1" Type="http://schemas.openxmlformats.org/officeDocument/2006/relationships/image" Target="../media/image2.jpg"/><Relationship Id="rId5" Type="http://schemas.openxmlformats.org/officeDocument/2006/relationships/image" Target="../media/image5.GIF"/><Relationship Id="rId4" Type="http://schemas.openxmlformats.org/officeDocument/2006/relationships/image" Target="../media/image4.GI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628650</xdr:colOff>
      <xdr:row>5</xdr:row>
      <xdr:rowOff>85725</xdr:rowOff>
    </xdr:to>
    <xdr:sp macro="" textlink="">
      <xdr:nvSpPr>
        <xdr:cNvPr id="135" name="ZoneTexte 134">
          <a:extLst>
            <a:ext uri="{FF2B5EF4-FFF2-40B4-BE49-F238E27FC236}">
              <a16:creationId xmlns:a16="http://schemas.microsoft.com/office/drawing/2014/main" id="{3FF694B3-BAB0-4FDD-A8ED-8E3E414F4AD7}"/>
            </a:ext>
          </a:extLst>
        </xdr:cNvPr>
        <xdr:cNvSpPr txBox="1"/>
      </xdr:nvSpPr>
      <xdr:spPr>
        <a:xfrm>
          <a:off x="0" y="0"/>
          <a:ext cx="16630650" cy="1038225"/>
        </a:xfrm>
        <a:prstGeom prst="rect">
          <a:avLst/>
        </a:prstGeom>
        <a:gradFill flip="none" rotWithShape="1">
          <a:gsLst>
            <a:gs pos="0">
              <a:srgbClr val="C00000"/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800" b="1">
              <a:latin typeface="Times New Roman" panose="02020603050405020304" pitchFamily="18" charset="0"/>
              <a:cs typeface="Times New Roman" panose="02020603050405020304" pitchFamily="18" charset="0"/>
            </a:rPr>
            <a:t>Direction Centrale Stratégie et Planification</a:t>
          </a:r>
          <a:endParaRPr lang="fr-FR" sz="1800" b="1" i="0" u="none" strike="noStrike">
            <a:solidFill>
              <a:schemeClr val="dk1"/>
            </a:solidFill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algn="ctr"/>
          <a:r>
            <a:rPr lang="fr-FR" sz="1200" b="1" i="0" u="none" strike="noStrike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Groupe des Etudes de la Demande d’Electricité</a:t>
          </a:r>
          <a:endParaRPr lang="fr-FR" sz="12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362165</xdr:colOff>
      <xdr:row>0</xdr:row>
      <xdr:rowOff>57149</xdr:rowOff>
    </xdr:from>
    <xdr:to>
      <xdr:col>7</xdr:col>
      <xdr:colOff>666750</xdr:colOff>
      <xdr:row>4</xdr:row>
      <xdr:rowOff>180974</xdr:rowOff>
    </xdr:to>
    <xdr:pic>
      <xdr:nvPicPr>
        <xdr:cNvPr id="136" name="Image 135">
          <a:extLst>
            <a:ext uri="{FF2B5EF4-FFF2-40B4-BE49-F238E27FC236}">
              <a16:creationId xmlns:a16="http://schemas.microsoft.com/office/drawing/2014/main" id="{6052E38A-2D5D-48EE-ABBF-E7CA3400F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4165" y="57149"/>
          <a:ext cx="1066585" cy="88582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0</xdr:col>
      <xdr:colOff>57969</xdr:colOff>
      <xdr:row>12</xdr:row>
      <xdr:rowOff>49776</xdr:rowOff>
    </xdr:from>
    <xdr:to>
      <xdr:col>2</xdr:col>
      <xdr:colOff>29395</xdr:colOff>
      <xdr:row>15</xdr:row>
      <xdr:rowOff>59300</xdr:rowOff>
    </xdr:to>
    <xdr:sp macro="" textlink="">
      <xdr:nvSpPr>
        <xdr:cNvPr id="140" name="ZoneTexte 13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BEEC90B-53CF-4F49-85C8-DA74A8C957E4}"/>
            </a:ext>
          </a:extLst>
        </xdr:cNvPr>
        <xdr:cNvSpPr txBox="1"/>
      </xdr:nvSpPr>
      <xdr:spPr>
        <a:xfrm>
          <a:off x="57969" y="2968728"/>
          <a:ext cx="1487232" cy="593314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Cartographie</a:t>
          </a:r>
        </a:p>
      </xdr:txBody>
    </xdr:sp>
    <xdr:clientData/>
  </xdr:twoCellAnchor>
  <xdr:twoCellAnchor>
    <xdr:from>
      <xdr:col>3</xdr:col>
      <xdr:colOff>723900</xdr:colOff>
      <xdr:row>5</xdr:row>
      <xdr:rowOff>152401</xdr:rowOff>
    </xdr:from>
    <xdr:to>
      <xdr:col>17</xdr:col>
      <xdr:colOff>171450</xdr:colOff>
      <xdr:row>9</xdr:row>
      <xdr:rowOff>57151</xdr:rowOff>
    </xdr:to>
    <xdr:sp macro="" textlink="">
      <xdr:nvSpPr>
        <xdr:cNvPr id="144" name="ZoneTexte 143">
          <a:extLst>
            <a:ext uri="{FF2B5EF4-FFF2-40B4-BE49-F238E27FC236}">
              <a16:creationId xmlns:a16="http://schemas.microsoft.com/office/drawing/2014/main" id="{21AA3005-BA47-4D79-8F0C-0DA28DD7154A}"/>
            </a:ext>
          </a:extLst>
        </xdr:cNvPr>
        <xdr:cNvSpPr txBox="1"/>
      </xdr:nvSpPr>
      <xdr:spPr>
        <a:xfrm>
          <a:off x="3009900" y="1104901"/>
          <a:ext cx="10115550" cy="666750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77000">
              <a:srgbClr val="C00000"/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800" b="1">
              <a:latin typeface="Times New Roman" panose="02020603050405020304" pitchFamily="18" charset="0"/>
              <a:cs typeface="Times New Roman" panose="02020603050405020304" pitchFamily="18" charset="0"/>
            </a:rPr>
            <a:t>Resultats du</a:t>
          </a:r>
          <a:r>
            <a:rPr lang="fr-FR" sz="18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recensement des auto producteurs auprés des clients MT de la STEG</a:t>
          </a:r>
          <a:endParaRPr lang="fr-FR" sz="12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47011</xdr:colOff>
      <xdr:row>9</xdr:row>
      <xdr:rowOff>44757</xdr:rowOff>
    </xdr:from>
    <xdr:to>
      <xdr:col>2</xdr:col>
      <xdr:colOff>8912</xdr:colOff>
      <xdr:row>12</xdr:row>
      <xdr:rowOff>0</xdr:rowOff>
    </xdr:to>
    <xdr:sp macro="" textlink="">
      <xdr:nvSpPr>
        <xdr:cNvPr id="147" name="ZoneTexte 14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2EFCC00-9E13-4E10-9065-7CB32A707547}"/>
            </a:ext>
          </a:extLst>
        </xdr:cNvPr>
        <xdr:cNvSpPr txBox="1"/>
      </xdr:nvSpPr>
      <xdr:spPr>
        <a:xfrm>
          <a:off x="47011" y="1796128"/>
          <a:ext cx="1477707" cy="593315"/>
        </a:xfrm>
        <a:prstGeom prst="rect">
          <a:avLst/>
        </a:prstGeom>
        <a:solidFill>
          <a:schemeClr val="accent5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fr-FR" sz="1100" b="1" u="sng">
            <a:solidFill>
              <a:schemeClr val="bg1"/>
            </a:solidFill>
          </a:endParaRPr>
        </a:p>
        <a:p>
          <a:pPr algn="ctr"/>
          <a:r>
            <a:rPr lang="fr-FR" sz="1100" b="1">
              <a:solidFill>
                <a:schemeClr val="bg1"/>
              </a:solidFill>
            </a:rPr>
            <a:t>Graphique</a:t>
          </a:r>
        </a:p>
      </xdr:txBody>
    </xdr:sp>
    <xdr:clientData/>
  </xdr:twoCellAnchor>
  <xdr:twoCellAnchor>
    <xdr:from>
      <xdr:col>0</xdr:col>
      <xdr:colOff>46293</xdr:colOff>
      <xdr:row>6</xdr:row>
      <xdr:rowOff>49264</xdr:rowOff>
    </xdr:from>
    <xdr:to>
      <xdr:col>2</xdr:col>
      <xdr:colOff>8194</xdr:colOff>
      <xdr:row>9</xdr:row>
      <xdr:rowOff>30214</xdr:rowOff>
    </xdr:to>
    <xdr:sp macro="" textlink="">
      <xdr:nvSpPr>
        <xdr:cNvPr id="151" name="ZoneTexte 15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39AA0F0-01A3-4AC8-8BC2-C4A6A98B29D1}"/>
            </a:ext>
          </a:extLst>
        </xdr:cNvPr>
        <xdr:cNvSpPr txBox="1"/>
      </xdr:nvSpPr>
      <xdr:spPr>
        <a:xfrm>
          <a:off x="46293" y="1216845"/>
          <a:ext cx="1477707" cy="564740"/>
        </a:xfrm>
        <a:prstGeom prst="rect">
          <a:avLst/>
        </a:prstGeom>
        <a:solidFill>
          <a:schemeClr val="accent5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>
              <a:solidFill>
                <a:schemeClr val="bg1"/>
              </a:solidFill>
            </a:rPr>
            <a:t>Platform de saisie</a:t>
          </a:r>
        </a:p>
      </xdr:txBody>
    </xdr:sp>
    <xdr:clientData/>
  </xdr:twoCellAnchor>
  <xdr:twoCellAnchor>
    <xdr:from>
      <xdr:col>0</xdr:col>
      <xdr:colOff>51210</xdr:colOff>
      <xdr:row>15</xdr:row>
      <xdr:rowOff>71693</xdr:rowOff>
    </xdr:from>
    <xdr:to>
      <xdr:col>2</xdr:col>
      <xdr:colOff>13112</xdr:colOff>
      <xdr:row>18</xdr:row>
      <xdr:rowOff>29496</xdr:rowOff>
    </xdr:to>
    <xdr:sp macro="" textlink="">
      <xdr:nvSpPr>
        <xdr:cNvPr id="80" name="ZoneTexte 7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F723166-8640-456F-B681-47ABDF98C51A}"/>
            </a:ext>
          </a:extLst>
        </xdr:cNvPr>
        <xdr:cNvSpPr txBox="1"/>
      </xdr:nvSpPr>
      <xdr:spPr>
        <a:xfrm>
          <a:off x="51210" y="3574435"/>
          <a:ext cx="1477708" cy="541593"/>
        </a:xfrm>
        <a:prstGeom prst="rect">
          <a:avLst/>
        </a:prstGeom>
        <a:solidFill>
          <a:schemeClr val="accent5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>
              <a:solidFill>
                <a:schemeClr val="bg1"/>
              </a:solidFill>
            </a:rPr>
            <a:t>Questionnaire</a:t>
          </a:r>
        </a:p>
      </xdr:txBody>
    </xdr:sp>
    <xdr:clientData/>
  </xdr:twoCellAnchor>
  <xdr:twoCellAnchor>
    <xdr:from>
      <xdr:col>2</xdr:col>
      <xdr:colOff>512097</xdr:colOff>
      <xdr:row>12</xdr:row>
      <xdr:rowOff>0</xdr:rowOff>
    </xdr:from>
    <xdr:to>
      <xdr:col>19</xdr:col>
      <xdr:colOff>665726</xdr:colOff>
      <xdr:row>34</xdr:row>
      <xdr:rowOff>102419</xdr:rowOff>
    </xdr:to>
    <xdr:grpSp>
      <xdr:nvGrpSpPr>
        <xdr:cNvPr id="137" name="Groupe 136">
          <a:extLst>
            <a:ext uri="{FF2B5EF4-FFF2-40B4-BE49-F238E27FC236}">
              <a16:creationId xmlns:a16="http://schemas.microsoft.com/office/drawing/2014/main" id="{EB775A16-11F2-469C-A996-F747C60D44BB}"/>
            </a:ext>
          </a:extLst>
        </xdr:cNvPr>
        <xdr:cNvGrpSpPr/>
      </xdr:nvGrpSpPr>
      <xdr:grpSpPr>
        <a:xfrm>
          <a:off x="2076737" y="2194560"/>
          <a:ext cx="13453069" cy="4125779"/>
          <a:chOff x="409575" y="752475"/>
          <a:chExt cx="10896600" cy="4410075"/>
        </a:xfrm>
      </xdr:grpSpPr>
      <xdr:graphicFrame macro="">
        <xdr:nvGraphicFramePr>
          <xdr:cNvPr id="138" name="Graphique 137">
            <a:extLst>
              <a:ext uri="{FF2B5EF4-FFF2-40B4-BE49-F238E27FC236}">
                <a16:creationId xmlns:a16="http://schemas.microsoft.com/office/drawing/2014/main" id="{38ECBBD1-1638-4166-8420-535831C6B543}"/>
              </a:ext>
            </a:extLst>
          </xdr:cNvPr>
          <xdr:cNvGraphicFramePr/>
        </xdr:nvGraphicFramePr>
        <xdr:xfrm>
          <a:off x="409575" y="2500312"/>
          <a:ext cx="10896599" cy="266223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pSp>
        <xdr:nvGrpSpPr>
          <xdr:cNvPr id="139" name="Groupe 138">
            <a:extLst>
              <a:ext uri="{FF2B5EF4-FFF2-40B4-BE49-F238E27FC236}">
                <a16:creationId xmlns:a16="http://schemas.microsoft.com/office/drawing/2014/main" id="{311081BA-109A-4C8F-B86F-4970FF79247C}"/>
              </a:ext>
            </a:extLst>
          </xdr:cNvPr>
          <xdr:cNvGrpSpPr/>
        </xdr:nvGrpSpPr>
        <xdr:grpSpPr>
          <a:xfrm>
            <a:off x="419100" y="752475"/>
            <a:ext cx="10887075" cy="1762125"/>
            <a:chOff x="419100" y="752475"/>
            <a:chExt cx="10887075" cy="2533650"/>
          </a:xfrm>
        </xdr:grpSpPr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41" name="District 7">
                  <a:extLst>
                    <a:ext uri="{FF2B5EF4-FFF2-40B4-BE49-F238E27FC236}">
                      <a16:creationId xmlns:a16="http://schemas.microsoft.com/office/drawing/2014/main" id="{D43A0667-FF1F-44D1-866C-A59783B21F8A}"/>
                    </a:ext>
                  </a:extLst>
                </xdr:cNvPr>
                <xdr:cNvGraphicFramePr/>
              </xdr:nvGraphicFramePr>
              <xdr:xfrm>
                <a:off x="419100" y="752475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District 7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2039300" y="2396613"/>
                  <a:ext cx="2188193" cy="1952867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42" name="Région 7">
                  <a:extLst>
                    <a:ext uri="{FF2B5EF4-FFF2-40B4-BE49-F238E27FC236}">
                      <a16:creationId xmlns:a16="http://schemas.microsoft.com/office/drawing/2014/main" id="{4DF32424-9010-4F2F-A2AB-BC91665B932E}"/>
                    </a:ext>
                  </a:extLst>
                </xdr:cNvPr>
                <xdr:cNvGraphicFramePr/>
              </xdr:nvGraphicFramePr>
              <xdr:xfrm>
                <a:off x="2238375" y="7620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Région 7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4216096" y="2403982"/>
                  <a:ext cx="2188193" cy="1952867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43" name="Type d'activité 1">
                  <a:extLst>
                    <a:ext uri="{FF2B5EF4-FFF2-40B4-BE49-F238E27FC236}">
                      <a16:creationId xmlns:a16="http://schemas.microsoft.com/office/drawing/2014/main" id="{1982D12F-C689-4459-9EB9-0ACFA0C4D56E}"/>
                    </a:ext>
                  </a:extLst>
                </xdr:cNvPr>
                <xdr:cNvGraphicFramePr/>
              </xdr:nvGraphicFramePr>
              <xdr:xfrm>
                <a:off x="4048125" y="7620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Type d'activité 1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6381496" y="2403982"/>
                  <a:ext cx="2188193" cy="1952867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45" name="Type de client 7">
                  <a:extLst>
                    <a:ext uri="{FF2B5EF4-FFF2-40B4-BE49-F238E27FC236}">
                      <a16:creationId xmlns:a16="http://schemas.microsoft.com/office/drawing/2014/main" id="{979A974A-D7ED-4274-90B5-CCFD7C6DA56E}"/>
                    </a:ext>
                  </a:extLst>
                </xdr:cNvPr>
                <xdr:cNvGraphicFramePr/>
              </xdr:nvGraphicFramePr>
              <xdr:xfrm>
                <a:off x="5857875" y="7620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Type de client 7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8546895" y="2403982"/>
                  <a:ext cx="2188193" cy="1952867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46" name="Synchronisé 7">
                  <a:extLst>
                    <a:ext uri="{FF2B5EF4-FFF2-40B4-BE49-F238E27FC236}">
                      <a16:creationId xmlns:a16="http://schemas.microsoft.com/office/drawing/2014/main" id="{921C8FFE-E2AF-4022-ADD5-535BB193EFC8}"/>
                    </a:ext>
                  </a:extLst>
                </xdr:cNvPr>
                <xdr:cNvGraphicFramePr/>
              </xdr:nvGraphicFramePr>
              <xdr:xfrm>
                <a:off x="7677150" y="7620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Synchronisé 7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0723691" y="2403982"/>
                  <a:ext cx="2188193" cy="1952867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48" name="Année 7">
                  <a:extLst>
                    <a:ext uri="{FF2B5EF4-FFF2-40B4-BE49-F238E27FC236}">
                      <a16:creationId xmlns:a16="http://schemas.microsoft.com/office/drawing/2014/main" id="{BDC68574-FBD0-4F09-BCAC-EF8C34424D31}"/>
                    </a:ext>
                  </a:extLst>
                </xdr:cNvPr>
                <xdr:cNvGraphicFramePr/>
              </xdr:nvGraphicFramePr>
              <xdr:xfrm>
                <a:off x="9477375" y="7620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Année 7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2877694" y="2403982"/>
                  <a:ext cx="2188193" cy="1952867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</xdr:grpSp>
    </xdr:grpSp>
    <xdr:clientData/>
  </xdr:twoCellAnchor>
  <xdr:twoCellAnchor>
    <xdr:from>
      <xdr:col>2</xdr:col>
      <xdr:colOff>214248</xdr:colOff>
      <xdr:row>41</xdr:row>
      <xdr:rowOff>120133</xdr:rowOff>
    </xdr:from>
    <xdr:to>
      <xdr:col>19</xdr:col>
      <xdr:colOff>378119</xdr:colOff>
      <xdr:row>70</xdr:row>
      <xdr:rowOff>140618</xdr:rowOff>
    </xdr:to>
    <xdr:grpSp>
      <xdr:nvGrpSpPr>
        <xdr:cNvPr id="99" name="Groupe 98">
          <a:extLst>
            <a:ext uri="{FF2B5EF4-FFF2-40B4-BE49-F238E27FC236}">
              <a16:creationId xmlns:a16="http://schemas.microsoft.com/office/drawing/2014/main" id="{C563FFFE-89EF-4B37-B808-01643CD0D9B0}"/>
            </a:ext>
          </a:extLst>
        </xdr:cNvPr>
        <xdr:cNvGrpSpPr/>
      </xdr:nvGrpSpPr>
      <xdr:grpSpPr>
        <a:xfrm>
          <a:off x="1778888" y="7516613"/>
          <a:ext cx="13463311" cy="5324005"/>
          <a:chOff x="3686175" y="2038350"/>
          <a:chExt cx="10915650" cy="4300537"/>
        </a:xfrm>
      </xdr:grpSpPr>
      <xdr:graphicFrame macro="">
        <xdr:nvGraphicFramePr>
          <xdr:cNvPr id="100" name="Graphique 99">
            <a:extLst>
              <a:ext uri="{FF2B5EF4-FFF2-40B4-BE49-F238E27FC236}">
                <a16:creationId xmlns:a16="http://schemas.microsoft.com/office/drawing/2014/main" id="{FE0BBBB4-695B-49EA-AFD1-F573FD05EA14}"/>
              </a:ext>
            </a:extLst>
          </xdr:cNvPr>
          <xdr:cNvGraphicFramePr/>
        </xdr:nvGraphicFramePr>
        <xdr:xfrm>
          <a:off x="3695700" y="3505200"/>
          <a:ext cx="10896599" cy="283368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pSp>
        <xdr:nvGrpSpPr>
          <xdr:cNvPr id="101" name="Groupe 100">
            <a:extLst>
              <a:ext uri="{FF2B5EF4-FFF2-40B4-BE49-F238E27FC236}">
                <a16:creationId xmlns:a16="http://schemas.microsoft.com/office/drawing/2014/main" id="{A6036784-B6F0-4234-87C6-B2ABF57E62D6}"/>
              </a:ext>
            </a:extLst>
          </xdr:cNvPr>
          <xdr:cNvGrpSpPr/>
        </xdr:nvGrpSpPr>
        <xdr:grpSpPr>
          <a:xfrm>
            <a:off x="3686175" y="2038350"/>
            <a:ext cx="10915650" cy="1504950"/>
            <a:chOff x="3686175" y="1019175"/>
            <a:chExt cx="10915650" cy="2524125"/>
          </a:xfrm>
        </xdr:grpSpPr>
        <mc:AlternateContent xmlns:mc="http://schemas.openxmlformats.org/markup-compatibility/2006">
          <mc:Choice xmlns:a14="http://schemas.microsoft.com/office/drawing/2010/main" Requires="a14">
            <xdr:graphicFrame macro="">
              <xdr:nvGraphicFramePr>
                <xdr:cNvPr id="102" name="District 9">
                  <a:extLst>
                    <a:ext uri="{FF2B5EF4-FFF2-40B4-BE49-F238E27FC236}">
                      <a16:creationId xmlns:a16="http://schemas.microsoft.com/office/drawing/2014/main" id="{586A5218-BC1A-48DE-893F-C060436CBB97}"/>
                    </a:ext>
                  </a:extLst>
                </xdr:cNvPr>
                <xdr:cNvGraphicFramePr/>
              </xdr:nvGraphicFramePr>
              <xdr:xfrm>
                <a:off x="3686175" y="1019175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District 9"/>
                </a:graphicData>
              </a:graphic>
            </xdr:graphicFrame>
          </mc:Choice>
          <mc:Fallback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778888" y="7516613"/>
                  <a:ext cx="2255633" cy="1863107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TN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>
          <mc:Choice xmlns:a14="http://schemas.microsoft.com/office/drawing/2010/main" Requires="a14">
            <xdr:graphicFrame macro="">
              <xdr:nvGraphicFramePr>
                <xdr:cNvPr id="103" name="Région 9">
                  <a:extLst>
                    <a:ext uri="{FF2B5EF4-FFF2-40B4-BE49-F238E27FC236}">
                      <a16:creationId xmlns:a16="http://schemas.microsoft.com/office/drawing/2014/main" id="{D55D8682-FC3A-4D4B-B695-3B5F94DF6059}"/>
                    </a:ext>
                  </a:extLst>
                </xdr:cNvPr>
                <xdr:cNvGraphicFramePr/>
              </xdr:nvGraphicFramePr>
              <xdr:xfrm>
                <a:off x="5505450" y="1019175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Région 9"/>
                </a:graphicData>
              </a:graphic>
            </xdr:graphicFrame>
          </mc:Choice>
          <mc:Fallback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4022773" y="7516613"/>
                  <a:ext cx="2255633" cy="1863107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TN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>
          <mc:Choice xmlns:a14="http://schemas.microsoft.com/office/drawing/2010/main" Requires="a14">
            <xdr:graphicFrame macro="">
              <xdr:nvGraphicFramePr>
                <xdr:cNvPr id="104" name="Type d'activité 3">
                  <a:extLst>
                    <a:ext uri="{FF2B5EF4-FFF2-40B4-BE49-F238E27FC236}">
                      <a16:creationId xmlns:a16="http://schemas.microsoft.com/office/drawing/2014/main" id="{2A67BFF7-1116-488D-947E-E09485FFD37E}"/>
                    </a:ext>
                  </a:extLst>
                </xdr:cNvPr>
                <xdr:cNvGraphicFramePr/>
              </xdr:nvGraphicFramePr>
              <xdr:xfrm>
                <a:off x="7324725" y="1019175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Type d'activité 3"/>
                </a:graphicData>
              </a:graphic>
            </xdr:graphicFrame>
          </mc:Choice>
          <mc:Fallback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6266658" y="7516613"/>
                  <a:ext cx="2255633" cy="1863107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TN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>
          <mc:Choice xmlns:a14="http://schemas.microsoft.com/office/drawing/2010/main" Requires="a14">
            <xdr:graphicFrame macro="">
              <xdr:nvGraphicFramePr>
                <xdr:cNvPr id="105" name="Type de client 9">
                  <a:extLst>
                    <a:ext uri="{FF2B5EF4-FFF2-40B4-BE49-F238E27FC236}">
                      <a16:creationId xmlns:a16="http://schemas.microsoft.com/office/drawing/2014/main" id="{EB70DFE6-CC64-4810-A90E-0926F6CC3FF5}"/>
                    </a:ext>
                  </a:extLst>
                </xdr:cNvPr>
                <xdr:cNvGraphicFramePr/>
              </xdr:nvGraphicFramePr>
              <xdr:xfrm>
                <a:off x="9144000" y="1019175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Type de client 9"/>
                </a:graphicData>
              </a:graphic>
            </xdr:graphicFrame>
          </mc:Choice>
          <mc:Fallback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8510544" y="7516613"/>
                  <a:ext cx="2255633" cy="1863107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TN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>
          <mc:Choice xmlns:a14="http://schemas.microsoft.com/office/drawing/2010/main" Requires="a14">
            <xdr:graphicFrame macro="">
              <xdr:nvGraphicFramePr>
                <xdr:cNvPr id="115" name="Synchronisé 9">
                  <a:extLst>
                    <a:ext uri="{FF2B5EF4-FFF2-40B4-BE49-F238E27FC236}">
                      <a16:creationId xmlns:a16="http://schemas.microsoft.com/office/drawing/2014/main" id="{17DA56FF-B75E-450D-9F38-D0D9751440E7}"/>
                    </a:ext>
                  </a:extLst>
                </xdr:cNvPr>
                <xdr:cNvGraphicFramePr/>
              </xdr:nvGraphicFramePr>
              <xdr:xfrm>
                <a:off x="10944225" y="1019175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Synchronisé 9"/>
                </a:graphicData>
              </a:graphic>
            </xdr:graphicFrame>
          </mc:Choice>
          <mc:Fallback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0730932" y="7516613"/>
                  <a:ext cx="2255633" cy="1863107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TN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>
          <mc:Choice xmlns:a14="http://schemas.microsoft.com/office/drawing/2010/main" Requires="a14">
            <xdr:graphicFrame macro="">
              <xdr:nvGraphicFramePr>
                <xdr:cNvPr id="116" name="Année 9">
                  <a:extLst>
                    <a:ext uri="{FF2B5EF4-FFF2-40B4-BE49-F238E27FC236}">
                      <a16:creationId xmlns:a16="http://schemas.microsoft.com/office/drawing/2014/main" id="{C91A117A-A4C9-4B1C-885F-F807D919E23C}"/>
                    </a:ext>
                  </a:extLst>
                </xdr:cNvPr>
                <xdr:cNvGraphicFramePr/>
              </xdr:nvGraphicFramePr>
              <xdr:xfrm>
                <a:off x="12773025" y="1019175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Année 9"/>
                </a:graphicData>
              </a:graphic>
            </xdr:graphicFrame>
          </mc:Choice>
          <mc:Fallback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2986566" y="7516613"/>
                  <a:ext cx="2255633" cy="1863107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TN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</xdr:grpSp>
    </xdr:grpSp>
    <xdr:clientData/>
  </xdr:twoCellAnchor>
  <xdr:twoCellAnchor>
    <xdr:from>
      <xdr:col>2</xdr:col>
      <xdr:colOff>358468</xdr:colOff>
      <xdr:row>73</xdr:row>
      <xdr:rowOff>153630</xdr:rowOff>
    </xdr:from>
    <xdr:to>
      <xdr:col>19</xdr:col>
      <xdr:colOff>481371</xdr:colOff>
      <xdr:row>91</xdr:row>
      <xdr:rowOff>143387</xdr:rowOff>
    </xdr:to>
    <xdr:grpSp>
      <xdr:nvGrpSpPr>
        <xdr:cNvPr id="126" name="Groupe 125">
          <a:extLst>
            <a:ext uri="{FF2B5EF4-FFF2-40B4-BE49-F238E27FC236}">
              <a16:creationId xmlns:a16="http://schemas.microsoft.com/office/drawing/2014/main" id="{618AA240-624E-4287-B8C7-75778DDBD1EA}"/>
            </a:ext>
          </a:extLst>
        </xdr:cNvPr>
        <xdr:cNvGrpSpPr/>
      </xdr:nvGrpSpPr>
      <xdr:grpSpPr>
        <a:xfrm>
          <a:off x="1923108" y="13300670"/>
          <a:ext cx="13422343" cy="3281597"/>
          <a:chOff x="1390650" y="1346382"/>
          <a:chExt cx="10896600" cy="4805677"/>
        </a:xfrm>
      </xdr:grpSpPr>
      <xdr:graphicFrame macro="">
        <xdr:nvGraphicFramePr>
          <xdr:cNvPr id="127" name="Graphique 126">
            <a:extLst>
              <a:ext uri="{FF2B5EF4-FFF2-40B4-BE49-F238E27FC236}">
                <a16:creationId xmlns:a16="http://schemas.microsoft.com/office/drawing/2014/main" id="{567DF105-992D-4C3F-86B8-EE857076C167}"/>
              </a:ext>
            </a:extLst>
          </xdr:cNvPr>
          <xdr:cNvGraphicFramePr/>
        </xdr:nvGraphicFramePr>
        <xdr:xfrm>
          <a:off x="1400175" y="2943225"/>
          <a:ext cx="10877550" cy="320883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grpSp>
        <xdr:nvGrpSpPr>
          <xdr:cNvPr id="128" name="Groupe 127">
            <a:extLst>
              <a:ext uri="{FF2B5EF4-FFF2-40B4-BE49-F238E27FC236}">
                <a16:creationId xmlns:a16="http://schemas.microsoft.com/office/drawing/2014/main" id="{408CE677-051E-4A98-843D-2548D91C052B}"/>
              </a:ext>
            </a:extLst>
          </xdr:cNvPr>
          <xdr:cNvGrpSpPr/>
        </xdr:nvGrpSpPr>
        <xdr:grpSpPr>
          <a:xfrm>
            <a:off x="1390650" y="1346382"/>
            <a:ext cx="10896600" cy="1596843"/>
            <a:chOff x="1390650" y="1346382"/>
            <a:chExt cx="10896600" cy="1911168"/>
          </a:xfrm>
        </xdr:grpSpPr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29" name="District 10">
                  <a:extLst>
                    <a:ext uri="{FF2B5EF4-FFF2-40B4-BE49-F238E27FC236}">
                      <a16:creationId xmlns:a16="http://schemas.microsoft.com/office/drawing/2014/main" id="{6991AD33-9160-47CF-B21B-12023452F899}"/>
                    </a:ext>
                  </a:extLst>
                </xdr:cNvPr>
                <xdr:cNvGraphicFramePr/>
              </xdr:nvGraphicFramePr>
              <xdr:xfrm>
                <a:off x="1390650" y="1346382"/>
                <a:ext cx="1828800" cy="1911168"/>
              </xdr:xfrm>
              <a:graphic>
                <a:graphicData uri="http://schemas.microsoft.com/office/drawing/2010/slicer">
                  <sle:slicer xmlns:sle="http://schemas.microsoft.com/office/drawing/2010/slicer" name="District 10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874274" y="14697178"/>
                  <a:ext cx="2183036" cy="1160497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30" name="Région 10">
                  <a:extLst>
                    <a:ext uri="{FF2B5EF4-FFF2-40B4-BE49-F238E27FC236}">
                      <a16:creationId xmlns:a16="http://schemas.microsoft.com/office/drawing/2014/main" id="{431FA31D-784C-472C-A696-288C659FED56}"/>
                    </a:ext>
                  </a:extLst>
                </xdr:cNvPr>
                <xdr:cNvGraphicFramePr/>
              </xdr:nvGraphicFramePr>
              <xdr:xfrm>
                <a:off x="3209925" y="1346382"/>
                <a:ext cx="1828800" cy="1911168"/>
              </xdr:xfrm>
              <a:graphic>
                <a:graphicData uri="http://schemas.microsoft.com/office/drawing/2010/slicer">
                  <sle:slicer xmlns:sle="http://schemas.microsoft.com/office/drawing/2010/slicer" name="Région 10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4045940" y="14697178"/>
                  <a:ext cx="2183036" cy="1160497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31" name="Type d'activité 5">
                  <a:extLst>
                    <a:ext uri="{FF2B5EF4-FFF2-40B4-BE49-F238E27FC236}">
                      <a16:creationId xmlns:a16="http://schemas.microsoft.com/office/drawing/2014/main" id="{3673D3AB-E77D-4747-9225-812E8DC9C17B}"/>
                    </a:ext>
                  </a:extLst>
                </xdr:cNvPr>
                <xdr:cNvGraphicFramePr/>
              </xdr:nvGraphicFramePr>
              <xdr:xfrm>
                <a:off x="5019675" y="1346382"/>
                <a:ext cx="1828800" cy="1911168"/>
              </xdr:xfrm>
              <a:graphic>
                <a:graphicData uri="http://schemas.microsoft.com/office/drawing/2010/slicer">
                  <sle:slicer xmlns:sle="http://schemas.microsoft.com/office/drawing/2010/slicer" name="Type d'activité 5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6206237" y="14697178"/>
                  <a:ext cx="2183036" cy="1160497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32" name="Type de client 10">
                  <a:extLst>
                    <a:ext uri="{FF2B5EF4-FFF2-40B4-BE49-F238E27FC236}">
                      <a16:creationId xmlns:a16="http://schemas.microsoft.com/office/drawing/2014/main" id="{1F8C5219-613F-4795-8F9B-D63EC43BB137}"/>
                    </a:ext>
                  </a:extLst>
                </xdr:cNvPr>
                <xdr:cNvGraphicFramePr/>
              </xdr:nvGraphicFramePr>
              <xdr:xfrm>
                <a:off x="6819900" y="1346382"/>
                <a:ext cx="1828800" cy="1911168"/>
              </xdr:xfrm>
              <a:graphic>
                <a:graphicData uri="http://schemas.microsoft.com/office/drawing/2010/slicer">
                  <sle:slicer xmlns:sle="http://schemas.microsoft.com/office/drawing/2010/slicer" name="Type de client 10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8355163" y="14697178"/>
                  <a:ext cx="2183036" cy="1160497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33" name="Synchronisé 10">
                  <a:extLst>
                    <a:ext uri="{FF2B5EF4-FFF2-40B4-BE49-F238E27FC236}">
                      <a16:creationId xmlns:a16="http://schemas.microsoft.com/office/drawing/2014/main" id="{719FA306-7320-4998-AD77-752BB4ED884C}"/>
                    </a:ext>
                  </a:extLst>
                </xdr:cNvPr>
                <xdr:cNvGraphicFramePr/>
              </xdr:nvGraphicFramePr>
              <xdr:xfrm>
                <a:off x="8639175" y="1346382"/>
                <a:ext cx="1828800" cy="1911168"/>
              </xdr:xfrm>
              <a:graphic>
                <a:graphicData uri="http://schemas.microsoft.com/office/drawing/2010/slicer">
                  <sle:slicer xmlns:sle="http://schemas.microsoft.com/office/drawing/2010/slicer" name="Synchronisé 10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0526829" y="14697178"/>
                  <a:ext cx="2183036" cy="1160497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34" name="Année 10">
                  <a:extLst>
                    <a:ext uri="{FF2B5EF4-FFF2-40B4-BE49-F238E27FC236}">
                      <a16:creationId xmlns:a16="http://schemas.microsoft.com/office/drawing/2014/main" id="{DD6C05EA-A024-447D-9071-10C50E62BF38}"/>
                    </a:ext>
                  </a:extLst>
                </xdr:cNvPr>
                <xdr:cNvGraphicFramePr/>
              </xdr:nvGraphicFramePr>
              <xdr:xfrm>
                <a:off x="10458450" y="1346382"/>
                <a:ext cx="1828800" cy="1911168"/>
              </xdr:xfrm>
              <a:graphic>
                <a:graphicData uri="http://schemas.microsoft.com/office/drawing/2010/slicer">
                  <sle:slicer xmlns:sle="http://schemas.microsoft.com/office/drawing/2010/slicer" name="Année 10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2698496" y="14697178"/>
                  <a:ext cx="2183036" cy="1160497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</xdr:grpSp>
    </xdr:grpSp>
    <xdr:clientData/>
  </xdr:twoCellAnchor>
  <xdr:twoCellAnchor>
    <xdr:from>
      <xdr:col>2</xdr:col>
      <xdr:colOff>348227</xdr:colOff>
      <xdr:row>92</xdr:row>
      <xdr:rowOff>51210</xdr:rowOff>
    </xdr:from>
    <xdr:to>
      <xdr:col>19</xdr:col>
      <xdr:colOff>450645</xdr:colOff>
      <xdr:row>112</xdr:row>
      <xdr:rowOff>30726</xdr:rowOff>
    </xdr:to>
    <xdr:grpSp>
      <xdr:nvGrpSpPr>
        <xdr:cNvPr id="150" name="Groupe 149">
          <a:extLst>
            <a:ext uri="{FF2B5EF4-FFF2-40B4-BE49-F238E27FC236}">
              <a16:creationId xmlns:a16="http://schemas.microsoft.com/office/drawing/2014/main" id="{D011821B-DE25-44DF-B96E-72B47541CD13}"/>
            </a:ext>
          </a:extLst>
        </xdr:cNvPr>
        <xdr:cNvGrpSpPr/>
      </xdr:nvGrpSpPr>
      <xdr:grpSpPr>
        <a:xfrm>
          <a:off x="1912867" y="16672970"/>
          <a:ext cx="13401858" cy="3637116"/>
          <a:chOff x="1524000" y="3981450"/>
          <a:chExt cx="9077325" cy="4357687"/>
        </a:xfrm>
      </xdr:grpSpPr>
      <xdr:graphicFrame macro="">
        <xdr:nvGraphicFramePr>
          <xdr:cNvPr id="152" name="Graphique 151">
            <a:extLst>
              <a:ext uri="{FF2B5EF4-FFF2-40B4-BE49-F238E27FC236}">
                <a16:creationId xmlns:a16="http://schemas.microsoft.com/office/drawing/2014/main" id="{D8BCBC20-FD43-44A8-9B36-E588F5272E2A}"/>
              </a:ext>
            </a:extLst>
          </xdr:cNvPr>
          <xdr:cNvGraphicFramePr/>
        </xdr:nvGraphicFramePr>
        <xdr:xfrm>
          <a:off x="1524000" y="5595937"/>
          <a:ext cx="90678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grpSp>
        <xdr:nvGrpSpPr>
          <xdr:cNvPr id="153" name="Groupe 152">
            <a:extLst>
              <a:ext uri="{FF2B5EF4-FFF2-40B4-BE49-F238E27FC236}">
                <a16:creationId xmlns:a16="http://schemas.microsoft.com/office/drawing/2014/main" id="{309C413B-AABF-472B-8C36-33AFCCEC3943}"/>
              </a:ext>
            </a:extLst>
          </xdr:cNvPr>
          <xdr:cNvGrpSpPr/>
        </xdr:nvGrpSpPr>
        <xdr:grpSpPr>
          <a:xfrm>
            <a:off x="1524000" y="3981450"/>
            <a:ext cx="9077325" cy="1628775"/>
            <a:chOff x="2981325" y="4171950"/>
            <a:chExt cx="10868025" cy="2524125"/>
          </a:xfrm>
        </xdr:grpSpPr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54" name="District 12">
                  <a:extLst>
                    <a:ext uri="{FF2B5EF4-FFF2-40B4-BE49-F238E27FC236}">
                      <a16:creationId xmlns:a16="http://schemas.microsoft.com/office/drawing/2014/main" id="{620FC6C9-00E9-4216-976C-753952111F7E}"/>
                    </a:ext>
                  </a:extLst>
                </xdr:cNvPr>
                <xdr:cNvGraphicFramePr/>
              </xdr:nvGraphicFramePr>
              <xdr:xfrm>
                <a:off x="2981325" y="417195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District 12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864033" y="18292097"/>
                  <a:ext cx="2185329" cy="1447035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55" name="Région 12">
                  <a:extLst>
                    <a:ext uri="{FF2B5EF4-FFF2-40B4-BE49-F238E27FC236}">
                      <a16:creationId xmlns:a16="http://schemas.microsoft.com/office/drawing/2014/main" id="{669E4900-971C-472B-8E8B-E86FEF733791}"/>
                    </a:ext>
                  </a:extLst>
                </xdr:cNvPr>
                <xdr:cNvGraphicFramePr/>
              </xdr:nvGraphicFramePr>
              <xdr:xfrm>
                <a:off x="4791075" y="417195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Région 12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4026598" y="18292097"/>
                  <a:ext cx="2185329" cy="1447035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56" name="Type d'activité 7">
                  <a:extLst>
                    <a:ext uri="{FF2B5EF4-FFF2-40B4-BE49-F238E27FC236}">
                      <a16:creationId xmlns:a16="http://schemas.microsoft.com/office/drawing/2014/main" id="{716B66AD-C1B9-43DD-8E6E-738434B08645}"/>
                    </a:ext>
                  </a:extLst>
                </xdr:cNvPr>
                <xdr:cNvGraphicFramePr/>
              </xdr:nvGraphicFramePr>
              <xdr:xfrm>
                <a:off x="6610350" y="417195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Type d'activité 7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6200545" y="18292097"/>
                  <a:ext cx="2185329" cy="1447035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57" name="Type de client 12">
                  <a:extLst>
                    <a:ext uri="{FF2B5EF4-FFF2-40B4-BE49-F238E27FC236}">
                      <a16:creationId xmlns:a16="http://schemas.microsoft.com/office/drawing/2014/main" id="{F8CFEC48-79EF-4C52-B648-4C8B1BBC99A8}"/>
                    </a:ext>
                  </a:extLst>
                </xdr:cNvPr>
                <xdr:cNvGraphicFramePr/>
              </xdr:nvGraphicFramePr>
              <xdr:xfrm>
                <a:off x="8410575" y="417195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Type de client 12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8351729" y="18292097"/>
                  <a:ext cx="2185329" cy="1447035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58" name="Synchronisé 12">
                  <a:extLst>
                    <a:ext uri="{FF2B5EF4-FFF2-40B4-BE49-F238E27FC236}">
                      <a16:creationId xmlns:a16="http://schemas.microsoft.com/office/drawing/2014/main" id="{B7ED41FA-FE0D-4197-980E-9324D431B228}"/>
                    </a:ext>
                  </a:extLst>
                </xdr:cNvPr>
                <xdr:cNvGraphicFramePr/>
              </xdr:nvGraphicFramePr>
              <xdr:xfrm>
                <a:off x="10210800" y="417195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Synchronisé 12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0502912" y="18292097"/>
                  <a:ext cx="2185329" cy="1447035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59" name="Année 12">
                  <a:extLst>
                    <a:ext uri="{FF2B5EF4-FFF2-40B4-BE49-F238E27FC236}">
                      <a16:creationId xmlns:a16="http://schemas.microsoft.com/office/drawing/2014/main" id="{B4629EC8-6990-458F-A89E-3705D0C06762}"/>
                    </a:ext>
                  </a:extLst>
                </xdr:cNvPr>
                <xdr:cNvGraphicFramePr/>
              </xdr:nvGraphicFramePr>
              <xdr:xfrm>
                <a:off x="12020550" y="417195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Année 12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2665477" y="18292097"/>
                  <a:ext cx="2185329" cy="1447035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</xdr:grpSp>
    </xdr:grpSp>
    <xdr:clientData/>
  </xdr:twoCellAnchor>
  <xdr:twoCellAnchor>
    <xdr:from>
      <xdr:col>0</xdr:col>
      <xdr:colOff>738095</xdr:colOff>
      <xdr:row>114</xdr:row>
      <xdr:rowOff>133369</xdr:rowOff>
    </xdr:from>
    <xdr:to>
      <xdr:col>21</xdr:col>
      <xdr:colOff>182692</xdr:colOff>
      <xdr:row>140</xdr:row>
      <xdr:rowOff>20709</xdr:rowOff>
    </xdr:to>
    <xdr:grpSp>
      <xdr:nvGrpSpPr>
        <xdr:cNvPr id="169" name="Groupe 168">
          <a:extLst>
            <a:ext uri="{FF2B5EF4-FFF2-40B4-BE49-F238E27FC236}">
              <a16:creationId xmlns:a16="http://schemas.microsoft.com/office/drawing/2014/main" id="{5207F0CF-5140-47AB-B886-8D91B0958C86}"/>
            </a:ext>
          </a:extLst>
        </xdr:cNvPr>
        <xdr:cNvGrpSpPr/>
      </xdr:nvGrpSpPr>
      <xdr:grpSpPr>
        <a:xfrm>
          <a:off x="738095" y="20676889"/>
          <a:ext cx="15873317" cy="4642220"/>
          <a:chOff x="1009650" y="3876675"/>
          <a:chExt cx="10945233" cy="5019674"/>
        </a:xfrm>
      </xdr:grpSpPr>
      <xdr:graphicFrame macro="">
        <xdr:nvGraphicFramePr>
          <xdr:cNvPr id="170" name="Graphique 169">
            <a:extLst>
              <a:ext uri="{FF2B5EF4-FFF2-40B4-BE49-F238E27FC236}">
                <a16:creationId xmlns:a16="http://schemas.microsoft.com/office/drawing/2014/main" id="{DD4FD017-C353-421B-B49A-5D324BD1FF6F}"/>
              </a:ext>
            </a:extLst>
          </xdr:cNvPr>
          <xdr:cNvGraphicFramePr/>
        </xdr:nvGraphicFramePr>
        <xdr:xfrm>
          <a:off x="1039233" y="5634036"/>
          <a:ext cx="10915650" cy="32623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grpSp>
        <xdr:nvGrpSpPr>
          <xdr:cNvPr id="171" name="Groupe 170">
            <a:extLst>
              <a:ext uri="{FF2B5EF4-FFF2-40B4-BE49-F238E27FC236}">
                <a16:creationId xmlns:a16="http://schemas.microsoft.com/office/drawing/2014/main" id="{DFD06B93-F313-4578-8F8F-818517204C31}"/>
              </a:ext>
            </a:extLst>
          </xdr:cNvPr>
          <xdr:cNvGrpSpPr/>
        </xdr:nvGrpSpPr>
        <xdr:grpSpPr>
          <a:xfrm>
            <a:off x="1009650" y="3876675"/>
            <a:ext cx="10925175" cy="1762125"/>
            <a:chOff x="3295650" y="3838575"/>
            <a:chExt cx="10925175" cy="2533650"/>
          </a:xfrm>
        </xdr:grpSpPr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72" name="District 14">
                  <a:extLst>
                    <a:ext uri="{FF2B5EF4-FFF2-40B4-BE49-F238E27FC236}">
                      <a16:creationId xmlns:a16="http://schemas.microsoft.com/office/drawing/2014/main" id="{83C3891F-D77A-468B-B273-4FBB0286CEFE}"/>
                    </a:ext>
                  </a:extLst>
                </xdr:cNvPr>
                <xdr:cNvGraphicFramePr/>
              </xdr:nvGraphicFramePr>
              <xdr:xfrm>
                <a:off x="3295650" y="3838575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District 14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738095" y="21266309"/>
                  <a:ext cx="2588262" cy="1673748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73" name="Région 14">
                  <a:extLst>
                    <a:ext uri="{FF2B5EF4-FFF2-40B4-BE49-F238E27FC236}">
                      <a16:creationId xmlns:a16="http://schemas.microsoft.com/office/drawing/2014/main" id="{442D515A-A5C7-4C65-BE3E-D512A1635141}"/>
                    </a:ext>
                  </a:extLst>
                </xdr:cNvPr>
                <xdr:cNvGraphicFramePr/>
              </xdr:nvGraphicFramePr>
              <xdr:xfrm>
                <a:off x="5114925" y="3838575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Région 14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3312877" y="21266309"/>
                  <a:ext cx="2588262" cy="1673748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74" name="Type d'activité 9">
                  <a:extLst>
                    <a:ext uri="{FF2B5EF4-FFF2-40B4-BE49-F238E27FC236}">
                      <a16:creationId xmlns:a16="http://schemas.microsoft.com/office/drawing/2014/main" id="{318B485B-8905-4AD2-AF44-B0766DF8611F}"/>
                    </a:ext>
                  </a:extLst>
                </xdr:cNvPr>
                <xdr:cNvGraphicFramePr/>
              </xdr:nvGraphicFramePr>
              <xdr:xfrm>
                <a:off x="6943725" y="38481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Type d'activité 9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5901139" y="21272625"/>
                  <a:ext cx="2588262" cy="1673748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75" name="Type de client 14">
                  <a:extLst>
                    <a:ext uri="{FF2B5EF4-FFF2-40B4-BE49-F238E27FC236}">
                      <a16:creationId xmlns:a16="http://schemas.microsoft.com/office/drawing/2014/main" id="{4E116118-F404-40B0-BAAB-06F276321157}"/>
                    </a:ext>
                  </a:extLst>
                </xdr:cNvPr>
                <xdr:cNvGraphicFramePr/>
              </xdr:nvGraphicFramePr>
              <xdr:xfrm>
                <a:off x="8753475" y="38481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Type de client 14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8462440" y="21272625"/>
                  <a:ext cx="2588262" cy="1673748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76" name="Synchronisé 14">
                  <a:extLst>
                    <a:ext uri="{FF2B5EF4-FFF2-40B4-BE49-F238E27FC236}">
                      <a16:creationId xmlns:a16="http://schemas.microsoft.com/office/drawing/2014/main" id="{B3553AB5-AB98-435B-83AA-290153628272}"/>
                    </a:ext>
                  </a:extLst>
                </xdr:cNvPr>
                <xdr:cNvGraphicFramePr/>
              </xdr:nvGraphicFramePr>
              <xdr:xfrm>
                <a:off x="10572750" y="38481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Synchronisé 14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1037222" y="21272625"/>
                  <a:ext cx="2588262" cy="1673748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77" name="Année 14">
                  <a:extLst>
                    <a:ext uri="{FF2B5EF4-FFF2-40B4-BE49-F238E27FC236}">
                      <a16:creationId xmlns:a16="http://schemas.microsoft.com/office/drawing/2014/main" id="{C5D31D16-700A-4563-B350-99950E693C35}"/>
                    </a:ext>
                  </a:extLst>
                </xdr:cNvPr>
                <xdr:cNvGraphicFramePr/>
              </xdr:nvGraphicFramePr>
              <xdr:xfrm>
                <a:off x="12392025" y="38481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Année 14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3612004" y="21272625"/>
                  <a:ext cx="2588262" cy="1673748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</xdr:grpSp>
    </xdr:grpSp>
    <xdr:clientData/>
  </xdr:twoCellAnchor>
  <xdr:twoCellAnchor>
    <xdr:from>
      <xdr:col>11</xdr:col>
      <xdr:colOff>737419</xdr:colOff>
      <xdr:row>142</xdr:row>
      <xdr:rowOff>184355</xdr:rowOff>
    </xdr:from>
    <xdr:to>
      <xdr:col>21</xdr:col>
      <xdr:colOff>174113</xdr:colOff>
      <xdr:row>168</xdr:row>
      <xdr:rowOff>61450</xdr:rowOff>
    </xdr:to>
    <xdr:grpSp>
      <xdr:nvGrpSpPr>
        <xdr:cNvPr id="178" name="Groupe 177">
          <a:extLst>
            <a:ext uri="{FF2B5EF4-FFF2-40B4-BE49-F238E27FC236}">
              <a16:creationId xmlns:a16="http://schemas.microsoft.com/office/drawing/2014/main" id="{64EBF537-2108-4885-B20E-D1FA7BACCD92}"/>
            </a:ext>
          </a:extLst>
        </xdr:cNvPr>
        <xdr:cNvGrpSpPr/>
      </xdr:nvGrpSpPr>
      <xdr:grpSpPr>
        <a:xfrm>
          <a:off x="9342939" y="25848515"/>
          <a:ext cx="7259894" cy="4631975"/>
          <a:chOff x="1438273" y="1581150"/>
          <a:chExt cx="10839452" cy="5114924"/>
        </a:xfrm>
      </xdr:grpSpPr>
      <xdr:graphicFrame macro="">
        <xdr:nvGraphicFramePr>
          <xdr:cNvPr id="179" name="Graphique 178">
            <a:extLst>
              <a:ext uri="{FF2B5EF4-FFF2-40B4-BE49-F238E27FC236}">
                <a16:creationId xmlns:a16="http://schemas.microsoft.com/office/drawing/2014/main" id="{FDACBF7A-8BE9-4123-A301-95E772CEDF09}"/>
              </a:ext>
            </a:extLst>
          </xdr:cNvPr>
          <xdr:cNvGraphicFramePr/>
        </xdr:nvGraphicFramePr>
        <xdr:xfrm>
          <a:off x="1438273" y="3357561"/>
          <a:ext cx="10839450" cy="33385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grpSp>
        <xdr:nvGrpSpPr>
          <xdr:cNvPr id="180" name="Groupe 179">
            <a:extLst>
              <a:ext uri="{FF2B5EF4-FFF2-40B4-BE49-F238E27FC236}">
                <a16:creationId xmlns:a16="http://schemas.microsoft.com/office/drawing/2014/main" id="{D041785F-9280-49D1-9DEB-24B8C3A1F2CE}"/>
              </a:ext>
            </a:extLst>
          </xdr:cNvPr>
          <xdr:cNvGrpSpPr/>
        </xdr:nvGrpSpPr>
        <xdr:grpSpPr>
          <a:xfrm>
            <a:off x="1447800" y="1581150"/>
            <a:ext cx="10829925" cy="1790700"/>
            <a:chOff x="5486400" y="1676400"/>
            <a:chExt cx="10858500" cy="2543175"/>
          </a:xfrm>
        </xdr:grpSpPr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81" name="District 5">
                  <a:extLst>
                    <a:ext uri="{FF2B5EF4-FFF2-40B4-BE49-F238E27FC236}">
                      <a16:creationId xmlns:a16="http://schemas.microsoft.com/office/drawing/2014/main" id="{0E5F7458-C824-4FD1-ADE7-24BF44A2C78B}"/>
                    </a:ext>
                  </a:extLst>
                </xdr:cNvPr>
                <xdr:cNvGraphicFramePr/>
              </xdr:nvGraphicFramePr>
              <xdr:xfrm>
                <a:off x="5486400" y="169545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District 5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9080520" y="28045124"/>
                  <a:ext cx="1180558" cy="1715328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82" name="Région 5">
                  <a:extLst>
                    <a:ext uri="{FF2B5EF4-FFF2-40B4-BE49-F238E27FC236}">
                      <a16:creationId xmlns:a16="http://schemas.microsoft.com/office/drawing/2014/main" id="{00F6E38B-39FB-456F-A770-9B9E406C2E83}"/>
                    </a:ext>
                  </a:extLst>
                </xdr:cNvPr>
                <xdr:cNvGraphicFramePr/>
              </xdr:nvGraphicFramePr>
              <xdr:xfrm>
                <a:off x="7315200" y="169545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Région 5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0261078" y="28045124"/>
                  <a:ext cx="1180558" cy="1715328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83" name="Type de client 5">
                  <a:extLst>
                    <a:ext uri="{FF2B5EF4-FFF2-40B4-BE49-F238E27FC236}">
                      <a16:creationId xmlns:a16="http://schemas.microsoft.com/office/drawing/2014/main" id="{0E971210-14E6-48CC-BC07-49B311B18E3D}"/>
                    </a:ext>
                  </a:extLst>
                </xdr:cNvPr>
                <xdr:cNvGraphicFramePr/>
              </xdr:nvGraphicFramePr>
              <xdr:xfrm>
                <a:off x="9077325" y="1685925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Type de client 5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1398594" y="28038651"/>
                  <a:ext cx="1180558" cy="1715328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84" name="Equipement de production 1">
                  <a:extLst>
                    <a:ext uri="{FF2B5EF4-FFF2-40B4-BE49-F238E27FC236}">
                      <a16:creationId xmlns:a16="http://schemas.microsoft.com/office/drawing/2014/main" id="{FF2A0626-8FE7-4E5F-B964-463BA0C63439}"/>
                    </a:ext>
                  </a:extLst>
                </xdr:cNvPr>
                <xdr:cNvGraphicFramePr/>
              </xdr:nvGraphicFramePr>
              <xdr:xfrm>
                <a:off x="10906125" y="1685925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Equipement de production 1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2579152" y="28038651"/>
                  <a:ext cx="1180558" cy="1715328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85" name="Synchronisé 5">
                  <a:extLst>
                    <a:ext uri="{FF2B5EF4-FFF2-40B4-BE49-F238E27FC236}">
                      <a16:creationId xmlns:a16="http://schemas.microsoft.com/office/drawing/2014/main" id="{9C5AC9DA-A933-4832-9737-208899B25655}"/>
                    </a:ext>
                  </a:extLst>
                </xdr:cNvPr>
                <xdr:cNvGraphicFramePr/>
              </xdr:nvGraphicFramePr>
              <xdr:xfrm>
                <a:off x="12696825" y="1685925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Synchronisé 5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3735114" y="28038651"/>
                  <a:ext cx="1180558" cy="1715328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86" name="Année 5">
                  <a:extLst>
                    <a:ext uri="{FF2B5EF4-FFF2-40B4-BE49-F238E27FC236}">
                      <a16:creationId xmlns:a16="http://schemas.microsoft.com/office/drawing/2014/main" id="{64D4CFF8-ED69-420E-87D7-778E6A6582A9}"/>
                    </a:ext>
                  </a:extLst>
                </xdr:cNvPr>
                <xdr:cNvGraphicFramePr/>
              </xdr:nvGraphicFramePr>
              <xdr:xfrm>
                <a:off x="14516100" y="16764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Année 5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4909523" y="28032178"/>
                  <a:ext cx="1180558" cy="1715328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</xdr:grpSp>
    </xdr:grpSp>
    <xdr:clientData/>
  </xdr:twoCellAnchor>
  <xdr:twoCellAnchor>
    <xdr:from>
      <xdr:col>0</xdr:col>
      <xdr:colOff>40967</xdr:colOff>
      <xdr:row>143</xdr:row>
      <xdr:rowOff>0</xdr:rowOff>
    </xdr:from>
    <xdr:to>
      <xdr:col>11</xdr:col>
      <xdr:colOff>501855</xdr:colOff>
      <xdr:row>168</xdr:row>
      <xdr:rowOff>20484</xdr:rowOff>
    </xdr:to>
    <xdr:grpSp>
      <xdr:nvGrpSpPr>
        <xdr:cNvPr id="187" name="Groupe 186">
          <a:extLst>
            <a:ext uri="{FF2B5EF4-FFF2-40B4-BE49-F238E27FC236}">
              <a16:creationId xmlns:a16="http://schemas.microsoft.com/office/drawing/2014/main" id="{9175FD43-5F43-41DA-BCBE-71DD74510433}"/>
            </a:ext>
          </a:extLst>
        </xdr:cNvPr>
        <xdr:cNvGrpSpPr/>
      </xdr:nvGrpSpPr>
      <xdr:grpSpPr>
        <a:xfrm>
          <a:off x="40967" y="25847040"/>
          <a:ext cx="9066408" cy="4592484"/>
          <a:chOff x="6219825" y="6886575"/>
          <a:chExt cx="10887075" cy="4224337"/>
        </a:xfrm>
      </xdr:grpSpPr>
      <xdr:graphicFrame macro="">
        <xdr:nvGraphicFramePr>
          <xdr:cNvPr id="188" name="Graphique 187">
            <a:extLst>
              <a:ext uri="{FF2B5EF4-FFF2-40B4-BE49-F238E27FC236}">
                <a16:creationId xmlns:a16="http://schemas.microsoft.com/office/drawing/2014/main" id="{529D5917-1A9B-40B6-B6ED-005B20324CAE}"/>
              </a:ext>
            </a:extLst>
          </xdr:cNvPr>
          <xdr:cNvGraphicFramePr/>
        </xdr:nvGraphicFramePr>
        <xdr:xfrm>
          <a:off x="6219825" y="8367712"/>
          <a:ext cx="10868025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grpSp>
        <xdr:nvGrpSpPr>
          <xdr:cNvPr id="189" name="Groupe 188">
            <a:extLst>
              <a:ext uri="{FF2B5EF4-FFF2-40B4-BE49-F238E27FC236}">
                <a16:creationId xmlns:a16="http://schemas.microsoft.com/office/drawing/2014/main" id="{96E17FCA-DE85-4EFE-B038-825D00455C33}"/>
              </a:ext>
            </a:extLst>
          </xdr:cNvPr>
          <xdr:cNvGrpSpPr/>
        </xdr:nvGrpSpPr>
        <xdr:grpSpPr>
          <a:xfrm>
            <a:off x="6229350" y="6886575"/>
            <a:ext cx="10877550" cy="1476375"/>
            <a:chOff x="6200775" y="5105400"/>
            <a:chExt cx="10877550" cy="2524125"/>
          </a:xfrm>
        </xdr:grpSpPr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90" name="District 15">
                  <a:extLst>
                    <a:ext uri="{FF2B5EF4-FFF2-40B4-BE49-F238E27FC236}">
                      <a16:creationId xmlns:a16="http://schemas.microsoft.com/office/drawing/2014/main" id="{BDC3EA9A-D35A-4952-A63C-5743EC52F18E}"/>
                    </a:ext>
                  </a:extLst>
                </xdr:cNvPr>
                <xdr:cNvGraphicFramePr/>
              </xdr:nvGraphicFramePr>
              <xdr:xfrm>
                <a:off x="6200775" y="51054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District 15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48664" y="28042419"/>
                  <a:ext cx="1477850" cy="1707413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91" name="Région 15">
                  <a:extLst>
                    <a:ext uri="{FF2B5EF4-FFF2-40B4-BE49-F238E27FC236}">
                      <a16:creationId xmlns:a16="http://schemas.microsoft.com/office/drawing/2014/main" id="{C9284204-25C4-45DF-B451-1193BE94302F}"/>
                    </a:ext>
                  </a:extLst>
                </xdr:cNvPr>
                <xdr:cNvGraphicFramePr/>
              </xdr:nvGraphicFramePr>
              <xdr:xfrm>
                <a:off x="8010525" y="51054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Région 15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511119" y="28042419"/>
                  <a:ext cx="1477850" cy="1707413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92" name="Type d'activité 11">
                  <a:extLst>
                    <a:ext uri="{FF2B5EF4-FFF2-40B4-BE49-F238E27FC236}">
                      <a16:creationId xmlns:a16="http://schemas.microsoft.com/office/drawing/2014/main" id="{13E79AFA-4582-46FB-BB64-085AAA0A7718}"/>
                    </a:ext>
                  </a:extLst>
                </xdr:cNvPr>
                <xdr:cNvGraphicFramePr/>
              </xdr:nvGraphicFramePr>
              <xdr:xfrm>
                <a:off x="9820275" y="51054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Type d'activité 11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2973575" y="28042419"/>
                  <a:ext cx="1477850" cy="1707413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93" name="Type de client 15">
                  <a:extLst>
                    <a:ext uri="{FF2B5EF4-FFF2-40B4-BE49-F238E27FC236}">
                      <a16:creationId xmlns:a16="http://schemas.microsoft.com/office/drawing/2014/main" id="{CD73A568-E592-4901-8F6D-C66C0CA67823}"/>
                    </a:ext>
                  </a:extLst>
                </xdr:cNvPr>
                <xdr:cNvGraphicFramePr/>
              </xdr:nvGraphicFramePr>
              <xdr:xfrm>
                <a:off x="11630025" y="51054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Type de client 15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4436030" y="28042419"/>
                  <a:ext cx="1477850" cy="1707413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94" name="Synchronisé 15">
                  <a:extLst>
                    <a:ext uri="{FF2B5EF4-FFF2-40B4-BE49-F238E27FC236}">
                      <a16:creationId xmlns:a16="http://schemas.microsoft.com/office/drawing/2014/main" id="{736B8887-B74E-4122-BFFD-2135B1BCC50D}"/>
                    </a:ext>
                  </a:extLst>
                </xdr:cNvPr>
                <xdr:cNvGraphicFramePr/>
              </xdr:nvGraphicFramePr>
              <xdr:xfrm>
                <a:off x="13439775" y="51054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Synchronisé 15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5898485" y="28042419"/>
                  <a:ext cx="1477850" cy="1707413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95" name="Année 15">
                  <a:extLst>
                    <a:ext uri="{FF2B5EF4-FFF2-40B4-BE49-F238E27FC236}">
                      <a16:creationId xmlns:a16="http://schemas.microsoft.com/office/drawing/2014/main" id="{34D4C98F-A42F-46BC-AD6A-D790230ED469}"/>
                    </a:ext>
                  </a:extLst>
                </xdr:cNvPr>
                <xdr:cNvGraphicFramePr/>
              </xdr:nvGraphicFramePr>
              <xdr:xfrm>
                <a:off x="15249525" y="51054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Année 15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7360940" y="28042419"/>
                  <a:ext cx="1477850" cy="1707413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</xdr:grp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54</xdr:row>
      <xdr:rowOff>9525</xdr:rowOff>
    </xdr:from>
    <xdr:to>
      <xdr:col>1</xdr:col>
      <xdr:colOff>9525</xdr:colOff>
      <xdr:row>55</xdr:row>
      <xdr:rowOff>0</xdr:rowOff>
    </xdr:to>
    <xdr:cxnSp macro="">
      <xdr:nvCxnSpPr>
        <xdr:cNvPr id="9" name="Connecteur droit 8">
          <a:extLst>
            <a:ext uri="{FF2B5EF4-FFF2-40B4-BE49-F238E27FC236}">
              <a16:creationId xmlns:a16="http://schemas.microsoft.com/office/drawing/2014/main" id="{830B9820-6DCB-48BD-BEFB-720855F106DB}"/>
            </a:ext>
          </a:extLst>
        </xdr:cNvPr>
        <xdr:cNvCxnSpPr/>
      </xdr:nvCxnSpPr>
      <xdr:spPr>
        <a:xfrm>
          <a:off x="0" y="7677150"/>
          <a:ext cx="2343150" cy="4953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1362074</xdr:colOff>
      <xdr:row>2</xdr:row>
      <xdr:rowOff>123825</xdr:rowOff>
    </xdr:to>
    <xdr:sp macro="" textlink="">
      <xdr:nvSpPr>
        <xdr:cNvPr id="41" name="ZoneTexte 40">
          <a:extLst>
            <a:ext uri="{FF2B5EF4-FFF2-40B4-BE49-F238E27FC236}">
              <a16:creationId xmlns:a16="http://schemas.microsoft.com/office/drawing/2014/main" id="{83410C05-D016-4A64-A32E-B7BA55575D4C}"/>
            </a:ext>
          </a:extLst>
        </xdr:cNvPr>
        <xdr:cNvSpPr txBox="1"/>
      </xdr:nvSpPr>
      <xdr:spPr>
        <a:xfrm>
          <a:off x="0" y="0"/>
          <a:ext cx="10125074" cy="5048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77000">
              <a:srgbClr val="C00000"/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800" b="1">
              <a:latin typeface="Times New Roman" panose="02020603050405020304" pitchFamily="18" charset="0"/>
              <a:cs typeface="Times New Roman" panose="02020603050405020304" pitchFamily="18" charset="0"/>
            </a:rPr>
            <a:t>Resultats du</a:t>
          </a:r>
          <a:r>
            <a:rPr lang="fr-FR" sz="18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recensement des auto producteurs auprés des clients MT de la STEG</a:t>
          </a:r>
          <a:endParaRPr lang="fr-FR" sz="12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695325</xdr:colOff>
      <xdr:row>4</xdr:row>
      <xdr:rowOff>123825</xdr:rowOff>
    </xdr:from>
    <xdr:to>
      <xdr:col>5</xdr:col>
      <xdr:colOff>28372</xdr:colOff>
      <xdr:row>6</xdr:row>
      <xdr:rowOff>110295</xdr:rowOff>
    </xdr:to>
    <xdr:grpSp>
      <xdr:nvGrpSpPr>
        <xdr:cNvPr id="6" name="Groupe 5">
          <a:extLst>
            <a:ext uri="{FF2B5EF4-FFF2-40B4-BE49-F238E27FC236}">
              <a16:creationId xmlns:a16="http://schemas.microsoft.com/office/drawing/2014/main" id="{164206BA-EC43-4B0C-88D2-F7B8A9171D1B}"/>
            </a:ext>
          </a:extLst>
        </xdr:cNvPr>
        <xdr:cNvGrpSpPr/>
      </xdr:nvGrpSpPr>
      <xdr:grpSpPr>
        <a:xfrm>
          <a:off x="9511242" y="843492"/>
          <a:ext cx="1026380" cy="621470"/>
          <a:chOff x="9458325" y="695325"/>
          <a:chExt cx="1447597" cy="634170"/>
        </a:xfrm>
      </xdr:grpSpPr>
      <xdr:pic>
        <xdr:nvPicPr>
          <xdr:cNvPr id="59" name="Image 58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FD5A81E0-7DAF-480B-8D7A-6296221EB3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58325" y="695325"/>
            <a:ext cx="1447597" cy="634170"/>
          </a:xfrm>
          <a:prstGeom prst="rect">
            <a:avLst/>
          </a:prstGeom>
          <a:ln>
            <a:noFill/>
          </a:ln>
          <a:effectLst>
            <a:softEdge rad="112500"/>
          </a:effectLst>
        </xdr:spPr>
      </xdr:pic>
      <xdr:sp macro="" textlink="">
        <xdr:nvSpPr>
          <xdr:cNvPr id="5" name="ZoneTexte 4">
            <a:extLst>
              <a:ext uri="{FF2B5EF4-FFF2-40B4-BE49-F238E27FC236}">
                <a16:creationId xmlns:a16="http://schemas.microsoft.com/office/drawing/2014/main" id="{147F6FBC-E699-4D84-BB30-91563590B2C9}"/>
              </a:ext>
            </a:extLst>
          </xdr:cNvPr>
          <xdr:cNvSpPr txBox="1"/>
        </xdr:nvSpPr>
        <xdr:spPr>
          <a:xfrm>
            <a:off x="9801225" y="857250"/>
            <a:ext cx="790575" cy="219075"/>
          </a:xfrm>
          <a:prstGeom prst="rect">
            <a:avLst/>
          </a:prstGeom>
          <a:solidFill>
            <a:schemeClr val="accent5">
              <a:lumMod val="7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100"/>
              <a:t>Retour</a:t>
            </a:r>
          </a:p>
        </xdr:txBody>
      </xdr:sp>
    </xdr:grpSp>
    <xdr:clientData/>
  </xdr:twoCellAnchor>
  <xdr:twoCellAnchor>
    <xdr:from>
      <xdr:col>0</xdr:col>
      <xdr:colOff>2028265</xdr:colOff>
      <xdr:row>67</xdr:row>
      <xdr:rowOff>134470</xdr:rowOff>
    </xdr:from>
    <xdr:to>
      <xdr:col>7</xdr:col>
      <xdr:colOff>1030941</xdr:colOff>
      <xdr:row>85</xdr:row>
      <xdr:rowOff>134471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FF588154-19F5-443B-A97B-5F9C668105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89</xdr:row>
      <xdr:rowOff>9525</xdr:rowOff>
    </xdr:from>
    <xdr:to>
      <xdr:col>1</xdr:col>
      <xdr:colOff>9525</xdr:colOff>
      <xdr:row>90</xdr:row>
      <xdr:rowOff>0</xdr:rowOff>
    </xdr:to>
    <xdr:cxnSp macro="">
      <xdr:nvCxnSpPr>
        <xdr:cNvPr id="52" name="Connecteur droit 51">
          <a:extLst>
            <a:ext uri="{FF2B5EF4-FFF2-40B4-BE49-F238E27FC236}">
              <a16:creationId xmlns:a16="http://schemas.microsoft.com/office/drawing/2014/main" id="{543A9107-DB63-4ACE-B406-FFF423BBAAFE}"/>
            </a:ext>
          </a:extLst>
        </xdr:cNvPr>
        <xdr:cNvCxnSpPr/>
      </xdr:nvCxnSpPr>
      <xdr:spPr>
        <a:xfrm>
          <a:off x="0" y="10810875"/>
          <a:ext cx="2371725" cy="609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124665</xdr:colOff>
      <xdr:row>98</xdr:row>
      <xdr:rowOff>89647</xdr:rowOff>
    </xdr:from>
    <xdr:to>
      <xdr:col>7</xdr:col>
      <xdr:colOff>952500</xdr:colOff>
      <xdr:row>115</xdr:row>
      <xdr:rowOff>89648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A2E2AA93-BE9C-4776-90B9-14775A556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838200</xdr:colOff>
      <xdr:row>119</xdr:row>
      <xdr:rowOff>9525</xdr:rowOff>
    </xdr:from>
    <xdr:to>
      <xdr:col>1</xdr:col>
      <xdr:colOff>9525</xdr:colOff>
      <xdr:row>120</xdr:row>
      <xdr:rowOff>0</xdr:rowOff>
    </xdr:to>
    <xdr:cxnSp macro="">
      <xdr:nvCxnSpPr>
        <xdr:cNvPr id="58" name="Connecteur droit 57">
          <a:extLst>
            <a:ext uri="{FF2B5EF4-FFF2-40B4-BE49-F238E27FC236}">
              <a16:creationId xmlns:a16="http://schemas.microsoft.com/office/drawing/2014/main" id="{E3082E54-69C5-4DCD-A7C4-D7F7FE806E28}"/>
            </a:ext>
          </a:extLst>
        </xdr:cNvPr>
        <xdr:cNvCxnSpPr/>
      </xdr:nvCxnSpPr>
      <xdr:spPr>
        <a:xfrm>
          <a:off x="838200" y="24126825"/>
          <a:ext cx="1533525" cy="5334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85725</xdr:colOff>
      <xdr:row>125</xdr:row>
      <xdr:rowOff>147637</xdr:rowOff>
    </xdr:from>
    <xdr:to>
      <xdr:col>6</xdr:col>
      <xdr:colOff>1323975</xdr:colOff>
      <xdr:row>140</xdr:row>
      <xdr:rowOff>33337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1235A207-7B5D-41AD-A41E-7C74131477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552450</xdr:colOff>
      <xdr:row>144</xdr:row>
      <xdr:rowOff>9525</xdr:rowOff>
    </xdr:from>
    <xdr:to>
      <xdr:col>1</xdr:col>
      <xdr:colOff>9525</xdr:colOff>
      <xdr:row>145</xdr:row>
      <xdr:rowOff>0</xdr:rowOff>
    </xdr:to>
    <xdr:cxnSp macro="">
      <xdr:nvCxnSpPr>
        <xdr:cNvPr id="61" name="Connecteur droit 60">
          <a:extLst>
            <a:ext uri="{FF2B5EF4-FFF2-40B4-BE49-F238E27FC236}">
              <a16:creationId xmlns:a16="http://schemas.microsoft.com/office/drawing/2014/main" id="{D764639B-1462-4098-A582-D300E1ECFA71}"/>
            </a:ext>
          </a:extLst>
        </xdr:cNvPr>
        <xdr:cNvCxnSpPr/>
      </xdr:nvCxnSpPr>
      <xdr:spPr>
        <a:xfrm>
          <a:off x="552450" y="29260800"/>
          <a:ext cx="1819275" cy="571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4761</xdr:colOff>
      <xdr:row>153</xdr:row>
      <xdr:rowOff>100012</xdr:rowOff>
    </xdr:from>
    <xdr:to>
      <xdr:col>8</xdr:col>
      <xdr:colOff>67235</xdr:colOff>
      <xdr:row>167</xdr:row>
      <xdr:rowOff>176212</xdr:rowOff>
    </xdr:to>
    <xdr:graphicFrame macro="">
      <xdr:nvGraphicFramePr>
        <xdr:cNvPr id="16" name="Graphique 15">
          <a:extLst>
            <a:ext uri="{FF2B5EF4-FFF2-40B4-BE49-F238E27FC236}">
              <a16:creationId xmlns:a16="http://schemas.microsoft.com/office/drawing/2014/main" id="{F154BB19-C8DB-4EFA-B12A-3938DA574A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174</xdr:row>
      <xdr:rowOff>9525</xdr:rowOff>
    </xdr:from>
    <xdr:to>
      <xdr:col>1</xdr:col>
      <xdr:colOff>9525</xdr:colOff>
      <xdr:row>175</xdr:row>
      <xdr:rowOff>0</xdr:rowOff>
    </xdr:to>
    <xdr:cxnSp macro="">
      <xdr:nvCxnSpPr>
        <xdr:cNvPr id="62" name="Connecteur droit 61">
          <a:extLst>
            <a:ext uri="{FF2B5EF4-FFF2-40B4-BE49-F238E27FC236}">
              <a16:creationId xmlns:a16="http://schemas.microsoft.com/office/drawing/2014/main" id="{E8D23304-4FA8-4574-B7BC-69DA49390A1F}"/>
            </a:ext>
          </a:extLst>
        </xdr:cNvPr>
        <xdr:cNvCxnSpPr/>
      </xdr:nvCxnSpPr>
      <xdr:spPr>
        <a:xfrm>
          <a:off x="0" y="10810875"/>
          <a:ext cx="2371725" cy="609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208</xdr:row>
      <xdr:rowOff>9525</xdr:rowOff>
    </xdr:from>
    <xdr:to>
      <xdr:col>1</xdr:col>
      <xdr:colOff>9525</xdr:colOff>
      <xdr:row>209</xdr:row>
      <xdr:rowOff>0</xdr:rowOff>
    </xdr:to>
    <xdr:cxnSp macro="">
      <xdr:nvCxnSpPr>
        <xdr:cNvPr id="64" name="Connecteur droit 63">
          <a:extLst>
            <a:ext uri="{FF2B5EF4-FFF2-40B4-BE49-F238E27FC236}">
              <a16:creationId xmlns:a16="http://schemas.microsoft.com/office/drawing/2014/main" id="{E77AA5B5-5909-48F8-805B-E0E654081812}"/>
            </a:ext>
          </a:extLst>
        </xdr:cNvPr>
        <xdr:cNvCxnSpPr/>
      </xdr:nvCxnSpPr>
      <xdr:spPr>
        <a:xfrm>
          <a:off x="0" y="18002250"/>
          <a:ext cx="2371725" cy="561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217</xdr:row>
      <xdr:rowOff>71436</xdr:rowOff>
    </xdr:from>
    <xdr:to>
      <xdr:col>6</xdr:col>
      <xdr:colOff>2085975</xdr:colOff>
      <xdr:row>234</xdr:row>
      <xdr:rowOff>76199</xdr:rowOff>
    </xdr:to>
    <xdr:graphicFrame macro="">
      <xdr:nvGraphicFramePr>
        <xdr:cNvPr id="65" name="Graphique 64">
          <a:extLst>
            <a:ext uri="{FF2B5EF4-FFF2-40B4-BE49-F238E27FC236}">
              <a16:creationId xmlns:a16="http://schemas.microsoft.com/office/drawing/2014/main" id="{EB913F40-C9C3-467D-AE0E-429225EADD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838200</xdr:colOff>
      <xdr:row>238</xdr:row>
      <xdr:rowOff>9525</xdr:rowOff>
    </xdr:from>
    <xdr:to>
      <xdr:col>1</xdr:col>
      <xdr:colOff>9525</xdr:colOff>
      <xdr:row>239</xdr:row>
      <xdr:rowOff>0</xdr:rowOff>
    </xdr:to>
    <xdr:cxnSp macro="">
      <xdr:nvCxnSpPr>
        <xdr:cNvPr id="66" name="Connecteur droit 65">
          <a:extLst>
            <a:ext uri="{FF2B5EF4-FFF2-40B4-BE49-F238E27FC236}">
              <a16:creationId xmlns:a16="http://schemas.microsoft.com/office/drawing/2014/main" id="{47AD34ED-8A5B-47D4-9331-C7F5B9F7CA6C}"/>
            </a:ext>
          </a:extLst>
        </xdr:cNvPr>
        <xdr:cNvCxnSpPr/>
      </xdr:nvCxnSpPr>
      <xdr:spPr>
        <a:xfrm>
          <a:off x="838200" y="24126825"/>
          <a:ext cx="1533525" cy="5334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85725</xdr:colOff>
      <xdr:row>244</xdr:row>
      <xdr:rowOff>147637</xdr:rowOff>
    </xdr:from>
    <xdr:to>
      <xdr:col>6</xdr:col>
      <xdr:colOff>2038350</xdr:colOff>
      <xdr:row>261</xdr:row>
      <xdr:rowOff>33337</xdr:rowOff>
    </xdr:to>
    <xdr:graphicFrame macro="">
      <xdr:nvGraphicFramePr>
        <xdr:cNvPr id="67" name="Graphique 66">
          <a:extLst>
            <a:ext uri="{FF2B5EF4-FFF2-40B4-BE49-F238E27FC236}">
              <a16:creationId xmlns:a16="http://schemas.microsoft.com/office/drawing/2014/main" id="{124874D5-36E4-404B-9056-E0523E31B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552450</xdr:colOff>
      <xdr:row>265</xdr:row>
      <xdr:rowOff>9525</xdr:rowOff>
    </xdr:from>
    <xdr:to>
      <xdr:col>1</xdr:col>
      <xdr:colOff>9525</xdr:colOff>
      <xdr:row>266</xdr:row>
      <xdr:rowOff>0</xdr:rowOff>
    </xdr:to>
    <xdr:cxnSp macro="">
      <xdr:nvCxnSpPr>
        <xdr:cNvPr id="68" name="Connecteur droit 67">
          <a:extLst>
            <a:ext uri="{FF2B5EF4-FFF2-40B4-BE49-F238E27FC236}">
              <a16:creationId xmlns:a16="http://schemas.microsoft.com/office/drawing/2014/main" id="{CE737278-EAEC-439F-BD86-C1231A3365C3}"/>
            </a:ext>
          </a:extLst>
        </xdr:cNvPr>
        <xdr:cNvCxnSpPr/>
      </xdr:nvCxnSpPr>
      <xdr:spPr>
        <a:xfrm>
          <a:off x="552450" y="29260800"/>
          <a:ext cx="1819275" cy="571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14287</xdr:colOff>
      <xdr:row>273</xdr:row>
      <xdr:rowOff>185737</xdr:rowOff>
    </xdr:from>
    <xdr:to>
      <xdr:col>6</xdr:col>
      <xdr:colOff>1533526</xdr:colOff>
      <xdr:row>289</xdr:row>
      <xdr:rowOff>66675</xdr:rowOff>
    </xdr:to>
    <xdr:graphicFrame macro="">
      <xdr:nvGraphicFramePr>
        <xdr:cNvPr id="69" name="Graphique 68">
          <a:extLst>
            <a:ext uri="{FF2B5EF4-FFF2-40B4-BE49-F238E27FC236}">
              <a16:creationId xmlns:a16="http://schemas.microsoft.com/office/drawing/2014/main" id="{183CD29D-1B41-4975-8992-55507E4CF9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294</xdr:row>
      <xdr:rowOff>9525</xdr:rowOff>
    </xdr:from>
    <xdr:to>
      <xdr:col>1</xdr:col>
      <xdr:colOff>9525</xdr:colOff>
      <xdr:row>295</xdr:row>
      <xdr:rowOff>0</xdr:rowOff>
    </xdr:to>
    <xdr:cxnSp macro="">
      <xdr:nvCxnSpPr>
        <xdr:cNvPr id="86" name="Connecteur droit 85">
          <a:extLst>
            <a:ext uri="{FF2B5EF4-FFF2-40B4-BE49-F238E27FC236}">
              <a16:creationId xmlns:a16="http://schemas.microsoft.com/office/drawing/2014/main" id="{0D8D7CF6-3D41-4A87-8F57-CBBEB943557C}"/>
            </a:ext>
          </a:extLst>
        </xdr:cNvPr>
        <xdr:cNvCxnSpPr/>
      </xdr:nvCxnSpPr>
      <xdr:spPr>
        <a:xfrm>
          <a:off x="0" y="35413950"/>
          <a:ext cx="2371725" cy="381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308</xdr:row>
      <xdr:rowOff>0</xdr:rowOff>
    </xdr:from>
    <xdr:to>
      <xdr:col>6</xdr:col>
      <xdr:colOff>1343025</xdr:colOff>
      <xdr:row>325</xdr:row>
      <xdr:rowOff>76200</xdr:rowOff>
    </xdr:to>
    <xdr:graphicFrame macro="">
      <xdr:nvGraphicFramePr>
        <xdr:cNvPr id="87" name="Graphique 86">
          <a:extLst>
            <a:ext uri="{FF2B5EF4-FFF2-40B4-BE49-F238E27FC236}">
              <a16:creationId xmlns:a16="http://schemas.microsoft.com/office/drawing/2014/main" id="{50826AE3-4AE5-4905-A949-3A291BA5FC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329</xdr:row>
      <xdr:rowOff>9525</xdr:rowOff>
    </xdr:from>
    <xdr:to>
      <xdr:col>1</xdr:col>
      <xdr:colOff>9525</xdr:colOff>
      <xdr:row>330</xdr:row>
      <xdr:rowOff>0</xdr:rowOff>
    </xdr:to>
    <xdr:cxnSp macro="">
      <xdr:nvCxnSpPr>
        <xdr:cNvPr id="88" name="Connecteur droit 87">
          <a:extLst>
            <a:ext uri="{FF2B5EF4-FFF2-40B4-BE49-F238E27FC236}">
              <a16:creationId xmlns:a16="http://schemas.microsoft.com/office/drawing/2014/main" id="{F93594FC-F4BB-4C56-8C31-FDEE0B4702E6}"/>
            </a:ext>
          </a:extLst>
        </xdr:cNvPr>
        <xdr:cNvCxnSpPr/>
      </xdr:nvCxnSpPr>
      <xdr:spPr>
        <a:xfrm>
          <a:off x="0" y="42424350"/>
          <a:ext cx="2371725" cy="381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23811</xdr:colOff>
      <xdr:row>338</xdr:row>
      <xdr:rowOff>80961</xdr:rowOff>
    </xdr:from>
    <xdr:to>
      <xdr:col>7</xdr:col>
      <xdr:colOff>514349</xdr:colOff>
      <xdr:row>357</xdr:row>
      <xdr:rowOff>85724</xdr:rowOff>
    </xdr:to>
    <xdr:graphicFrame macro="">
      <xdr:nvGraphicFramePr>
        <xdr:cNvPr id="89" name="Graphique 88">
          <a:extLst>
            <a:ext uri="{FF2B5EF4-FFF2-40B4-BE49-F238E27FC236}">
              <a16:creationId xmlns:a16="http://schemas.microsoft.com/office/drawing/2014/main" id="{8A1BA247-97C5-434F-AF6C-4D331CBC2A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838200</xdr:colOff>
      <xdr:row>361</xdr:row>
      <xdr:rowOff>9525</xdr:rowOff>
    </xdr:from>
    <xdr:to>
      <xdr:col>1</xdr:col>
      <xdr:colOff>9525</xdr:colOff>
      <xdr:row>362</xdr:row>
      <xdr:rowOff>0</xdr:rowOff>
    </xdr:to>
    <xdr:cxnSp macro="">
      <xdr:nvCxnSpPr>
        <xdr:cNvPr id="90" name="Connecteur droit 89">
          <a:extLst>
            <a:ext uri="{FF2B5EF4-FFF2-40B4-BE49-F238E27FC236}">
              <a16:creationId xmlns:a16="http://schemas.microsoft.com/office/drawing/2014/main" id="{F77AA71D-E272-4A94-9976-A3268E7D131D}"/>
            </a:ext>
          </a:extLst>
        </xdr:cNvPr>
        <xdr:cNvCxnSpPr/>
      </xdr:nvCxnSpPr>
      <xdr:spPr>
        <a:xfrm>
          <a:off x="838200" y="48482250"/>
          <a:ext cx="1533525" cy="762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85725</xdr:colOff>
      <xdr:row>367</xdr:row>
      <xdr:rowOff>147637</xdr:rowOff>
    </xdr:from>
    <xdr:to>
      <xdr:col>6</xdr:col>
      <xdr:colOff>1323975</xdr:colOff>
      <xdr:row>382</xdr:row>
      <xdr:rowOff>33337</xdr:rowOff>
    </xdr:to>
    <xdr:graphicFrame macro="">
      <xdr:nvGraphicFramePr>
        <xdr:cNvPr id="91" name="Graphique 90">
          <a:extLst>
            <a:ext uri="{FF2B5EF4-FFF2-40B4-BE49-F238E27FC236}">
              <a16:creationId xmlns:a16="http://schemas.microsoft.com/office/drawing/2014/main" id="{2063CC12-F043-406F-809A-ED1687BAF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552450</xdr:colOff>
      <xdr:row>386</xdr:row>
      <xdr:rowOff>9525</xdr:rowOff>
    </xdr:from>
    <xdr:to>
      <xdr:col>1</xdr:col>
      <xdr:colOff>9525</xdr:colOff>
      <xdr:row>387</xdr:row>
      <xdr:rowOff>0</xdr:rowOff>
    </xdr:to>
    <xdr:cxnSp macro="">
      <xdr:nvCxnSpPr>
        <xdr:cNvPr id="92" name="Connecteur droit 91">
          <a:extLst>
            <a:ext uri="{FF2B5EF4-FFF2-40B4-BE49-F238E27FC236}">
              <a16:creationId xmlns:a16="http://schemas.microsoft.com/office/drawing/2014/main" id="{9186F770-E410-4B2B-89BE-2FAACB88EB6F}"/>
            </a:ext>
          </a:extLst>
        </xdr:cNvPr>
        <xdr:cNvCxnSpPr/>
      </xdr:nvCxnSpPr>
      <xdr:spPr>
        <a:xfrm>
          <a:off x="552450" y="53968650"/>
          <a:ext cx="1819275" cy="571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4762</xdr:colOff>
      <xdr:row>395</xdr:row>
      <xdr:rowOff>100011</xdr:rowOff>
    </xdr:from>
    <xdr:to>
      <xdr:col>6</xdr:col>
      <xdr:colOff>1524001</xdr:colOff>
      <xdr:row>411</xdr:row>
      <xdr:rowOff>180974</xdr:rowOff>
    </xdr:to>
    <xdr:graphicFrame macro="">
      <xdr:nvGraphicFramePr>
        <xdr:cNvPr id="93" name="Graphique 92">
          <a:extLst>
            <a:ext uri="{FF2B5EF4-FFF2-40B4-BE49-F238E27FC236}">
              <a16:creationId xmlns:a16="http://schemas.microsoft.com/office/drawing/2014/main" id="{2ED452AD-3C5E-428A-92C9-4E6AE7CF6C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57149</xdr:colOff>
      <xdr:row>187</xdr:row>
      <xdr:rowOff>104775</xdr:rowOff>
    </xdr:from>
    <xdr:to>
      <xdr:col>7</xdr:col>
      <xdr:colOff>1490382</xdr:colOff>
      <xdr:row>204</xdr:row>
      <xdr:rowOff>33618</xdr:rowOff>
    </xdr:to>
    <xdr:graphicFrame macro="">
      <xdr:nvGraphicFramePr>
        <xdr:cNvPr id="18" name="Graphique 17">
          <a:extLst>
            <a:ext uri="{FF2B5EF4-FFF2-40B4-BE49-F238E27FC236}">
              <a16:creationId xmlns:a16="http://schemas.microsoft.com/office/drawing/2014/main" id="{4D645F81-FE88-4788-A240-2B62DEEA4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76200</xdr:colOff>
      <xdr:row>427</xdr:row>
      <xdr:rowOff>71436</xdr:rowOff>
    </xdr:from>
    <xdr:to>
      <xdr:col>2</xdr:col>
      <xdr:colOff>1247776</xdr:colOff>
      <xdr:row>447</xdr:row>
      <xdr:rowOff>168087</xdr:rowOff>
    </xdr:to>
    <xdr:graphicFrame macro="">
      <xdr:nvGraphicFramePr>
        <xdr:cNvPr id="96" name="Graphique 95">
          <a:extLst>
            <a:ext uri="{FF2B5EF4-FFF2-40B4-BE49-F238E27FC236}">
              <a16:creationId xmlns:a16="http://schemas.microsoft.com/office/drawing/2014/main" id="{819CA1C3-7C81-4362-87A0-A6A24F0C0C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1933575</xdr:colOff>
      <xdr:row>427</xdr:row>
      <xdr:rowOff>57149</xdr:rowOff>
    </xdr:from>
    <xdr:to>
      <xdr:col>7</xdr:col>
      <xdr:colOff>466725</xdr:colOff>
      <xdr:row>448</xdr:row>
      <xdr:rowOff>9524</xdr:rowOff>
    </xdr:to>
    <xdr:graphicFrame macro="">
      <xdr:nvGraphicFramePr>
        <xdr:cNvPr id="97" name="Graphique 96">
          <a:extLst>
            <a:ext uri="{FF2B5EF4-FFF2-40B4-BE49-F238E27FC236}">
              <a16:creationId xmlns:a16="http://schemas.microsoft.com/office/drawing/2014/main" id="{F05A5F7E-B2FD-4863-9D8E-DC0B58BED5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469</xdr:row>
      <xdr:rowOff>0</xdr:rowOff>
    </xdr:from>
    <xdr:to>
      <xdr:col>7</xdr:col>
      <xdr:colOff>1497366</xdr:colOff>
      <xdr:row>485</xdr:row>
      <xdr:rowOff>62389</xdr:rowOff>
    </xdr:to>
    <xdr:graphicFrame macro="">
      <xdr:nvGraphicFramePr>
        <xdr:cNvPr id="32" name="Graphique 31">
          <a:extLst>
            <a:ext uri="{FF2B5EF4-FFF2-40B4-BE49-F238E27FC236}">
              <a16:creationId xmlns:a16="http://schemas.microsoft.com/office/drawing/2014/main" id="{B82ACEA3-72A6-479E-9E88-7287F2675D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486</xdr:row>
      <xdr:rowOff>0</xdr:rowOff>
    </xdr:from>
    <xdr:to>
      <xdr:col>7</xdr:col>
      <xdr:colOff>1497367</xdr:colOff>
      <xdr:row>502</xdr:row>
      <xdr:rowOff>62389</xdr:rowOff>
    </xdr:to>
    <xdr:graphicFrame macro="">
      <xdr:nvGraphicFramePr>
        <xdr:cNvPr id="34" name="Graphique 33">
          <a:extLst>
            <a:ext uri="{FF2B5EF4-FFF2-40B4-BE49-F238E27FC236}">
              <a16:creationId xmlns:a16="http://schemas.microsoft.com/office/drawing/2014/main" id="{CFFC87C6-43B9-4C91-A7CE-8852AFE2B8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133350</xdr:rowOff>
    </xdr:from>
    <xdr:to>
      <xdr:col>14</xdr:col>
      <xdr:colOff>485775</xdr:colOff>
      <xdr:row>41</xdr:row>
      <xdr:rowOff>28575</xdr:rowOff>
    </xdr:to>
    <xdr:grpSp>
      <xdr:nvGrpSpPr>
        <xdr:cNvPr id="30" name="Groupe 29">
          <a:extLst>
            <a:ext uri="{FF2B5EF4-FFF2-40B4-BE49-F238E27FC236}">
              <a16:creationId xmlns:a16="http://schemas.microsoft.com/office/drawing/2014/main" id="{822AA4AD-D12A-44B0-96DB-41D9BC0D306C}"/>
            </a:ext>
          </a:extLst>
        </xdr:cNvPr>
        <xdr:cNvGrpSpPr/>
      </xdr:nvGrpSpPr>
      <xdr:grpSpPr>
        <a:xfrm>
          <a:off x="0" y="3425190"/>
          <a:ext cx="24839295" cy="4101465"/>
          <a:chOff x="409575" y="752475"/>
          <a:chExt cx="10896600" cy="4410075"/>
        </a:xfrm>
      </xdr:grpSpPr>
      <xdr:graphicFrame macro="">
        <xdr:nvGraphicFramePr>
          <xdr:cNvPr id="2" name="Graphique 1">
            <a:extLst>
              <a:ext uri="{FF2B5EF4-FFF2-40B4-BE49-F238E27FC236}">
                <a16:creationId xmlns:a16="http://schemas.microsoft.com/office/drawing/2014/main" id="{3EF0D2D7-53C2-4429-A581-789FC78C298A}"/>
              </a:ext>
            </a:extLst>
          </xdr:cNvPr>
          <xdr:cNvGraphicFramePr/>
        </xdr:nvGraphicFramePr>
        <xdr:xfrm>
          <a:off x="409575" y="2500312"/>
          <a:ext cx="10896599" cy="266223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29" name="Groupe 28">
            <a:extLst>
              <a:ext uri="{FF2B5EF4-FFF2-40B4-BE49-F238E27FC236}">
                <a16:creationId xmlns:a16="http://schemas.microsoft.com/office/drawing/2014/main" id="{C5C4301D-C0C8-4E42-82E5-853FED568C1B}"/>
              </a:ext>
            </a:extLst>
          </xdr:cNvPr>
          <xdr:cNvGrpSpPr/>
        </xdr:nvGrpSpPr>
        <xdr:grpSpPr>
          <a:xfrm>
            <a:off x="419100" y="752475"/>
            <a:ext cx="10887075" cy="1762125"/>
            <a:chOff x="419100" y="752475"/>
            <a:chExt cx="10887075" cy="2533650"/>
          </a:xfrm>
        </xdr:grpSpPr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3" name="District 6">
                  <a:extLst>
                    <a:ext uri="{FF2B5EF4-FFF2-40B4-BE49-F238E27FC236}">
                      <a16:creationId xmlns:a16="http://schemas.microsoft.com/office/drawing/2014/main" id="{3146C134-134E-4FBA-AD79-DDBCB2A05BA4}"/>
                    </a:ext>
                  </a:extLst>
                </xdr:cNvPr>
                <xdr:cNvGraphicFramePr/>
              </xdr:nvGraphicFramePr>
              <xdr:xfrm>
                <a:off x="419100" y="752475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District 6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20157" y="3562350"/>
                  <a:ext cx="3870214" cy="1702419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24" name="Région 6">
                  <a:extLst>
                    <a:ext uri="{FF2B5EF4-FFF2-40B4-BE49-F238E27FC236}">
                      <a16:creationId xmlns:a16="http://schemas.microsoft.com/office/drawing/2014/main" id="{22033BF9-9D88-44C0-9744-52BA2A938A10}"/>
                    </a:ext>
                  </a:extLst>
                </xdr:cNvPr>
                <xdr:cNvGraphicFramePr/>
              </xdr:nvGraphicFramePr>
              <xdr:xfrm>
                <a:off x="2238375" y="7620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Région 6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3870214" y="3568774"/>
                  <a:ext cx="3870214" cy="1702419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25" name="Type d'activité">
                  <a:extLst>
                    <a:ext uri="{FF2B5EF4-FFF2-40B4-BE49-F238E27FC236}">
                      <a16:creationId xmlns:a16="http://schemas.microsoft.com/office/drawing/2014/main" id="{23C0575E-4950-47B7-A160-7EE5ED3A2BA0}"/>
                    </a:ext>
                  </a:extLst>
                </xdr:cNvPr>
                <xdr:cNvGraphicFramePr/>
              </xdr:nvGraphicFramePr>
              <xdr:xfrm>
                <a:off x="4048125" y="7620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Type d'activité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7700113" y="3568774"/>
                  <a:ext cx="3870214" cy="1702419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26" name="Type de client 6">
                  <a:extLst>
                    <a:ext uri="{FF2B5EF4-FFF2-40B4-BE49-F238E27FC236}">
                      <a16:creationId xmlns:a16="http://schemas.microsoft.com/office/drawing/2014/main" id="{8701D083-4963-4DDD-826A-4E7C82A85202}"/>
                    </a:ext>
                  </a:extLst>
                </xdr:cNvPr>
                <xdr:cNvGraphicFramePr/>
              </xdr:nvGraphicFramePr>
              <xdr:xfrm>
                <a:off x="5857875" y="7620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Type de client 6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1530012" y="3568774"/>
                  <a:ext cx="3870214" cy="1702419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27" name="Synchronisé 6">
                  <a:extLst>
                    <a:ext uri="{FF2B5EF4-FFF2-40B4-BE49-F238E27FC236}">
                      <a16:creationId xmlns:a16="http://schemas.microsoft.com/office/drawing/2014/main" id="{A0F6B6F8-5FA0-4855-8A43-3C1AFB674AB9}"/>
                    </a:ext>
                  </a:extLst>
                </xdr:cNvPr>
                <xdr:cNvGraphicFramePr/>
              </xdr:nvGraphicFramePr>
              <xdr:xfrm>
                <a:off x="7677150" y="7620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Synchronisé 6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5380069" y="3568774"/>
                  <a:ext cx="3870214" cy="1702419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28" name="Année 6">
                  <a:extLst>
                    <a:ext uri="{FF2B5EF4-FFF2-40B4-BE49-F238E27FC236}">
                      <a16:creationId xmlns:a16="http://schemas.microsoft.com/office/drawing/2014/main" id="{0232CA79-5200-4EFD-AD09-CCFF9B36EF3A}"/>
                    </a:ext>
                  </a:extLst>
                </xdr:cNvPr>
                <xdr:cNvGraphicFramePr/>
              </xdr:nvGraphicFramePr>
              <xdr:xfrm>
                <a:off x="9477375" y="7620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Année 6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9189811" y="3568774"/>
                  <a:ext cx="3870214" cy="1702419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</xdr:grpSp>
    </xdr:grpSp>
    <xdr:clientData/>
  </xdr:twoCellAnchor>
  <xdr:twoCellAnchor>
    <xdr:from>
      <xdr:col>0</xdr:col>
      <xdr:colOff>76200</xdr:colOff>
      <xdr:row>236</xdr:row>
      <xdr:rowOff>71437</xdr:rowOff>
    </xdr:from>
    <xdr:to>
      <xdr:col>2</xdr:col>
      <xdr:colOff>1247776</xdr:colOff>
      <xdr:row>250</xdr:row>
      <xdr:rowOff>147637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8C634148-062E-4656-9210-A19D68017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1933575</xdr:colOff>
      <xdr:row>236</xdr:row>
      <xdr:rowOff>57149</xdr:rowOff>
    </xdr:from>
    <xdr:to>
      <xdr:col>7</xdr:col>
      <xdr:colOff>466725</xdr:colOff>
      <xdr:row>257</xdr:row>
      <xdr:rowOff>9524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82D144F6-DD44-4C39-B612-EBB16C65F4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428625</xdr:colOff>
      <xdr:row>5</xdr:row>
      <xdr:rowOff>104775</xdr:rowOff>
    </xdr:from>
    <xdr:to>
      <xdr:col>11</xdr:col>
      <xdr:colOff>609600</xdr:colOff>
      <xdr:row>19</xdr:row>
      <xdr:rowOff>100012</xdr:rowOff>
    </xdr:to>
    <xdr:grpSp>
      <xdr:nvGrpSpPr>
        <xdr:cNvPr id="10" name="Groupe 9">
          <a:extLst>
            <a:ext uri="{FF2B5EF4-FFF2-40B4-BE49-F238E27FC236}">
              <a16:creationId xmlns:a16="http://schemas.microsoft.com/office/drawing/2014/main" id="{60B06D8B-0490-46CE-8BBB-F09B2574B692}"/>
            </a:ext>
          </a:extLst>
        </xdr:cNvPr>
        <xdr:cNvGrpSpPr/>
      </xdr:nvGrpSpPr>
      <xdr:grpSpPr>
        <a:xfrm>
          <a:off x="5876925" y="1019175"/>
          <a:ext cx="7960995" cy="2555557"/>
          <a:chOff x="3686175" y="2038350"/>
          <a:chExt cx="10915650" cy="4300537"/>
        </a:xfrm>
      </xdr:grpSpPr>
      <xdr:graphicFrame macro="">
        <xdr:nvGraphicFramePr>
          <xdr:cNvPr id="2" name="Graphique 1">
            <a:extLst>
              <a:ext uri="{FF2B5EF4-FFF2-40B4-BE49-F238E27FC236}">
                <a16:creationId xmlns:a16="http://schemas.microsoft.com/office/drawing/2014/main" id="{9B611DD1-814C-4130-B9E0-B462A00C7926}"/>
              </a:ext>
            </a:extLst>
          </xdr:cNvPr>
          <xdr:cNvGraphicFramePr/>
        </xdr:nvGraphicFramePr>
        <xdr:xfrm>
          <a:off x="3695700" y="3505200"/>
          <a:ext cx="10896599" cy="283368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9" name="Groupe 8">
            <a:extLst>
              <a:ext uri="{FF2B5EF4-FFF2-40B4-BE49-F238E27FC236}">
                <a16:creationId xmlns:a16="http://schemas.microsoft.com/office/drawing/2014/main" id="{F1A6525D-2B28-41F9-A2BB-E3C8F4100B1A}"/>
              </a:ext>
            </a:extLst>
          </xdr:cNvPr>
          <xdr:cNvGrpSpPr/>
        </xdr:nvGrpSpPr>
        <xdr:grpSpPr>
          <a:xfrm>
            <a:off x="3686175" y="2038350"/>
            <a:ext cx="10915650" cy="1504950"/>
            <a:chOff x="3686175" y="1019175"/>
            <a:chExt cx="10915650" cy="2524125"/>
          </a:xfrm>
        </xdr:grpSpPr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3" name="District 8">
                  <a:extLst>
                    <a:ext uri="{FF2B5EF4-FFF2-40B4-BE49-F238E27FC236}">
                      <a16:creationId xmlns:a16="http://schemas.microsoft.com/office/drawing/2014/main" id="{C9A7E024-D614-4024-9F31-98C5B86CD4F8}"/>
                    </a:ext>
                  </a:extLst>
                </xdr:cNvPr>
                <xdr:cNvGraphicFramePr/>
              </xdr:nvGraphicFramePr>
              <xdr:xfrm>
                <a:off x="3686175" y="1019175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District 8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6115050" y="1057275"/>
                  <a:ext cx="1287820" cy="931636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4" name="Région 8">
                  <a:extLst>
                    <a:ext uri="{FF2B5EF4-FFF2-40B4-BE49-F238E27FC236}">
                      <a16:creationId xmlns:a16="http://schemas.microsoft.com/office/drawing/2014/main" id="{B1A9B3E4-5459-46AF-B93D-D97EE1263D65}"/>
                    </a:ext>
                  </a:extLst>
                </xdr:cNvPr>
                <xdr:cNvGraphicFramePr/>
              </xdr:nvGraphicFramePr>
              <xdr:xfrm>
                <a:off x="5505450" y="1019175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Région 8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7396163" y="1057275"/>
                  <a:ext cx="1287820" cy="931636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5" name="Type d'activité 2">
                  <a:extLst>
                    <a:ext uri="{FF2B5EF4-FFF2-40B4-BE49-F238E27FC236}">
                      <a16:creationId xmlns:a16="http://schemas.microsoft.com/office/drawing/2014/main" id="{7467DC6C-B74E-47C1-9F2A-02AFBDD49812}"/>
                    </a:ext>
                  </a:extLst>
                </xdr:cNvPr>
                <xdr:cNvGraphicFramePr/>
              </xdr:nvGraphicFramePr>
              <xdr:xfrm>
                <a:off x="7324725" y="1019175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Type d'activité 2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8677275" y="1057275"/>
                  <a:ext cx="1287820" cy="931636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6" name="Type de client 8">
                  <a:extLst>
                    <a:ext uri="{FF2B5EF4-FFF2-40B4-BE49-F238E27FC236}">
                      <a16:creationId xmlns:a16="http://schemas.microsoft.com/office/drawing/2014/main" id="{FCE379F3-91DE-470D-A7CD-053427019C5F}"/>
                    </a:ext>
                  </a:extLst>
                </xdr:cNvPr>
                <xdr:cNvGraphicFramePr/>
              </xdr:nvGraphicFramePr>
              <xdr:xfrm>
                <a:off x="9144000" y="1019175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Type de client 8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9958388" y="1057275"/>
                  <a:ext cx="1287820" cy="931636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7" name="Synchronisé 8">
                  <a:extLst>
                    <a:ext uri="{FF2B5EF4-FFF2-40B4-BE49-F238E27FC236}">
                      <a16:creationId xmlns:a16="http://schemas.microsoft.com/office/drawing/2014/main" id="{3A00526B-F5DE-4405-9C60-9E1071CB4515}"/>
                    </a:ext>
                  </a:extLst>
                </xdr:cNvPr>
                <xdr:cNvGraphicFramePr/>
              </xdr:nvGraphicFramePr>
              <xdr:xfrm>
                <a:off x="10944225" y="1019175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Synchronisé 8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1226085" y="1057275"/>
                  <a:ext cx="1287820" cy="931636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8" name="Année 8">
                  <a:extLst>
                    <a:ext uri="{FF2B5EF4-FFF2-40B4-BE49-F238E27FC236}">
                      <a16:creationId xmlns:a16="http://schemas.microsoft.com/office/drawing/2014/main" id="{D5503DDC-8349-496F-BAA4-C8A8C7F6BF5C}"/>
                    </a:ext>
                  </a:extLst>
                </xdr:cNvPr>
                <xdr:cNvGraphicFramePr/>
              </xdr:nvGraphicFramePr>
              <xdr:xfrm>
                <a:off x="12773025" y="1019175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Année 8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2513905" y="1057275"/>
                  <a:ext cx="1287820" cy="931636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</xdr:grp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0</xdr:row>
      <xdr:rowOff>70032</xdr:rowOff>
    </xdr:from>
    <xdr:to>
      <xdr:col>14</xdr:col>
      <xdr:colOff>533400</xdr:colOff>
      <xdr:row>25</xdr:row>
      <xdr:rowOff>113209</xdr:rowOff>
    </xdr:to>
    <xdr:grpSp>
      <xdr:nvGrpSpPr>
        <xdr:cNvPr id="12" name="Groupe 11">
          <a:extLst>
            <a:ext uri="{FF2B5EF4-FFF2-40B4-BE49-F238E27FC236}">
              <a16:creationId xmlns:a16="http://schemas.microsoft.com/office/drawing/2014/main" id="{F4E9529B-E545-499D-B677-96D32D0DB2EE}"/>
            </a:ext>
          </a:extLst>
        </xdr:cNvPr>
        <xdr:cNvGrpSpPr/>
      </xdr:nvGrpSpPr>
      <xdr:grpSpPr>
        <a:xfrm>
          <a:off x="4632960" y="70032"/>
          <a:ext cx="11292840" cy="4615177"/>
          <a:chOff x="1390650" y="1346382"/>
          <a:chExt cx="10896600" cy="4805677"/>
        </a:xfrm>
      </xdr:grpSpPr>
      <xdr:graphicFrame macro="">
        <xdr:nvGraphicFramePr>
          <xdr:cNvPr id="2" name="Graphique 1">
            <a:extLst>
              <a:ext uri="{FF2B5EF4-FFF2-40B4-BE49-F238E27FC236}">
                <a16:creationId xmlns:a16="http://schemas.microsoft.com/office/drawing/2014/main" id="{0947A42D-FEFE-4592-A61E-4561C5946622}"/>
              </a:ext>
            </a:extLst>
          </xdr:cNvPr>
          <xdr:cNvGraphicFramePr/>
        </xdr:nvGraphicFramePr>
        <xdr:xfrm>
          <a:off x="1400175" y="2943225"/>
          <a:ext cx="10877550" cy="320883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11" name="Groupe 10">
            <a:extLst>
              <a:ext uri="{FF2B5EF4-FFF2-40B4-BE49-F238E27FC236}">
                <a16:creationId xmlns:a16="http://schemas.microsoft.com/office/drawing/2014/main" id="{C51001EC-7B5E-4D9B-BB8F-33C9EE4C344E}"/>
              </a:ext>
            </a:extLst>
          </xdr:cNvPr>
          <xdr:cNvGrpSpPr/>
        </xdr:nvGrpSpPr>
        <xdr:grpSpPr>
          <a:xfrm>
            <a:off x="1390650" y="1346382"/>
            <a:ext cx="10896600" cy="1596843"/>
            <a:chOff x="1390650" y="1346382"/>
            <a:chExt cx="10896600" cy="1911168"/>
          </a:xfrm>
        </xdr:grpSpPr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3" name="District">
                  <a:extLst>
                    <a:ext uri="{FF2B5EF4-FFF2-40B4-BE49-F238E27FC236}">
                      <a16:creationId xmlns:a16="http://schemas.microsoft.com/office/drawing/2014/main" id="{F02EC862-E96D-4203-96FD-ECD090AD4FE8}"/>
                    </a:ext>
                  </a:extLst>
                </xdr:cNvPr>
                <xdr:cNvGraphicFramePr/>
              </xdr:nvGraphicFramePr>
              <xdr:xfrm>
                <a:off x="1390650" y="1346382"/>
                <a:ext cx="1828800" cy="1911168"/>
              </xdr:xfrm>
              <a:graphic>
                <a:graphicData uri="http://schemas.microsoft.com/office/drawing/2010/slicer">
                  <sle:slicer xmlns:sle="http://schemas.microsoft.com/office/drawing/2010/slicer" name="District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4514850" y="70032"/>
                  <a:ext cx="1828800" cy="1596843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4" name="Région">
                  <a:extLst>
                    <a:ext uri="{FF2B5EF4-FFF2-40B4-BE49-F238E27FC236}">
                      <a16:creationId xmlns:a16="http://schemas.microsoft.com/office/drawing/2014/main" id="{4CAD8881-AA93-4BE7-85E6-ED3FA06BDEA2}"/>
                    </a:ext>
                  </a:extLst>
                </xdr:cNvPr>
                <xdr:cNvGraphicFramePr/>
              </xdr:nvGraphicFramePr>
              <xdr:xfrm>
                <a:off x="3209925" y="1346382"/>
                <a:ext cx="1828800" cy="1911168"/>
              </xdr:xfrm>
              <a:graphic>
                <a:graphicData uri="http://schemas.microsoft.com/office/drawing/2010/slicer">
                  <sle:slicer xmlns:sle="http://schemas.microsoft.com/office/drawing/2010/slicer" name="Région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6334125" y="70032"/>
                  <a:ext cx="1828800" cy="1596843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5" name="Type d'activité 4">
                  <a:extLst>
                    <a:ext uri="{FF2B5EF4-FFF2-40B4-BE49-F238E27FC236}">
                      <a16:creationId xmlns:a16="http://schemas.microsoft.com/office/drawing/2014/main" id="{939D8820-5945-4F9B-868B-DD4F7D5C721B}"/>
                    </a:ext>
                  </a:extLst>
                </xdr:cNvPr>
                <xdr:cNvGraphicFramePr/>
              </xdr:nvGraphicFramePr>
              <xdr:xfrm>
                <a:off x="5019675" y="1346382"/>
                <a:ext cx="1828800" cy="1911168"/>
              </xdr:xfrm>
              <a:graphic>
                <a:graphicData uri="http://schemas.microsoft.com/office/drawing/2010/slicer">
                  <sle:slicer xmlns:sle="http://schemas.microsoft.com/office/drawing/2010/slicer" name="Type d'activité 4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8143875" y="70032"/>
                  <a:ext cx="1828800" cy="1596843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6" name="Type de client">
                  <a:extLst>
                    <a:ext uri="{FF2B5EF4-FFF2-40B4-BE49-F238E27FC236}">
                      <a16:creationId xmlns:a16="http://schemas.microsoft.com/office/drawing/2014/main" id="{5D35E19F-3377-47BC-92D4-D8387281A52E}"/>
                    </a:ext>
                  </a:extLst>
                </xdr:cNvPr>
                <xdr:cNvGraphicFramePr/>
              </xdr:nvGraphicFramePr>
              <xdr:xfrm>
                <a:off x="6819900" y="1346382"/>
                <a:ext cx="1828800" cy="1911168"/>
              </xdr:xfrm>
              <a:graphic>
                <a:graphicData uri="http://schemas.microsoft.com/office/drawing/2010/slicer">
                  <sle:slicer xmlns:sle="http://schemas.microsoft.com/office/drawing/2010/slicer" name="Type de client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9944100" y="70032"/>
                  <a:ext cx="1828800" cy="1596843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7" name="Synchronisé">
                  <a:extLst>
                    <a:ext uri="{FF2B5EF4-FFF2-40B4-BE49-F238E27FC236}">
                      <a16:creationId xmlns:a16="http://schemas.microsoft.com/office/drawing/2014/main" id="{B36CA14B-F86F-408A-8761-7E10FFB9178E}"/>
                    </a:ext>
                  </a:extLst>
                </xdr:cNvPr>
                <xdr:cNvGraphicFramePr/>
              </xdr:nvGraphicFramePr>
              <xdr:xfrm>
                <a:off x="8639175" y="1346382"/>
                <a:ext cx="1828800" cy="1911168"/>
              </xdr:xfrm>
              <a:graphic>
                <a:graphicData uri="http://schemas.microsoft.com/office/drawing/2010/slicer">
                  <sle:slicer xmlns:sle="http://schemas.microsoft.com/office/drawing/2010/slicer" name="Synchronisé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1763375" y="70032"/>
                  <a:ext cx="1828800" cy="1596843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8" name="Année">
                  <a:extLst>
                    <a:ext uri="{FF2B5EF4-FFF2-40B4-BE49-F238E27FC236}">
                      <a16:creationId xmlns:a16="http://schemas.microsoft.com/office/drawing/2014/main" id="{DA40A4BE-F4E5-4E07-BB84-0531E56619D2}"/>
                    </a:ext>
                  </a:extLst>
                </xdr:cNvPr>
                <xdr:cNvGraphicFramePr/>
              </xdr:nvGraphicFramePr>
              <xdr:xfrm>
                <a:off x="10458450" y="1346382"/>
                <a:ext cx="1828800" cy="1911168"/>
              </xdr:xfrm>
              <a:graphic>
                <a:graphicData uri="http://schemas.microsoft.com/office/drawing/2010/slicer">
                  <sle:slicer xmlns:sle="http://schemas.microsoft.com/office/drawing/2010/slicer" name="Année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3582650" y="70032"/>
                  <a:ext cx="1828800" cy="1596843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</xdr:grpSp>
    </xdr:grpSp>
    <xdr:clientData/>
  </xdr:twoCellAnchor>
  <xdr:twoCellAnchor>
    <xdr:from>
      <xdr:col>2</xdr:col>
      <xdr:colOff>285750</xdr:colOff>
      <xdr:row>25</xdr:row>
      <xdr:rowOff>133350</xdr:rowOff>
    </xdr:from>
    <xdr:to>
      <xdr:col>14</xdr:col>
      <xdr:colOff>180975</xdr:colOff>
      <xdr:row>48</xdr:row>
      <xdr:rowOff>109537</xdr:rowOff>
    </xdr:to>
    <xdr:grpSp>
      <xdr:nvGrpSpPr>
        <xdr:cNvPr id="23" name="Groupe 22">
          <a:extLst>
            <a:ext uri="{FF2B5EF4-FFF2-40B4-BE49-F238E27FC236}">
              <a16:creationId xmlns:a16="http://schemas.microsoft.com/office/drawing/2014/main" id="{3E1635AE-DB47-4EE3-AF10-1F0985CB35F3}"/>
            </a:ext>
          </a:extLst>
        </xdr:cNvPr>
        <xdr:cNvGrpSpPr/>
      </xdr:nvGrpSpPr>
      <xdr:grpSpPr>
        <a:xfrm>
          <a:off x="4728210" y="4705350"/>
          <a:ext cx="10845165" cy="4182427"/>
          <a:chOff x="1524000" y="3981450"/>
          <a:chExt cx="9077325" cy="4357687"/>
        </a:xfrm>
      </xdr:grpSpPr>
      <xdr:graphicFrame macro="">
        <xdr:nvGraphicFramePr>
          <xdr:cNvPr id="15" name="Graphique 14">
            <a:extLst>
              <a:ext uri="{FF2B5EF4-FFF2-40B4-BE49-F238E27FC236}">
                <a16:creationId xmlns:a16="http://schemas.microsoft.com/office/drawing/2014/main" id="{C11D7AF3-40A1-4676-92B3-7C6E5C4561D0}"/>
              </a:ext>
            </a:extLst>
          </xdr:cNvPr>
          <xdr:cNvGraphicFramePr/>
        </xdr:nvGraphicFramePr>
        <xdr:xfrm>
          <a:off x="1524000" y="5595937"/>
          <a:ext cx="90678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pSp>
        <xdr:nvGrpSpPr>
          <xdr:cNvPr id="22" name="Groupe 21">
            <a:extLst>
              <a:ext uri="{FF2B5EF4-FFF2-40B4-BE49-F238E27FC236}">
                <a16:creationId xmlns:a16="http://schemas.microsoft.com/office/drawing/2014/main" id="{AFC3C1C5-721C-44EB-A93D-E0ECC16A8F6E}"/>
              </a:ext>
            </a:extLst>
          </xdr:cNvPr>
          <xdr:cNvGrpSpPr/>
        </xdr:nvGrpSpPr>
        <xdr:grpSpPr>
          <a:xfrm>
            <a:off x="1524000" y="3981450"/>
            <a:ext cx="9077325" cy="1628775"/>
            <a:chOff x="2981325" y="4171950"/>
            <a:chExt cx="10868025" cy="2524125"/>
          </a:xfrm>
        </xdr:grpSpPr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6" name="District 11">
                  <a:extLst>
                    <a:ext uri="{FF2B5EF4-FFF2-40B4-BE49-F238E27FC236}">
                      <a16:creationId xmlns:a16="http://schemas.microsoft.com/office/drawing/2014/main" id="{A8CE98C4-A091-47D7-84C1-46A3A6EF94F0}"/>
                    </a:ext>
                  </a:extLst>
                </xdr:cNvPr>
                <xdr:cNvGraphicFramePr/>
              </xdr:nvGraphicFramePr>
              <xdr:xfrm>
                <a:off x="2981325" y="417195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District 11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4610100" y="4895850"/>
                  <a:ext cx="1758277" cy="1628775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7" name="Région 11">
                  <a:extLst>
                    <a:ext uri="{FF2B5EF4-FFF2-40B4-BE49-F238E27FC236}">
                      <a16:creationId xmlns:a16="http://schemas.microsoft.com/office/drawing/2014/main" id="{5F77CCCE-E381-4E0D-9CB1-7E0AFDD04EC1}"/>
                    </a:ext>
                  </a:extLst>
                </xdr:cNvPr>
                <xdr:cNvGraphicFramePr/>
              </xdr:nvGraphicFramePr>
              <xdr:xfrm>
                <a:off x="4791075" y="417195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Région 11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6350061" y="4895850"/>
                  <a:ext cx="1758277" cy="1628775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8" name="Type d'activité 6">
                  <a:extLst>
                    <a:ext uri="{FF2B5EF4-FFF2-40B4-BE49-F238E27FC236}">
                      <a16:creationId xmlns:a16="http://schemas.microsoft.com/office/drawing/2014/main" id="{C284BD66-123D-47D2-BA8D-1556A85F5834}"/>
                    </a:ext>
                  </a:extLst>
                </xdr:cNvPr>
                <xdr:cNvGraphicFramePr/>
              </xdr:nvGraphicFramePr>
              <xdr:xfrm>
                <a:off x="6610350" y="417195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Type d'activité 6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8099180" y="4895850"/>
                  <a:ext cx="1758277" cy="1628775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9" name="Type de client 11">
                  <a:extLst>
                    <a:ext uri="{FF2B5EF4-FFF2-40B4-BE49-F238E27FC236}">
                      <a16:creationId xmlns:a16="http://schemas.microsoft.com/office/drawing/2014/main" id="{5A6B760F-8C2B-4D3E-BE4A-C6F1400489E4}"/>
                    </a:ext>
                  </a:extLst>
                </xdr:cNvPr>
                <xdr:cNvGraphicFramePr/>
              </xdr:nvGraphicFramePr>
              <xdr:xfrm>
                <a:off x="8410575" y="417195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Type de client 11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9829984" y="4895850"/>
                  <a:ext cx="1758277" cy="1628775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20" name="Synchronisé 11">
                  <a:extLst>
                    <a:ext uri="{FF2B5EF4-FFF2-40B4-BE49-F238E27FC236}">
                      <a16:creationId xmlns:a16="http://schemas.microsoft.com/office/drawing/2014/main" id="{F07252CF-7713-42DF-8702-A9CEB969CF35}"/>
                    </a:ext>
                  </a:extLst>
                </xdr:cNvPr>
                <xdr:cNvGraphicFramePr/>
              </xdr:nvGraphicFramePr>
              <xdr:xfrm>
                <a:off x="10210800" y="417195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Synchronisé 11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1560787" y="4895850"/>
                  <a:ext cx="1758277" cy="1628775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21" name="Année 11">
                  <a:extLst>
                    <a:ext uri="{FF2B5EF4-FFF2-40B4-BE49-F238E27FC236}">
                      <a16:creationId xmlns:a16="http://schemas.microsoft.com/office/drawing/2014/main" id="{F4155CE6-30FF-499F-AABF-03F3DF59C538}"/>
                    </a:ext>
                  </a:extLst>
                </xdr:cNvPr>
                <xdr:cNvGraphicFramePr/>
              </xdr:nvGraphicFramePr>
              <xdr:xfrm>
                <a:off x="12020550" y="417195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Année 11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3300748" y="4895850"/>
                  <a:ext cx="1758277" cy="1628775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1381125</xdr:colOff>
      <xdr:row>31</xdr:row>
      <xdr:rowOff>19050</xdr:rowOff>
    </xdr:from>
    <xdr:to>
      <xdr:col>9</xdr:col>
      <xdr:colOff>485775</xdr:colOff>
      <xdr:row>57</xdr:row>
      <xdr:rowOff>85724</xdr:rowOff>
    </xdr:to>
    <xdr:grpSp>
      <xdr:nvGrpSpPr>
        <xdr:cNvPr id="11" name="Groupe 10">
          <a:extLst>
            <a:ext uri="{FF2B5EF4-FFF2-40B4-BE49-F238E27FC236}">
              <a16:creationId xmlns:a16="http://schemas.microsoft.com/office/drawing/2014/main" id="{5B9F0B41-26EE-4923-AF6B-6BB026091B58}"/>
            </a:ext>
          </a:extLst>
        </xdr:cNvPr>
        <xdr:cNvGrpSpPr/>
      </xdr:nvGrpSpPr>
      <xdr:grpSpPr>
        <a:xfrm>
          <a:off x="1381125" y="5688330"/>
          <a:ext cx="11273790" cy="4821554"/>
          <a:chOff x="1009650" y="3876675"/>
          <a:chExt cx="10925175" cy="5019674"/>
        </a:xfrm>
      </xdr:grpSpPr>
      <xdr:graphicFrame macro="">
        <xdr:nvGraphicFramePr>
          <xdr:cNvPr id="3" name="Graphique 2">
            <a:extLst>
              <a:ext uri="{FF2B5EF4-FFF2-40B4-BE49-F238E27FC236}">
                <a16:creationId xmlns:a16="http://schemas.microsoft.com/office/drawing/2014/main" id="{329C1D7E-6D64-4520-B098-2B1DB07240F2}"/>
              </a:ext>
            </a:extLst>
          </xdr:cNvPr>
          <xdr:cNvGraphicFramePr/>
        </xdr:nvGraphicFramePr>
        <xdr:xfrm>
          <a:off x="1009650" y="5634036"/>
          <a:ext cx="10915650" cy="32623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10" name="Groupe 9">
            <a:extLst>
              <a:ext uri="{FF2B5EF4-FFF2-40B4-BE49-F238E27FC236}">
                <a16:creationId xmlns:a16="http://schemas.microsoft.com/office/drawing/2014/main" id="{6064BE3B-B636-4999-B09D-D3377C630814}"/>
              </a:ext>
            </a:extLst>
          </xdr:cNvPr>
          <xdr:cNvGrpSpPr/>
        </xdr:nvGrpSpPr>
        <xdr:grpSpPr>
          <a:xfrm>
            <a:off x="1009650" y="3876675"/>
            <a:ext cx="10925175" cy="1762125"/>
            <a:chOff x="3295650" y="3838575"/>
            <a:chExt cx="10925175" cy="2533650"/>
          </a:xfrm>
        </xdr:grpSpPr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4" name="District 13">
                  <a:extLst>
                    <a:ext uri="{FF2B5EF4-FFF2-40B4-BE49-F238E27FC236}">
                      <a16:creationId xmlns:a16="http://schemas.microsoft.com/office/drawing/2014/main" id="{E7226967-47DB-46BF-AEE7-2E0A64B119D1}"/>
                    </a:ext>
                  </a:extLst>
                </xdr:cNvPr>
                <xdr:cNvGraphicFramePr/>
              </xdr:nvGraphicFramePr>
              <xdr:xfrm>
                <a:off x="3295650" y="3838575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District 13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381125" y="5924550"/>
                  <a:ext cx="1824017" cy="1755500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5" name="Région 13">
                  <a:extLst>
                    <a:ext uri="{FF2B5EF4-FFF2-40B4-BE49-F238E27FC236}">
                      <a16:creationId xmlns:a16="http://schemas.microsoft.com/office/drawing/2014/main" id="{25930F1B-AD28-4E65-AAAD-26B9558DD8C2}"/>
                    </a:ext>
                  </a:extLst>
                </xdr:cNvPr>
                <xdr:cNvGraphicFramePr/>
              </xdr:nvGraphicFramePr>
              <xdr:xfrm>
                <a:off x="5114925" y="3838575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Région 13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3195642" y="5924550"/>
                  <a:ext cx="1824017" cy="1755500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6" name="Type d'activité 8">
                  <a:extLst>
                    <a:ext uri="{FF2B5EF4-FFF2-40B4-BE49-F238E27FC236}">
                      <a16:creationId xmlns:a16="http://schemas.microsoft.com/office/drawing/2014/main" id="{64099A56-2F80-47F3-B013-213437B0A477}"/>
                    </a:ext>
                  </a:extLst>
                </xdr:cNvPr>
                <xdr:cNvGraphicFramePr/>
              </xdr:nvGraphicFramePr>
              <xdr:xfrm>
                <a:off x="6943725" y="38481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Type d'activité 8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5019658" y="5931175"/>
                  <a:ext cx="1824017" cy="1755500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7" name="Type de client 13">
                  <a:extLst>
                    <a:ext uri="{FF2B5EF4-FFF2-40B4-BE49-F238E27FC236}">
                      <a16:creationId xmlns:a16="http://schemas.microsoft.com/office/drawing/2014/main" id="{BD56C031-358B-4D06-9C4C-1FE98CE5191F}"/>
                    </a:ext>
                  </a:extLst>
                </xdr:cNvPr>
                <xdr:cNvGraphicFramePr/>
              </xdr:nvGraphicFramePr>
              <xdr:xfrm>
                <a:off x="8753475" y="38481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Type de client 13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6824675" y="5931175"/>
                  <a:ext cx="1824017" cy="1755500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8" name="Synchronisé 13">
                  <a:extLst>
                    <a:ext uri="{FF2B5EF4-FFF2-40B4-BE49-F238E27FC236}">
                      <a16:creationId xmlns:a16="http://schemas.microsoft.com/office/drawing/2014/main" id="{10FBA666-0417-4497-9745-710F50052DF3}"/>
                    </a:ext>
                  </a:extLst>
                </xdr:cNvPr>
                <xdr:cNvGraphicFramePr/>
              </xdr:nvGraphicFramePr>
              <xdr:xfrm>
                <a:off x="10572750" y="38481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Synchronisé 13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8639192" y="5931175"/>
                  <a:ext cx="1824017" cy="1755500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9" name="Année 13">
                  <a:extLst>
                    <a:ext uri="{FF2B5EF4-FFF2-40B4-BE49-F238E27FC236}">
                      <a16:creationId xmlns:a16="http://schemas.microsoft.com/office/drawing/2014/main" id="{232430BB-5B04-468A-8C94-C2ABE9C5F23A}"/>
                    </a:ext>
                  </a:extLst>
                </xdr:cNvPr>
                <xdr:cNvGraphicFramePr/>
              </xdr:nvGraphicFramePr>
              <xdr:xfrm>
                <a:off x="12392025" y="38481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Année 13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0453708" y="5931175"/>
                  <a:ext cx="1824017" cy="1755500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</xdr:grp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1438274</xdr:colOff>
      <xdr:row>8</xdr:row>
      <xdr:rowOff>57150</xdr:rowOff>
    </xdr:from>
    <xdr:to>
      <xdr:col>8</xdr:col>
      <xdr:colOff>409575</xdr:colOff>
      <xdr:row>35</xdr:row>
      <xdr:rowOff>28575</xdr:rowOff>
    </xdr:to>
    <xdr:grpSp>
      <xdr:nvGrpSpPr>
        <xdr:cNvPr id="10" name="Groupe 9">
          <a:extLst>
            <a:ext uri="{FF2B5EF4-FFF2-40B4-BE49-F238E27FC236}">
              <a16:creationId xmlns:a16="http://schemas.microsoft.com/office/drawing/2014/main" id="{82337624-A0BD-4AEB-AD64-743982AD25E3}"/>
            </a:ext>
          </a:extLst>
        </xdr:cNvPr>
        <xdr:cNvGrpSpPr/>
      </xdr:nvGrpSpPr>
      <xdr:grpSpPr>
        <a:xfrm>
          <a:off x="1339214" y="1520190"/>
          <a:ext cx="9982201" cy="4909185"/>
          <a:chOff x="1438274" y="1581150"/>
          <a:chExt cx="10839451" cy="5114925"/>
        </a:xfrm>
      </xdr:grpSpPr>
      <xdr:graphicFrame macro="">
        <xdr:nvGraphicFramePr>
          <xdr:cNvPr id="2" name="Graphique 1">
            <a:extLst>
              <a:ext uri="{FF2B5EF4-FFF2-40B4-BE49-F238E27FC236}">
                <a16:creationId xmlns:a16="http://schemas.microsoft.com/office/drawing/2014/main" id="{0C4B1039-50CF-420F-8D33-EFD5FB228114}"/>
              </a:ext>
            </a:extLst>
          </xdr:cNvPr>
          <xdr:cNvGraphicFramePr/>
        </xdr:nvGraphicFramePr>
        <xdr:xfrm>
          <a:off x="1438274" y="3357562"/>
          <a:ext cx="10839451" cy="33385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9" name="Groupe 8">
            <a:extLst>
              <a:ext uri="{FF2B5EF4-FFF2-40B4-BE49-F238E27FC236}">
                <a16:creationId xmlns:a16="http://schemas.microsoft.com/office/drawing/2014/main" id="{558DAA80-F6B0-4C63-B81A-082409B08FFD}"/>
              </a:ext>
            </a:extLst>
          </xdr:cNvPr>
          <xdr:cNvGrpSpPr/>
        </xdr:nvGrpSpPr>
        <xdr:grpSpPr>
          <a:xfrm>
            <a:off x="1447800" y="1581150"/>
            <a:ext cx="10829925" cy="1790700"/>
            <a:chOff x="5486400" y="1676400"/>
            <a:chExt cx="10858500" cy="2543175"/>
          </a:xfrm>
        </xdr:grpSpPr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3" name="District 4">
                  <a:extLst>
                    <a:ext uri="{FF2B5EF4-FFF2-40B4-BE49-F238E27FC236}">
                      <a16:creationId xmlns:a16="http://schemas.microsoft.com/office/drawing/2014/main" id="{A90686CE-C96D-4235-A4FD-9AD627BA88FF}"/>
                    </a:ext>
                  </a:extLst>
                </xdr:cNvPr>
                <xdr:cNvGraphicFramePr/>
              </xdr:nvGraphicFramePr>
              <xdr:xfrm>
                <a:off x="5486400" y="169545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District 4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409022" y="1594563"/>
                  <a:ext cx="1694161" cy="1777287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4" name="Région 4">
                  <a:extLst>
                    <a:ext uri="{FF2B5EF4-FFF2-40B4-BE49-F238E27FC236}">
                      <a16:creationId xmlns:a16="http://schemas.microsoft.com/office/drawing/2014/main" id="{CBFC7BC8-E3AD-482F-87BD-89982353F84A}"/>
                    </a:ext>
                  </a:extLst>
                </xdr:cNvPr>
                <xdr:cNvGraphicFramePr/>
              </xdr:nvGraphicFramePr>
              <xdr:xfrm>
                <a:off x="7315200" y="169545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Région 4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3103183" y="1594563"/>
                  <a:ext cx="1694161" cy="1777287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5" name="Type de client 4">
                  <a:extLst>
                    <a:ext uri="{FF2B5EF4-FFF2-40B4-BE49-F238E27FC236}">
                      <a16:creationId xmlns:a16="http://schemas.microsoft.com/office/drawing/2014/main" id="{E5FB4392-5143-4427-A60B-0FC1CF0D67F4}"/>
                    </a:ext>
                  </a:extLst>
                </xdr:cNvPr>
                <xdr:cNvGraphicFramePr/>
              </xdr:nvGraphicFramePr>
              <xdr:xfrm>
                <a:off x="9077325" y="1685925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Type de client 4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4735577" y="1587857"/>
                  <a:ext cx="1694161" cy="1777287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6" name="Equipement de production">
                  <a:extLst>
                    <a:ext uri="{FF2B5EF4-FFF2-40B4-BE49-F238E27FC236}">
                      <a16:creationId xmlns:a16="http://schemas.microsoft.com/office/drawing/2014/main" id="{54560091-1AE9-4B3C-8021-E776E4639E7F}"/>
                    </a:ext>
                  </a:extLst>
                </xdr:cNvPr>
                <xdr:cNvGraphicFramePr/>
              </xdr:nvGraphicFramePr>
              <xdr:xfrm>
                <a:off x="10906125" y="1685925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Equipement de production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6429737" y="1587857"/>
                  <a:ext cx="1694161" cy="1777287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7" name="Synchronisé 4">
                  <a:extLst>
                    <a:ext uri="{FF2B5EF4-FFF2-40B4-BE49-F238E27FC236}">
                      <a16:creationId xmlns:a16="http://schemas.microsoft.com/office/drawing/2014/main" id="{7AF5B20F-2C67-4024-B5CD-61994940BD2F}"/>
                    </a:ext>
                  </a:extLst>
                </xdr:cNvPr>
                <xdr:cNvGraphicFramePr/>
              </xdr:nvGraphicFramePr>
              <xdr:xfrm>
                <a:off x="12696825" y="1685925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Synchronisé 4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8088603" y="1587857"/>
                  <a:ext cx="1694161" cy="1777287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8" name="Année 4">
                  <a:extLst>
                    <a:ext uri="{FF2B5EF4-FFF2-40B4-BE49-F238E27FC236}">
                      <a16:creationId xmlns:a16="http://schemas.microsoft.com/office/drawing/2014/main" id="{3F8A404C-1D09-4FC8-AF1C-E16FBB594265}"/>
                    </a:ext>
                  </a:extLst>
                </xdr:cNvPr>
                <xdr:cNvGraphicFramePr/>
              </xdr:nvGraphicFramePr>
              <xdr:xfrm>
                <a:off x="14516100" y="16764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Année 4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9773939" y="1581150"/>
                  <a:ext cx="1694161" cy="1777287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</xdr:grpSp>
    </xdr:grpSp>
    <xdr:clientData/>
  </xdr:twoCellAnchor>
  <xdr:twoCellAnchor>
    <xdr:from>
      <xdr:col>3</xdr:col>
      <xdr:colOff>323850</xdr:colOff>
      <xdr:row>36</xdr:row>
      <xdr:rowOff>28575</xdr:rowOff>
    </xdr:from>
    <xdr:to>
      <xdr:col>15</xdr:col>
      <xdr:colOff>714375</xdr:colOff>
      <xdr:row>58</xdr:row>
      <xdr:rowOff>61912</xdr:rowOff>
    </xdr:to>
    <xdr:grpSp>
      <xdr:nvGrpSpPr>
        <xdr:cNvPr id="19" name="Groupe 18">
          <a:extLst>
            <a:ext uri="{FF2B5EF4-FFF2-40B4-BE49-F238E27FC236}">
              <a16:creationId xmlns:a16="http://schemas.microsoft.com/office/drawing/2014/main" id="{C9B2FD17-ABA1-41EA-823C-A3B20EA17E7A}"/>
            </a:ext>
          </a:extLst>
        </xdr:cNvPr>
        <xdr:cNvGrpSpPr/>
      </xdr:nvGrpSpPr>
      <xdr:grpSpPr>
        <a:xfrm>
          <a:off x="6031230" y="6612255"/>
          <a:ext cx="11142345" cy="4056697"/>
          <a:chOff x="6219825" y="6886575"/>
          <a:chExt cx="10887075" cy="4224337"/>
        </a:xfrm>
      </xdr:grpSpPr>
      <xdr:graphicFrame macro="">
        <xdr:nvGraphicFramePr>
          <xdr:cNvPr id="11" name="Graphique 10">
            <a:extLst>
              <a:ext uri="{FF2B5EF4-FFF2-40B4-BE49-F238E27FC236}">
                <a16:creationId xmlns:a16="http://schemas.microsoft.com/office/drawing/2014/main" id="{7278E892-7D10-4A38-9894-510E2DAEED42}"/>
              </a:ext>
            </a:extLst>
          </xdr:cNvPr>
          <xdr:cNvGraphicFramePr/>
        </xdr:nvGraphicFramePr>
        <xdr:xfrm>
          <a:off x="6219825" y="8367712"/>
          <a:ext cx="10868025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pSp>
        <xdr:nvGrpSpPr>
          <xdr:cNvPr id="18" name="Groupe 17">
            <a:extLst>
              <a:ext uri="{FF2B5EF4-FFF2-40B4-BE49-F238E27FC236}">
                <a16:creationId xmlns:a16="http://schemas.microsoft.com/office/drawing/2014/main" id="{885C9FA4-528F-4F6D-8E98-1862BC2FAD10}"/>
              </a:ext>
            </a:extLst>
          </xdr:cNvPr>
          <xdr:cNvGrpSpPr/>
        </xdr:nvGrpSpPr>
        <xdr:grpSpPr>
          <a:xfrm>
            <a:off x="6229350" y="6886575"/>
            <a:ext cx="10877550" cy="1476375"/>
            <a:chOff x="6200775" y="5105400"/>
            <a:chExt cx="10877550" cy="2524125"/>
          </a:xfrm>
        </xdr:grpSpPr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2" name="District 1">
                  <a:extLst>
                    <a:ext uri="{FF2B5EF4-FFF2-40B4-BE49-F238E27FC236}">
                      <a16:creationId xmlns:a16="http://schemas.microsoft.com/office/drawing/2014/main" id="{F48C5951-1E15-429F-A0EB-85B2DCE51337}"/>
                    </a:ext>
                  </a:extLst>
                </xdr:cNvPr>
                <xdr:cNvGraphicFramePr/>
              </xdr:nvGraphicFramePr>
              <xdr:xfrm>
                <a:off x="6200775" y="51054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District 1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6229350" y="6886575"/>
                  <a:ext cx="1828800" cy="1476375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3" name="Région 1">
                  <a:extLst>
                    <a:ext uri="{FF2B5EF4-FFF2-40B4-BE49-F238E27FC236}">
                      <a16:creationId xmlns:a16="http://schemas.microsoft.com/office/drawing/2014/main" id="{E4459810-5AE6-4F50-AEDF-C46062796782}"/>
                    </a:ext>
                  </a:extLst>
                </xdr:cNvPr>
                <xdr:cNvGraphicFramePr/>
              </xdr:nvGraphicFramePr>
              <xdr:xfrm>
                <a:off x="8010525" y="51054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Région 1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8039100" y="6886575"/>
                  <a:ext cx="1828800" cy="1476375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4" name="Type d'activité 10">
                  <a:extLst>
                    <a:ext uri="{FF2B5EF4-FFF2-40B4-BE49-F238E27FC236}">
                      <a16:creationId xmlns:a16="http://schemas.microsoft.com/office/drawing/2014/main" id="{DAF17648-2F56-44BD-833E-02C630F45982}"/>
                    </a:ext>
                  </a:extLst>
                </xdr:cNvPr>
                <xdr:cNvGraphicFramePr/>
              </xdr:nvGraphicFramePr>
              <xdr:xfrm>
                <a:off x="9820275" y="51054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Type d'activité 10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9848850" y="6886575"/>
                  <a:ext cx="1828800" cy="1476375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5" name="Type de client 1">
                  <a:extLst>
                    <a:ext uri="{FF2B5EF4-FFF2-40B4-BE49-F238E27FC236}">
                      <a16:creationId xmlns:a16="http://schemas.microsoft.com/office/drawing/2014/main" id="{5F8CE716-C044-48F3-B20C-15B9E6905857}"/>
                    </a:ext>
                  </a:extLst>
                </xdr:cNvPr>
                <xdr:cNvGraphicFramePr/>
              </xdr:nvGraphicFramePr>
              <xdr:xfrm>
                <a:off x="11630025" y="51054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Type de client 1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1658600" y="6886575"/>
                  <a:ext cx="1828800" cy="1476375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6" name="Synchronisé 1">
                  <a:extLst>
                    <a:ext uri="{FF2B5EF4-FFF2-40B4-BE49-F238E27FC236}">
                      <a16:creationId xmlns:a16="http://schemas.microsoft.com/office/drawing/2014/main" id="{7852EC60-D52B-41E9-B148-7699B6E6C95D}"/>
                    </a:ext>
                  </a:extLst>
                </xdr:cNvPr>
                <xdr:cNvGraphicFramePr/>
              </xdr:nvGraphicFramePr>
              <xdr:xfrm>
                <a:off x="13439775" y="51054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Synchronisé 1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3468350" y="6886575"/>
                  <a:ext cx="1828800" cy="1476375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graphicFrame macro="">
              <xdr:nvGraphicFramePr>
                <xdr:cNvPr id="17" name="Année 1">
                  <a:extLst>
                    <a:ext uri="{FF2B5EF4-FFF2-40B4-BE49-F238E27FC236}">
                      <a16:creationId xmlns:a16="http://schemas.microsoft.com/office/drawing/2014/main" id="{84BBF6F7-6D2E-4FE9-9B97-F3152026E3C1}"/>
                    </a:ext>
                  </a:extLst>
                </xdr:cNvPr>
                <xdr:cNvGraphicFramePr/>
              </xdr:nvGraphicFramePr>
              <xdr:xfrm>
                <a:off x="15249525" y="5105400"/>
                <a:ext cx="1828800" cy="2524125"/>
              </xdr:xfrm>
              <a:graphic>
                <a:graphicData uri="http://schemas.microsoft.com/office/drawing/2010/slicer">
                  <sle:slicer xmlns:sle="http://schemas.microsoft.com/office/drawing/2010/slicer" name="Année 1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5278100" y="6886575"/>
                  <a:ext cx="1828800" cy="1476375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fr-FR" sz="1100"/>
    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    </a:r>
                </a:p>
              </xdr:txBody>
            </xdr:sp>
          </mc:Fallback>
        </mc:AlternateContent>
      </xdr:grp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87</xdr:row>
      <xdr:rowOff>0</xdr:rowOff>
    </xdr:from>
    <xdr:to>
      <xdr:col>0</xdr:col>
      <xdr:colOff>2324100</xdr:colOff>
      <xdr:row>88</xdr:row>
      <xdr:rowOff>0</xdr:rowOff>
    </xdr:to>
    <xdr:cxnSp macro="">
      <xdr:nvCxnSpPr>
        <xdr:cNvPr id="7" name="Connecteur droit 6">
          <a:extLst>
            <a:ext uri="{FF2B5EF4-FFF2-40B4-BE49-F238E27FC236}">
              <a16:creationId xmlns:a16="http://schemas.microsoft.com/office/drawing/2014/main" id="{F31EB7A0-68DF-431A-B5B5-C72ABF2EFD7C}"/>
            </a:ext>
          </a:extLst>
        </xdr:cNvPr>
        <xdr:cNvCxnSpPr/>
      </xdr:nvCxnSpPr>
      <xdr:spPr>
        <a:xfrm>
          <a:off x="0" y="53292375"/>
          <a:ext cx="2324100" cy="466725"/>
        </a:xfrm>
        <a:prstGeom prst="line">
          <a:avLst/>
        </a:prstGeom>
        <a:noFill/>
        <a:ln w="6350" cap="flat" cmpd="sng" algn="ctr">
          <a:solidFill>
            <a:srgbClr val="4472C4"/>
          </a:solidFill>
          <a:prstDash val="solid"/>
          <a:miter lim="800000"/>
        </a:ln>
        <a:effectLst/>
      </xdr:spPr>
    </xdr:cxnSp>
    <xdr:clientData/>
  </xdr:twoCellAnchor>
  <xdr:twoCellAnchor>
    <xdr:from>
      <xdr:col>0</xdr:col>
      <xdr:colOff>0</xdr:colOff>
      <xdr:row>109</xdr:row>
      <xdr:rowOff>0</xdr:rowOff>
    </xdr:from>
    <xdr:to>
      <xdr:col>8</xdr:col>
      <xdr:colOff>257176</xdr:colOff>
      <xdr:row>140</xdr:row>
      <xdr:rowOff>152400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459B8A3C-D327-40E5-8167-28D7F11AE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733425</xdr:colOff>
      <xdr:row>7</xdr:row>
      <xdr:rowOff>323850</xdr:rowOff>
    </xdr:from>
    <xdr:to>
      <xdr:col>6</xdr:col>
      <xdr:colOff>657022</xdr:colOff>
      <xdr:row>10</xdr:row>
      <xdr:rowOff>119820</xdr:rowOff>
    </xdr:to>
    <xdr:pic>
      <xdr:nvPicPr>
        <xdr:cNvPr id="10" name="Imag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37DA021-6501-4B5F-826E-7D25C5BDD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6675" y="704850"/>
          <a:ext cx="1447597" cy="63417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>
    <xdr:from>
      <xdr:col>5</xdr:col>
      <xdr:colOff>295275</xdr:colOff>
      <xdr:row>8</xdr:row>
      <xdr:rowOff>38100</xdr:rowOff>
    </xdr:from>
    <xdr:to>
      <xdr:col>6</xdr:col>
      <xdr:colOff>323850</xdr:colOff>
      <xdr:row>9</xdr:row>
      <xdr:rowOff>66675</xdr:rowOff>
    </xdr:to>
    <xdr:sp macro="" textlink="">
      <xdr:nvSpPr>
        <xdr:cNvPr id="12" name="ZoneTexte 11">
          <a:extLst>
            <a:ext uri="{FF2B5EF4-FFF2-40B4-BE49-F238E27FC236}">
              <a16:creationId xmlns:a16="http://schemas.microsoft.com/office/drawing/2014/main" id="{4E34C076-45C3-44CF-BFC9-9274EF620512}"/>
            </a:ext>
          </a:extLst>
        </xdr:cNvPr>
        <xdr:cNvSpPr txBox="1"/>
      </xdr:nvSpPr>
      <xdr:spPr>
        <a:xfrm>
          <a:off x="8010525" y="876300"/>
          <a:ext cx="790575" cy="219075"/>
        </a:xfrm>
        <a:prstGeom prst="rect">
          <a:avLst/>
        </a:prstGeom>
        <a:solidFill>
          <a:schemeClr val="accent5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/>
            <a:t>Retour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8</xdr:col>
      <xdr:colOff>114300</xdr:colOff>
      <xdr:row>4</xdr:row>
      <xdr:rowOff>95250</xdr:rowOff>
    </xdr:to>
    <xdr:sp macro="" textlink="">
      <xdr:nvSpPr>
        <xdr:cNvPr id="14" name="ZoneTexte 13">
          <a:extLst>
            <a:ext uri="{FF2B5EF4-FFF2-40B4-BE49-F238E27FC236}">
              <a16:creationId xmlns:a16="http://schemas.microsoft.com/office/drawing/2014/main" id="{01F7BA66-3906-4CFA-A360-8E52B4884D20}"/>
            </a:ext>
          </a:extLst>
        </xdr:cNvPr>
        <xdr:cNvSpPr txBox="1"/>
      </xdr:nvSpPr>
      <xdr:spPr>
        <a:xfrm>
          <a:off x="0" y="190500"/>
          <a:ext cx="10115550" cy="666750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77000">
              <a:srgbClr val="C00000"/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800" b="1">
              <a:latin typeface="Times New Roman" panose="02020603050405020304" pitchFamily="18" charset="0"/>
              <a:cs typeface="Times New Roman" panose="02020603050405020304" pitchFamily="18" charset="0"/>
            </a:rPr>
            <a:t>Resultats du</a:t>
          </a:r>
          <a:r>
            <a:rPr lang="fr-FR" sz="18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recensement des auto producteurs auprés des clients MT de la STEG</a:t>
          </a:r>
        </a:p>
        <a:p>
          <a:pPr algn="ctr"/>
          <a:r>
            <a:rPr lang="fr-FR" sz="18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"Des questions spécifiques"</a:t>
          </a:r>
          <a:endParaRPr lang="fr-FR" sz="12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0</xdr:colOff>
      <xdr:row>99</xdr:row>
      <xdr:rowOff>0</xdr:rowOff>
    </xdr:from>
    <xdr:to>
      <xdr:col>0</xdr:col>
      <xdr:colOff>2324100</xdr:colOff>
      <xdr:row>100</xdr:row>
      <xdr:rowOff>0</xdr:rowOff>
    </xdr:to>
    <xdr:cxnSp macro="">
      <xdr:nvCxnSpPr>
        <xdr:cNvPr id="11" name="Connecteur droit 10">
          <a:extLst>
            <a:ext uri="{FF2B5EF4-FFF2-40B4-BE49-F238E27FC236}">
              <a16:creationId xmlns:a16="http://schemas.microsoft.com/office/drawing/2014/main" id="{346BEED5-0911-4124-A40C-53D177076865}"/>
            </a:ext>
          </a:extLst>
        </xdr:cNvPr>
        <xdr:cNvCxnSpPr/>
      </xdr:nvCxnSpPr>
      <xdr:spPr>
        <a:xfrm>
          <a:off x="0" y="17516475"/>
          <a:ext cx="1485900" cy="609600"/>
        </a:xfrm>
        <a:prstGeom prst="line">
          <a:avLst/>
        </a:prstGeom>
        <a:noFill/>
        <a:ln w="6350" cap="flat" cmpd="sng" algn="ctr">
          <a:solidFill>
            <a:srgbClr val="4472C4"/>
          </a:solidFill>
          <a:prstDash val="solid"/>
          <a:miter lim="800000"/>
        </a:ln>
        <a:effectLst/>
      </xdr:spPr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</xdr:colOff>
      <xdr:row>0</xdr:row>
      <xdr:rowOff>66675</xdr:rowOff>
    </xdr:from>
    <xdr:to>
      <xdr:col>13</xdr:col>
      <xdr:colOff>733222</xdr:colOff>
      <xdr:row>3</xdr:row>
      <xdr:rowOff>129345</xdr:rowOff>
    </xdr:to>
    <xdr:grpSp>
      <xdr:nvGrpSpPr>
        <xdr:cNvPr id="13" name="Groupe 12">
          <a:extLst>
            <a:ext uri="{FF2B5EF4-FFF2-40B4-BE49-F238E27FC236}">
              <a16:creationId xmlns:a16="http://schemas.microsoft.com/office/drawing/2014/main" id="{DE6A9A7E-A692-4ABC-81EB-67DC53300144}"/>
            </a:ext>
          </a:extLst>
        </xdr:cNvPr>
        <xdr:cNvGrpSpPr/>
      </xdr:nvGrpSpPr>
      <xdr:grpSpPr>
        <a:xfrm>
          <a:off x="9465945" y="66675"/>
          <a:ext cx="1470457" cy="611310"/>
          <a:chOff x="9191625" y="66675"/>
          <a:chExt cx="1447597" cy="634170"/>
        </a:xfrm>
      </xdr:grpSpPr>
      <xdr:pic>
        <xdr:nvPicPr>
          <xdr:cNvPr id="11" name="Image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91625" y="66675"/>
            <a:ext cx="1447597" cy="634170"/>
          </a:xfrm>
          <a:prstGeom prst="rect">
            <a:avLst/>
          </a:prstGeom>
          <a:ln>
            <a:noFill/>
          </a:ln>
          <a:effectLst>
            <a:softEdge rad="112500"/>
          </a:effectLst>
        </xdr:spPr>
      </xdr:pic>
      <xdr:sp macro="" textlink="">
        <xdr:nvSpPr>
          <xdr:cNvPr id="4" name="ZoneTexte 3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SpPr txBox="1"/>
        </xdr:nvSpPr>
        <xdr:spPr>
          <a:xfrm>
            <a:off x="9582150" y="219075"/>
            <a:ext cx="638176" cy="238126"/>
          </a:xfrm>
          <a:prstGeom prst="rect">
            <a:avLst/>
          </a:prstGeom>
          <a:solidFill>
            <a:schemeClr val="accent5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r>
              <a:rPr lang="fr-FR" sz="1200" b="1"/>
              <a:t>Retour</a:t>
            </a:r>
          </a:p>
        </xdr:txBody>
      </xdr:sp>
    </xdr:grpSp>
    <xdr:clientData/>
  </xdr:twoCellAnchor>
  <xdr:twoCellAnchor editAs="oneCell">
    <xdr:from>
      <xdr:col>0</xdr:col>
      <xdr:colOff>0</xdr:colOff>
      <xdr:row>5</xdr:row>
      <xdr:rowOff>152400</xdr:rowOff>
    </xdr:from>
    <xdr:to>
      <xdr:col>8</xdr:col>
      <xdr:colOff>447675</xdr:colOff>
      <xdr:row>53</xdr:row>
      <xdr:rowOff>114300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596003E3-D9E1-498C-B535-41A78D136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04900"/>
          <a:ext cx="6543675" cy="9105900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5</xdr:row>
      <xdr:rowOff>152400</xdr:rowOff>
    </xdr:from>
    <xdr:to>
      <xdr:col>17</xdr:col>
      <xdr:colOff>95250</xdr:colOff>
      <xdr:row>53</xdr:row>
      <xdr:rowOff>123825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B928A4E2-91A0-454E-B9CA-969FD6A06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3200" y="1104900"/>
          <a:ext cx="6496050" cy="9115425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5</xdr:row>
      <xdr:rowOff>152400</xdr:rowOff>
    </xdr:from>
    <xdr:to>
      <xdr:col>25</xdr:col>
      <xdr:colOff>514350</xdr:colOff>
      <xdr:row>53</xdr:row>
      <xdr:rowOff>123825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CC5AE352-33E2-4F86-8905-010FC5A4D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49250" y="1104900"/>
          <a:ext cx="6515100" cy="91154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1190625</xdr:colOff>
      <xdr:row>18</xdr:row>
      <xdr:rowOff>66675</xdr:rowOff>
    </xdr:from>
    <xdr:to>
      <xdr:col>11</xdr:col>
      <xdr:colOff>123825</xdr:colOff>
      <xdr:row>31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District 2">
              <a:extLst>
                <a:ext uri="{FF2B5EF4-FFF2-40B4-BE49-F238E27FC236}">
                  <a16:creationId xmlns:a16="http://schemas.microsoft.com/office/drawing/2014/main" id="{D82E30C4-7F1B-4805-9A25-B6BEBC6D6C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istrict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01875" y="34956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0</xdr:col>
      <xdr:colOff>57150</xdr:colOff>
      <xdr:row>7</xdr:row>
      <xdr:rowOff>100012</xdr:rowOff>
    </xdr:from>
    <xdr:to>
      <xdr:col>4</xdr:col>
      <xdr:colOff>1562100</xdr:colOff>
      <xdr:row>21</xdr:row>
      <xdr:rowOff>176212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89FE817B-9F2E-4F47-9CF3-75AAB62BC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385762</xdr:colOff>
      <xdr:row>21</xdr:row>
      <xdr:rowOff>61912</xdr:rowOff>
    </xdr:from>
    <xdr:to>
      <xdr:col>6</xdr:col>
      <xdr:colOff>538162</xdr:colOff>
      <xdr:row>35</xdr:row>
      <xdr:rowOff>138112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D2A525BD-41B4-46F2-AC78-036BFE171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895350</xdr:colOff>
      <xdr:row>42</xdr:row>
      <xdr:rowOff>147637</xdr:rowOff>
    </xdr:from>
    <xdr:to>
      <xdr:col>6</xdr:col>
      <xdr:colOff>514350</xdr:colOff>
      <xdr:row>57</xdr:row>
      <xdr:rowOff>33337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D0F31F4B-8EF4-4906-838C-07E59C9FC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1047750</xdr:colOff>
      <xdr:row>75</xdr:row>
      <xdr:rowOff>71437</xdr:rowOff>
    </xdr:from>
    <xdr:to>
      <xdr:col>7</xdr:col>
      <xdr:colOff>85725</xdr:colOff>
      <xdr:row>89</xdr:row>
      <xdr:rowOff>147637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E894C307-D4A8-418D-A232-910D83DFA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571500</xdr:colOff>
      <xdr:row>100</xdr:row>
      <xdr:rowOff>14287</xdr:rowOff>
    </xdr:from>
    <xdr:to>
      <xdr:col>4</xdr:col>
      <xdr:colOff>1619250</xdr:colOff>
      <xdr:row>114</xdr:row>
      <xdr:rowOff>90487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EEE31584-2265-4C08-9053-2A03846BE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5</xdr:col>
      <xdr:colOff>1285875</xdr:colOff>
      <xdr:row>93</xdr:row>
      <xdr:rowOff>85725</xdr:rowOff>
    </xdr:from>
    <xdr:to>
      <xdr:col>6</xdr:col>
      <xdr:colOff>895350</xdr:colOff>
      <xdr:row>106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Synchronisé 2">
              <a:extLst>
                <a:ext uri="{FF2B5EF4-FFF2-40B4-BE49-F238E27FC236}">
                  <a16:creationId xmlns:a16="http://schemas.microsoft.com/office/drawing/2014/main" id="{C98DEDEC-2EA9-4AFA-8CD9-1B636D5A90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ynchronisé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77350" y="178022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0</xdr:col>
      <xdr:colOff>1928812</xdr:colOff>
      <xdr:row>104</xdr:row>
      <xdr:rowOff>138112</xdr:rowOff>
    </xdr:from>
    <xdr:to>
      <xdr:col>8</xdr:col>
      <xdr:colOff>919162</xdr:colOff>
      <xdr:row>119</xdr:row>
      <xdr:rowOff>23812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0E191C6F-6AA9-4D26-B7C2-C8DE7C693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crosoft" refreshedDate="44687.412869907406" backgroundQuery="1" createdVersion="6" refreshedVersion="7" minRefreshableVersion="3" recordCount="0" supportSubquery="1" supportAdvancedDrill="1" xr:uid="{6C4A5827-35B0-4010-B31F-04048EB166F9}">
  <cacheSource type="external" connectionId="1"/>
  <cacheFields count="3">
    <cacheField name="[Measures].[Somme de Puissance installée kW]" caption="Somme de Puissance installée kW" numFmtId="0" hierarchy="71" level="32767"/>
    <cacheField name="[Plage].[Année].[Année]" caption="Année" numFmtId="0" hierarchy="22" level="1">
      <sharedItems containsSemiMixedTypes="0" containsNonDate="0" containsString="0"/>
    </cacheField>
    <cacheField name="[Plage].[Type de client].[Type de client]" caption="Type de client" numFmtId="0" hierarchy="13" level="1">
      <sharedItems count="5">
        <s v="Cogénération"/>
        <s v="Energie renouvelable"/>
        <s v="Sans contrat"/>
        <s v="Valorisation du Gaz non commercial"/>
        <s v="Valorisation Thermique"/>
      </sharedItems>
    </cacheField>
  </cacheFields>
  <cacheHierarchies count="73">
    <cacheHierarchy uniqueName="[Plage].[Nom]" caption="Nom" attribute="1" defaultMemberUniqueName="[Plage].[Nom].[All]" allUniqueName="[Plage].[Nom].[All]" dimensionUniqueName="[Plage]" displayFolder="" count="0" memberValueDatatype="130" unbalanced="0"/>
    <cacheHierarchy uniqueName="[Plage].[Référence]" caption="Référence" attribute="1" defaultMemberUniqueName="[Plage].[Référence].[All]" allUniqueName="[Plage].[Référence].[All]" dimensionUniqueName="[Plage]" displayFolder="" count="0" memberValueDatatype="20" unbalanced="0"/>
    <cacheHierarchy uniqueName="[Plage].[District]" caption="District" attribute="1" defaultMemberUniqueName="[Plage].[District].[All]" allUniqueName="[Plage].[District].[All]" dimensionUniqueName="[Plage]" displayFolder="" count="0" memberValueDatatype="130" unbalanced="0"/>
    <cacheHierarchy uniqueName="[Plage].[UR]" caption="UR" attribute="1" defaultMemberUniqueName="[Plage].[UR].[All]" allUniqueName="[Plage].[UR].[All]" dimensionUniqueName="[Plage]" displayFolder="" count="0" memberValueDatatype="20" unbalanced="0"/>
    <cacheHierarchy uniqueName="[Plage].[Région]" caption="Région" attribute="1" defaultMemberUniqueName="[Plage].[Région].[All]" allUniqueName="[Plage].[Région].[All]" dimensionUniqueName="[Plage]" displayFolder="" count="0" memberValueDatatype="130" unbalanced="0"/>
    <cacheHierarchy uniqueName="[Plage].[adresse]" caption="adresse" attribute="1" defaultMemberUniqueName="[Plage].[adresse].[All]" allUniqueName="[Plage].[adresse].[All]" dimensionUniqueName="[Plage]" displayFolder="" count="0" memberValueDatatype="130" unbalanced="0"/>
    <cacheHierarchy uniqueName="[Plage].[Num tel]" caption="Num tel" attribute="1" defaultMemberUniqueName="[Plage].[Num tel].[All]" allUniqueName="[Plage].[Num tel].[All]" dimensionUniqueName="[Plage]" displayFolder="" count="0" memberValueDatatype="20" unbalanced="0"/>
    <cacheHierarchy uniqueName="[Plage].[Fax]" caption="Fax" attribute="1" defaultMemberUniqueName="[Plage].[Fax].[All]" allUniqueName="[Plage].[Fax].[All]" dimensionUniqueName="[Plage]" displayFolder="" count="0" memberValueDatatype="20" unbalanced="0"/>
    <cacheHierarchy uniqueName="[Plage].[Nom et prénom]" caption="Nom et prénom" attribute="1" defaultMemberUniqueName="[Plage].[Nom et prénom].[All]" allUniqueName="[Plage].[Nom et prénom].[All]" dimensionUniqueName="[Plage]" displayFolder="" count="0" memberValueDatatype="130" unbalanced="0"/>
    <cacheHierarchy uniqueName="[Plage].[Fonction]" caption="Fonction" attribute="1" defaultMemberUniqueName="[Plage].[Fonction].[All]" allUniqueName="[Plage].[Fonction].[All]" dimensionUniqueName="[Plage]" displayFolder="" count="0" memberValueDatatype="130" unbalanced="0"/>
    <cacheHierarchy uniqueName="[Plage].[Tel pers]" caption="Tel pers" attribute="1" defaultMemberUniqueName="[Plage].[Tel pers].[All]" allUniqueName="[Plage].[Tel pers].[All]" dimensionUniqueName="[Plage]" displayFolder="" count="0" memberValueDatatype="20" unbalanced="0"/>
    <cacheHierarchy uniqueName="[Plage].[mail]" caption="mail" attribute="1" defaultMemberUniqueName="[Plage].[mail].[All]" allUniqueName="[Plage].[mail].[All]" dimensionUniqueName="[Plage]" displayFolder="" count="0" memberValueDatatype="130" unbalanced="0"/>
    <cacheHierarchy uniqueName="[Plage].[Type d'activité]" caption="Type d'activité" attribute="1" defaultMemberUniqueName="[Plage].[Type d'activité].[All]" allUniqueName="[Plage].[Type d'activité].[All]" dimensionUniqueName="[Plage]" displayFolder="" count="0" memberValueDatatype="130" unbalanced="0"/>
    <cacheHierarchy uniqueName="[Plage].[Type de client]" caption="Type de client" attribute="1" defaultMemberUniqueName="[Plage].[Type de client].[All]" allUniqueName="[Plage].[Type de client].[All]" dimensionUniqueName="[Plage]" displayFolder="" count="2" memberValueDatatype="130" unbalanced="0">
      <fieldsUsage count="2">
        <fieldUsage x="-1"/>
        <fieldUsage x="2"/>
      </fieldsUsage>
    </cacheHierarchy>
    <cacheHierarchy uniqueName="[Plage].[Equipement de production]" caption="Equipement de production" attribute="1" defaultMemberUniqueName="[Plage].[Equipement de production].[All]" allUniqueName="[Plage].[Equipement de production].[All]" dimensionUniqueName="[Plage]" displayFolder="" count="0" memberValueDatatype="130" unbalanced="0"/>
    <cacheHierarchy uniqueName="[Plage].[date mise en service]" caption="date mise en service" attribute="1" defaultMemberUniqueName="[Plage].[date mise en service].[All]" allUniqueName="[Plage].[date mise en service].[All]" dimensionUniqueName="[Plage]" displayFolder="" count="0" memberValueDatatype="20" unbalanced="0"/>
    <cacheHierarchy uniqueName="[Plage].[Puissance installée kW]" caption="Puissance installée kW" attribute="1" defaultMemberUniqueName="[Plage].[Puissance installée kW].[All]" allUniqueName="[Plage].[Puissance installée kW].[All]" dimensionUniqueName="[Plage]" displayFolder="" count="0" memberValueDatatype="5" unbalanced="0"/>
    <cacheHierarchy uniqueName="[Plage].[Puissance exploitée kW]" caption="Puissance exploitée kW" attribute="1" defaultMemberUniqueName="[Plage].[Puissance exploitée kW].[All]" allUniqueName="[Plage].[Puissance exploitée kW].[All]" dimensionUniqueName="[Plage]" displayFolder="" count="0" memberValueDatatype="5" unbalanced="0"/>
    <cacheHierarchy uniqueName="[Plage].[Energie produite MWh]" caption="Energie produite MWh" attribute="1" defaultMemberUniqueName="[Plage].[Energie produite MWh].[All]" allUniqueName="[Plage].[Energie produite MWh].[All]" dimensionUniqueName="[Plage]" displayFolder="" count="0" memberValueDatatype="5" unbalanced="0"/>
    <cacheHierarchy uniqueName="[Plage].[Energie consommée MWh]" caption="Energie consommée MWh" attribute="1" defaultMemberUniqueName="[Plage].[Energie consommée MWh].[All]" allUniqueName="[Plage].[Energie consommée MWh].[All]" dimensionUniqueName="[Plage]" displayFolder="" count="0" memberValueDatatype="5" unbalanced="0"/>
    <cacheHierarchy uniqueName="[Plage].[Energie injectée MWh]" caption="Energie injectée MWh" attribute="1" defaultMemberUniqueName="[Plage].[Energie injectée MWh].[All]" allUniqueName="[Plage].[Energie injectée MWh].[All]" dimensionUniqueName="[Plage]" displayFolder="" count="0" memberValueDatatype="5" unbalanced="0"/>
    <cacheHierarchy uniqueName="[Plage].[Synchronisé]" caption="Synchronisé" attribute="1" defaultMemberUniqueName="[Plage].[Synchronisé].[All]" allUniqueName="[Plage].[Synchronisé].[All]" dimensionUniqueName="[Plage]" displayFolder="" count="0" memberValueDatatype="130" unbalanced="0"/>
    <cacheHierarchy uniqueName="[Plage].[Année]" caption="Année" attribute="1" defaultMemberUniqueName="[Plage].[Année].[All]" allUniqueName="[Plage].[Année].[All]" dimensionUniqueName="[Plage]" displayFolder="" count="2" memberValueDatatype="20" unbalanced="0">
      <fieldsUsage count="2">
        <fieldUsage x="-1"/>
        <fieldUsage x="1"/>
      </fieldsUsage>
    </cacheHierarchy>
    <cacheHierarchy uniqueName="[Plage 1].[Code]" caption="Code" attribute="1" defaultMemberUniqueName="[Plage 1].[Code].[All]" allUniqueName="[Plage 1].[Code].[All]" dimensionUniqueName="[Plage 1]" displayFolder="" count="0" memberValueDatatype="20" unbalanced="0"/>
    <cacheHierarchy uniqueName="[Plage 1].[Nom]" caption="Nom" attribute="1" defaultMemberUniqueName="[Plage 1].[Nom].[All]" allUniqueName="[Plage 1].[Nom].[All]" dimensionUniqueName="[Plage 1]" displayFolder="" count="0" memberValueDatatype="130" unbalanced="0"/>
    <cacheHierarchy uniqueName="[Plage 1].[Référence]" caption="Référence" attribute="1" defaultMemberUniqueName="[Plage 1].[Référence].[All]" allUniqueName="[Plage 1].[Référence].[All]" dimensionUniqueName="[Plage 1]" displayFolder="" count="0" memberValueDatatype="20" unbalanced="0"/>
    <cacheHierarchy uniqueName="[Plage 1].[District]" caption="District" attribute="1" defaultMemberUniqueName="[Plage 1].[District].[All]" allUniqueName="[Plage 1].[District].[All]" dimensionUniqueName="[Plage 1]" displayFolder="" count="0" memberValueDatatype="130" unbalanced="0"/>
    <cacheHierarchy uniqueName="[Plage 1].[UR]" caption="UR" attribute="1" defaultMemberUniqueName="[Plage 1].[UR].[All]" allUniqueName="[Plage 1].[UR].[All]" dimensionUniqueName="[Plage 1]" displayFolder="" count="0" memberValueDatatype="20" unbalanced="0"/>
    <cacheHierarchy uniqueName="[Plage 1].[Région]" caption="Région" attribute="1" defaultMemberUniqueName="[Plage 1].[Région].[All]" allUniqueName="[Plage 1].[Région].[All]" dimensionUniqueName="[Plage 1]" displayFolder="" count="0" memberValueDatatype="130" unbalanced="0"/>
    <cacheHierarchy uniqueName="[Plage 1].[Type d'activité]" caption="Type d'activité" attribute="1" defaultMemberUniqueName="[Plage 1].[Type d'activité].[All]" allUniqueName="[Plage 1].[Type d'activité].[All]" dimensionUniqueName="[Plage 1]" displayFolder="" count="0" memberValueDatatype="130" unbalanced="0"/>
    <cacheHierarchy uniqueName="[Plage 1].[Type de client]" caption="Type de client" attribute="1" defaultMemberUniqueName="[Plage 1].[Type de client].[All]" allUniqueName="[Plage 1].[Type de client].[All]" dimensionUniqueName="[Plage 1]" displayFolder="" count="0" memberValueDatatype="130" unbalanced="0"/>
    <cacheHierarchy uniqueName="[Plage 1].[Equipement de production]" caption="Equipement de production" attribute="1" defaultMemberUniqueName="[Plage 1].[Equipement de production].[All]" allUniqueName="[Plage 1].[Equipement de production].[All]" dimensionUniqueName="[Plage 1]" displayFolder="" count="0" memberValueDatatype="130" unbalanced="0"/>
    <cacheHierarchy uniqueName="[Plage 1].[date mise en service]" caption="date mise en service" attribute="1" defaultMemberUniqueName="[Plage 1].[date mise en service].[All]" allUniqueName="[Plage 1].[date mise en service].[All]" dimensionUniqueName="[Plage 1]" displayFolder="" count="0" memberValueDatatype="20" unbalanced="0"/>
    <cacheHierarchy uniqueName="[Plage 1].[Puissance installée kW]" caption="Puissance installée kW" attribute="1" defaultMemberUniqueName="[Plage 1].[Puissance installée kW].[All]" allUniqueName="[Plage 1].[Puissance installée kW].[All]" dimensionUniqueName="[Plage 1]" displayFolder="" count="0" memberValueDatatype="5" unbalanced="0"/>
    <cacheHierarchy uniqueName="[Plage 1].[Puissance exploitée kW]" caption="Puissance exploitée kW" attribute="1" defaultMemberUniqueName="[Plage 1].[Puissance exploitée kW].[All]" allUniqueName="[Plage 1].[Puissance exploitée kW].[All]" dimensionUniqueName="[Plage 1]" displayFolder="" count="0" memberValueDatatype="5" unbalanced="0"/>
    <cacheHierarchy uniqueName="[Plage 1].[Energie produite MWh]" caption="Energie produite MWh" attribute="1" defaultMemberUniqueName="[Plage 1].[Energie produite MWh].[All]" allUniqueName="[Plage 1].[Energie produite MWh].[All]" dimensionUniqueName="[Plage 1]" displayFolder="" count="0" memberValueDatatype="5" unbalanced="0"/>
    <cacheHierarchy uniqueName="[Plage 1].[Energie consommée MWh]" caption="Energie consommée MWh" attribute="1" defaultMemberUniqueName="[Plage 1].[Energie consommée MWh].[All]" allUniqueName="[Plage 1].[Energie consommée MWh].[All]" dimensionUniqueName="[Plage 1]" displayFolder="" count="0" memberValueDatatype="5" unbalanced="0"/>
    <cacheHierarchy uniqueName="[Plage 1].[Energie injectée MWh]" caption="Energie injectée MWh" attribute="1" defaultMemberUniqueName="[Plage 1].[Energie injectée MWh].[All]" allUniqueName="[Plage 1].[Energie injectée MWh].[All]" dimensionUniqueName="[Plage 1]" displayFolder="" count="0" memberValueDatatype="5" unbalanced="0"/>
    <cacheHierarchy uniqueName="[Plage 1].[Synchronisé]" caption="Synchronisé" attribute="1" defaultMemberUniqueName="[Plage 1].[Synchronisé].[All]" allUniqueName="[Plage 1].[Synchronisé].[All]" dimensionUniqueName="[Plage 1]" displayFolder="" count="0" memberValueDatatype="130" unbalanced="0"/>
    <cacheHierarchy uniqueName="[Plage 1].[Année]" caption="Année" attribute="1" defaultMemberUniqueName="[Plage 1].[Année].[All]" allUniqueName="[Plage 1].[Année].[All]" dimensionUniqueName="[Plage 1]" displayFolder="" count="0" memberValueDatatype="20" unbalanced="0"/>
    <cacheHierarchy uniqueName="[Plage 1].[P_souscrite]" caption="P_souscrite" attribute="1" defaultMemberUniqueName="[Plage 1].[P_souscrite].[All]" allUniqueName="[Plage 1].[P_souscrite].[All]" dimensionUniqueName="[Plage 1]" displayFolder="" count="0" memberValueDatatype="20" unbalanced="0"/>
    <cacheHierarchy uniqueName="[Plage 1].[Cons_Annuelle]" caption="Cons_Annuelle" attribute="1" defaultMemberUniqueName="[Plage 1].[Cons_Annuelle].[All]" allUniqueName="[Plage 1].[Cons_Annuelle].[All]" dimensionUniqueName="[Plage 1]" displayFolder="" count="0" memberValueDatatype="20" unbalanced="0"/>
    <cacheHierarchy uniqueName="[Plage 1].[Cons_Annuelle en MWh]" caption="Cons_Annuelle en MWh" attribute="1" defaultMemberUniqueName="[Plage 1].[Cons_Annuelle en MWh].[All]" allUniqueName="[Plage 1].[Cons_Annuelle en MWh].[All]" dimensionUniqueName="[Plage 1]" displayFolder="" count="0" memberValueDatatype="5" unbalanced="0"/>
    <cacheHierarchy uniqueName="[Plage 2].[Code]" caption="Code" attribute="1" defaultMemberUniqueName="[Plage 2].[Code].[All]" allUniqueName="[Plage 2].[Code].[All]" dimensionUniqueName="[Plage 2]" displayFolder="" count="0" memberValueDatatype="20" unbalanced="0"/>
    <cacheHierarchy uniqueName="[Plage 2].[Nom]" caption="Nom" attribute="1" defaultMemberUniqueName="[Plage 2].[Nom].[All]" allUniqueName="[Plage 2].[Nom].[All]" dimensionUniqueName="[Plage 2]" displayFolder="" count="0" memberValueDatatype="130" unbalanced="0"/>
    <cacheHierarchy uniqueName="[Plage 2].[Référence]" caption="Référence" attribute="1" defaultMemberUniqueName="[Plage 2].[Référence].[All]" allUniqueName="[Plage 2].[Référence].[All]" dimensionUniqueName="[Plage 2]" displayFolder="" count="0" memberValueDatatype="20" unbalanced="0"/>
    <cacheHierarchy uniqueName="[Plage 2].[Gov]" caption="Gov" attribute="1" defaultMemberUniqueName="[Plage 2].[Gov].[All]" allUniqueName="[Plage 2].[Gov].[All]" dimensionUniqueName="[Plage 2]" displayFolder="" count="0" memberValueDatatype="130" unbalanced="0"/>
    <cacheHierarchy uniqueName="[Plage 2].[District]" caption="District" attribute="1" defaultMemberUniqueName="[Plage 2].[District].[All]" allUniqueName="[Plage 2].[District].[All]" dimensionUniqueName="[Plage 2]" displayFolder="" count="0" memberValueDatatype="130" unbalanced="0"/>
    <cacheHierarchy uniqueName="[Plage 2].[UR]" caption="UR" attribute="1" defaultMemberUniqueName="[Plage 2].[UR].[All]" allUniqueName="[Plage 2].[UR].[All]" dimensionUniqueName="[Plage 2]" displayFolder="" count="0" memberValueDatatype="20" unbalanced="0"/>
    <cacheHierarchy uniqueName="[Plage 2].[Région]" caption="Région" attribute="1" defaultMemberUniqueName="[Plage 2].[Région].[All]" allUniqueName="[Plage 2].[Région].[All]" dimensionUniqueName="[Plage 2]" displayFolder="" count="0" memberValueDatatype="130" unbalanced="0"/>
    <cacheHierarchy uniqueName="[Plage 2].[Type d'activité]" caption="Type d'activité" attribute="1" defaultMemberUniqueName="[Plage 2].[Type d'activité].[All]" allUniqueName="[Plage 2].[Type d'activité].[All]" dimensionUniqueName="[Plage 2]" displayFolder="" count="0" memberValueDatatype="130" unbalanced="0"/>
    <cacheHierarchy uniqueName="[Plage 2].[Type de client]" caption="Type de client" attribute="1" defaultMemberUniqueName="[Plage 2].[Type de client].[All]" allUniqueName="[Plage 2].[Type de client].[All]" dimensionUniqueName="[Plage 2]" displayFolder="" count="0" memberValueDatatype="130" unbalanced="0"/>
    <cacheHierarchy uniqueName="[Plage 2].[Equipement de production]" caption="Equipement de production" attribute="1" defaultMemberUniqueName="[Plage 2].[Equipement de production].[All]" allUniqueName="[Plage 2].[Equipement de production].[All]" dimensionUniqueName="[Plage 2]" displayFolder="" count="0" memberValueDatatype="130" unbalanced="0"/>
    <cacheHierarchy uniqueName="[Plage 2].[date mise en service]" caption="date mise en service" attribute="1" defaultMemberUniqueName="[Plage 2].[date mise en service].[All]" allUniqueName="[Plage 2].[date mise en service].[All]" dimensionUniqueName="[Plage 2]" displayFolder="" count="0" memberValueDatatype="20" unbalanced="0"/>
    <cacheHierarchy uniqueName="[Plage 2].[Puissance installée kW]" caption="Puissance installée kW" attribute="1" defaultMemberUniqueName="[Plage 2].[Puissance installée kW].[All]" allUniqueName="[Plage 2].[Puissance installée kW].[All]" dimensionUniqueName="[Plage 2]" displayFolder="" count="0" memberValueDatatype="5" unbalanced="0"/>
    <cacheHierarchy uniqueName="[Plage 2].[Puissance exploitée kW]" caption="Puissance exploitée kW" attribute="1" defaultMemberUniqueName="[Plage 2].[Puissance exploitée kW].[All]" allUniqueName="[Plage 2].[Puissance exploitée kW].[All]" dimensionUniqueName="[Plage 2]" displayFolder="" count="0" memberValueDatatype="5" unbalanced="0"/>
    <cacheHierarchy uniqueName="[Plage 2].[Energie produite MWh]" caption="Energie produite MWh" attribute="1" defaultMemberUniqueName="[Plage 2].[Energie produite MWh].[All]" allUniqueName="[Plage 2].[Energie produite MWh].[All]" dimensionUniqueName="[Plage 2]" displayFolder="" count="0" memberValueDatatype="5" unbalanced="0"/>
    <cacheHierarchy uniqueName="[Plage 2].[Energie auto_consommée MWh]" caption="Energie auto_consommée MWh" attribute="1" defaultMemberUniqueName="[Plage 2].[Energie auto_consommée MWh].[All]" allUniqueName="[Plage 2].[Energie auto_consommée MWh].[All]" dimensionUniqueName="[Plage 2]" displayFolder="" count="0" memberValueDatatype="5" unbalanced="0"/>
    <cacheHierarchy uniqueName="[Plage 2].[Energie injectée MWh]" caption="Energie injectée MWh" attribute="1" defaultMemberUniqueName="[Plage 2].[Energie injectée MWh].[All]" allUniqueName="[Plage 2].[Energie injectée MWh].[All]" dimensionUniqueName="[Plage 2]" displayFolder="" count="0" memberValueDatatype="5" unbalanced="0"/>
    <cacheHierarchy uniqueName="[Plage 2].[Synchronisé]" caption="Synchronisé" attribute="1" defaultMemberUniqueName="[Plage 2].[Synchronisé].[All]" allUniqueName="[Plage 2].[Synchronisé].[All]" dimensionUniqueName="[Plage 2]" displayFolder="" count="0" memberValueDatatype="130" unbalanced="0"/>
    <cacheHierarchy uniqueName="[Plage 2].[Année]" caption="Année" attribute="1" defaultMemberUniqueName="[Plage 2].[Année].[All]" allUniqueName="[Plage 2].[Année].[All]" dimensionUniqueName="[Plage 2]" displayFolder="" count="0" memberValueDatatype="20" unbalanced="0"/>
    <cacheHierarchy uniqueName="[Plage 2].[P_souscrite]" caption="P_souscrite" attribute="1" defaultMemberUniqueName="[Plage 2].[P_souscrite].[All]" allUniqueName="[Plage 2].[P_souscrite].[All]" dimensionUniqueName="[Plage 2]" displayFolder="" count="0" memberValueDatatype="20" unbalanced="0"/>
    <cacheHierarchy uniqueName="[Plage 2].[Cons_Annuelle]" caption="Cons_Annuelle" attribute="1" defaultMemberUniqueName="[Plage 2].[Cons_Annuelle].[All]" allUniqueName="[Plage 2].[Cons_Annuelle].[All]" dimensionUniqueName="[Plage 2]" displayFolder="" count="0" memberValueDatatype="20" unbalanced="0"/>
    <cacheHierarchy uniqueName="[Plage 2].[Cons_Annuelle (steg) en MWh]" caption="Cons_Annuelle (steg) en MWh" attribute="1" defaultMemberUniqueName="[Plage 2].[Cons_Annuelle (steg) en MWh].[All]" allUniqueName="[Plage 2].[Cons_Annuelle (steg) en MWh].[All]" dimensionUniqueName="[Plage 2]" displayFolder="" count="0" memberValueDatatype="5" unbalanced="0"/>
    <cacheHierarchy uniqueName="[Measures].[__XL_Count Plage]" caption="__XL_Count Plage" measure="1" displayFolder="" measureGroup="Plage" count="0" hidden="1"/>
    <cacheHierarchy uniqueName="[Measures].[__XL_Count Plage 1]" caption="__XL_Count Plage 1" measure="1" displayFolder="" measureGroup="Plage 1" count="0" hidden="1"/>
    <cacheHierarchy uniqueName="[Measures].[__XL_Count Plage 2]" caption="__XL_Count Plage 2" measure="1" displayFolder="" measureGroup="Plage 2" count="0" hidden="1"/>
    <cacheHierarchy uniqueName="[Measures].[__No measures defined]" caption="__No measures defined" measure="1" displayFolder="" count="0" hidden="1"/>
    <cacheHierarchy uniqueName="[Measures].[Somme de Energie produite MWh]" caption="Somme de Energie produite MWh" measure="1" displayFolder="" measureGroup="Pla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Energie consommée MWh]" caption="Somme de Energie consommée MWh" measure="1" displayFolder="" measureGroup="Pla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me de Energie injectée MWh]" caption="Somme de Energie injectée MWh" measure="1" displayFolder="" measureGroup="Pla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Puissance installée kW]" caption="Somme de Puissance installée kW" measure="1" displayFolder="" measureGroup="Pla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Puissance exploitée kW]" caption="Somme de Puissance exploitée kW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4">
    <dimension measure="1" name="Measures" uniqueName="[Measures]" caption="Measures"/>
    <dimension name="Plage" uniqueName="[Plage]" caption="Plage"/>
    <dimension name="Plage 1" uniqueName="[Plage 1]" caption="Plage 1"/>
    <dimension name="Plage 2" uniqueName="[Plage 2]" caption="Plage 2"/>
  </dimensions>
  <measureGroups count="3">
    <measureGroup name="Plage" caption="Plage"/>
    <measureGroup name="Plage 1" caption="Plage 1"/>
    <measureGroup name="Plage 2" caption="Pla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" refreshedDate="44687.412895138892" createdVersion="7" refreshedVersion="7" minRefreshableVersion="3" recordCount="1313" xr:uid="{EE5D5694-51AC-4EAE-9E03-8ECB372F2A90}">
  <cacheSource type="worksheet">
    <worksheetSource ref="A1:T1048576" sheet="BD_traitement2"/>
  </cacheSource>
  <cacheFields count="20">
    <cacheField name="Code " numFmtId="0">
      <sharedItems containsString="0" containsBlank="1" containsNumber="1" containsInteger="1" minValue="1" maxValue="352"/>
    </cacheField>
    <cacheField name="Nom" numFmtId="0">
      <sharedItems containsBlank="1"/>
    </cacheField>
    <cacheField name="Référence" numFmtId="0">
      <sharedItems containsString="0" containsBlank="1" containsNumber="1" containsInteger="1" minValue="8540" maxValue="999999"/>
    </cacheField>
    <cacheField name="District" numFmtId="0">
      <sharedItems containsBlank="1" count="48">
        <s v="Tunis ville"/>
        <s v="Ezzahra"/>
        <s v="Ariana"/>
        <s v="El Kram"/>
        <s v="Manouba"/>
        <s v="Zaghouan"/>
        <s v="Bizerte"/>
        <s v="Menzel Bouzelfa"/>
        <s v="Beja"/>
        <s v="Jandouba"/>
        <s v="Sousse Ville"/>
        <s v="Sousse nord"/>
        <s v="Monastir"/>
        <s v="Mahdia"/>
        <s v="Kasserine"/>
        <s v="Gafsa"/>
        <s v="Tozeur"/>
        <s v="Sfax Ville"/>
        <s v="Sfax Nord"/>
        <s v="Sfax Sud"/>
        <s v="Mahrés"/>
        <s v="Gabés"/>
        <s v="Madenine"/>
        <s v="Moknine"/>
        <s v="El El Kram"/>
        <s v="Nabeul"/>
        <s v="Siliana"/>
        <s v="Jerba"/>
        <s v="Zarzis"/>
        <s v="Jendouba"/>
        <s v="El Mourouj"/>
        <s v="Sousse"/>
        <s v="Kairouan Nord"/>
        <s v="Kairouan"/>
        <s v="Mahrès"/>
        <s v="Jebeniana"/>
        <s v="Ben guerdan"/>
        <s v="Tataouine"/>
        <s v="Gabès"/>
        <s v="Kébili"/>
        <s v="Sidi Bouzid"/>
        <s v="Menzel Témime"/>
        <s v="El Menzah"/>
        <s v="Brado"/>
        <m/>
        <s v="Béja" u="1"/>
        <s v="Kram" u="1"/>
        <s v="Kassenine" u="1"/>
      </sharedItems>
    </cacheField>
    <cacheField name="UR" numFmtId="0">
      <sharedItems containsString="0" containsBlank="1" containsNumber="1" containsInteger="1" minValue="60" maxValue="98"/>
    </cacheField>
    <cacheField name="Région" numFmtId="0">
      <sharedItems containsBlank="1"/>
    </cacheField>
    <cacheField name="Type d'activité" numFmtId="0">
      <sharedItems containsBlank="1" count="13">
        <s v="TOURISME ET SERVICES"/>
        <s v="INDUSTRIE ALIMENTAIRE"/>
        <s v="AGRICULTURE"/>
        <s v="INDUSTRIE EXTRACTIVE"/>
        <s v="TRANSPORT ET TELECOMMUNICATION"/>
        <s v="TEXTILE ET HABILLEMENT"/>
        <s v="INDUSTRIE CHIMIQUE"/>
        <s v="I.M.C.C.V"/>
        <s v="INDUSTRIE DU PAPIER"/>
        <s v="INDUSTRIE DIVERSES"/>
        <s v="INDUSTRIE METALLURGIQUE"/>
        <s v="SERVICES ET AUTRES"/>
        <m/>
      </sharedItems>
    </cacheField>
    <cacheField name="Type de client" numFmtId="0">
      <sharedItems containsBlank="1" count="7">
        <s v="Energie renouvelable"/>
        <s v="Cogénération"/>
        <s v="Valorisation du Gaz non commercial"/>
        <s v="Sans contrat"/>
        <s v="Valorisation Thermique"/>
        <s v="Centrale regime autorisation"/>
        <m/>
      </sharedItems>
    </cacheField>
    <cacheField name="Equipement de production" numFmtId="0">
      <sharedItems containsBlank="1"/>
    </cacheField>
    <cacheField name="date mise en service" numFmtId="0">
      <sharedItems containsString="0" containsBlank="1" containsNumber="1" containsInteger="1" minValue="1955" maxValue="2022"/>
    </cacheField>
    <cacheField name="Puissance installée kW" numFmtId="0">
      <sharedItems containsString="0" containsBlank="1" containsNumber="1" minValue="0" maxValue="64000"/>
    </cacheField>
    <cacheField name="Puissance exploitée kW" numFmtId="0">
      <sharedItems containsString="0" containsBlank="1" containsNumber="1" minValue="0" maxValue="28000"/>
    </cacheField>
    <cacheField name="Energie produite MWh " numFmtId="0">
      <sharedItems containsString="0" containsBlank="1" containsNumber="1" minValue="0" maxValue="165100"/>
    </cacheField>
    <cacheField name="Energie consommée MWh " numFmtId="0">
      <sharedItems containsString="0" containsBlank="1" containsNumber="1" minValue="0" maxValue="165100"/>
    </cacheField>
    <cacheField name="Energie injectée MWh " numFmtId="0">
      <sharedItems containsString="0" containsBlank="1" containsNumber="1" minValue="0" maxValue="42328"/>
    </cacheField>
    <cacheField name="Synchronisé" numFmtId="0">
      <sharedItems containsBlank="1" count="3">
        <s v="oui"/>
        <s v="Non"/>
        <m/>
      </sharedItems>
    </cacheField>
    <cacheField name="Année" numFmtId="0">
      <sharedItems containsString="0" containsBlank="1" containsNumber="1" containsInteger="1" minValue="2014" maxValue="2021" count="9">
        <n v="2014"/>
        <n v="2015"/>
        <n v="2016"/>
        <n v="2017"/>
        <n v="2018"/>
        <n v="2019"/>
        <n v="2020"/>
        <n v="2021"/>
        <m/>
      </sharedItems>
    </cacheField>
    <cacheField name="P_souscrite" numFmtId="0">
      <sharedItems containsString="0" containsBlank="1" containsNumber="1" containsInteger="1" minValue="0" maxValue="24300"/>
    </cacheField>
    <cacheField name="Cons_Annuelle" numFmtId="0">
      <sharedItems containsString="0" containsBlank="1" containsNumber="1" containsInteger="1" minValue="0" maxValue="151349590"/>
    </cacheField>
    <cacheField name="Cons_Annuelle en MWh" numFmtId="0">
      <sharedItems containsString="0" containsBlank="1" containsNumber="1" minValue="0" maxValue="151349.59"/>
    </cacheField>
  </cacheFields>
  <extLst>
    <ext xmlns:x14="http://schemas.microsoft.com/office/spreadsheetml/2009/9/main" uri="{725AE2AE-9491-48be-B2B4-4EB974FC3084}">
      <x14:pivotCacheDefinition pivotCacheId="1407290578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" refreshedDate="44719.712270717595" createdVersion="6" refreshedVersion="7" minRefreshableVersion="3" recordCount="934" xr:uid="{FD8FAE2A-7331-4792-84B7-DFF7A5E52D91}">
  <cacheSource type="worksheet">
    <worksheetSource ref="A1:X1048576" sheet="BD_traitement"/>
  </cacheSource>
  <cacheFields count="24">
    <cacheField name="Code " numFmtId="0">
      <sharedItems containsString="0" containsBlank="1" containsNumber="1" containsInteger="1" minValue="1" maxValue="352"/>
    </cacheField>
    <cacheField name="Nom" numFmtId="0">
      <sharedItems containsBlank="1"/>
    </cacheField>
    <cacheField name="Référence" numFmtId="0">
      <sharedItems containsString="0" containsBlank="1" containsNumber="1" containsInteger="1" minValue="8540" maxValue="999999"/>
    </cacheField>
    <cacheField name="District" numFmtId="0">
      <sharedItems containsBlank="1"/>
    </cacheField>
    <cacheField name="UR" numFmtId="0">
      <sharedItems containsString="0" containsBlank="1" containsNumber="1" containsInteger="1" minValue="60" maxValue="98"/>
    </cacheField>
    <cacheField name="Région" numFmtId="0">
      <sharedItems containsBlank="1"/>
    </cacheField>
    <cacheField name="adresse" numFmtId="0">
      <sharedItems containsBlank="1"/>
    </cacheField>
    <cacheField name="Num tel" numFmtId="0">
      <sharedItems containsString="0" containsBlank="1" containsNumber="1" containsInteger="1" minValue="23410070" maxValue="99849829"/>
    </cacheField>
    <cacheField name="Fax" numFmtId="0">
      <sharedItems containsString="0" containsBlank="1" containsNumber="1" containsInteger="1" minValue="70014287" maxValue="75275054"/>
    </cacheField>
    <cacheField name="Nom et prénom" numFmtId="0">
      <sharedItems containsBlank="1"/>
    </cacheField>
    <cacheField name="Fonction" numFmtId="0">
      <sharedItems containsBlank="1"/>
    </cacheField>
    <cacheField name="Tel pers" numFmtId="0">
      <sharedItems containsString="0" containsBlank="1" containsNumber="1" containsInteger="1" minValue="9990943" maxValue="99849829"/>
    </cacheField>
    <cacheField name="mail" numFmtId="0">
      <sharedItems containsBlank="1"/>
    </cacheField>
    <cacheField name="Type d'activité" numFmtId="0">
      <sharedItems containsBlank="1" count="30">
        <s v="SERVICES ET AUTRES"/>
        <s v="INDUSTRIE ALIMENTAIRE"/>
        <s v="TOURISME ET SERVICES"/>
        <s v="TEXTILE ET HABILLEMENT"/>
        <s v="INDUSTRIE CHIMIQUE"/>
        <s v="I.M.C.C.V"/>
        <s v="INDUSTRIE DU PAPIER"/>
        <s v="INDUSTRIE DIVERSES"/>
        <s v="TRANSPORT ET TELECOMMUNICATION"/>
        <s v="INDUSTRIE METALLURGIQUE"/>
        <s v="AGRICULTURE"/>
        <s v="INDUSTRIE EXTRACTIVE"/>
        <m/>
        <s v="TOURISME" u="1"/>
        <s v="Formule5" f="1"/>
        <s v="POMPAGE" u="1"/>
        <s v="Formule4" f="1"/>
        <s v="Formule9" f="1"/>
        <s v="Formule3" f="1"/>
        <s v="Formule8" f="1"/>
        <s v="AGROALIMENTAIRE" u="1"/>
        <s v="Formule2" f="1"/>
        <s v="Formule7" f="1"/>
        <s v="I,M,C,C,V" u="1"/>
        <s v="Formule11" f="1"/>
        <s v="INDUSTRIE TEXTILE ET HABILLEMENT" u="1"/>
        <s v="Formule1" f="1"/>
        <s v="Formule6" f="1"/>
        <s v="TRANSPORT ET TÉLÉCOMMUNICATION" u="1"/>
        <s v="Formule10" f="1"/>
      </sharedItems>
    </cacheField>
    <cacheField name="Type de client" numFmtId="0">
      <sharedItems containsBlank="1" count="11">
        <s v="Centrale regime autorisation"/>
        <s v="Cogénération"/>
        <s v="Energie renouvelable"/>
        <s v="Sans contrat"/>
        <s v="Valorisation du Gaz non commercial"/>
        <s v="Valorisation thermique"/>
        <m/>
        <s v="Valorisation gaz torché" u="1"/>
        <s v="Auto producteur simple" u="1"/>
        <s v="Tri génération" u="1"/>
        <s v="Panneau Solaire" u="1"/>
      </sharedItems>
    </cacheField>
    <cacheField name="Equipement de production" numFmtId="0">
      <sharedItems containsBlank="1" count="9">
        <s v="Photovoltaïque"/>
        <s v="Moteur"/>
        <s v="Turbine à Gaz"/>
        <s v="Turbine vapeur"/>
        <m/>
        <s v="Turbine à Vapeur" u="1"/>
        <s v="Moteur à Gaz" u="1"/>
        <s v="Photo voltaïque" u="1"/>
        <s v="Turbine gaz" u="1"/>
      </sharedItems>
    </cacheField>
    <cacheField name="date mise en service" numFmtId="0">
      <sharedItems containsString="0" containsBlank="1" containsNumber="1" containsInteger="1" minValue="1955" maxValue="2022"/>
    </cacheField>
    <cacheField name="Puissance installée kW" numFmtId="0">
      <sharedItems containsString="0" containsBlank="1" containsNumber="1" minValue="0" maxValue="64000"/>
    </cacheField>
    <cacheField name="Puissance exploitée kW" numFmtId="0">
      <sharedItems containsString="0" containsBlank="1" containsNumber="1" minValue="0" maxValue="28000"/>
    </cacheField>
    <cacheField name="Energie produite MWh " numFmtId="0">
      <sharedItems containsString="0" containsBlank="1" containsNumber="1" minValue="0" maxValue="165100"/>
    </cacheField>
    <cacheField name="Energie consommée MWh " numFmtId="0">
      <sharedItems containsString="0" containsBlank="1" containsNumber="1" minValue="0" maxValue="165100"/>
    </cacheField>
    <cacheField name="Energie injectée MWh " numFmtId="0">
      <sharedItems containsString="0" containsBlank="1" containsNumber="1" minValue="0" maxValue="16903"/>
    </cacheField>
    <cacheField name="Synchronisé" numFmtId="0">
      <sharedItems containsBlank="1" count="3">
        <s v="OUI"/>
        <s v="NON"/>
        <m/>
      </sharedItems>
    </cacheField>
    <cacheField name="Année" numFmtId="0">
      <sharedItems containsString="0" containsBlank="1" containsNumber="1" containsInteger="1" minValue="2014" maxValue="2020" count="8">
        <n v="2019"/>
        <n v="2020"/>
        <n v="2014"/>
        <n v="2015"/>
        <n v="2016"/>
        <n v="2017"/>
        <n v="2018"/>
        <m/>
      </sharedItems>
    </cacheField>
  </cacheFields>
  <calculatedItems count="11">
    <calculatedItem>
      <pivotArea cacheIndex="1" outline="0" fieldPosition="0">
        <references count="1">
          <reference field="13" count="1">
            <x v="26"/>
          </reference>
        </references>
      </pivotArea>
    </calculatedItem>
    <calculatedItem>
      <pivotArea cacheIndex="1" outline="0" fieldPosition="0">
        <references count="1">
          <reference field="13" count="1">
            <x v="21"/>
          </reference>
        </references>
      </pivotArea>
    </calculatedItem>
    <calculatedItem>
      <pivotArea cacheIndex="1" outline="0" fieldPosition="0">
        <references count="1">
          <reference field="13" count="1">
            <x v="18"/>
          </reference>
        </references>
      </pivotArea>
    </calculatedItem>
    <calculatedItem>
      <pivotArea cacheIndex="1" outline="0" fieldPosition="0">
        <references count="1">
          <reference field="13" count="1">
            <x v="16"/>
          </reference>
        </references>
      </pivotArea>
    </calculatedItem>
    <calculatedItem>
      <pivotArea cacheIndex="1" outline="0" fieldPosition="0">
        <references count="1">
          <reference field="13" count="1">
            <x v="14"/>
          </reference>
        </references>
      </pivotArea>
    </calculatedItem>
    <calculatedItem>
      <pivotArea cacheIndex="1" outline="0" fieldPosition="0">
        <references count="1">
          <reference field="13" count="1">
            <x v="27"/>
          </reference>
        </references>
      </pivotArea>
    </calculatedItem>
    <calculatedItem>
      <pivotArea cacheIndex="1" outline="0" fieldPosition="0">
        <references count="1">
          <reference field="13" count="1">
            <x v="22"/>
          </reference>
        </references>
      </pivotArea>
    </calculatedItem>
    <calculatedItem>
      <pivotArea cacheIndex="1" outline="0" fieldPosition="0">
        <references count="1">
          <reference field="13" count="1">
            <x v="19"/>
          </reference>
        </references>
      </pivotArea>
    </calculatedItem>
    <calculatedItem>
      <pivotArea cacheIndex="1" outline="0" fieldPosition="0">
        <references count="1">
          <reference field="13" count="1">
            <x v="17"/>
          </reference>
        </references>
      </pivotArea>
    </calculatedItem>
    <calculatedItem>
      <pivotArea cacheIndex="1" outline="0" fieldPosition="0">
        <references count="1">
          <reference field="13" count="1">
            <x v="29"/>
          </reference>
        </references>
      </pivotArea>
    </calculatedItem>
    <calculatedItem>
      <pivotArea cacheIndex="1" outline="0" fieldPosition="0">
        <references count="1">
          <reference field="13" count="1">
            <x v="24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 pivotCacheId="865853242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" refreshedDate="44719.712409953703" createdVersion="7" refreshedVersion="7" minRefreshableVersion="3" recordCount="1313" xr:uid="{A1B01EC3-5B4C-41A8-8B94-38931CF4532F}">
  <cacheSource type="worksheet">
    <worksheetSource ref="A1:Q1048576" sheet="BD_traitement2"/>
  </cacheSource>
  <cacheFields count="17">
    <cacheField name="Code " numFmtId="0">
      <sharedItems containsString="0" containsBlank="1" containsNumber="1" containsInteger="1" minValue="1" maxValue="352"/>
    </cacheField>
    <cacheField name="Nom" numFmtId="0">
      <sharedItems containsBlank="1"/>
    </cacheField>
    <cacheField name="Référence" numFmtId="0">
      <sharedItems containsString="0" containsBlank="1" containsNumber="1" containsInteger="1" minValue="8540" maxValue="999999"/>
    </cacheField>
    <cacheField name="District" numFmtId="0">
      <sharedItems containsBlank="1" count="48">
        <s v="Zaghouan"/>
        <s v="Gafsa"/>
        <s v="Mahrés"/>
        <s v="Gabés"/>
        <s v="Mahrès"/>
        <s v="Gabès"/>
        <s v="Kasserine"/>
        <s v="Tunis ville"/>
        <s v="Sfax Sud"/>
        <s v="Sfax Nord"/>
        <s v="Zarzis"/>
        <s v="Sousse"/>
        <s v="Kébili"/>
        <s v="Mahdia"/>
        <s v="Sfax ville"/>
        <s v="Bizerte"/>
        <s v="Beja"/>
        <s v="Jandouba"/>
        <s v="Kairouan Nord"/>
        <s v="Nabeul"/>
        <s v="Menzel Témime"/>
        <s v="Jendouba"/>
        <s v="Kairouan"/>
        <s v="Moknine"/>
        <s v="Jebeniana"/>
        <s v="Sidi Bouzid"/>
        <s v="Tataouine"/>
        <s v="Ezzahra"/>
        <s v="El Kram"/>
        <s v="Tozeur"/>
        <s v="Madenine"/>
        <s v="El El Kram"/>
        <s v="Siliana"/>
        <s v="Monastir"/>
        <s v="Jerba"/>
        <s v="Menzel Bouzelfa"/>
        <s v="El Mourouj"/>
        <s v="Sousse nord"/>
        <s v="Ben guerdan"/>
        <s v="Manouba"/>
        <s v="Brado"/>
        <s v="Ariana"/>
        <s v="Sousse Ville"/>
        <s v="El Menzah"/>
        <m/>
        <s v="Béja" u="1"/>
        <s v="Kram" u="1"/>
        <s v="Kassenine" u="1"/>
      </sharedItems>
    </cacheField>
    <cacheField name="UR" numFmtId="0">
      <sharedItems containsString="0" containsBlank="1" containsNumber="1" containsInteger="1" minValue="60" maxValue="98"/>
    </cacheField>
    <cacheField name="Région" numFmtId="0">
      <sharedItems containsBlank="1" count="8">
        <s v="Nord"/>
        <s v="Sud ouest"/>
        <s v="Sfax"/>
        <s v="Sud"/>
        <s v="Tunis"/>
        <s v="Centre"/>
        <s v="Nord ouest"/>
        <m/>
      </sharedItems>
    </cacheField>
    <cacheField name="Type d'activité" numFmtId="0">
      <sharedItems containsBlank="1" count="13">
        <s v="I.M.C.C.V"/>
        <s v="INDUSTRIE CHIMIQUE"/>
        <s v="INDUSTRIE DU PAPIER"/>
        <s v="TOURISME ET SERVICES"/>
        <s v="INDUSTRIE EXTRACTIVE"/>
        <s v="SERVICES ET AUTRES"/>
        <s v="TRANSPORT ET TELECOMMUNICATION"/>
        <s v="INDUSTRIE METALLURGIQUE"/>
        <s v="INDUSTRIE ALIMENTAIRE"/>
        <s v="INDUSTRIE DIVERSES"/>
        <s v="AGRICULTURE"/>
        <s v="TEXTILE ET HABILLEMENT"/>
        <m/>
      </sharedItems>
    </cacheField>
    <cacheField name="Type de client" numFmtId="0">
      <sharedItems containsBlank="1" count="7">
        <s v="Valorisation thermique"/>
        <s v="Valorisation du Gaz non commercial"/>
        <s v="Sans contrat"/>
        <s v="Energie renouvelable"/>
        <s v="Cogénération"/>
        <s v="Centrale regime autorisation"/>
        <m/>
      </sharedItems>
    </cacheField>
    <cacheField name="Equipement de production" numFmtId="0">
      <sharedItems containsBlank="1" count="5">
        <s v="Turbine vapeur"/>
        <s v="Turbine à Gaz"/>
        <s v="Moteur"/>
        <s v="Photovoltaïque"/>
        <m/>
      </sharedItems>
    </cacheField>
    <cacheField name="date mise en service" numFmtId="0">
      <sharedItems containsString="0" containsBlank="1" containsNumber="1" containsInteger="1" minValue="1955" maxValue="2022"/>
    </cacheField>
    <cacheField name="Puissance installée kW" numFmtId="0">
      <sharedItems containsString="0" containsBlank="1" containsNumber="1" minValue="0" maxValue="64000"/>
    </cacheField>
    <cacheField name="Puissance exploitée kW" numFmtId="0">
      <sharedItems containsString="0" containsBlank="1" containsNumber="1" minValue="0" maxValue="28000"/>
    </cacheField>
    <cacheField name="Energie produite MWh " numFmtId="0">
      <sharedItems containsString="0" containsBlank="1" containsNumber="1" minValue="0" maxValue="165100"/>
    </cacheField>
    <cacheField name="Energie consommée MWh " numFmtId="0">
      <sharedItems containsString="0" containsBlank="1" containsNumber="1" minValue="0" maxValue="165100"/>
    </cacheField>
    <cacheField name="Energie injectée MWh " numFmtId="0">
      <sharedItems containsString="0" containsBlank="1" containsNumber="1" minValue="0" maxValue="16903"/>
    </cacheField>
    <cacheField name="Synchronisé" numFmtId="0">
      <sharedItems containsBlank="1" count="3">
        <s v="Non"/>
        <s v="oui"/>
        <m/>
      </sharedItems>
    </cacheField>
    <cacheField name="Année" numFmtId="0">
      <sharedItems containsString="0" containsBlank="1" containsNumber="1" containsInteger="1" minValue="2014" maxValue="2021" count="9">
        <n v="2017"/>
        <n v="2018"/>
        <n v="2014"/>
        <n v="2015"/>
        <n v="2016"/>
        <n v="2019"/>
        <n v="2020"/>
        <n v="2021"/>
        <m/>
      </sharedItems>
    </cacheField>
  </cacheFields>
  <extLst>
    <ext xmlns:x14="http://schemas.microsoft.com/office/spreadsheetml/2009/9/main" uri="{725AE2AE-9491-48be-B2B4-4EB974FC3084}">
      <x14:pivotCacheDefinition pivotCacheId="10494174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3">
  <r>
    <n v="1"/>
    <s v="Héritiers Ali SFAR"/>
    <n v="8540"/>
    <x v="0"/>
    <n v="60"/>
    <s v="Tunis"/>
    <x v="0"/>
    <x v="0"/>
    <s v="Photovoltaïque"/>
    <n v="2015"/>
    <n v="0"/>
    <n v="0"/>
    <n v="0"/>
    <n v="0"/>
    <n v="0"/>
    <x v="0"/>
    <x v="0"/>
    <n v="200"/>
    <n v="60500"/>
    <n v="60.5"/>
  </r>
  <r>
    <n v="2"/>
    <s v="SFBT"/>
    <n v="18500"/>
    <x v="0"/>
    <n v="60"/>
    <s v="Tunis"/>
    <x v="1"/>
    <x v="1"/>
    <s v="Moteur"/>
    <n v="2013"/>
    <n v="400"/>
    <n v="400"/>
    <n v="678"/>
    <n v="678"/>
    <n v="0"/>
    <x v="0"/>
    <x v="0"/>
    <n v="3100"/>
    <n v="19471469"/>
    <n v="19471.469000000001"/>
  </r>
  <r>
    <n v="3"/>
    <s v="CNEFOD"/>
    <n v="22250"/>
    <x v="0"/>
    <n v="60"/>
    <s v="Tunis"/>
    <x v="0"/>
    <x v="1"/>
    <s v="Moteur"/>
    <n v="2015"/>
    <n v="0"/>
    <n v="0"/>
    <n v="0"/>
    <n v="0"/>
    <n v="0"/>
    <x v="0"/>
    <x v="0"/>
    <n v="320"/>
    <n v="198298"/>
    <n v="198.298"/>
  </r>
  <r>
    <n v="4"/>
    <s v="APIA"/>
    <n v="26310"/>
    <x v="0"/>
    <n v="60"/>
    <s v="Tunis"/>
    <x v="2"/>
    <x v="0"/>
    <s v="Photovoltaïque"/>
    <n v="2015"/>
    <n v="0"/>
    <n v="0"/>
    <n v="0"/>
    <n v="0"/>
    <n v="0"/>
    <x v="0"/>
    <x v="0"/>
    <n v="315"/>
    <n v="185616"/>
    <n v="185.61600000000001"/>
  </r>
  <r>
    <n v="5"/>
    <s v="Planet"/>
    <n v="50650"/>
    <x v="1"/>
    <n v="62"/>
    <s v="Tunis"/>
    <x v="3"/>
    <x v="0"/>
    <s v="Photovoltaïque"/>
    <n v="2009"/>
    <n v="12"/>
    <n v="12"/>
    <n v="17.899999999999999"/>
    <n v="17.899999999999999"/>
    <n v="0"/>
    <x v="0"/>
    <x v="0"/>
    <n v="300"/>
    <n v="391639"/>
    <n v="391.63900000000001"/>
  </r>
  <r>
    <n v="6"/>
    <s v="Sitep"/>
    <n v="60560"/>
    <x v="0"/>
    <n v="60"/>
    <s v="Tunis"/>
    <x v="0"/>
    <x v="2"/>
    <s v="Turbine à Gaz"/>
    <n v="1964"/>
    <n v="22500"/>
    <n v="22500"/>
    <n v="104100"/>
    <n v="104100"/>
    <n v="0"/>
    <x v="1"/>
    <x v="0"/>
    <n v="100"/>
    <n v="243633"/>
    <n v="243.63300000000001"/>
  </r>
  <r>
    <n v="7"/>
    <s v="HOTEL THE RESIDENCE"/>
    <n v="80140"/>
    <x v="2"/>
    <n v="61"/>
    <s v="Tunis"/>
    <x v="0"/>
    <x v="1"/>
    <s v="Moteur"/>
    <n v="2014"/>
    <n v="500"/>
    <n v="500"/>
    <n v="1320"/>
    <n v="1320"/>
    <n v="0"/>
    <x v="0"/>
    <x v="0"/>
    <n v="160"/>
    <n v="13456"/>
    <n v="13.456"/>
  </r>
  <r>
    <n v="8"/>
    <s v="OMMP"/>
    <n v="215075"/>
    <x v="3"/>
    <n v="69"/>
    <s v="Tunis"/>
    <x v="4"/>
    <x v="0"/>
    <s v="Photovoltaïque"/>
    <n v="2015"/>
    <n v="0"/>
    <n v="0"/>
    <n v="0"/>
    <n v="0"/>
    <n v="0"/>
    <x v="0"/>
    <x v="0"/>
    <n v="1400"/>
    <n v="6886915"/>
    <n v="6886.915"/>
  </r>
  <r>
    <n v="9"/>
    <s v="B S B TOYOTA"/>
    <n v="226530"/>
    <x v="3"/>
    <n v="69"/>
    <s v="Tunis"/>
    <x v="0"/>
    <x v="0"/>
    <s v="Photovoltaïque"/>
    <n v="2015"/>
    <n v="0"/>
    <n v="0"/>
    <n v="0"/>
    <n v="0"/>
    <n v="0"/>
    <x v="0"/>
    <x v="0"/>
    <n v="500"/>
    <n v="421892"/>
    <n v="421.892"/>
  </r>
  <r>
    <n v="10"/>
    <s v="SLAMA FRERES / NEJMA HUILES"/>
    <n v="267340"/>
    <x v="4"/>
    <n v="66"/>
    <s v="Tunis"/>
    <x v="1"/>
    <x v="1"/>
    <s v="Moteur"/>
    <n v="2012"/>
    <n v="1200"/>
    <n v="1200"/>
    <n v="9114"/>
    <n v="6173"/>
    <n v="2941"/>
    <x v="0"/>
    <x v="0"/>
    <n v="920"/>
    <n v="3598677"/>
    <n v="3598.6770000000001"/>
  </r>
  <r>
    <n v="11"/>
    <s v="Azur Papier"/>
    <n v="291136"/>
    <x v="5"/>
    <n v="71"/>
    <s v="Nord"/>
    <x v="5"/>
    <x v="1"/>
    <s v="Turbine à Gaz"/>
    <n v="2013"/>
    <n v="3500"/>
    <n v="3500"/>
    <n v="28192"/>
    <n v="21403"/>
    <n v="6789"/>
    <x v="0"/>
    <x v="0"/>
    <n v="3000"/>
    <n v="530563"/>
    <n v="530.56299999999999"/>
  </r>
  <r>
    <n v="12"/>
    <s v="Carthage graines"/>
    <n v="299720"/>
    <x v="5"/>
    <n v="71"/>
    <s v="Nord"/>
    <x v="6"/>
    <x v="1"/>
    <s v="Moteur"/>
    <n v="2016"/>
    <n v="0"/>
    <n v="0"/>
    <n v="0"/>
    <n v="0"/>
    <n v="0"/>
    <x v="0"/>
    <x v="0"/>
    <n v="160"/>
    <n v="39644"/>
    <n v="39.643999999999998"/>
  </r>
  <r>
    <n v="13"/>
    <s v="BBM"/>
    <n v="301384"/>
    <x v="5"/>
    <n v="71"/>
    <s v="Nord"/>
    <x v="7"/>
    <x v="1"/>
    <s v="Turbine à Gaz"/>
    <n v="2014"/>
    <n v="5000"/>
    <n v="4500"/>
    <n v="25335"/>
    <n v="13118"/>
    <n v="12217"/>
    <x v="0"/>
    <x v="0"/>
    <n v="3000"/>
    <n v="1756447"/>
    <n v="1756.4469999999999"/>
  </r>
  <r>
    <n v="14"/>
    <s v="Usine de sucrerie de Bizerte"/>
    <n v="311190"/>
    <x v="6"/>
    <n v="73"/>
    <s v="Nord"/>
    <x v="1"/>
    <x v="3"/>
    <s v="Turbine à Gaz"/>
    <n v="2015"/>
    <n v="0"/>
    <n v="0"/>
    <n v="0"/>
    <n v="0"/>
    <n v="0"/>
    <x v="1"/>
    <x v="0"/>
    <n v="450"/>
    <n v="275974"/>
    <n v="275.97399999999999"/>
  </r>
  <r>
    <n v="15"/>
    <s v="STIR"/>
    <n v="313210"/>
    <x v="6"/>
    <n v="73"/>
    <s v="Nord"/>
    <x v="3"/>
    <x v="3"/>
    <s v="Turbine à Gaz"/>
    <n v="1963"/>
    <n v="4600"/>
    <n v="4600"/>
    <n v="14600"/>
    <n v="14600"/>
    <n v="0"/>
    <x v="1"/>
    <x v="0"/>
    <n v="1000"/>
    <n v="570395"/>
    <n v="570.39499999999998"/>
  </r>
  <r>
    <n v="16"/>
    <s v="El Mazraa"/>
    <n v="387840"/>
    <x v="7"/>
    <n v="78"/>
    <s v="Nord"/>
    <x v="1"/>
    <x v="1"/>
    <s v="Turbine à Gaz"/>
    <n v="2013"/>
    <n v="5000"/>
    <n v="3800"/>
    <n v="27420"/>
    <n v="17451"/>
    <n v="9969"/>
    <x v="0"/>
    <x v="0"/>
    <n v="46"/>
    <n v="253401"/>
    <n v="253.40100000000001"/>
  </r>
  <r>
    <n v="17"/>
    <s v="Sotupapier"/>
    <n v="398410"/>
    <x v="7"/>
    <n v="78"/>
    <s v="Nord"/>
    <x v="8"/>
    <x v="1"/>
    <s v="Moteur"/>
    <n v="2008"/>
    <n v="10000"/>
    <n v="9000"/>
    <n v="61800"/>
    <n v="45000"/>
    <n v="16800"/>
    <x v="0"/>
    <x v="0"/>
    <n v="5500"/>
    <n v="2272794"/>
    <n v="2272.7939999999999"/>
  </r>
  <r>
    <n v="18"/>
    <s v="Sucrerie de beja"/>
    <n v="423590"/>
    <x v="8"/>
    <n v="74"/>
    <s v="Nord ouest"/>
    <x v="1"/>
    <x v="3"/>
    <s v="Turbine vapeur"/>
    <n v="2003"/>
    <n v="4500"/>
    <n v="2800"/>
    <n v="13600"/>
    <n v="13600"/>
    <n v="0"/>
    <x v="1"/>
    <x v="0"/>
    <n v="2000"/>
    <n v="471759"/>
    <n v="471.75900000000001"/>
  </r>
  <r>
    <n v="19"/>
    <s v="Sucrerie de Jendouba"/>
    <n v="456150"/>
    <x v="9"/>
    <n v="75"/>
    <s v="Nord ouest"/>
    <x v="1"/>
    <x v="3"/>
    <s v="Turbine vapeur"/>
    <n v="1983"/>
    <n v="12500"/>
    <n v="5000"/>
    <n v="2825"/>
    <n v="2825"/>
    <n v="0"/>
    <x v="1"/>
    <x v="0"/>
    <n v="3000"/>
    <n v="2899395"/>
    <n v="2899.395"/>
  </r>
  <r>
    <n v="20"/>
    <s v="UNPA"/>
    <n v="545852"/>
    <x v="10"/>
    <n v="83"/>
    <s v="Centre"/>
    <x v="1"/>
    <x v="1"/>
    <s v="Moteur"/>
    <n v="2016"/>
    <n v="0"/>
    <n v="0"/>
    <n v="0"/>
    <n v="0"/>
    <n v="0"/>
    <x v="0"/>
    <x v="0"/>
    <n v="2500"/>
    <n v="18172218"/>
    <n v="18172.218000000001"/>
  </r>
  <r>
    <n v="21"/>
    <s v="Maklda Ind"/>
    <n v="549998"/>
    <x v="10"/>
    <n v="83"/>
    <s v="Centre"/>
    <x v="9"/>
    <x v="1"/>
    <s v="Moteur"/>
    <n v="2014"/>
    <n v="4000"/>
    <n v="4000"/>
    <n v="9091.1"/>
    <n v="9091.1"/>
    <n v="0"/>
    <x v="0"/>
    <x v="0"/>
    <n v="500"/>
    <n v="149014"/>
    <n v="149.01400000000001"/>
  </r>
  <r>
    <n v="22"/>
    <s v="TAV"/>
    <n v="574225"/>
    <x v="11"/>
    <n v="80"/>
    <s v="Centre"/>
    <x v="4"/>
    <x v="1"/>
    <s v="Moteur"/>
    <n v="2012"/>
    <n v="4044"/>
    <n v="4044"/>
    <n v="23920"/>
    <n v="18190"/>
    <n v="5730"/>
    <x v="0"/>
    <x v="0"/>
    <n v="4000"/>
    <n v="556895"/>
    <n v="556.89499999999998"/>
  </r>
  <r>
    <n v="23"/>
    <s v="Tunisie Ouate"/>
    <n v="574360"/>
    <x v="11"/>
    <n v="80"/>
    <s v="Centre"/>
    <x v="8"/>
    <x v="1"/>
    <s v="Moteur"/>
    <n v="2016"/>
    <n v="0"/>
    <n v="0"/>
    <n v="0"/>
    <n v="0"/>
    <n v="0"/>
    <x v="0"/>
    <x v="0"/>
    <n v="4300"/>
    <n v="23758034"/>
    <n v="23758.034"/>
  </r>
  <r>
    <n v="24"/>
    <s v="SOMOCER"/>
    <n v="584340"/>
    <x v="12"/>
    <n v="81"/>
    <s v="Centre"/>
    <x v="7"/>
    <x v="1"/>
    <s v="Turbine à Gaz"/>
    <n v="2016"/>
    <n v="0"/>
    <n v="0"/>
    <n v="0"/>
    <n v="0"/>
    <n v="0"/>
    <x v="0"/>
    <x v="0"/>
    <n v="0"/>
    <n v="0"/>
    <n v="0"/>
  </r>
  <r>
    <n v="25"/>
    <s v="Vitalait"/>
    <n v="642211"/>
    <x v="13"/>
    <n v="82"/>
    <s v="Centre"/>
    <x v="1"/>
    <x v="1"/>
    <s v="Moteur"/>
    <n v="2014"/>
    <n v="2006"/>
    <n v="2006"/>
    <n v="8055.4"/>
    <n v="6555.2"/>
    <n v="1500.1999999999998"/>
    <x v="0"/>
    <x v="0"/>
    <n v="2530"/>
    <n v="3996255"/>
    <n v="3996.2550000000001"/>
  </r>
  <r>
    <n v="26"/>
    <s v="maklda el jem"/>
    <n v="668380"/>
    <x v="13"/>
    <n v="82"/>
    <s v="Centre"/>
    <x v="10"/>
    <x v="1"/>
    <s v="Moteur"/>
    <n v="2016"/>
    <n v="0"/>
    <n v="0"/>
    <n v="0"/>
    <n v="0"/>
    <n v="0"/>
    <x v="0"/>
    <x v="0"/>
    <n v="2800"/>
    <n v="9544393"/>
    <n v="9544.393"/>
  </r>
  <r>
    <n v="27"/>
    <s v="HOPITAL KASSERINE"/>
    <n v="703100"/>
    <x v="14"/>
    <n v="86"/>
    <s v="Sud ouest"/>
    <x v="0"/>
    <x v="0"/>
    <s v="Photovoltaïque"/>
    <n v="2009"/>
    <n v="8"/>
    <n v="8"/>
    <n v="22"/>
    <n v="22"/>
    <n v="0"/>
    <x v="0"/>
    <x v="0"/>
    <n v="650"/>
    <n v="947337"/>
    <n v="947.33699999999999"/>
  </r>
  <r>
    <n v="28"/>
    <s v="Goupe de sante hassi frid"/>
    <n v="703110"/>
    <x v="14"/>
    <n v="86"/>
    <s v="Sud ouest"/>
    <x v="0"/>
    <x v="0"/>
    <s v="Photovoltaïque"/>
    <n v="2009"/>
    <n v="8"/>
    <n v="8"/>
    <n v="25.4"/>
    <n v="25.4"/>
    <n v="0"/>
    <x v="0"/>
    <x v="0"/>
    <n v="315"/>
    <n v="306889"/>
    <n v="306.88900000000001"/>
  </r>
  <r>
    <n v="29"/>
    <s v="cillulose"/>
    <n v="703120"/>
    <x v="14"/>
    <n v="86"/>
    <s v="Sud ouest"/>
    <x v="8"/>
    <x v="3"/>
    <s v="Turbine vapeur"/>
    <n v="1971"/>
    <n v="2500"/>
    <n v="2500"/>
    <n v="2.9"/>
    <n v="2.9"/>
    <n v="0"/>
    <x v="0"/>
    <x v="0"/>
    <n v="100"/>
    <n v="301981"/>
    <n v="301.98099999999999"/>
  </r>
  <r>
    <n v="30"/>
    <s v="SSB Kasserine"/>
    <n v="703420"/>
    <x v="14"/>
    <n v="86"/>
    <s v="Sud ouest"/>
    <x v="0"/>
    <x v="0"/>
    <s v="Photovoltaïque"/>
    <n v="2009"/>
    <n v="16"/>
    <n v="16"/>
    <n v="21.5"/>
    <n v="21.5"/>
    <n v="0"/>
    <x v="0"/>
    <x v="0"/>
    <n v="100"/>
    <n v="122144"/>
    <n v="122.14400000000001"/>
  </r>
  <r>
    <n v="31"/>
    <s v="Hopital foussana"/>
    <n v="722150"/>
    <x v="14"/>
    <n v="86"/>
    <s v="Sud ouest"/>
    <x v="0"/>
    <x v="0"/>
    <s v="Photovoltaïque"/>
    <n v="2009"/>
    <n v="8"/>
    <n v="8"/>
    <n v="10"/>
    <n v="10"/>
    <n v="0"/>
    <x v="0"/>
    <x v="0"/>
    <n v="200"/>
    <n v="65227"/>
    <n v="65.227000000000004"/>
  </r>
  <r>
    <n v="32"/>
    <s v="Sergaz"/>
    <n v="729800"/>
    <x v="14"/>
    <n v="86"/>
    <s v="Sud ouest"/>
    <x v="4"/>
    <x v="3"/>
    <s v="Turbine à Gaz"/>
    <n v="1985"/>
    <n v="10000"/>
    <n v="10000"/>
    <n v="62641"/>
    <n v="91.97"/>
    <n v="21947"/>
    <x v="1"/>
    <x v="0"/>
    <n v="1200"/>
    <n v="2328738"/>
    <n v="2328.7379999999998"/>
  </r>
  <r>
    <n v="33"/>
    <s v="GCT GAFSA"/>
    <n v="765200"/>
    <x v="15"/>
    <n v="95"/>
    <s v="Sud ouest"/>
    <x v="6"/>
    <x v="4"/>
    <s v="Turbine vapeur"/>
    <n v="1985"/>
    <n v="15000"/>
    <n v="15000"/>
    <n v="52865"/>
    <n v="44161"/>
    <n v="8704"/>
    <x v="0"/>
    <x v="0"/>
    <n v="80"/>
    <n v="15034"/>
    <n v="15.034000000000001"/>
  </r>
  <r>
    <n v="34"/>
    <s v="ASSO RAS AIN"/>
    <n v="795141"/>
    <x v="16"/>
    <n v="97"/>
    <s v="Sud ouest"/>
    <x v="2"/>
    <x v="0"/>
    <s v="Photovoltaïque"/>
    <n v="2008"/>
    <n v="6.8"/>
    <n v="6.8"/>
    <n v="10"/>
    <n v="0"/>
    <n v="10"/>
    <x v="0"/>
    <x v="0"/>
    <n v="12"/>
    <n v="87921"/>
    <n v="87.921000000000006"/>
  </r>
  <r>
    <n v="35"/>
    <s v="STE BENI GHIBI"/>
    <n v="797750"/>
    <x v="16"/>
    <n v="97"/>
    <s v="Sud ouest"/>
    <x v="2"/>
    <x v="0"/>
    <s v="Photovoltaïque"/>
    <n v="2015"/>
    <n v="0"/>
    <n v="0"/>
    <n v="0"/>
    <n v="0"/>
    <n v="0"/>
    <x v="0"/>
    <x v="0"/>
    <n v="128"/>
    <n v="148123"/>
    <n v="148.12299999999999"/>
  </r>
  <r>
    <n v="36"/>
    <s v="Polyclinique ESSALAMA"/>
    <n v="804670"/>
    <x v="17"/>
    <n v="93"/>
    <s v="Sfax"/>
    <x v="0"/>
    <x v="0"/>
    <s v="Photovoltaïque"/>
    <n v="2015"/>
    <n v="0"/>
    <n v="0"/>
    <n v="0"/>
    <n v="0"/>
    <n v="0"/>
    <x v="0"/>
    <x v="0"/>
    <n v="600"/>
    <n v="964539"/>
    <n v="964.53899999999999"/>
  </r>
  <r>
    <n v="37"/>
    <s v="Stiplast"/>
    <n v="815800"/>
    <x v="17"/>
    <n v="93"/>
    <s v="Sfax"/>
    <x v="9"/>
    <x v="0"/>
    <s v="Photovoltaïque"/>
    <n v="2015"/>
    <n v="0"/>
    <n v="0"/>
    <n v="0"/>
    <n v="0"/>
    <n v="0"/>
    <x v="0"/>
    <x v="0"/>
    <n v="400"/>
    <n v="470250"/>
    <n v="470.25"/>
  </r>
  <r>
    <n v="38"/>
    <s v="Manifacture de Panneaux de  bois de sud"/>
    <n v="834700"/>
    <x v="17"/>
    <n v="93"/>
    <s v="Sfax"/>
    <x v="9"/>
    <x v="0"/>
    <s v="Photovoltaïque"/>
    <n v="2015"/>
    <n v="0"/>
    <n v="0"/>
    <n v="0"/>
    <n v="0"/>
    <n v="0"/>
    <x v="0"/>
    <x v="0"/>
    <n v="350"/>
    <n v="538520"/>
    <n v="538.52"/>
  </r>
  <r>
    <n v="39"/>
    <s v="Lycée Farhat Hached"/>
    <n v="838370"/>
    <x v="17"/>
    <n v="93"/>
    <s v="Sfax"/>
    <x v="4"/>
    <x v="0"/>
    <s v="Photovoltaïque"/>
    <n v="2013"/>
    <n v="13"/>
    <n v="13"/>
    <n v="20.93"/>
    <n v="20.93"/>
    <n v="0"/>
    <x v="0"/>
    <x v="0"/>
    <n v="40"/>
    <n v="24996"/>
    <n v="24.995999999999999"/>
  </r>
  <r>
    <n v="40"/>
    <s v="Emna Naifar"/>
    <n v="844840"/>
    <x v="18"/>
    <n v="87"/>
    <s v="Sfax"/>
    <x v="0"/>
    <x v="0"/>
    <s v="Photovoltaïque"/>
    <n v="2014"/>
    <n v="15"/>
    <n v="15"/>
    <n v="22"/>
    <n v="22"/>
    <n v="0"/>
    <x v="0"/>
    <x v="0"/>
    <n v="35"/>
    <n v="19819"/>
    <n v="19.818999999999999"/>
  </r>
  <r>
    <n v="41"/>
    <s v="Fathi Naifar"/>
    <n v="844850"/>
    <x v="18"/>
    <n v="87"/>
    <s v="Sfax"/>
    <x v="0"/>
    <x v="0"/>
    <s v="Photovoltaïque"/>
    <n v="2015"/>
    <n v="0"/>
    <n v="0"/>
    <n v="0"/>
    <n v="0"/>
    <n v="0"/>
    <x v="0"/>
    <x v="0"/>
    <n v="225"/>
    <n v="24037"/>
    <n v="24.036999999999999"/>
  </r>
  <r>
    <n v="42"/>
    <s v="CFTP"/>
    <n v="851360"/>
    <x v="18"/>
    <n v="87"/>
    <s v="Sfax"/>
    <x v="3"/>
    <x v="2"/>
    <s v="Turbine à Gaz"/>
    <n v="2015"/>
    <n v="0"/>
    <n v="0"/>
    <n v="0"/>
    <n v="0"/>
    <n v="0"/>
    <x v="0"/>
    <x v="0"/>
    <n v="300"/>
    <n v="340157"/>
    <n v="340.15699999999998"/>
  </r>
  <r>
    <n v="43"/>
    <s v="Mohamed Gargouri"/>
    <n v="852180"/>
    <x v="18"/>
    <n v="87"/>
    <s v="Sfax"/>
    <x v="2"/>
    <x v="0"/>
    <s v="Photovoltaïque"/>
    <n v="2014"/>
    <n v="12"/>
    <n v="12"/>
    <n v="15.32"/>
    <n v="15.32"/>
    <n v="0"/>
    <x v="0"/>
    <x v="0"/>
    <n v="63"/>
    <n v="18120"/>
    <n v="18.12"/>
  </r>
  <r>
    <n v="44"/>
    <s v="Mohamed Gargouri"/>
    <n v="852235"/>
    <x v="18"/>
    <n v="87"/>
    <s v="Sfax"/>
    <x v="2"/>
    <x v="0"/>
    <s v="Photovoltaïque"/>
    <n v="2014"/>
    <n v="12"/>
    <n v="12"/>
    <n v="16.32"/>
    <n v="16.32"/>
    <n v="0"/>
    <x v="0"/>
    <x v="0"/>
    <n v="150"/>
    <n v="45830"/>
    <n v="45.83"/>
  </r>
  <r>
    <n v="45"/>
    <s v="TPAP "/>
    <n v="863481"/>
    <x v="19"/>
    <n v="91"/>
    <s v="Sfax"/>
    <x v="8"/>
    <x v="1"/>
    <s v="Turbine à Gaz"/>
    <n v="2010"/>
    <n v="5000"/>
    <n v="4300"/>
    <n v="22605"/>
    <n v="14007"/>
    <n v="8598"/>
    <x v="0"/>
    <x v="0"/>
    <n v="150"/>
    <n v="5160"/>
    <n v="5.16"/>
  </r>
  <r>
    <n v="46"/>
    <s v="Faouzi Mseddi"/>
    <n v="864250"/>
    <x v="19"/>
    <n v="91"/>
    <s v="Sfax"/>
    <x v="2"/>
    <x v="0"/>
    <s v="Photovoltaïque"/>
    <n v="2014"/>
    <n v="153"/>
    <n v="153"/>
    <n v="246.33"/>
    <n v="246.33"/>
    <n v="0"/>
    <x v="0"/>
    <x v="0"/>
    <n v="150"/>
    <n v="263233"/>
    <n v="263.233"/>
  </r>
  <r>
    <n v="47"/>
    <s v="Maher mseddi"/>
    <n v="864560"/>
    <x v="19"/>
    <n v="91"/>
    <s v="Sfax"/>
    <x v="2"/>
    <x v="0"/>
    <s v="Photovoltaïque"/>
    <n v="2012"/>
    <n v="149"/>
    <n v="149"/>
    <n v="239.89"/>
    <n v="239.89"/>
    <n v="0"/>
    <x v="0"/>
    <x v="0"/>
    <n v="150"/>
    <n v="209593"/>
    <n v="209.59299999999999"/>
  </r>
  <r>
    <n v="48"/>
    <s v="Huila"/>
    <n v="865070"/>
    <x v="19"/>
    <n v="91"/>
    <s v="Sfax"/>
    <x v="1"/>
    <x v="0"/>
    <s v="Photovoltaïque"/>
    <n v="2015"/>
    <n v="0"/>
    <n v="0"/>
    <n v="0"/>
    <n v="0"/>
    <n v="0"/>
    <x v="0"/>
    <x v="0"/>
    <n v="225"/>
    <n v="73618"/>
    <n v="73.617999999999995"/>
  </r>
  <r>
    <n v="49"/>
    <s v="Tejra"/>
    <n v="865350"/>
    <x v="19"/>
    <n v="91"/>
    <s v="Sfax"/>
    <x v="7"/>
    <x v="1"/>
    <s v="Moteur"/>
    <n v="2017"/>
    <n v="0"/>
    <n v="0"/>
    <n v="0"/>
    <n v="0"/>
    <n v="0"/>
    <x v="0"/>
    <x v="0"/>
    <n v="800"/>
    <n v="4992527"/>
    <n v="4992.527"/>
  </r>
  <r>
    <n v="50"/>
    <s v="Carthage Ceramique"/>
    <n v="865480"/>
    <x v="19"/>
    <n v="91"/>
    <s v="Sfax"/>
    <x v="7"/>
    <x v="1"/>
    <s v="Turbine à Gaz"/>
    <n v="2001"/>
    <n v="5200"/>
    <n v="4300"/>
    <n v="40179"/>
    <n v="28800"/>
    <n v="11379"/>
    <x v="0"/>
    <x v="0"/>
    <n v="4860"/>
    <n v="809226"/>
    <n v="809.226"/>
  </r>
  <r>
    <n v="51"/>
    <s v="Carthage Grés"/>
    <n v="865540"/>
    <x v="19"/>
    <n v="91"/>
    <s v="Sfax"/>
    <x v="7"/>
    <x v="1"/>
    <s v="Turbine à Gaz"/>
    <n v="2010"/>
    <n v="5000"/>
    <n v="3000"/>
    <n v="14230"/>
    <n v="7350"/>
    <n v="6880"/>
    <x v="0"/>
    <x v="0"/>
    <n v="1750"/>
    <n v="2123562"/>
    <n v="2123.5619999999999"/>
  </r>
  <r>
    <n v="52"/>
    <s v="Confiserie Triki"/>
    <n v="866135"/>
    <x v="19"/>
    <n v="91"/>
    <s v="Sfax"/>
    <x v="9"/>
    <x v="1"/>
    <s v="Moteur"/>
    <n v="2015"/>
    <n v="0"/>
    <n v="0"/>
    <n v="0"/>
    <n v="0"/>
    <n v="0"/>
    <x v="0"/>
    <x v="0"/>
    <n v="0"/>
    <n v="0"/>
    <n v="0"/>
  </r>
  <r>
    <n v="53"/>
    <s v="SHELL Tunisia_BG"/>
    <n v="874120"/>
    <x v="20"/>
    <n v="65"/>
    <s v="Sfax"/>
    <x v="3"/>
    <x v="2"/>
    <s v="Turbine à Gaz"/>
    <n v="1955"/>
    <n v="64000"/>
    <n v="16000"/>
    <n v="128000"/>
    <n v="128000"/>
    <n v="0"/>
    <x v="1"/>
    <x v="0"/>
    <n v="600"/>
    <n v="733953"/>
    <n v="733.95299999999997"/>
  </r>
  <r>
    <n v="54"/>
    <s v="A P O_BG"/>
    <n v="874130"/>
    <x v="20"/>
    <n v="65"/>
    <s v="Sfax"/>
    <x v="3"/>
    <x v="2"/>
    <s v="Turbine à Gaz"/>
    <n v="1995"/>
    <n v="34000"/>
    <n v="20000"/>
    <n v="160000"/>
    <n v="160000"/>
    <n v="0"/>
    <x v="1"/>
    <x v="0"/>
    <n v="800"/>
    <n v="220757"/>
    <n v="220.75700000000001"/>
  </r>
  <r>
    <n v="55"/>
    <s v="Mostpha Chiha"/>
    <n v="874380"/>
    <x v="20"/>
    <n v="65"/>
    <s v="Sfax"/>
    <x v="2"/>
    <x v="0"/>
    <s v="Photovoltaïque"/>
    <n v="2015"/>
    <n v="0"/>
    <n v="0"/>
    <n v="0"/>
    <n v="0"/>
    <n v="0"/>
    <x v="0"/>
    <x v="0"/>
    <n v="225"/>
    <n v="213088"/>
    <n v="213.08799999999999"/>
  </r>
  <r>
    <n v="56"/>
    <s v="Trapsa"/>
    <n v="877600"/>
    <x v="20"/>
    <n v="65"/>
    <s v="Sfax"/>
    <x v="4"/>
    <x v="3"/>
    <s v="Moteur"/>
    <n v="1960"/>
    <n v="2250"/>
    <n v="2000"/>
    <n v="678"/>
    <n v="678"/>
    <n v="0"/>
    <x v="1"/>
    <x v="0"/>
    <n v="600"/>
    <n v="995328"/>
    <n v="995.32799999999997"/>
  </r>
  <r>
    <n v="57"/>
    <s v="GCT Mahres"/>
    <n v="877700"/>
    <x v="20"/>
    <n v="65"/>
    <s v="Sfax"/>
    <x v="6"/>
    <x v="4"/>
    <s v="Turbine vapeur"/>
    <n v="1988"/>
    <n v="18000"/>
    <n v="7000"/>
    <n v="27554"/>
    <n v="27552"/>
    <n v="2"/>
    <x v="0"/>
    <x v="0"/>
    <n v="8000"/>
    <n v="37866603"/>
    <n v="37866.603000000003"/>
  </r>
  <r>
    <n v="58"/>
    <s v="TIFERT"/>
    <n v="877710"/>
    <x v="20"/>
    <n v="65"/>
    <s v="Sfax"/>
    <x v="6"/>
    <x v="4"/>
    <s v="Turbine vapeur"/>
    <n v="2012"/>
    <n v="24000"/>
    <n v="14000"/>
    <n v="58078"/>
    <n v="58078"/>
    <n v="0"/>
    <x v="0"/>
    <x v="0"/>
    <n v="10000"/>
    <n v="17390922"/>
    <n v="17390.921999999999"/>
  </r>
  <r>
    <n v="59"/>
    <s v="DAP"/>
    <n v="888050"/>
    <x v="21"/>
    <n v="94"/>
    <s v="Sud"/>
    <x v="6"/>
    <x v="4"/>
    <s v="Turbine vapeur"/>
    <n v="1978"/>
    <n v="20000"/>
    <n v="20000"/>
    <n v="70223"/>
    <n v="70054"/>
    <n v="169"/>
    <x v="0"/>
    <x v="0"/>
    <n v="10000"/>
    <n v="21565868"/>
    <n v="21565.867999999999"/>
  </r>
  <r>
    <n v="60"/>
    <s v="ICF"/>
    <n v="888491"/>
    <x v="21"/>
    <n v="94"/>
    <s v="Sud"/>
    <x v="6"/>
    <x v="4"/>
    <s v="Turbine vapeur"/>
    <n v="2015"/>
    <n v="0"/>
    <n v="0"/>
    <n v="0"/>
    <n v="0"/>
    <n v="0"/>
    <x v="0"/>
    <x v="0"/>
    <n v="2100"/>
    <n v="903833"/>
    <n v="903.83299999999997"/>
  </r>
  <r>
    <n v="61"/>
    <s v="GCT AMMOUNITRAT"/>
    <n v="888500"/>
    <x v="21"/>
    <n v="94"/>
    <s v="Sud"/>
    <x v="6"/>
    <x v="4"/>
    <s v="Turbine vapeur"/>
    <n v="1982"/>
    <n v="7200"/>
    <n v="4000"/>
    <n v="19156"/>
    <n v="19137.775000000001"/>
    <n v="18.225000000000001"/>
    <x v="0"/>
    <x v="0"/>
    <n v="10000"/>
    <n v="37819746"/>
    <n v="37819.745999999999"/>
  </r>
  <r>
    <n v="62"/>
    <s v="Soned"/>
    <n v="948680"/>
    <x v="22"/>
    <n v="90"/>
    <s v="Sud"/>
    <x v="2"/>
    <x v="0"/>
    <s v="Photovoltaïque"/>
    <n v="2014"/>
    <n v="211"/>
    <n v="211"/>
    <n v="213.6"/>
    <n v="213.6"/>
    <n v="0"/>
    <x v="0"/>
    <x v="0"/>
    <n v="800"/>
    <n v="558313"/>
    <n v="558.31299999999999"/>
  </r>
  <r>
    <n v="63"/>
    <s v="SITEX"/>
    <n v="984021"/>
    <x v="23"/>
    <n v="84"/>
    <s v="Centre"/>
    <x v="5"/>
    <x v="1"/>
    <s v="Moteur"/>
    <n v="2016"/>
    <n v="0"/>
    <n v="0"/>
    <n v="0"/>
    <n v="0"/>
    <n v="0"/>
    <x v="0"/>
    <x v="0"/>
    <n v="0"/>
    <n v="0"/>
    <n v="0"/>
  </r>
  <r>
    <n v="64"/>
    <s v="Héritiers Ali SFAR"/>
    <n v="8540"/>
    <x v="0"/>
    <n v="60"/>
    <s v="Tunis"/>
    <x v="0"/>
    <x v="0"/>
    <s v="Photovoltaïque"/>
    <n v="2015"/>
    <n v="37.799999999999997"/>
    <n v="37.799999999999997"/>
    <n v="57.45"/>
    <n v="57.45"/>
    <n v="0"/>
    <x v="0"/>
    <x v="1"/>
    <n v="200"/>
    <n v="60757"/>
    <n v="60.756999999999998"/>
  </r>
  <r>
    <n v="65"/>
    <s v="SFBT"/>
    <n v="18500"/>
    <x v="0"/>
    <n v="60"/>
    <s v="Tunis"/>
    <x v="1"/>
    <x v="1"/>
    <s v="Moteur"/>
    <n v="2013"/>
    <n v="400"/>
    <n v="400"/>
    <n v="3480"/>
    <n v="3480"/>
    <n v="0"/>
    <x v="0"/>
    <x v="1"/>
    <n v="3100"/>
    <n v="19153341"/>
    <n v="19153.341"/>
  </r>
  <r>
    <n v="66"/>
    <s v="CNEFOD"/>
    <n v="22250"/>
    <x v="0"/>
    <n v="60"/>
    <s v="Tunis"/>
    <x v="0"/>
    <x v="1"/>
    <s v="Moteur"/>
    <n v="2015"/>
    <n v="120"/>
    <n v="120"/>
    <n v="525.6"/>
    <n v="525.6"/>
    <n v="0"/>
    <x v="0"/>
    <x v="1"/>
    <n v="320"/>
    <n v="367686"/>
    <n v="367.68599999999998"/>
  </r>
  <r>
    <n v="67"/>
    <s v="APIA"/>
    <n v="26310"/>
    <x v="0"/>
    <n v="60"/>
    <s v="Tunis"/>
    <x v="2"/>
    <x v="0"/>
    <s v="Photovoltaïque"/>
    <n v="2015"/>
    <n v="10.4"/>
    <n v="10.4"/>
    <n v="15.808"/>
    <n v="15.808"/>
    <n v="0"/>
    <x v="0"/>
    <x v="1"/>
    <n v="315"/>
    <n v="192898"/>
    <n v="192.898"/>
  </r>
  <r>
    <n v="68"/>
    <s v="Planet"/>
    <n v="50650"/>
    <x v="1"/>
    <n v="62"/>
    <s v="Tunis"/>
    <x v="3"/>
    <x v="0"/>
    <s v="Photovoltaïque"/>
    <n v="2009"/>
    <n v="12"/>
    <n v="12"/>
    <n v="19.8"/>
    <n v="19.8"/>
    <n v="0"/>
    <x v="0"/>
    <x v="1"/>
    <n v="300"/>
    <n v="381600"/>
    <n v="381.6"/>
  </r>
  <r>
    <n v="69"/>
    <s v="Sitep"/>
    <n v="60560"/>
    <x v="0"/>
    <n v="60"/>
    <s v="Tunis"/>
    <x v="0"/>
    <x v="2"/>
    <s v="Turbine à Gaz"/>
    <n v="1964"/>
    <n v="22500"/>
    <n v="22500"/>
    <n v="108000"/>
    <n v="108000"/>
    <n v="0"/>
    <x v="1"/>
    <x v="1"/>
    <n v="100"/>
    <n v="259365"/>
    <n v="259.36500000000001"/>
  </r>
  <r>
    <n v="70"/>
    <s v="HOTEL THE RESIDENCE"/>
    <n v="80140"/>
    <x v="2"/>
    <n v="61"/>
    <s v="Tunis"/>
    <x v="0"/>
    <x v="1"/>
    <s v="Moteur"/>
    <n v="2014"/>
    <n v="500"/>
    <n v="500"/>
    <n v="4192"/>
    <n v="4192"/>
    <n v="0"/>
    <x v="0"/>
    <x v="1"/>
    <n v="160"/>
    <n v="135465"/>
    <n v="135.465"/>
  </r>
  <r>
    <n v="71"/>
    <s v="OMMP"/>
    <n v="215075"/>
    <x v="24"/>
    <n v="69"/>
    <s v="Tunis"/>
    <x v="4"/>
    <x v="0"/>
    <s v="Photovoltaïque"/>
    <n v="2015"/>
    <n v="600"/>
    <n v="600"/>
    <n v="912"/>
    <n v="912"/>
    <n v="0"/>
    <x v="0"/>
    <x v="1"/>
    <n v="1400"/>
    <n v="6558195"/>
    <n v="6558.1949999999997"/>
  </r>
  <r>
    <n v="72"/>
    <s v="B S B TOYOTA"/>
    <n v="226530"/>
    <x v="24"/>
    <n v="69"/>
    <s v="Tunis"/>
    <x v="0"/>
    <x v="0"/>
    <s v="Photovoltaïque"/>
    <n v="2015"/>
    <n v="10"/>
    <n v="10"/>
    <n v="19.600000000000001"/>
    <n v="19.600000000000001"/>
    <n v="0"/>
    <x v="0"/>
    <x v="1"/>
    <n v="500"/>
    <n v="451386"/>
    <n v="451.38600000000002"/>
  </r>
  <r>
    <n v="73"/>
    <s v="SLAMA FRERES / NEJMA HUILES"/>
    <n v="267340"/>
    <x v="4"/>
    <n v="66"/>
    <s v="Tunis"/>
    <x v="1"/>
    <x v="1"/>
    <s v="Moteur"/>
    <n v="2012"/>
    <n v="1200"/>
    <n v="1200"/>
    <n v="8939"/>
    <n v="6024"/>
    <n v="2915"/>
    <x v="0"/>
    <x v="1"/>
    <n v="920"/>
    <n v="3309223"/>
    <n v="3309.223"/>
  </r>
  <r>
    <n v="74"/>
    <s v="Azur Papier"/>
    <n v="291136"/>
    <x v="5"/>
    <n v="71"/>
    <s v="Nord"/>
    <x v="5"/>
    <x v="1"/>
    <s v="Turbine à Gaz"/>
    <n v="2013"/>
    <n v="3500"/>
    <n v="3500"/>
    <n v="27532"/>
    <n v="21170"/>
    <n v="6362"/>
    <x v="0"/>
    <x v="1"/>
    <n v="3000"/>
    <n v="648942"/>
    <n v="648.94200000000001"/>
  </r>
  <r>
    <n v="75"/>
    <s v="Carthage graines"/>
    <n v="299720"/>
    <x v="5"/>
    <n v="71"/>
    <s v="Nord"/>
    <x v="6"/>
    <x v="1"/>
    <s v="Moteur"/>
    <n v="2016"/>
    <n v="0"/>
    <n v="0"/>
    <n v="0"/>
    <n v="0"/>
    <n v="0"/>
    <x v="0"/>
    <x v="1"/>
    <n v="160"/>
    <n v="33166"/>
    <n v="33.165999999999997"/>
  </r>
  <r>
    <n v="76"/>
    <s v="BBM"/>
    <n v="301384"/>
    <x v="5"/>
    <n v="71"/>
    <s v="Nord"/>
    <x v="7"/>
    <x v="1"/>
    <s v="Turbine à Gaz"/>
    <n v="2014"/>
    <n v="5000"/>
    <n v="4500"/>
    <n v="25064"/>
    <n v="2523"/>
    <n v="11460"/>
    <x v="0"/>
    <x v="1"/>
    <n v="3000"/>
    <n v="1046280"/>
    <n v="1046.28"/>
  </r>
  <r>
    <n v="77"/>
    <s v="Usine de sucrerie de Bizerte"/>
    <n v="311190"/>
    <x v="6"/>
    <n v="73"/>
    <s v="Nord"/>
    <x v="1"/>
    <x v="3"/>
    <s v="Turbine à Gaz"/>
    <n v="2015"/>
    <n v="4500"/>
    <n v="4500"/>
    <n v="10142"/>
    <n v="10142"/>
    <n v="0"/>
    <x v="1"/>
    <x v="1"/>
    <n v="450"/>
    <n v="40141"/>
    <n v="40.140999999999998"/>
  </r>
  <r>
    <n v="78"/>
    <s v="STIR"/>
    <n v="313210"/>
    <x v="6"/>
    <n v="73"/>
    <s v="Nord"/>
    <x v="3"/>
    <x v="3"/>
    <s v="Turbine à Gaz"/>
    <n v="1963"/>
    <n v="4600"/>
    <n v="4600"/>
    <n v="11351.5"/>
    <n v="11351.5"/>
    <n v="0"/>
    <x v="1"/>
    <x v="1"/>
    <n v="1000"/>
    <n v="1172979"/>
    <n v="1172.979"/>
  </r>
  <r>
    <n v="79"/>
    <s v="El Mazraa"/>
    <n v="387840"/>
    <x v="7"/>
    <n v="78"/>
    <s v="Nord"/>
    <x v="1"/>
    <x v="1"/>
    <s v="Turbine à Gaz"/>
    <n v="2013"/>
    <n v="5000"/>
    <n v="3800"/>
    <n v="26899"/>
    <n v="18647"/>
    <n v="8252"/>
    <x v="0"/>
    <x v="1"/>
    <n v="46"/>
    <n v="301337"/>
    <n v="301.33699999999999"/>
  </r>
  <r>
    <n v="80"/>
    <s v="Sotupapier"/>
    <n v="398410"/>
    <x v="7"/>
    <n v="78"/>
    <s v="Nord"/>
    <x v="8"/>
    <x v="1"/>
    <s v="Moteur"/>
    <n v="2008"/>
    <n v="10000"/>
    <n v="9000"/>
    <n v="61232"/>
    <n v="44329"/>
    <n v="16903"/>
    <x v="0"/>
    <x v="1"/>
    <n v="5500"/>
    <n v="2168976"/>
    <n v="2168.9760000000001"/>
  </r>
  <r>
    <n v="81"/>
    <s v="Sucrerie de beja"/>
    <n v="423590"/>
    <x v="8"/>
    <n v="74"/>
    <s v="Nord ouest"/>
    <x v="1"/>
    <x v="3"/>
    <s v="Turbine vapeur"/>
    <n v="2003"/>
    <n v="4500"/>
    <n v="2800"/>
    <n v="13500"/>
    <n v="13500"/>
    <n v="0"/>
    <x v="1"/>
    <x v="1"/>
    <n v="2000"/>
    <n v="549538"/>
    <n v="549.53800000000001"/>
  </r>
  <r>
    <n v="82"/>
    <s v="Sucrerie de Jendouba"/>
    <n v="456150"/>
    <x v="9"/>
    <n v="75"/>
    <s v="Nord ouest"/>
    <x v="1"/>
    <x v="3"/>
    <s v="Turbine vapeur"/>
    <n v="1983"/>
    <n v="12500"/>
    <n v="5000"/>
    <n v="2619"/>
    <n v="2619"/>
    <n v="0"/>
    <x v="1"/>
    <x v="1"/>
    <n v="3000"/>
    <n v="2537454"/>
    <n v="2537.4540000000002"/>
  </r>
  <r>
    <n v="83"/>
    <s v="UNPA"/>
    <n v="545852"/>
    <x v="10"/>
    <n v="83"/>
    <s v="Centre"/>
    <x v="1"/>
    <x v="1"/>
    <s v="Moteur"/>
    <n v="2016"/>
    <n v="0"/>
    <n v="0"/>
    <n v="0"/>
    <n v="0"/>
    <n v="0"/>
    <x v="0"/>
    <x v="1"/>
    <n v="2500"/>
    <n v="9426877"/>
    <n v="9426.8770000000004"/>
  </r>
  <r>
    <n v="84"/>
    <s v="Maklda Ind"/>
    <n v="549998"/>
    <x v="10"/>
    <n v="83"/>
    <s v="Centre"/>
    <x v="9"/>
    <x v="1"/>
    <s v="Moteur"/>
    <n v="2014"/>
    <n v="4000"/>
    <n v="4000"/>
    <n v="10880"/>
    <n v="10880"/>
    <n v="0"/>
    <x v="0"/>
    <x v="1"/>
    <n v="500"/>
    <n v="519179"/>
    <n v="519.17899999999997"/>
  </r>
  <r>
    <n v="85"/>
    <s v="TAV"/>
    <n v="574225"/>
    <x v="11"/>
    <n v="80"/>
    <s v="Centre"/>
    <x v="4"/>
    <x v="1"/>
    <s v="Moteur"/>
    <n v="2012"/>
    <n v="4044"/>
    <n v="4044"/>
    <n v="21870"/>
    <n v="15370"/>
    <n v="6500"/>
    <x v="0"/>
    <x v="1"/>
    <n v="4000"/>
    <n v="1038286"/>
    <n v="1038.2860000000001"/>
  </r>
  <r>
    <n v="86"/>
    <s v="Tunisie Ouate"/>
    <n v="574360"/>
    <x v="11"/>
    <n v="80"/>
    <s v="Centre"/>
    <x v="8"/>
    <x v="1"/>
    <s v="Moteur"/>
    <n v="2016"/>
    <n v="4400"/>
    <n v="4400"/>
    <n v="0"/>
    <n v="0"/>
    <n v="0"/>
    <x v="0"/>
    <x v="1"/>
    <n v="4300"/>
    <n v="24488267"/>
    <n v="24488.267"/>
  </r>
  <r>
    <n v="87"/>
    <s v="SOMOCER"/>
    <n v="584340"/>
    <x v="12"/>
    <n v="81"/>
    <s v="Centre"/>
    <x v="7"/>
    <x v="1"/>
    <s v="Turbine à Gaz"/>
    <n v="2016"/>
    <n v="0"/>
    <n v="0"/>
    <n v="0"/>
    <n v="0"/>
    <n v="0"/>
    <x v="0"/>
    <x v="1"/>
    <n v="4260"/>
    <n v="2635018"/>
    <n v="2635.018"/>
  </r>
  <r>
    <n v="88"/>
    <s v="Vitalait"/>
    <n v="642211"/>
    <x v="13"/>
    <n v="82"/>
    <s v="Centre"/>
    <x v="1"/>
    <x v="1"/>
    <s v="Moteur"/>
    <n v="2014"/>
    <n v="2006"/>
    <n v="2006"/>
    <n v="20709.099999999999"/>
    <n v="12927.1"/>
    <n v="7781.9999999999982"/>
    <x v="0"/>
    <x v="1"/>
    <n v="3200"/>
    <n v="8289748"/>
    <n v="8289.7479999999996"/>
  </r>
  <r>
    <n v="89"/>
    <s v="maklda el jem"/>
    <n v="668380"/>
    <x v="13"/>
    <n v="82"/>
    <s v="Centre"/>
    <x v="10"/>
    <x v="1"/>
    <s v="Moteur"/>
    <n v="2016"/>
    <n v="0"/>
    <n v="0"/>
    <n v="0"/>
    <n v="0"/>
    <n v="0"/>
    <x v="0"/>
    <x v="1"/>
    <n v="2800"/>
    <n v="9795353"/>
    <n v="9795.3529999999992"/>
  </r>
  <r>
    <n v="90"/>
    <s v="HOPITAL KASSERINE"/>
    <n v="703100"/>
    <x v="14"/>
    <n v="86"/>
    <s v="Sud ouest"/>
    <x v="0"/>
    <x v="0"/>
    <s v="Photovoltaïque"/>
    <n v="2009"/>
    <n v="8"/>
    <n v="8"/>
    <n v="23"/>
    <n v="23"/>
    <n v="0"/>
    <x v="0"/>
    <x v="1"/>
    <n v="650"/>
    <n v="1101316"/>
    <n v="1101.316"/>
  </r>
  <r>
    <n v="91"/>
    <s v="Goupe de sante hassi frid"/>
    <n v="703110"/>
    <x v="14"/>
    <n v="86"/>
    <s v="Sud ouest"/>
    <x v="0"/>
    <x v="0"/>
    <s v="Photovoltaïque"/>
    <n v="2009"/>
    <n v="8"/>
    <n v="8"/>
    <n v="29"/>
    <n v="29"/>
    <n v="0"/>
    <x v="0"/>
    <x v="1"/>
    <n v="315"/>
    <n v="344227"/>
    <n v="344.22699999999998"/>
  </r>
  <r>
    <n v="92"/>
    <s v="cillulose"/>
    <n v="703120"/>
    <x v="14"/>
    <n v="86"/>
    <s v="Sud ouest"/>
    <x v="8"/>
    <x v="3"/>
    <s v="Turbine vapeur"/>
    <n v="1971"/>
    <n v="2500"/>
    <n v="2500"/>
    <n v="0"/>
    <n v="0"/>
    <n v="0"/>
    <x v="0"/>
    <x v="1"/>
    <n v="100"/>
    <n v="367480"/>
    <n v="367.48"/>
  </r>
  <r>
    <n v="93"/>
    <s v="SSB Kasserine"/>
    <n v="703420"/>
    <x v="14"/>
    <n v="86"/>
    <s v="Sud ouest"/>
    <x v="0"/>
    <x v="0"/>
    <s v="Photovoltaïque"/>
    <n v="2009"/>
    <n v="16"/>
    <n v="16"/>
    <n v="23.7"/>
    <n v="23.7"/>
    <n v="0"/>
    <x v="0"/>
    <x v="1"/>
    <n v="100"/>
    <n v="123292"/>
    <n v="123.292"/>
  </r>
  <r>
    <n v="94"/>
    <s v="Hopital foussana"/>
    <n v="722150"/>
    <x v="14"/>
    <n v="86"/>
    <s v="Sud ouest"/>
    <x v="0"/>
    <x v="0"/>
    <s v="Photovoltaïque"/>
    <n v="2009"/>
    <n v="8"/>
    <n v="8"/>
    <n v="6"/>
    <n v="6"/>
    <n v="0"/>
    <x v="0"/>
    <x v="1"/>
    <n v="200"/>
    <n v="72068"/>
    <n v="72.067999999999998"/>
  </r>
  <r>
    <n v="95"/>
    <s v="Sergaz"/>
    <n v="729800"/>
    <x v="14"/>
    <n v="86"/>
    <s v="Sud ouest"/>
    <x v="4"/>
    <x v="3"/>
    <s v="Turbine à Gaz"/>
    <n v="1985"/>
    <n v="10000"/>
    <n v="10000"/>
    <n v="115601.5"/>
    <n v="694.12"/>
    <n v="0"/>
    <x v="1"/>
    <x v="1"/>
    <n v="900"/>
    <n v="2415298"/>
    <n v="2415.2979999999998"/>
  </r>
  <r>
    <n v="96"/>
    <s v="GCT GAFSA"/>
    <n v="765200"/>
    <x v="15"/>
    <n v="95"/>
    <s v="Sud ouest"/>
    <x v="6"/>
    <x v="4"/>
    <s v="Turbine vapeur"/>
    <n v="1985"/>
    <n v="15000"/>
    <n v="15000"/>
    <n v="43590"/>
    <n v="41067"/>
    <n v="2523"/>
    <x v="0"/>
    <x v="1"/>
    <n v="80"/>
    <n v="7394368"/>
    <n v="7394.3680000000004"/>
  </r>
  <r>
    <n v="97"/>
    <s v="ASSO RAS AIN"/>
    <n v="795141"/>
    <x v="16"/>
    <n v="97"/>
    <s v="Sud ouest"/>
    <x v="2"/>
    <x v="0"/>
    <s v="Photovoltaïque"/>
    <n v="2008"/>
    <n v="6.8"/>
    <n v="6.8"/>
    <n v="10.5"/>
    <n v="0"/>
    <n v="10.5"/>
    <x v="0"/>
    <x v="1"/>
    <n v="12"/>
    <n v="87347"/>
    <n v="87.346999999999994"/>
  </r>
  <r>
    <n v="98"/>
    <s v="STE BENI GHIBI"/>
    <n v="797750"/>
    <x v="16"/>
    <n v="97"/>
    <s v="Sud ouest"/>
    <x v="2"/>
    <x v="0"/>
    <s v="Photovoltaïque"/>
    <n v="2015"/>
    <n v="5"/>
    <n v="5"/>
    <n v="18.8"/>
    <n v="12.69"/>
    <n v="6.11"/>
    <x v="0"/>
    <x v="1"/>
    <n v="128"/>
    <n v="177618"/>
    <n v="177.61799999999999"/>
  </r>
  <r>
    <n v="99"/>
    <s v="Polyclinique ESSALAMA"/>
    <n v="804670"/>
    <x v="17"/>
    <n v="93"/>
    <s v="Sfax"/>
    <x v="0"/>
    <x v="0"/>
    <s v="Photovoltaïque"/>
    <n v="2015"/>
    <n v="346.5"/>
    <n v="346.5"/>
    <n v="561.33000000000004"/>
    <n v="561.33000000000004"/>
    <n v="0"/>
    <x v="0"/>
    <x v="1"/>
    <n v="600"/>
    <n v="1023581"/>
    <n v="1023.581"/>
  </r>
  <r>
    <n v="100"/>
    <s v="Stiplast"/>
    <n v="815800"/>
    <x v="17"/>
    <n v="93"/>
    <s v="Sfax"/>
    <x v="9"/>
    <x v="0"/>
    <s v="Photovoltaïque"/>
    <n v="2015"/>
    <n v="60"/>
    <n v="60"/>
    <n v="95.7"/>
    <n v="95.7"/>
    <n v="0"/>
    <x v="0"/>
    <x v="1"/>
    <n v="100"/>
    <n v="391241"/>
    <n v="391.24099999999999"/>
  </r>
  <r>
    <n v="101"/>
    <s v="Manifacture de Panneaux de  bois de sud"/>
    <n v="834700"/>
    <x v="17"/>
    <n v="93"/>
    <s v="Sfax"/>
    <x v="9"/>
    <x v="0"/>
    <s v="Photovoltaïque"/>
    <n v="2015"/>
    <n v="110"/>
    <n v="110"/>
    <n v="173.36"/>
    <n v="173.36"/>
    <n v="0"/>
    <x v="0"/>
    <x v="1"/>
    <n v="350"/>
    <n v="618217"/>
    <n v="618.21699999999998"/>
  </r>
  <r>
    <n v="102"/>
    <s v="Lycée Farhat Hached"/>
    <n v="838370"/>
    <x v="17"/>
    <n v="93"/>
    <s v="Sfax"/>
    <x v="4"/>
    <x v="0"/>
    <s v="Photovoltaïque"/>
    <n v="2013"/>
    <n v="13"/>
    <n v="13"/>
    <n v="21.19"/>
    <n v="21.19"/>
    <n v="0"/>
    <x v="0"/>
    <x v="1"/>
    <n v="30"/>
    <n v="25515"/>
    <n v="25.515000000000001"/>
  </r>
  <r>
    <n v="103"/>
    <s v="Emna Naifar"/>
    <n v="844840"/>
    <x v="18"/>
    <n v="87"/>
    <s v="Sfax"/>
    <x v="0"/>
    <x v="0"/>
    <s v="Photovoltaïque"/>
    <n v="2014"/>
    <n v="15"/>
    <n v="15"/>
    <n v="24.45"/>
    <n v="24.45"/>
    <n v="0"/>
    <x v="0"/>
    <x v="1"/>
    <n v="35"/>
    <n v="15849"/>
    <n v="15.849"/>
  </r>
  <r>
    <n v="104"/>
    <s v="Fathi Naifar"/>
    <n v="844850"/>
    <x v="18"/>
    <n v="87"/>
    <s v="Sfax"/>
    <x v="0"/>
    <x v="0"/>
    <s v="Photovoltaïque"/>
    <n v="2015"/>
    <n v="45"/>
    <n v="45"/>
    <n v="71.55"/>
    <n v="71.55"/>
    <n v="0"/>
    <x v="0"/>
    <x v="1"/>
    <n v="225"/>
    <n v="97012"/>
    <n v="97.012"/>
  </r>
  <r>
    <n v="105"/>
    <s v="CFTP"/>
    <n v="851360"/>
    <x v="18"/>
    <n v="87"/>
    <s v="Sfax"/>
    <x v="3"/>
    <x v="2"/>
    <s v="Turbine à Gaz"/>
    <n v="2015"/>
    <n v="1800"/>
    <n v="350"/>
    <n v="7727"/>
    <n v="1847"/>
    <n v="5880"/>
    <x v="0"/>
    <x v="1"/>
    <n v="300"/>
    <n v="482759"/>
    <n v="482.75900000000001"/>
  </r>
  <r>
    <n v="106"/>
    <s v="POLYBAT"/>
    <n v="852005"/>
    <x v="18"/>
    <n v="87"/>
    <s v="Sfax"/>
    <x v="9"/>
    <x v="0"/>
    <s v="Photovoltaïque"/>
    <n v="2015"/>
    <n v="182"/>
    <n v="182"/>
    <n v="288.47000000000003"/>
    <n v="288.47000000000003"/>
    <n v="0"/>
    <x v="0"/>
    <x v="1"/>
    <n v="400"/>
    <n v="517044"/>
    <n v="517.04399999999998"/>
  </r>
  <r>
    <n v="107"/>
    <s v="Mohamed Gargouri"/>
    <n v="852180"/>
    <x v="18"/>
    <n v="87"/>
    <s v="Sfax"/>
    <x v="2"/>
    <x v="0"/>
    <s v="Photovoltaïque"/>
    <n v="2014"/>
    <n v="12"/>
    <n v="12"/>
    <n v="19.559999999999999"/>
    <n v="19.559999999999999"/>
    <n v="0"/>
    <x v="0"/>
    <x v="1"/>
    <n v="63"/>
    <n v="28888"/>
    <n v="28.888000000000002"/>
  </r>
  <r>
    <n v="108"/>
    <s v="Mohamed Gargouri"/>
    <n v="852235"/>
    <x v="18"/>
    <n v="87"/>
    <s v="Sfax"/>
    <x v="2"/>
    <x v="0"/>
    <s v="Photovoltaïque"/>
    <n v="2014"/>
    <n v="12"/>
    <n v="12"/>
    <n v="18.5"/>
    <n v="18.5"/>
    <n v="0"/>
    <x v="0"/>
    <x v="1"/>
    <n v="150"/>
    <n v="67039"/>
    <n v="67.039000000000001"/>
  </r>
  <r>
    <n v="109"/>
    <s v="TPAP "/>
    <n v="863481"/>
    <x v="19"/>
    <n v="91"/>
    <s v="Sfax"/>
    <x v="8"/>
    <x v="1"/>
    <s v="Turbine à Gaz"/>
    <n v="2010"/>
    <n v="5000"/>
    <n v="4300"/>
    <n v="28275"/>
    <n v="20360"/>
    <n v="7916"/>
    <x v="0"/>
    <x v="1"/>
    <n v="150"/>
    <n v="5160"/>
    <n v="5.16"/>
  </r>
  <r>
    <n v="110"/>
    <s v="Faouzi Mseddi"/>
    <n v="864250"/>
    <x v="19"/>
    <n v="91"/>
    <s v="Sfax"/>
    <x v="2"/>
    <x v="0"/>
    <s v="Photovoltaïque"/>
    <n v="2014"/>
    <n v="153"/>
    <n v="153"/>
    <n v="249.39"/>
    <n v="249.39"/>
    <n v="0"/>
    <x v="0"/>
    <x v="1"/>
    <n v="150"/>
    <n v="229736"/>
    <n v="229.73599999999999"/>
  </r>
  <r>
    <n v="111"/>
    <s v="Maher mseddi"/>
    <n v="864560"/>
    <x v="19"/>
    <n v="91"/>
    <s v="Sfax"/>
    <x v="2"/>
    <x v="0"/>
    <s v="Photovoltaïque"/>
    <n v="2012"/>
    <n v="149"/>
    <n v="149"/>
    <n v="242.87"/>
    <n v="242.87"/>
    <n v="0"/>
    <x v="0"/>
    <x v="1"/>
    <n v="150"/>
    <n v="277165"/>
    <n v="277.16500000000002"/>
  </r>
  <r>
    <n v="112"/>
    <s v="Huila"/>
    <n v="865070"/>
    <x v="19"/>
    <n v="91"/>
    <s v="Sfax"/>
    <x v="1"/>
    <x v="0"/>
    <s v="Photovoltaïque"/>
    <n v="2015"/>
    <n v="25"/>
    <n v="25"/>
    <n v="39.875"/>
    <n v="39.875"/>
    <n v="0"/>
    <x v="0"/>
    <x v="1"/>
    <n v="225"/>
    <n v="46982"/>
    <n v="46.981999999999999"/>
  </r>
  <r>
    <n v="113"/>
    <s v="Tejra"/>
    <n v="865350"/>
    <x v="19"/>
    <n v="91"/>
    <s v="Sfax"/>
    <x v="7"/>
    <x v="1"/>
    <s v="Moteur"/>
    <n v="2017"/>
    <n v="0"/>
    <n v="0"/>
    <n v="0"/>
    <n v="0"/>
    <n v="0"/>
    <x v="0"/>
    <x v="1"/>
    <n v="800"/>
    <n v="4883901"/>
    <n v="4883.9009999999998"/>
  </r>
  <r>
    <n v="114"/>
    <s v="Carthage Ceramique"/>
    <n v="865480"/>
    <x v="19"/>
    <n v="91"/>
    <s v="Sfax"/>
    <x v="7"/>
    <x v="1"/>
    <s v="Turbine à Gaz"/>
    <n v="2001"/>
    <n v="5200"/>
    <n v="4300"/>
    <n v="31933"/>
    <n v="23623"/>
    <n v="8310"/>
    <x v="0"/>
    <x v="1"/>
    <n v="4860"/>
    <n v="5335988"/>
    <n v="5335.9880000000003"/>
  </r>
  <r>
    <n v="115"/>
    <s v="Carthage Grés"/>
    <n v="865540"/>
    <x v="19"/>
    <n v="91"/>
    <s v="Sfax"/>
    <x v="7"/>
    <x v="1"/>
    <s v="Turbine à Gaz"/>
    <n v="2010"/>
    <n v="5000"/>
    <n v="3000"/>
    <n v="15720"/>
    <n v="7150"/>
    <n v="8570"/>
    <x v="0"/>
    <x v="1"/>
    <n v="1750"/>
    <n v="2363834"/>
    <n v="2363.8339999999998"/>
  </r>
  <r>
    <n v="116"/>
    <s v="Confiserie Triki"/>
    <n v="866135"/>
    <x v="19"/>
    <n v="91"/>
    <s v="Sfax"/>
    <x v="9"/>
    <x v="1"/>
    <s v="Moteur"/>
    <n v="2015"/>
    <n v="2000"/>
    <n v="1950"/>
    <n v="5934"/>
    <n v="4324"/>
    <n v="1610"/>
    <x v="0"/>
    <x v="1"/>
    <n v="160"/>
    <n v="7709"/>
    <n v="7.7089999999999996"/>
  </r>
  <r>
    <n v="117"/>
    <s v="SHELL Tunisia_BG"/>
    <n v="874120"/>
    <x v="20"/>
    <n v="65"/>
    <s v="Sfax"/>
    <x v="3"/>
    <x v="2"/>
    <s v="Turbine à Gaz"/>
    <n v="1955"/>
    <n v="64000"/>
    <n v="16000"/>
    <n v="129000"/>
    <n v="129000"/>
    <n v="0"/>
    <x v="1"/>
    <x v="1"/>
    <n v="600"/>
    <n v="1038105"/>
    <n v="1038.105"/>
  </r>
  <r>
    <n v="118"/>
    <s v="A P O_BG"/>
    <n v="874130"/>
    <x v="20"/>
    <n v="65"/>
    <s v="Sfax"/>
    <x v="3"/>
    <x v="2"/>
    <s v="Turbine à Gaz"/>
    <n v="1995"/>
    <n v="34000"/>
    <n v="20000"/>
    <n v="165000"/>
    <n v="165000"/>
    <n v="0"/>
    <x v="1"/>
    <x v="1"/>
    <n v="800"/>
    <n v="21351"/>
    <n v="21.350999999999999"/>
  </r>
  <r>
    <n v="119"/>
    <s v="Mostpha Chiha"/>
    <n v="874380"/>
    <x v="20"/>
    <n v="65"/>
    <s v="Sfax"/>
    <x v="2"/>
    <x v="0"/>
    <s v="Photovoltaïque"/>
    <n v="2015"/>
    <n v="25"/>
    <n v="25"/>
    <n v="27.166666666666668"/>
    <n v="27.2"/>
    <n v="0"/>
    <x v="0"/>
    <x v="1"/>
    <n v="225"/>
    <n v="201046"/>
    <n v="201.04599999999999"/>
  </r>
  <r>
    <n v="120"/>
    <s v="Trapsa"/>
    <n v="877600"/>
    <x v="20"/>
    <n v="65"/>
    <s v="Sfax"/>
    <x v="4"/>
    <x v="3"/>
    <s v="Moteur"/>
    <n v="1960"/>
    <n v="2250"/>
    <n v="2000"/>
    <n v="778"/>
    <n v="778"/>
    <n v="0"/>
    <x v="1"/>
    <x v="1"/>
    <n v="600"/>
    <n v="1082288"/>
    <n v="1082.288"/>
  </r>
  <r>
    <n v="121"/>
    <s v="GCT Mahres"/>
    <n v="877700"/>
    <x v="20"/>
    <n v="65"/>
    <s v="Sfax"/>
    <x v="6"/>
    <x v="4"/>
    <s v="Turbine vapeur"/>
    <n v="1988"/>
    <n v="18000"/>
    <n v="7000"/>
    <n v="29703"/>
    <n v="29695"/>
    <n v="8.25"/>
    <x v="0"/>
    <x v="1"/>
    <n v="8000"/>
    <n v="28624814"/>
    <n v="28624.813999999998"/>
  </r>
  <r>
    <n v="122"/>
    <s v="TIFERT"/>
    <n v="877710"/>
    <x v="20"/>
    <n v="65"/>
    <s v="Sfax"/>
    <x v="6"/>
    <x v="4"/>
    <s v="Turbine vapeur"/>
    <n v="2012"/>
    <n v="24000"/>
    <n v="14000"/>
    <n v="36175"/>
    <n v="35020"/>
    <n v="1155"/>
    <x v="0"/>
    <x v="1"/>
    <n v="10000"/>
    <n v="23198414"/>
    <n v="23198.414000000001"/>
  </r>
  <r>
    <n v="123"/>
    <s v="DAP"/>
    <n v="888050"/>
    <x v="21"/>
    <n v="94"/>
    <s v="Sud"/>
    <x v="6"/>
    <x v="4"/>
    <s v="Turbine vapeur"/>
    <n v="1978"/>
    <n v="20000"/>
    <n v="20000"/>
    <n v="54158"/>
    <n v="54153.7"/>
    <n v="4.3"/>
    <x v="0"/>
    <x v="1"/>
    <n v="10000"/>
    <n v="15661642"/>
    <n v="15661.642"/>
  </r>
  <r>
    <n v="124"/>
    <s v="ICF"/>
    <n v="888491"/>
    <x v="21"/>
    <n v="94"/>
    <s v="Sud"/>
    <x v="6"/>
    <x v="4"/>
    <s v="Turbine vapeur"/>
    <n v="2015"/>
    <n v="3000"/>
    <n v="3000"/>
    <n v="6233.51"/>
    <n v="6162.9070000000002"/>
    <n v="70.602999999999994"/>
    <x v="0"/>
    <x v="1"/>
    <n v="2100"/>
    <n v="11230414"/>
    <n v="11230.414000000001"/>
  </r>
  <r>
    <n v="125"/>
    <s v="GCT AMMOUNITRAT"/>
    <n v="888500"/>
    <x v="21"/>
    <n v="94"/>
    <s v="Sud"/>
    <x v="6"/>
    <x v="4"/>
    <s v="Turbine vapeur"/>
    <n v="1982"/>
    <n v="7200"/>
    <n v="4000"/>
    <n v="18381"/>
    <n v="17984.083999999999"/>
    <n v="396.916"/>
    <x v="0"/>
    <x v="1"/>
    <n v="10000"/>
    <n v="28907948"/>
    <n v="28907.948"/>
  </r>
  <r>
    <n v="126"/>
    <s v="Soned"/>
    <n v="948680"/>
    <x v="22"/>
    <n v="90"/>
    <s v="Sud"/>
    <x v="2"/>
    <x v="0"/>
    <s v="Photovoltaïque"/>
    <n v="2014"/>
    <n v="211"/>
    <n v="211"/>
    <n v="374.8"/>
    <n v="345.97"/>
    <n v="28.83"/>
    <x v="0"/>
    <x v="1"/>
    <n v="560"/>
    <n v="1286754"/>
    <n v="1286.7539999999999"/>
  </r>
  <r>
    <n v="127"/>
    <s v="SITEX"/>
    <n v="984021"/>
    <x v="23"/>
    <n v="84"/>
    <s v="Centre"/>
    <x v="5"/>
    <x v="1"/>
    <s v="Moteur"/>
    <n v="2016"/>
    <n v="0"/>
    <n v="0"/>
    <n v="0"/>
    <n v="0"/>
    <m/>
    <x v="0"/>
    <x v="1"/>
    <n v="0"/>
    <n v="0"/>
    <n v="0"/>
  </r>
  <r>
    <n v="128"/>
    <s v="Héritiers Ali SFAR"/>
    <n v="8540"/>
    <x v="0"/>
    <n v="60"/>
    <s v="Tunis"/>
    <x v="0"/>
    <x v="0"/>
    <s v="Photovoltaïque"/>
    <n v="2015"/>
    <n v="37.799999999999997"/>
    <n v="37.799999999999997"/>
    <n v="68.94"/>
    <n v="68.94"/>
    <n v="0"/>
    <x v="0"/>
    <x v="2"/>
    <n v="200"/>
    <n v="56322"/>
    <n v="56.322000000000003"/>
  </r>
  <r>
    <n v="129"/>
    <s v="SFBT"/>
    <n v="18500"/>
    <x v="0"/>
    <n v="60"/>
    <s v="Tunis"/>
    <x v="1"/>
    <x v="1"/>
    <s v="Moteur"/>
    <n v="2013"/>
    <n v="400"/>
    <n v="400"/>
    <n v="0"/>
    <n v="0"/>
    <n v="0"/>
    <x v="0"/>
    <x v="2"/>
    <n v="3100"/>
    <n v="19510178"/>
    <n v="19510.178"/>
  </r>
  <r>
    <n v="130"/>
    <s v="CNEFOD"/>
    <n v="22250"/>
    <x v="0"/>
    <n v="60"/>
    <s v="Tunis"/>
    <x v="0"/>
    <x v="1"/>
    <s v="Moteur"/>
    <n v="2015"/>
    <n v="120"/>
    <n v="120"/>
    <n v="562"/>
    <n v="562"/>
    <n v="0"/>
    <x v="0"/>
    <x v="2"/>
    <n v="320"/>
    <n v="383110"/>
    <n v="383.11"/>
  </r>
  <r>
    <n v="131"/>
    <s v="APIA"/>
    <n v="26310"/>
    <x v="0"/>
    <n v="60"/>
    <s v="Tunis"/>
    <x v="2"/>
    <x v="0"/>
    <s v="Photovoltaïque"/>
    <n v="2015"/>
    <n v="10.4"/>
    <n v="10.4"/>
    <n v="18.9696"/>
    <n v="18.9696"/>
    <n v="0"/>
    <x v="0"/>
    <x v="2"/>
    <n v="315"/>
    <n v="156276"/>
    <n v="156.27600000000001"/>
  </r>
  <r>
    <n v="132"/>
    <s v="Planet"/>
    <n v="50650"/>
    <x v="1"/>
    <n v="62"/>
    <s v="Tunis"/>
    <x v="3"/>
    <x v="0"/>
    <s v="Photovoltaïque"/>
    <n v="2009"/>
    <n v="12"/>
    <n v="12"/>
    <n v="23.76"/>
    <n v="23.76"/>
    <n v="0"/>
    <x v="0"/>
    <x v="2"/>
    <n v="300"/>
    <n v="316120"/>
    <n v="316.12"/>
  </r>
  <r>
    <n v="133"/>
    <s v="Sitep"/>
    <n v="60560"/>
    <x v="0"/>
    <n v="60"/>
    <s v="Tunis"/>
    <x v="0"/>
    <x v="2"/>
    <s v="Turbine à Gaz"/>
    <n v="1964"/>
    <n v="22500"/>
    <n v="22500"/>
    <n v="107000"/>
    <n v="107000"/>
    <n v="0"/>
    <x v="1"/>
    <x v="2"/>
    <n v="100"/>
    <n v="250375"/>
    <n v="250.375"/>
  </r>
  <r>
    <n v="134"/>
    <s v="HOTEL THE RESIDENCE"/>
    <n v="80140"/>
    <x v="2"/>
    <n v="61"/>
    <s v="Tunis"/>
    <x v="0"/>
    <x v="1"/>
    <s v="Moteur"/>
    <n v="2014"/>
    <n v="500"/>
    <n v="500"/>
    <n v="4520"/>
    <n v="4520"/>
    <n v="0"/>
    <x v="0"/>
    <x v="2"/>
    <n v="160"/>
    <n v="191749"/>
    <n v="191.749"/>
  </r>
  <r>
    <n v="135"/>
    <s v="OMMP"/>
    <n v="215075"/>
    <x v="3"/>
    <n v="69"/>
    <s v="Tunis"/>
    <x v="4"/>
    <x v="0"/>
    <s v="Photovoltaïque"/>
    <n v="2015"/>
    <n v="600"/>
    <n v="600"/>
    <n v="1094.3999999999999"/>
    <n v="1094.3999999999999"/>
    <n v="0"/>
    <x v="0"/>
    <x v="2"/>
    <n v="1400"/>
    <n v="5267121"/>
    <n v="5267.1210000000001"/>
  </r>
  <r>
    <n v="136"/>
    <s v="B S B TOYOTA"/>
    <n v="226530"/>
    <x v="3"/>
    <n v="69"/>
    <s v="Tunis"/>
    <x v="0"/>
    <x v="0"/>
    <s v="Photovoltaïque"/>
    <n v="2015"/>
    <n v="10"/>
    <n v="10"/>
    <n v="23.52"/>
    <n v="23.52"/>
    <n v="0"/>
    <x v="0"/>
    <x v="2"/>
    <n v="500"/>
    <n v="445224"/>
    <n v="445.22399999999999"/>
  </r>
  <r>
    <n v="137"/>
    <s v="SLAMA FRERES / NEJMA HUILES"/>
    <n v="267340"/>
    <x v="4"/>
    <n v="66"/>
    <s v="Tunis"/>
    <x v="1"/>
    <x v="1"/>
    <s v="Moteur"/>
    <n v="2012"/>
    <n v="1200"/>
    <n v="1200"/>
    <n v="9000"/>
    <n v="6054"/>
    <n v="2946"/>
    <x v="0"/>
    <x v="2"/>
    <n v="0"/>
    <n v="0"/>
    <n v="0"/>
  </r>
  <r>
    <n v="138"/>
    <s v="Azur Papier"/>
    <n v="291136"/>
    <x v="5"/>
    <n v="71"/>
    <s v="Nord"/>
    <x v="5"/>
    <x v="1"/>
    <s v="Turbine à Gaz"/>
    <n v="2013"/>
    <n v="3500"/>
    <n v="3500"/>
    <n v="28124"/>
    <n v="23075"/>
    <n v="5049"/>
    <x v="0"/>
    <x v="2"/>
    <n v="3600"/>
    <n v="694246"/>
    <n v="694.24599999999998"/>
  </r>
  <r>
    <n v="139"/>
    <s v="Carthage graines"/>
    <n v="299720"/>
    <x v="5"/>
    <n v="71"/>
    <s v="Nord"/>
    <x v="6"/>
    <x v="1"/>
    <s v="Moteur"/>
    <n v="2016"/>
    <n v="3356"/>
    <n v="3000"/>
    <n v="21925.1"/>
    <n v="15481.4"/>
    <n v="6443.6999999999989"/>
    <x v="0"/>
    <x v="2"/>
    <n v="160"/>
    <n v="37224"/>
    <n v="37.223999999999997"/>
  </r>
  <r>
    <n v="140"/>
    <s v="BBM"/>
    <n v="301384"/>
    <x v="5"/>
    <n v="71"/>
    <s v="Nord"/>
    <x v="7"/>
    <x v="1"/>
    <s v="Turbine à Gaz"/>
    <n v="2014"/>
    <n v="5000"/>
    <n v="4500"/>
    <n v="21519"/>
    <n v="15890"/>
    <n v="5629"/>
    <x v="0"/>
    <x v="2"/>
    <n v="2500"/>
    <n v="1367011"/>
    <n v="1367.011"/>
  </r>
  <r>
    <n v="141"/>
    <s v="Usine de sucrerie de Bizerte"/>
    <n v="311190"/>
    <x v="6"/>
    <n v="73"/>
    <s v="Nord"/>
    <x v="1"/>
    <x v="3"/>
    <s v="Turbine à Gaz"/>
    <n v="2015"/>
    <n v="10000"/>
    <n v="4500"/>
    <n v="11969.6"/>
    <n v="11969.6"/>
    <n v="0"/>
    <x v="0"/>
    <x v="2"/>
    <n v="0"/>
    <n v="0"/>
    <n v="0"/>
  </r>
  <r>
    <n v="142"/>
    <s v="STIR"/>
    <n v="313210"/>
    <x v="6"/>
    <n v="73"/>
    <s v="Nord"/>
    <x v="3"/>
    <x v="3"/>
    <s v="Turbine à Gaz"/>
    <n v="1963"/>
    <n v="4600"/>
    <n v="4600"/>
    <n v="10861"/>
    <n v="10861"/>
    <n v="0"/>
    <x v="1"/>
    <x v="2"/>
    <n v="1000"/>
    <n v="1440707"/>
    <n v="1440.7070000000001"/>
  </r>
  <r>
    <n v="143"/>
    <s v="El Mazraa"/>
    <n v="387840"/>
    <x v="7"/>
    <n v="78"/>
    <s v="Nord"/>
    <x v="1"/>
    <x v="1"/>
    <s v="Turbine à Gaz"/>
    <n v="2013"/>
    <n v="5000"/>
    <n v="3800"/>
    <n v="27968"/>
    <n v="20568.682000000001"/>
    <n v="7399.3179999999993"/>
    <x v="0"/>
    <x v="2"/>
    <n v="46"/>
    <n v="161206"/>
    <n v="161.20599999999999"/>
  </r>
  <r>
    <n v="144"/>
    <s v="Sotupapier"/>
    <n v="398410"/>
    <x v="7"/>
    <n v="78"/>
    <s v="Nord"/>
    <x v="8"/>
    <x v="1"/>
    <s v="Moteur"/>
    <n v="2008"/>
    <n v="10000"/>
    <n v="9000"/>
    <n v="59209"/>
    <n v="45192"/>
    <n v="14017"/>
    <x v="0"/>
    <x v="2"/>
    <n v="5500"/>
    <n v="4564787"/>
    <n v="4564.7870000000003"/>
  </r>
  <r>
    <n v="145"/>
    <s v="Sucrerie de beja"/>
    <n v="423590"/>
    <x v="8"/>
    <n v="74"/>
    <s v="Nord ouest"/>
    <x v="1"/>
    <x v="3"/>
    <s v="Turbine vapeur"/>
    <n v="2003"/>
    <n v="4500"/>
    <n v="2800"/>
    <n v="13560"/>
    <n v="13560"/>
    <n v="0"/>
    <x v="1"/>
    <x v="2"/>
    <n v="2000"/>
    <n v="600290"/>
    <n v="600.29"/>
  </r>
  <r>
    <n v="146"/>
    <s v="Sucrerie de Jendouba"/>
    <n v="456150"/>
    <x v="9"/>
    <n v="75"/>
    <s v="Nord ouest"/>
    <x v="1"/>
    <x v="3"/>
    <s v="Turbine vapeur"/>
    <n v="1983"/>
    <n v="12500"/>
    <n v="5000"/>
    <n v="2751"/>
    <n v="2751"/>
    <n v="0"/>
    <x v="1"/>
    <x v="2"/>
    <n v="2500"/>
    <n v="2623451"/>
    <n v="2623.451"/>
  </r>
  <r>
    <n v="147"/>
    <s v="UNPA"/>
    <n v="545852"/>
    <x v="10"/>
    <n v="83"/>
    <s v="Centre"/>
    <x v="1"/>
    <x v="1"/>
    <s v="Moteur"/>
    <n v="2016"/>
    <n v="1950"/>
    <n v="1950"/>
    <n v="26285.25"/>
    <n v="25485.894"/>
    <n v="799.35599999999977"/>
    <x v="0"/>
    <x v="2"/>
    <n v="0"/>
    <n v="0"/>
    <n v="0"/>
  </r>
  <r>
    <n v="148"/>
    <s v="Maklda Ind"/>
    <n v="549998"/>
    <x v="10"/>
    <n v="83"/>
    <s v="Centre"/>
    <x v="9"/>
    <x v="1"/>
    <s v="Moteur"/>
    <n v="2014"/>
    <n v="4000"/>
    <n v="4000"/>
    <n v="10140"/>
    <n v="9671"/>
    <n v="469"/>
    <x v="0"/>
    <x v="2"/>
    <n v="500"/>
    <n v="477465"/>
    <n v="477.46499999999997"/>
  </r>
  <r>
    <n v="149"/>
    <s v="TAV"/>
    <n v="574225"/>
    <x v="11"/>
    <n v="80"/>
    <s v="Centre"/>
    <x v="4"/>
    <x v="1"/>
    <s v="Moteur"/>
    <n v="2012"/>
    <n v="4044"/>
    <n v="4044"/>
    <n v="22420"/>
    <n v="14960"/>
    <n v="7460"/>
    <x v="0"/>
    <x v="2"/>
    <n v="4000"/>
    <n v="725348"/>
    <n v="725.34799999999996"/>
  </r>
  <r>
    <n v="150"/>
    <s v="Tunisie Ouate"/>
    <n v="574360"/>
    <x v="11"/>
    <n v="80"/>
    <s v="Centre"/>
    <x v="8"/>
    <x v="1"/>
    <s v="Moteur"/>
    <n v="2016"/>
    <n v="4400"/>
    <n v="4400"/>
    <n v="15295"/>
    <n v="15056"/>
    <n v="239"/>
    <x v="0"/>
    <x v="2"/>
    <n v="4300"/>
    <n v="13687815"/>
    <n v="13687.815000000001"/>
  </r>
  <r>
    <n v="151"/>
    <s v="SOMOCER"/>
    <n v="584340"/>
    <x v="12"/>
    <n v="81"/>
    <s v="Centre"/>
    <x v="7"/>
    <x v="1"/>
    <s v="Turbine à Gaz"/>
    <n v="2016"/>
    <n v="5700"/>
    <n v="5700"/>
    <n v="34530"/>
    <n v="19452"/>
    <n v="15078"/>
    <x v="0"/>
    <x v="2"/>
    <n v="4260"/>
    <n v="4472686"/>
    <n v="4472.6859999999997"/>
  </r>
  <r>
    <n v="152"/>
    <s v="Vitalait"/>
    <n v="642211"/>
    <x v="13"/>
    <n v="82"/>
    <s v="Centre"/>
    <x v="1"/>
    <x v="1"/>
    <s v="Moteur"/>
    <n v="2014"/>
    <n v="2006"/>
    <n v="2006"/>
    <n v="21057.200000000001"/>
    <n v="12607.2"/>
    <n v="8450"/>
    <x v="0"/>
    <x v="2"/>
    <n v="3550"/>
    <n v="9224684"/>
    <n v="9224.6839999999993"/>
  </r>
  <r>
    <n v="153"/>
    <s v="maklda el jem"/>
    <n v="668380"/>
    <x v="13"/>
    <n v="82"/>
    <s v="Centre"/>
    <x v="10"/>
    <x v="1"/>
    <s v="Moteur"/>
    <n v="2016"/>
    <n v="2000"/>
    <n v="2000"/>
    <n v="11357"/>
    <n v="8617"/>
    <n v="2740"/>
    <x v="0"/>
    <x v="2"/>
    <n v="2400"/>
    <n v="1848299"/>
    <n v="1848.299"/>
  </r>
  <r>
    <n v="154"/>
    <s v="HOPITAL KASSERINE"/>
    <n v="703100"/>
    <x v="14"/>
    <n v="86"/>
    <s v="Sud ouest"/>
    <x v="0"/>
    <x v="0"/>
    <s v="Photovoltaïque"/>
    <n v="2009"/>
    <n v="8"/>
    <n v="8"/>
    <n v="27.599999999999998"/>
    <n v="27.599999999999998"/>
    <n v="0"/>
    <x v="0"/>
    <x v="2"/>
    <n v="650"/>
    <n v="1069624"/>
    <n v="1069.624"/>
  </r>
  <r>
    <n v="155"/>
    <s v="Goupe de sante hassi frid"/>
    <n v="703110"/>
    <x v="14"/>
    <n v="86"/>
    <s v="Sud ouest"/>
    <x v="0"/>
    <x v="0"/>
    <s v="Photovoltaïque"/>
    <n v="2009"/>
    <n v="8"/>
    <n v="8"/>
    <n v="34.799999999999997"/>
    <n v="34.799999999999997"/>
    <n v="0"/>
    <x v="0"/>
    <x v="2"/>
    <n v="315"/>
    <n v="339462"/>
    <n v="339.46199999999999"/>
  </r>
  <r>
    <n v="156"/>
    <s v="cillulose"/>
    <n v="703120"/>
    <x v="14"/>
    <n v="86"/>
    <s v="Sud ouest"/>
    <x v="8"/>
    <x v="3"/>
    <s v="Turbine vapeur"/>
    <n v="1971"/>
    <n v="2500"/>
    <n v="2500"/>
    <n v="0"/>
    <n v="0"/>
    <n v="0"/>
    <x v="0"/>
    <x v="2"/>
    <n v="100"/>
    <n v="420778"/>
    <n v="420.77800000000002"/>
  </r>
  <r>
    <n v="157"/>
    <s v="SSB Kasserine"/>
    <n v="703420"/>
    <x v="14"/>
    <n v="86"/>
    <s v="Sud ouest"/>
    <x v="0"/>
    <x v="0"/>
    <s v="Photovoltaïque"/>
    <n v="2009"/>
    <n v="16"/>
    <n v="16"/>
    <n v="28.439999999999998"/>
    <n v="28.439999999999998"/>
    <n v="0"/>
    <x v="0"/>
    <x v="2"/>
    <n v="100"/>
    <n v="127891"/>
    <n v="127.89100000000001"/>
  </r>
  <r>
    <n v="158"/>
    <s v="Hopital foussana"/>
    <n v="722150"/>
    <x v="14"/>
    <n v="86"/>
    <s v="Sud ouest"/>
    <x v="0"/>
    <x v="0"/>
    <s v="Photovoltaïque"/>
    <n v="2009"/>
    <n v="8"/>
    <n v="8"/>
    <n v="7.1999999999999993"/>
    <n v="7.1999999999999993"/>
    <n v="0"/>
    <x v="0"/>
    <x v="2"/>
    <n v="200"/>
    <n v="82040"/>
    <n v="82.04"/>
  </r>
  <r>
    <n v="159"/>
    <s v="Sergaz"/>
    <n v="729800"/>
    <x v="14"/>
    <n v="86"/>
    <s v="Sud ouest"/>
    <x v="4"/>
    <x v="3"/>
    <s v="Turbine à Gaz"/>
    <n v="1985"/>
    <n v="10000"/>
    <n v="10000"/>
    <n v="108670.25"/>
    <n v="64861.517999999996"/>
    <n v="0"/>
    <x v="1"/>
    <x v="2"/>
    <n v="900"/>
    <n v="3248294"/>
    <n v="3248.2939999999999"/>
  </r>
  <r>
    <n v="160"/>
    <s v="GCT GAFSA"/>
    <n v="765200"/>
    <x v="15"/>
    <n v="95"/>
    <s v="Sud ouest"/>
    <x v="6"/>
    <x v="4"/>
    <s v="Turbine vapeur"/>
    <n v="1985"/>
    <n v="15000"/>
    <n v="15000"/>
    <n v="48652"/>
    <n v="42360"/>
    <n v="6292"/>
    <x v="0"/>
    <x v="2"/>
    <n v="7000"/>
    <n v="9429850"/>
    <n v="9429.85"/>
  </r>
  <r>
    <n v="161"/>
    <s v="ASSO RAS AIN"/>
    <n v="795141"/>
    <x v="16"/>
    <n v="97"/>
    <s v="Sud ouest"/>
    <x v="2"/>
    <x v="0"/>
    <s v="Photovoltaïque"/>
    <n v="2008"/>
    <n v="6.8"/>
    <n v="6.8"/>
    <n v="12.6"/>
    <n v="12.6"/>
    <n v="0"/>
    <x v="0"/>
    <x v="2"/>
    <n v="12"/>
    <n v="91719"/>
    <n v="91.718999999999994"/>
  </r>
  <r>
    <n v="162"/>
    <s v="STE BENI GHIBI"/>
    <n v="797750"/>
    <x v="16"/>
    <n v="97"/>
    <s v="Sud ouest"/>
    <x v="2"/>
    <x v="0"/>
    <s v="Photovoltaïque"/>
    <n v="2015"/>
    <n v="5"/>
    <n v="5"/>
    <n v="22.56"/>
    <n v="22.56"/>
    <n v="0"/>
    <x v="0"/>
    <x v="2"/>
    <n v="128"/>
    <n v="201684"/>
    <n v="201.684"/>
  </r>
  <r>
    <n v="163"/>
    <s v="Polyclinique ESSALAMA"/>
    <n v="804670"/>
    <x v="17"/>
    <n v="93"/>
    <s v="Sfax"/>
    <x v="0"/>
    <x v="0"/>
    <s v="Photovoltaïque"/>
    <n v="2015"/>
    <n v="346.5"/>
    <n v="346.5"/>
    <n v="673.596"/>
    <n v="673.596"/>
    <n v="0"/>
    <x v="0"/>
    <x v="2"/>
    <n v="600"/>
    <n v="931370"/>
    <n v="931.37"/>
  </r>
  <r>
    <n v="164"/>
    <s v="Stiplast"/>
    <n v="815800"/>
    <x v="17"/>
    <n v="93"/>
    <s v="Sfax"/>
    <x v="9"/>
    <x v="0"/>
    <s v="Photovoltaïque"/>
    <n v="2015"/>
    <n v="60"/>
    <n v="60"/>
    <n v="114.84"/>
    <n v="114.84"/>
    <n v="0"/>
    <x v="0"/>
    <x v="2"/>
    <n v="100"/>
    <n v="410374"/>
    <n v="410.37400000000002"/>
  </r>
  <r>
    <n v="165"/>
    <s v="Manifacture de Panneaux de  bois de sud"/>
    <n v="834700"/>
    <x v="17"/>
    <n v="93"/>
    <s v="Sfax"/>
    <x v="9"/>
    <x v="0"/>
    <s v="Photovoltaïque"/>
    <n v="2015"/>
    <n v="110"/>
    <n v="110"/>
    <n v="208.03200000000001"/>
    <n v="208.03200000000001"/>
    <n v="0"/>
    <x v="0"/>
    <x v="2"/>
    <n v="250"/>
    <n v="473393"/>
    <n v="473.39299999999997"/>
  </r>
  <r>
    <n v="166"/>
    <s v="Lycée Farhat Hached"/>
    <n v="838370"/>
    <x v="17"/>
    <n v="93"/>
    <s v="Sfax"/>
    <x v="4"/>
    <x v="0"/>
    <s v="Photovoltaïque"/>
    <n v="2013"/>
    <n v="13"/>
    <n v="13"/>
    <n v="25.428000000000001"/>
    <n v="25.428000000000001"/>
    <n v="0"/>
    <x v="0"/>
    <x v="2"/>
    <n v="30"/>
    <n v="27116"/>
    <n v="27.116"/>
  </r>
  <r>
    <n v="167"/>
    <s v="Emna Naifar"/>
    <n v="844840"/>
    <x v="18"/>
    <n v="87"/>
    <s v="Sfax"/>
    <x v="0"/>
    <x v="0"/>
    <s v="Photovoltaïque"/>
    <n v="2014"/>
    <n v="15"/>
    <n v="15"/>
    <n v="29.339999999999996"/>
    <n v="29.339999999999996"/>
    <n v="0"/>
    <x v="0"/>
    <x v="2"/>
    <n v="35"/>
    <n v="15763"/>
    <n v="15.763"/>
  </r>
  <r>
    <n v="168"/>
    <s v="Fathi Naifar"/>
    <n v="844850"/>
    <x v="18"/>
    <n v="87"/>
    <s v="Sfax"/>
    <x v="0"/>
    <x v="0"/>
    <s v="Photovoltaïque"/>
    <n v="2015"/>
    <n v="45"/>
    <n v="45"/>
    <n v="85.86"/>
    <n v="85.86"/>
    <n v="0"/>
    <x v="0"/>
    <x v="2"/>
    <n v="225"/>
    <n v="96915"/>
    <n v="96.915000000000006"/>
  </r>
  <r>
    <n v="169"/>
    <s v="CFTP"/>
    <n v="851360"/>
    <x v="18"/>
    <n v="87"/>
    <s v="Sfax"/>
    <x v="3"/>
    <x v="2"/>
    <s v="Turbine à Gaz"/>
    <n v="2015"/>
    <n v="1800"/>
    <n v="350"/>
    <n v="8652"/>
    <n v="5260"/>
    <n v="3392"/>
    <x v="0"/>
    <x v="2"/>
    <n v="300"/>
    <n v="480913"/>
    <n v="480.91300000000001"/>
  </r>
  <r>
    <n v="170"/>
    <s v="POLYBAT"/>
    <n v="852005"/>
    <x v="18"/>
    <n v="87"/>
    <s v="Sfax"/>
    <x v="9"/>
    <x v="0"/>
    <s v="Photovoltaïque"/>
    <n v="2015"/>
    <n v="182"/>
    <n v="182"/>
    <n v="346.16400000000004"/>
    <n v="346.16400000000004"/>
    <n v="0"/>
    <x v="0"/>
    <x v="2"/>
    <n v="400"/>
    <n v="774557"/>
    <n v="774.55700000000002"/>
  </r>
  <r>
    <n v="171"/>
    <s v="Mohamed Gargouri"/>
    <n v="852180"/>
    <x v="18"/>
    <n v="87"/>
    <s v="Sfax"/>
    <x v="2"/>
    <x v="0"/>
    <s v="Photovoltaïque"/>
    <n v="2014"/>
    <n v="12"/>
    <n v="12"/>
    <n v="23.471999999999998"/>
    <n v="23.471999999999998"/>
    <n v="0"/>
    <x v="0"/>
    <x v="2"/>
    <n v="63"/>
    <n v="81683"/>
    <n v="81.683000000000007"/>
  </r>
  <r>
    <n v="172"/>
    <s v="Mohamed Gargouri"/>
    <n v="852235"/>
    <x v="18"/>
    <n v="87"/>
    <s v="Sfax"/>
    <x v="2"/>
    <x v="0"/>
    <s v="Photovoltaïque"/>
    <n v="2014"/>
    <n v="12"/>
    <n v="12"/>
    <n v="22.2"/>
    <n v="22.2"/>
    <n v="0"/>
    <x v="0"/>
    <x v="2"/>
    <n v="150"/>
    <n v="221473"/>
    <n v="221.47300000000001"/>
  </r>
  <r>
    <n v="173"/>
    <s v="TPAP "/>
    <n v="863481"/>
    <x v="19"/>
    <n v="91"/>
    <s v="Sfax"/>
    <x v="8"/>
    <x v="1"/>
    <s v="Turbine à Gaz"/>
    <n v="2010"/>
    <n v="5000"/>
    <n v="4300"/>
    <n v="30552.748"/>
    <n v="22821.081999999999"/>
    <n v="7731.6660000000011"/>
    <x v="0"/>
    <x v="2"/>
    <n v="150"/>
    <n v="5160"/>
    <n v="5.16"/>
  </r>
  <r>
    <n v="174"/>
    <s v="Faouzi Mseddi"/>
    <n v="864250"/>
    <x v="19"/>
    <n v="91"/>
    <s v="Sfax"/>
    <x v="2"/>
    <x v="0"/>
    <s v="Photovoltaïque"/>
    <n v="2014"/>
    <n v="153"/>
    <n v="153"/>
    <n v="299.26799999999997"/>
    <n v="299.26799999999997"/>
    <n v="0"/>
    <x v="0"/>
    <x v="2"/>
    <n v="150"/>
    <n v="268956"/>
    <n v="268.95600000000002"/>
  </r>
  <r>
    <n v="175"/>
    <s v="Maher mseddi"/>
    <n v="864560"/>
    <x v="19"/>
    <n v="91"/>
    <s v="Sfax"/>
    <x v="2"/>
    <x v="0"/>
    <s v="Photovoltaïque"/>
    <n v="2012"/>
    <n v="149"/>
    <n v="149"/>
    <n v="291.44400000000002"/>
    <n v="291.44400000000002"/>
    <n v="0"/>
    <x v="0"/>
    <x v="2"/>
    <n v="150"/>
    <n v="278869"/>
    <n v="278.86900000000003"/>
  </r>
  <r>
    <n v="176"/>
    <s v="Huila"/>
    <n v="865070"/>
    <x v="19"/>
    <n v="91"/>
    <s v="Sfax"/>
    <x v="1"/>
    <x v="0"/>
    <s v="Photovoltaïque"/>
    <n v="2015"/>
    <n v="25"/>
    <n v="25"/>
    <n v="47.85"/>
    <n v="47.85"/>
    <n v="0"/>
    <x v="0"/>
    <x v="2"/>
    <n v="225"/>
    <n v="42694"/>
    <n v="42.694000000000003"/>
  </r>
  <r>
    <n v="177"/>
    <s v="Tejra"/>
    <n v="865350"/>
    <x v="19"/>
    <n v="91"/>
    <s v="Sfax"/>
    <x v="7"/>
    <x v="1"/>
    <s v="Moteur"/>
    <n v="2017"/>
    <n v="4000"/>
    <n v="3500"/>
    <n v="0"/>
    <n v="0"/>
    <n v="0"/>
    <x v="0"/>
    <x v="2"/>
    <n v="3500"/>
    <n v="10350732"/>
    <n v="10350.732"/>
  </r>
  <r>
    <n v="178"/>
    <s v="Carthage Ceramique"/>
    <n v="865480"/>
    <x v="19"/>
    <n v="91"/>
    <s v="Sfax"/>
    <x v="7"/>
    <x v="1"/>
    <s v="Turbine à Gaz"/>
    <n v="2001"/>
    <n v="5200"/>
    <n v="4300"/>
    <n v="35340"/>
    <n v="28136.5"/>
    <n v="7203.5"/>
    <x v="0"/>
    <x v="2"/>
    <n v="4860"/>
    <n v="1121998"/>
    <n v="1121.998"/>
  </r>
  <r>
    <n v="179"/>
    <s v="Carthage Grés"/>
    <n v="865540"/>
    <x v="19"/>
    <n v="91"/>
    <s v="Sfax"/>
    <x v="7"/>
    <x v="1"/>
    <s v="Turbine à Gaz"/>
    <n v="2010"/>
    <n v="5000"/>
    <n v="3000"/>
    <n v="21925.1"/>
    <n v="13462.099999999999"/>
    <n v="8463"/>
    <x v="0"/>
    <x v="2"/>
    <n v="1750"/>
    <n v="675081"/>
    <n v="675.08100000000002"/>
  </r>
  <r>
    <n v="180"/>
    <s v="Confiserie Triki"/>
    <n v="866135"/>
    <x v="19"/>
    <n v="91"/>
    <s v="Sfax"/>
    <x v="9"/>
    <x v="1"/>
    <s v="Moteur"/>
    <n v="2015"/>
    <n v="2000"/>
    <n v="1950"/>
    <n v="10681.2"/>
    <n v="7921.2000000000007"/>
    <n v="2760"/>
    <x v="0"/>
    <x v="2"/>
    <n v="100"/>
    <n v="24555"/>
    <n v="24.555"/>
  </r>
  <r>
    <n v="181"/>
    <s v="SHELL Tunisia_BG"/>
    <n v="874120"/>
    <x v="20"/>
    <n v="65"/>
    <s v="Sfax"/>
    <x v="3"/>
    <x v="2"/>
    <s v="Turbine à Gaz"/>
    <n v="1955"/>
    <n v="64000"/>
    <n v="16000"/>
    <n v="141984"/>
    <n v="141984"/>
    <n v="0"/>
    <x v="1"/>
    <x v="2"/>
    <n v="600"/>
    <n v="958972"/>
    <n v="958.97199999999998"/>
  </r>
  <r>
    <n v="182"/>
    <s v="A P O_BG"/>
    <n v="874130"/>
    <x v="20"/>
    <n v="65"/>
    <s v="Sfax"/>
    <x v="3"/>
    <x v="2"/>
    <s v="Turbine à Gaz"/>
    <n v="1995"/>
    <n v="34000"/>
    <n v="20000"/>
    <n v="163000"/>
    <n v="163000"/>
    <n v="0"/>
    <x v="1"/>
    <x v="2"/>
    <n v="800"/>
    <n v="19151"/>
    <n v="19.151"/>
  </r>
  <r>
    <n v="183"/>
    <s v="Mostpha Chiha"/>
    <n v="874380"/>
    <x v="20"/>
    <n v="65"/>
    <s v="Sfax"/>
    <x v="2"/>
    <x v="0"/>
    <s v="Photovoltaïque"/>
    <n v="2015"/>
    <n v="25"/>
    <n v="25"/>
    <n v="32.6"/>
    <n v="32.6"/>
    <n v="0"/>
    <x v="0"/>
    <x v="2"/>
    <n v="225"/>
    <n v="185315"/>
    <n v="185.315"/>
  </r>
  <r>
    <n v="184"/>
    <s v="Trapsa"/>
    <n v="877600"/>
    <x v="20"/>
    <n v="65"/>
    <s v="Sfax"/>
    <x v="4"/>
    <x v="3"/>
    <s v="Moteur"/>
    <n v="1960"/>
    <n v="2250"/>
    <n v="2000"/>
    <n v="838.26"/>
    <n v="838.26"/>
    <n v="0"/>
    <x v="1"/>
    <x v="2"/>
    <n v="600"/>
    <n v="1049138"/>
    <n v="1049.1379999999999"/>
  </r>
  <r>
    <n v="185"/>
    <s v="GCT Mahres"/>
    <n v="877700"/>
    <x v="20"/>
    <n v="65"/>
    <s v="Sfax"/>
    <x v="6"/>
    <x v="4"/>
    <s v="Turbine vapeur"/>
    <n v="1988"/>
    <n v="18000"/>
    <n v="7000"/>
    <n v="28653"/>
    <n v="28630"/>
    <n v="23"/>
    <x v="0"/>
    <x v="2"/>
    <n v="8000"/>
    <n v="31838067"/>
    <n v="31838.066999999999"/>
  </r>
  <r>
    <n v="186"/>
    <s v="TIFERT"/>
    <n v="877710"/>
    <x v="20"/>
    <n v="65"/>
    <s v="Sfax"/>
    <x v="6"/>
    <x v="4"/>
    <s v="Turbine vapeur"/>
    <n v="2012"/>
    <n v="24000"/>
    <n v="14000"/>
    <n v="43866.879999999997"/>
    <n v="41979.219999999994"/>
    <n v="1887.6600000000035"/>
    <x v="0"/>
    <x v="2"/>
    <n v="10000"/>
    <n v="21314376"/>
    <n v="21314.376"/>
  </r>
  <r>
    <n v="187"/>
    <s v="DAP"/>
    <n v="888050"/>
    <x v="21"/>
    <n v="94"/>
    <s v="Sud"/>
    <x v="6"/>
    <x v="4"/>
    <s v="Turbine vapeur"/>
    <n v="1978"/>
    <n v="20000"/>
    <n v="20000"/>
    <n v="71571"/>
    <n v="70908"/>
    <n v="663"/>
    <x v="0"/>
    <x v="2"/>
    <n v="10000"/>
    <n v="15785507"/>
    <n v="15785.507"/>
  </r>
  <r>
    <n v="188"/>
    <s v="ICF"/>
    <n v="888491"/>
    <x v="21"/>
    <n v="94"/>
    <s v="Sud"/>
    <x v="6"/>
    <x v="4"/>
    <s v="Turbine vapeur"/>
    <n v="2015"/>
    <n v="3000"/>
    <n v="3000"/>
    <n v="10749.18"/>
    <n v="10691.064"/>
    <n v="58.115999999999985"/>
    <x v="0"/>
    <x v="2"/>
    <n v="2475"/>
    <n v="8731191"/>
    <n v="8731.1910000000007"/>
  </r>
  <r>
    <n v="189"/>
    <s v="GCT AMMOUNITRAT"/>
    <n v="888500"/>
    <x v="21"/>
    <n v="94"/>
    <s v="Sud"/>
    <x v="6"/>
    <x v="4"/>
    <s v="Turbine vapeur"/>
    <n v="1982"/>
    <n v="7200"/>
    <n v="4000"/>
    <n v="20014"/>
    <n v="19931.125"/>
    <n v="82.875"/>
    <x v="0"/>
    <x v="2"/>
    <n v="10000"/>
    <n v="29447697"/>
    <n v="29447.697"/>
  </r>
  <r>
    <n v="190"/>
    <s v="Soned"/>
    <n v="948680"/>
    <x v="22"/>
    <n v="90"/>
    <s v="Sud"/>
    <x v="2"/>
    <x v="0"/>
    <s v="Photovoltaïque"/>
    <n v="2014"/>
    <n v="211"/>
    <n v="211"/>
    <n v="449.76"/>
    <n v="449.76"/>
    <n v="0"/>
    <x v="0"/>
    <x v="2"/>
    <n v="392"/>
    <n v="1525880"/>
    <n v="1525.88"/>
  </r>
  <r>
    <n v="191"/>
    <s v="SITEX"/>
    <n v="984021"/>
    <x v="23"/>
    <n v="84"/>
    <s v="Centre"/>
    <x v="5"/>
    <x v="1"/>
    <s v="Moteur"/>
    <n v="2016"/>
    <n v="5400"/>
    <n v="5400"/>
    <n v="10766"/>
    <n v="4061"/>
    <n v="6705"/>
    <x v="0"/>
    <x v="2"/>
    <n v="0"/>
    <n v="0"/>
    <n v="0"/>
  </r>
  <r>
    <n v="192"/>
    <s v="Héritiers Ali SFAR"/>
    <n v="8540"/>
    <x v="0"/>
    <n v="60"/>
    <s v="Tunis"/>
    <x v="0"/>
    <x v="0"/>
    <s v="Photovoltaïque"/>
    <m/>
    <n v="38"/>
    <n v="38"/>
    <n v="70.800600000000003"/>
    <n v="63.700600000000001"/>
    <n v="7.1000000000000014"/>
    <x v="0"/>
    <x v="3"/>
    <n v="200"/>
    <n v="52565"/>
    <n v="52.564999999999998"/>
  </r>
  <r>
    <n v="193"/>
    <s v="SFBT"/>
    <n v="18500"/>
    <x v="0"/>
    <n v="60"/>
    <s v="Tunis"/>
    <x v="1"/>
    <x v="1"/>
    <s v="Moteur"/>
    <m/>
    <n v="400"/>
    <n v="400"/>
    <n v="0"/>
    <n v="0"/>
    <n v="0"/>
    <x v="0"/>
    <x v="3"/>
    <n v="3100"/>
    <n v="19684182"/>
    <n v="19684.182000000001"/>
  </r>
  <r>
    <n v="194"/>
    <s v="CNEFOD"/>
    <n v="22250"/>
    <x v="0"/>
    <n v="60"/>
    <s v="Tunis"/>
    <x v="0"/>
    <x v="1"/>
    <s v="Moteur"/>
    <m/>
    <n v="120"/>
    <n v="120"/>
    <n v="395.15039999999999"/>
    <n v="348.15039999999999"/>
    <n v="47"/>
    <x v="0"/>
    <x v="3"/>
    <n v="320"/>
    <n v="359982"/>
    <n v="359.98200000000003"/>
  </r>
  <r>
    <n v="195"/>
    <s v="APIA"/>
    <n v="26310"/>
    <x v="0"/>
    <n v="60"/>
    <s v="Tunis"/>
    <x v="2"/>
    <x v="0"/>
    <s v="Photovoltaïque"/>
    <m/>
    <n v="10"/>
    <n v="10"/>
    <n v="19.427899999999998"/>
    <n v="17.527899999999999"/>
    <n v="1.8999999999999986"/>
    <x v="0"/>
    <x v="3"/>
    <n v="315"/>
    <n v="161062"/>
    <n v="161.06200000000001"/>
  </r>
  <r>
    <n v="196"/>
    <s v="Planet"/>
    <n v="50650"/>
    <x v="1"/>
    <n v="62"/>
    <s v="Tunis"/>
    <x v="3"/>
    <x v="0"/>
    <s v="Photovoltaïque"/>
    <m/>
    <n v="12"/>
    <n v="12"/>
    <n v="22.3506"/>
    <n v="20.650600000000001"/>
    <n v="1.6999999999999993"/>
    <x v="0"/>
    <x v="3"/>
    <n v="300"/>
    <n v="306092"/>
    <n v="306.09199999999998"/>
  </r>
  <r>
    <n v="197"/>
    <s v="Sitep"/>
    <n v="60560"/>
    <x v="0"/>
    <n v="60"/>
    <s v="Tunis"/>
    <x v="0"/>
    <x v="2"/>
    <s v="Turbine à Gaz"/>
    <m/>
    <n v="22500"/>
    <n v="22500"/>
    <n v="107623"/>
    <n v="107623"/>
    <n v="0"/>
    <x v="1"/>
    <x v="3"/>
    <n v="100"/>
    <n v="264426"/>
    <n v="264.42599999999999"/>
  </r>
  <r>
    <n v="198"/>
    <s v="HOTEL THE RESIDENCE"/>
    <n v="80140"/>
    <x v="2"/>
    <n v="61"/>
    <s v="Tunis"/>
    <x v="0"/>
    <x v="1"/>
    <s v="Moteur"/>
    <m/>
    <n v="500"/>
    <n v="500"/>
    <n v="3644.9519999999998"/>
    <n v="3370.752"/>
    <n v="274.19999999999982"/>
    <x v="0"/>
    <x v="3"/>
    <n v="160"/>
    <n v="210070"/>
    <n v="210.07"/>
  </r>
  <r>
    <n v="199"/>
    <s v="SGBIA"/>
    <n v="165140"/>
    <x v="4"/>
    <n v="66"/>
    <s v="Tunis"/>
    <x v="1"/>
    <x v="1"/>
    <s v="Moteur"/>
    <m/>
    <n v="1131"/>
    <n v="1000"/>
    <n v="3870"/>
    <n v="2682"/>
    <n v="1188"/>
    <x v="0"/>
    <x v="3"/>
    <n v="2130"/>
    <n v="4758908"/>
    <n v="4758.9080000000004"/>
  </r>
  <r>
    <n v="200"/>
    <s v="OMMP"/>
    <n v="215075"/>
    <x v="3"/>
    <n v="69"/>
    <s v="Tunis"/>
    <x v="4"/>
    <x v="0"/>
    <s v="Photovoltaïque"/>
    <m/>
    <n v="600"/>
    <n v="600"/>
    <n v="1123.6256000000001"/>
    <n v="1011.2256"/>
    <n v="112.40000000000009"/>
    <x v="0"/>
    <x v="3"/>
    <n v="1400"/>
    <n v="5577046"/>
    <n v="5577.0460000000003"/>
  </r>
  <r>
    <n v="201"/>
    <s v="B S B TOYOTA"/>
    <n v="226530"/>
    <x v="3"/>
    <n v="69"/>
    <s v="Tunis"/>
    <x v="0"/>
    <x v="0"/>
    <s v="Photovoltaïque"/>
    <m/>
    <n v="10"/>
    <n v="10"/>
    <n v="24.1325"/>
    <n v="21.732500000000002"/>
    <n v="2.3999999999999986"/>
    <x v="0"/>
    <x v="3"/>
    <n v="500"/>
    <n v="422629"/>
    <n v="422.62900000000002"/>
  </r>
  <r>
    <n v="202"/>
    <s v="Salma frères"/>
    <n v="267340"/>
    <x v="4"/>
    <n v="66"/>
    <s v="Tunis"/>
    <x v="1"/>
    <x v="1"/>
    <s v="Turbine à Gaz"/>
    <m/>
    <n v="1200"/>
    <n v="1200"/>
    <n v="8850.0609999999997"/>
    <n v="7973.7249999999995"/>
    <n v="876.33600000000024"/>
    <x v="0"/>
    <x v="3"/>
    <n v="0"/>
    <n v="0"/>
    <n v="0"/>
  </r>
  <r>
    <n v="203"/>
    <s v="Azur"/>
    <n v="291136"/>
    <x v="5"/>
    <n v="71"/>
    <s v="Nord"/>
    <x v="5"/>
    <x v="1"/>
    <s v="Turbine à Gaz"/>
    <n v="2013"/>
    <n v="3500"/>
    <n v="3500"/>
    <n v="30395"/>
    <n v="24745"/>
    <n v="5650"/>
    <x v="0"/>
    <x v="3"/>
    <n v="3600"/>
    <n v="1084982"/>
    <n v="1084.982"/>
  </r>
  <r>
    <n v="204"/>
    <s v="Carthage Grains"/>
    <n v="299722"/>
    <x v="5"/>
    <n v="71"/>
    <s v="Nord"/>
    <x v="1"/>
    <x v="1"/>
    <s v="Moteur"/>
    <n v="2014"/>
    <n v="3356"/>
    <n v="3000"/>
    <n v="19081.005000000001"/>
    <n v="17800"/>
    <n v="1281.005000000001"/>
    <x v="0"/>
    <x v="3"/>
    <n v="2400"/>
    <n v="2238026"/>
    <n v="2238.0259999999998"/>
  </r>
  <r>
    <n v="205"/>
    <s v="BBM"/>
    <n v="301384"/>
    <x v="5"/>
    <n v="71"/>
    <s v="Nord"/>
    <x v="7"/>
    <x v="1"/>
    <s v="Turbine à Gaz"/>
    <m/>
    <n v="5000"/>
    <n v="3200"/>
    <n v="23522.6"/>
    <n v="22563"/>
    <n v="959.59999999999854"/>
    <x v="0"/>
    <x v="3"/>
    <n v="2500"/>
    <n v="654288"/>
    <n v="654.28800000000001"/>
  </r>
  <r>
    <n v="206"/>
    <s v="CJO"/>
    <n v="303010"/>
    <x v="5"/>
    <n v="71"/>
    <s v="Nord"/>
    <x v="7"/>
    <x v="4"/>
    <s v="Turbine vapeur"/>
    <n v="2017"/>
    <n v="8200"/>
    <n v="7790"/>
    <n v="15311"/>
    <n v="15311"/>
    <n v="0"/>
    <x v="1"/>
    <x v="3"/>
    <n v="24300"/>
    <n v="151349590"/>
    <n v="151349.59"/>
  </r>
  <r>
    <n v="207"/>
    <s v="Usine de sucrerie de Bizerte"/>
    <n v="311192"/>
    <x v="6"/>
    <n v="73"/>
    <s v="Nord"/>
    <x v="1"/>
    <x v="3"/>
    <s v="Turbine à Gaz"/>
    <n v="2014"/>
    <n v="11000"/>
    <n v="5000"/>
    <n v="21964.799999999999"/>
    <n v="21964.799999999999"/>
    <n v="0"/>
    <x v="1"/>
    <x v="3"/>
    <n v="3213"/>
    <n v="883673"/>
    <n v="883.673"/>
  </r>
  <r>
    <n v="208"/>
    <s v="Stir"/>
    <n v="313210"/>
    <x v="6"/>
    <n v="73"/>
    <s v="Nord"/>
    <x v="3"/>
    <x v="3"/>
    <s v="Turbine à Gaz"/>
    <n v="1963"/>
    <n v="3300"/>
    <n v="2900"/>
    <n v="10939"/>
    <n v="10939"/>
    <n v="0"/>
    <x v="1"/>
    <x v="3"/>
    <n v="1000"/>
    <n v="1348081"/>
    <n v="1348.0809999999999"/>
  </r>
  <r>
    <n v="209"/>
    <s v="MIC"/>
    <n v="322296"/>
    <x v="6"/>
    <n v="73"/>
    <s v="Nord"/>
    <x v="5"/>
    <x v="0"/>
    <s v="Photovoltaïque"/>
    <n v="2017"/>
    <n v="39.6"/>
    <n v="39.6"/>
    <n v="43.63"/>
    <n v="43.63"/>
    <n v="0"/>
    <x v="0"/>
    <x v="3"/>
    <n v="80"/>
    <n v="149872"/>
    <n v="149.87200000000001"/>
  </r>
  <r>
    <n v="210"/>
    <s v="municipalité"/>
    <n v="356031"/>
    <x v="25"/>
    <n v="77"/>
    <s v="Nord"/>
    <x v="0"/>
    <x v="0"/>
    <s v="Photovoltaïque"/>
    <m/>
    <n v="0"/>
    <n v="0"/>
    <n v="0"/>
    <n v="0"/>
    <n v="0"/>
    <x v="0"/>
    <x v="3"/>
    <n v="300"/>
    <n v="250580"/>
    <n v="250.58"/>
  </r>
  <r>
    <n v="211"/>
    <s v="Poulailler Othmane Bouzid"/>
    <n v="369019"/>
    <x v="25"/>
    <n v="77"/>
    <s v="Nord"/>
    <x v="2"/>
    <x v="0"/>
    <s v="Photovoltaïque"/>
    <n v="2015"/>
    <n v="99.96"/>
    <n v="99.96"/>
    <n v="150"/>
    <n v="105"/>
    <n v="45"/>
    <x v="0"/>
    <x v="3"/>
    <n v="160"/>
    <n v="139732"/>
    <n v="139.732"/>
  </r>
  <r>
    <n v="212"/>
    <s v="El Mazraa Foundok jedid 8012"/>
    <n v="393330"/>
    <x v="7"/>
    <n v="78"/>
    <s v="Nord"/>
    <x v="1"/>
    <x v="1"/>
    <s v="Turbine à Gaz"/>
    <n v="2013"/>
    <n v="5000"/>
    <n v="5000"/>
    <n v="28461"/>
    <n v="21567"/>
    <n v="6894"/>
    <x v="0"/>
    <x v="3"/>
    <n v="3500"/>
    <n v="2158514"/>
    <n v="2158.5140000000001"/>
  </r>
  <r>
    <n v="213"/>
    <s v="Sotipapier"/>
    <n v="398410"/>
    <x v="7"/>
    <n v="78"/>
    <s v="Nord"/>
    <x v="8"/>
    <x v="1"/>
    <s v="Turbine à Gaz"/>
    <n v="2008"/>
    <n v="10000"/>
    <n v="7000"/>
    <n v="0"/>
    <n v="0"/>
    <n v="0"/>
    <x v="0"/>
    <x v="3"/>
    <n v="5500"/>
    <n v="794765"/>
    <n v="794.76499999999999"/>
  </r>
  <r>
    <n v="214"/>
    <s v="Sucrerie de beja"/>
    <n v="423590"/>
    <x v="8"/>
    <n v="74"/>
    <s v="Nord ouest"/>
    <x v="1"/>
    <x v="3"/>
    <s v="Turbine à Gaz"/>
    <n v="2003"/>
    <n v="4500"/>
    <n v="2300"/>
    <n v="13530"/>
    <n v="13530"/>
    <n v="0"/>
    <x v="1"/>
    <x v="3"/>
    <n v="2000"/>
    <n v="790930"/>
    <n v="790.93"/>
  </r>
  <r>
    <n v="215"/>
    <s v="Sucrerie de Jendouba"/>
    <n v="456150"/>
    <x v="9"/>
    <n v="75"/>
    <s v="Nord ouest"/>
    <x v="1"/>
    <x v="3"/>
    <s v="Turbine à Gaz"/>
    <n v="1983"/>
    <n v="12500"/>
    <n v="5000"/>
    <n v="4131"/>
    <n v="4131"/>
    <n v="0"/>
    <x v="1"/>
    <x v="3"/>
    <n v="2500"/>
    <n v="2327017"/>
    <n v="2327.0169999999998"/>
  </r>
  <r>
    <n v="216"/>
    <s v="UNPA"/>
    <n v="545852"/>
    <x v="10"/>
    <n v="83"/>
    <s v="Centre"/>
    <x v="1"/>
    <x v="1"/>
    <s v="Moteur"/>
    <n v="2016"/>
    <n v="1900"/>
    <n v="1900"/>
    <n v="9550.2999999999993"/>
    <n v="8548"/>
    <n v="1002.2999999999993"/>
    <x v="0"/>
    <x v="3"/>
    <n v="0"/>
    <n v="0"/>
    <n v="0"/>
  </r>
  <r>
    <n v="217"/>
    <s v="Epie d'or"/>
    <n v="545861"/>
    <x v="10"/>
    <n v="83"/>
    <s v="Centre"/>
    <x v="1"/>
    <x v="1"/>
    <s v="Moteur"/>
    <n v="2016"/>
    <n v="1950"/>
    <n v="1950"/>
    <n v="19360"/>
    <n v="19126"/>
    <n v="234"/>
    <x v="0"/>
    <x v="3"/>
    <n v="5000"/>
    <n v="19767083"/>
    <n v="19767.082999999999"/>
  </r>
  <r>
    <n v="218"/>
    <s v="Maklada Industrie"/>
    <n v="549998"/>
    <x v="10"/>
    <n v="83"/>
    <s v="Centre"/>
    <x v="9"/>
    <x v="1"/>
    <s v="Moteur"/>
    <n v="2013"/>
    <n v="4000"/>
    <n v="3000"/>
    <n v="11809"/>
    <n v="11809"/>
    <n v="0"/>
    <x v="0"/>
    <x v="3"/>
    <n v="500"/>
    <n v="184321"/>
    <n v="184.321"/>
  </r>
  <r>
    <n v="219"/>
    <s v="Tunisie ouate"/>
    <n v="574350"/>
    <x v="11"/>
    <n v="80"/>
    <s v="Centre"/>
    <x v="8"/>
    <x v="1"/>
    <s v="Moteur"/>
    <n v="2016"/>
    <n v="8800"/>
    <n v="6000"/>
    <n v="35308"/>
    <n v="34333"/>
    <n v="975"/>
    <x v="0"/>
    <x v="3"/>
    <n v="7800"/>
    <n v="17332502"/>
    <n v="17332.502"/>
  </r>
  <r>
    <n v="220"/>
    <s v="TAV"/>
    <n v="575225"/>
    <x v="11"/>
    <n v="80"/>
    <s v="Centre"/>
    <x v="4"/>
    <x v="1"/>
    <s v="Moteur"/>
    <n v="2012"/>
    <n v="4000"/>
    <n v="3600"/>
    <n v="14700"/>
    <n v="11400"/>
    <n v="3300"/>
    <x v="0"/>
    <x v="3"/>
    <n v="0"/>
    <n v="0"/>
    <n v="0"/>
  </r>
  <r>
    <n v="221"/>
    <s v="Somocer"/>
    <n v="584340"/>
    <x v="12"/>
    <n v="81"/>
    <s v="Centre"/>
    <x v="7"/>
    <x v="1"/>
    <s v="Turbine à Gaz"/>
    <n v="2016"/>
    <n v="5700"/>
    <n v="3200"/>
    <n v="43322"/>
    <n v="42695"/>
    <n v="627"/>
    <x v="0"/>
    <x v="3"/>
    <n v="3560"/>
    <n v="950276"/>
    <n v="950.27599999999995"/>
  </r>
  <r>
    <n v="222"/>
    <s v="Vitalait"/>
    <n v="642211"/>
    <x v="13"/>
    <n v="82"/>
    <s v="Centre"/>
    <x v="1"/>
    <x v="1"/>
    <s v="Moteur"/>
    <n v="2014"/>
    <n v="2000"/>
    <n v="2000"/>
    <n v="16152.8"/>
    <n v="16048"/>
    <n v="104.79999999999927"/>
    <x v="0"/>
    <x v="3"/>
    <n v="3550"/>
    <n v="8637757"/>
    <n v="8637.7569999999996"/>
  </r>
  <r>
    <n v="223"/>
    <s v="MAKLADA SA"/>
    <n v="668380"/>
    <x v="23"/>
    <n v="84"/>
    <s v="Centre"/>
    <x v="10"/>
    <x v="1"/>
    <s v="Moteur"/>
    <n v="2015"/>
    <n v="2022"/>
    <n v="1850"/>
    <n v="12807"/>
    <n v="10700"/>
    <n v="2107"/>
    <x v="0"/>
    <x v="3"/>
    <n v="2800"/>
    <n v="2166661"/>
    <n v="2166.6610000000001"/>
  </r>
  <r>
    <n v="224"/>
    <s v="HOPITAL KASSERINE"/>
    <n v="703100"/>
    <x v="14"/>
    <n v="86"/>
    <s v="Sud ouest"/>
    <x v="0"/>
    <x v="0"/>
    <s v="Photovoltaïque"/>
    <m/>
    <n v="8"/>
    <n v="8"/>
    <n v="26.393599999999999"/>
    <n v="24.393599999999999"/>
    <n v="2"/>
    <x v="0"/>
    <x v="3"/>
    <n v="650"/>
    <n v="1119019"/>
    <n v="1119.019"/>
  </r>
  <r>
    <n v="225"/>
    <s v="Goupe de sante hassi frid"/>
    <n v="703110"/>
    <x v="14"/>
    <n v="86"/>
    <s v="Sud ouest"/>
    <x v="0"/>
    <x v="0"/>
    <s v="Photovoltaïque"/>
    <m/>
    <n v="8"/>
    <n v="8"/>
    <n v="32.371200000000002"/>
    <n v="29.9712"/>
    <n v="2.4000000000000021"/>
    <x v="0"/>
    <x v="3"/>
    <n v="315"/>
    <n v="334576"/>
    <n v="334.57600000000002"/>
  </r>
  <r>
    <n v="226"/>
    <s v="cillulose"/>
    <n v="703370"/>
    <x v="14"/>
    <n v="86"/>
    <s v="Sud ouest"/>
    <x v="8"/>
    <x v="3"/>
    <s v="Turbine à Gaz"/>
    <n v="1998"/>
    <n v="2500"/>
    <n v="2500"/>
    <n v="0"/>
    <n v="0"/>
    <n v="0"/>
    <x v="0"/>
    <x v="3"/>
    <n v="8000"/>
    <n v="24979144"/>
    <n v="24979.144"/>
  </r>
  <r>
    <n v="227"/>
    <s v="SSB Kasserine"/>
    <n v="703420"/>
    <x v="14"/>
    <n v="86"/>
    <s v="Sud ouest"/>
    <x v="0"/>
    <x v="0"/>
    <s v="Photovoltaïque"/>
    <m/>
    <n v="16"/>
    <n v="16"/>
    <n v="26.742999999999999"/>
    <n v="24.742999999999999"/>
    <n v="2"/>
    <x v="0"/>
    <x v="3"/>
    <n v="100"/>
    <n v="150810"/>
    <n v="150.81"/>
  </r>
  <r>
    <n v="228"/>
    <s v="Hopital foussana"/>
    <n v="722150"/>
    <x v="14"/>
    <n v="86"/>
    <s v="Sud ouest"/>
    <x v="0"/>
    <x v="0"/>
    <s v="Photovoltaïque"/>
    <m/>
    <n v="8"/>
    <n v="8"/>
    <n v="8.3952000000000009"/>
    <n v="7.7952000000000004"/>
    <n v="0.60000000000000053"/>
    <x v="0"/>
    <x v="3"/>
    <n v="200"/>
    <n v="94037"/>
    <n v="94.037000000000006"/>
  </r>
  <r>
    <n v="229"/>
    <s v="Sergaz"/>
    <n v="729800"/>
    <x v="14"/>
    <n v="86"/>
    <s v="Sud ouest"/>
    <x v="4"/>
    <x v="3"/>
    <s v="Turbine à Gaz"/>
    <n v="1985"/>
    <n v="10000"/>
    <n v="10000"/>
    <n v="10050"/>
    <n v="10050"/>
    <n v="0"/>
    <x v="1"/>
    <x v="3"/>
    <n v="900"/>
    <n v="2738258"/>
    <n v="2738.2579999999998"/>
  </r>
  <r>
    <n v="230"/>
    <s v="Gct"/>
    <n v="765200"/>
    <x v="15"/>
    <n v="95"/>
    <s v="Sud ouest"/>
    <x v="6"/>
    <x v="4"/>
    <s v="Turbine vapeur"/>
    <n v="1985"/>
    <n v="15000"/>
    <n v="8000"/>
    <n v="31257"/>
    <n v="25856"/>
    <n v="5401"/>
    <x v="0"/>
    <x v="3"/>
    <n v="7000"/>
    <n v="13265999"/>
    <n v="13265.999"/>
  </r>
  <r>
    <n v="231"/>
    <s v="ASSO RAS AIN"/>
    <n v="795141"/>
    <x v="16"/>
    <n v="97"/>
    <s v="Sud ouest"/>
    <x v="2"/>
    <x v="0"/>
    <s v="Photovoltaïque"/>
    <m/>
    <n v="7"/>
    <n v="7"/>
    <n v="12.026300000000001"/>
    <n v="12.026300000000001"/>
    <n v="0"/>
    <x v="0"/>
    <x v="3"/>
    <n v="12"/>
    <n v="440"/>
    <n v="0.44"/>
  </r>
  <r>
    <n v="232"/>
    <s v="STE BENI GHIBI"/>
    <n v="797750"/>
    <x v="16"/>
    <n v="97"/>
    <s v="Sud ouest"/>
    <x v="2"/>
    <x v="0"/>
    <s v="Photovoltaïque"/>
    <m/>
    <n v="5"/>
    <n v="5"/>
    <n v="23.1616"/>
    <n v="23.1616"/>
    <n v="0"/>
    <x v="0"/>
    <x v="3"/>
    <n v="128"/>
    <n v="232775"/>
    <n v="232.77500000000001"/>
  </r>
  <r>
    <n v="233"/>
    <s v="Polyclinique ESSALAMA"/>
    <n v="804670"/>
    <x v="17"/>
    <n v="93"/>
    <s v="Sfax"/>
    <x v="0"/>
    <x v="0"/>
    <s v="Photovoltaïque"/>
    <m/>
    <n v="346"/>
    <n v="346"/>
    <n v="691.55859999999996"/>
    <n v="691.55859999999996"/>
    <n v="0"/>
    <x v="0"/>
    <x v="3"/>
    <n v="600"/>
    <n v="903168"/>
    <n v="903.16800000000001"/>
  </r>
  <r>
    <n v="234"/>
    <s v="Stiplast"/>
    <n v="815800"/>
    <x v="17"/>
    <n v="93"/>
    <s v="Sfax"/>
    <x v="9"/>
    <x v="0"/>
    <s v="Photovoltaïque"/>
    <m/>
    <n v="60"/>
    <n v="60"/>
    <n v="117.9024"/>
    <n v="117.9024"/>
    <n v="0"/>
    <x v="0"/>
    <x v="3"/>
    <n v="100"/>
    <n v="376252"/>
    <n v="376.25200000000001"/>
  </r>
  <r>
    <n v="235"/>
    <s v="Manifacture de Panneaux de  bois de sud"/>
    <n v="834700"/>
    <x v="17"/>
    <n v="93"/>
    <s v="Sfax"/>
    <x v="9"/>
    <x v="0"/>
    <s v="Photovoltaïque"/>
    <m/>
    <n v="110"/>
    <n v="110"/>
    <n v="213.5795"/>
    <n v="213.5795"/>
    <n v="0"/>
    <x v="0"/>
    <x v="3"/>
    <n v="250"/>
    <n v="422335"/>
    <n v="422.33499999999998"/>
  </r>
  <r>
    <n v="236"/>
    <s v="lycee farhat hached kerkennah"/>
    <n v="838370"/>
    <x v="17"/>
    <n v="93"/>
    <s v="Sfax"/>
    <x v="0"/>
    <x v="0"/>
    <s v="Photovoltaïque"/>
    <n v="2014"/>
    <n v="13"/>
    <n v="13"/>
    <n v="0"/>
    <n v="0"/>
    <n v="0"/>
    <x v="0"/>
    <x v="3"/>
    <n v="30"/>
    <n v="23292"/>
    <n v="23.292000000000002"/>
  </r>
  <r>
    <n v="237"/>
    <s v="Emna Naifar"/>
    <n v="844840"/>
    <x v="18"/>
    <n v="87"/>
    <s v="Sfax"/>
    <x v="0"/>
    <x v="0"/>
    <s v="Photovoltaïque"/>
    <m/>
    <n v="15"/>
    <n v="15"/>
    <n v="27.536999999999999"/>
    <n v="27.536999999999999"/>
    <n v="0"/>
    <x v="0"/>
    <x v="3"/>
    <n v="35"/>
    <n v="16878"/>
    <n v="16.878"/>
  </r>
  <r>
    <n v="238"/>
    <s v="Fathi Naifar"/>
    <n v="844850"/>
    <x v="18"/>
    <n v="87"/>
    <s v="Sfax"/>
    <x v="0"/>
    <x v="0"/>
    <s v="Photovoltaïque"/>
    <m/>
    <n v="45"/>
    <n v="45"/>
    <n v="88.149600000000007"/>
    <n v="88.149600000000007"/>
    <n v="0"/>
    <x v="0"/>
    <x v="3"/>
    <n v="225"/>
    <n v="97017"/>
    <n v="97.016999999999996"/>
  </r>
  <r>
    <n v="239"/>
    <s v="CFTP"/>
    <n v="851360"/>
    <x v="18"/>
    <n v="87"/>
    <s v="Sfax"/>
    <x v="3"/>
    <x v="2"/>
    <s v="Turbine à Gaz"/>
    <n v="2016"/>
    <n v="1800"/>
    <n v="1200"/>
    <n v="3821"/>
    <n v="1619"/>
    <n v="2202"/>
    <x v="0"/>
    <x v="3"/>
    <n v="250"/>
    <n v="542545"/>
    <n v="542.54499999999996"/>
  </r>
  <r>
    <n v="240"/>
    <s v="POLYBAT"/>
    <n v="852005"/>
    <x v="18"/>
    <n v="87"/>
    <s v="Sfax"/>
    <x v="9"/>
    <x v="0"/>
    <s v="Photovoltaïque"/>
    <m/>
    <n v="182"/>
    <n v="182"/>
    <n v="355.39499999999998"/>
    <n v="355.39499999999998"/>
    <n v="0"/>
    <x v="0"/>
    <x v="3"/>
    <n v="400"/>
    <n v="63639"/>
    <n v="63.639000000000003"/>
  </r>
  <r>
    <n v="241"/>
    <s v="Mas"/>
    <n v="852006"/>
    <x v="18"/>
    <n v="87"/>
    <s v="Sfax"/>
    <x v="10"/>
    <x v="0"/>
    <s v="Photovoltaïque"/>
    <m/>
    <n v="182"/>
    <n v="182"/>
    <n v="0"/>
    <n v="0"/>
    <n v="0"/>
    <x v="0"/>
    <x v="3"/>
    <n v="400"/>
    <n v="876024"/>
    <n v="876.024"/>
  </r>
  <r>
    <n v="242"/>
    <s v="Mohamed Gargouri"/>
    <n v="852180"/>
    <x v="18"/>
    <n v="87"/>
    <s v="Sfax"/>
    <x v="2"/>
    <x v="0"/>
    <s v="Photovoltaïque"/>
    <m/>
    <n v="12"/>
    <n v="12"/>
    <n v="21.2012"/>
    <n v="21.2012"/>
    <n v="0"/>
    <x v="0"/>
    <x v="3"/>
    <n v="63"/>
    <n v="67464"/>
    <n v="67.463999999999999"/>
  </r>
  <r>
    <n v="243"/>
    <s v="Mohamed Gargouri"/>
    <n v="852235"/>
    <x v="18"/>
    <n v="87"/>
    <s v="Sfax"/>
    <x v="2"/>
    <x v="0"/>
    <s v="Photovoltaïque"/>
    <m/>
    <n v="12"/>
    <n v="12"/>
    <n v="20.758700000000001"/>
    <n v="19.1587"/>
    <n v="1.6000000000000014"/>
    <x v="0"/>
    <x v="3"/>
    <n v="150"/>
    <n v="315538"/>
    <n v="315.53800000000001"/>
  </r>
  <r>
    <n v="244"/>
    <s v="Ste agri choie"/>
    <n v="852239"/>
    <x v="18"/>
    <n v="87"/>
    <s v="Sfax"/>
    <x v="2"/>
    <x v="0"/>
    <s v="Photovoltaïque"/>
    <m/>
    <n v="0"/>
    <n v="0"/>
    <n v="0"/>
    <n v="0"/>
    <n v="0"/>
    <x v="0"/>
    <x v="3"/>
    <n v="40"/>
    <n v="106157"/>
    <n v="106.157"/>
  </r>
  <r>
    <n v="245"/>
    <s v="Tpap"/>
    <n v="863481"/>
    <x v="19"/>
    <n v="91"/>
    <s v="Sfax"/>
    <x v="8"/>
    <x v="1"/>
    <s v="Turbine à Gaz"/>
    <n v="2010"/>
    <n v="5000"/>
    <n v="4500"/>
    <n v="31585"/>
    <n v="24097"/>
    <n v="7488"/>
    <x v="0"/>
    <x v="3"/>
    <n v="150"/>
    <n v="5438"/>
    <n v="5.4379999999999997"/>
  </r>
  <r>
    <n v="246"/>
    <s v="Faouzi Mseddi"/>
    <n v="864250"/>
    <x v="19"/>
    <n v="91"/>
    <s v="Sfax"/>
    <x v="2"/>
    <x v="0"/>
    <s v="Photovoltaïque"/>
    <m/>
    <n v="153"/>
    <n v="153"/>
    <n v="288.81599999999997"/>
    <n v="267.11599999999999"/>
    <n v="21.699999999999989"/>
    <x v="0"/>
    <x v="3"/>
    <n v="150"/>
    <n v="206022"/>
    <n v="206.02199999999999"/>
  </r>
  <r>
    <n v="247"/>
    <s v="Maher mseddi"/>
    <n v="864560"/>
    <x v="19"/>
    <n v="91"/>
    <s v="Sfax"/>
    <x v="2"/>
    <x v="0"/>
    <s v="Photovoltaïque"/>
    <m/>
    <n v="149"/>
    <n v="149"/>
    <n v="281.33249999999998"/>
    <n v="260.13249999999999"/>
    <n v="21.199999999999989"/>
    <x v="0"/>
    <x v="3"/>
    <n v="150"/>
    <n v="297952"/>
    <n v="297.952"/>
  </r>
  <r>
    <n v="248"/>
    <s v="Huila"/>
    <n v="865070"/>
    <x v="19"/>
    <n v="91"/>
    <s v="Sfax"/>
    <x v="1"/>
    <x v="0"/>
    <s v="Photovoltaïque"/>
    <m/>
    <n v="25"/>
    <n v="25"/>
    <n v="49.113399999999999"/>
    <n v="44.2134"/>
    <n v="4.8999999999999986"/>
    <x v="0"/>
    <x v="3"/>
    <n v="225"/>
    <n v="44644"/>
    <n v="44.643999999999998"/>
  </r>
  <r>
    <n v="249"/>
    <s v="tejra"/>
    <n v="865350"/>
    <x v="19"/>
    <n v="91"/>
    <s v="Sfax"/>
    <x v="7"/>
    <x v="1"/>
    <s v="Moteur"/>
    <n v="2017"/>
    <n v="4000"/>
    <n v="2000"/>
    <n v="8678"/>
    <n v="6041"/>
    <n v="2637"/>
    <x v="0"/>
    <x v="3"/>
    <n v="2500"/>
    <n v="4060660"/>
    <n v="4060.66"/>
  </r>
  <r>
    <n v="250"/>
    <s v="Carthago ceramic"/>
    <n v="865480"/>
    <x v="19"/>
    <n v="91"/>
    <s v="Sfax"/>
    <x v="7"/>
    <x v="1"/>
    <s v="Turbine à Gaz"/>
    <n v="2002"/>
    <n v="5000"/>
    <n v="5000"/>
    <n v="31590"/>
    <n v="25039"/>
    <n v="6551"/>
    <x v="0"/>
    <x v="3"/>
    <n v="4860"/>
    <n v="4091210"/>
    <n v="4091.21"/>
  </r>
  <r>
    <n v="251"/>
    <s v="carthago grés "/>
    <n v="865540"/>
    <x v="19"/>
    <n v="91"/>
    <s v="Sfax"/>
    <x v="7"/>
    <x v="1"/>
    <s v="Turbine à Gaz"/>
    <n v="2011"/>
    <n v="5000"/>
    <n v="3000"/>
    <n v="21590"/>
    <n v="8927"/>
    <n v="12663"/>
    <x v="0"/>
    <x v="3"/>
    <n v="1750"/>
    <n v="455554"/>
    <n v="455.55399999999997"/>
  </r>
  <r>
    <n v="252"/>
    <s v="confiserie triki le moulin"/>
    <n v="866135"/>
    <x v="17"/>
    <n v="93"/>
    <s v="Sfax"/>
    <x v="9"/>
    <x v="1"/>
    <s v="Moteur"/>
    <n v="2016"/>
    <n v="2000"/>
    <n v="2000"/>
    <n v="8000"/>
    <n v="5314"/>
    <n v="2686"/>
    <x v="0"/>
    <x v="3"/>
    <n v="50"/>
    <n v="24931"/>
    <n v="24.931000000000001"/>
  </r>
  <r>
    <n v="253"/>
    <s v="TPS"/>
    <n v="866700"/>
    <x v="19"/>
    <n v="91"/>
    <s v="Sfax"/>
    <x v="3"/>
    <x v="2"/>
    <s v="Turbine à Gaz"/>
    <m/>
    <n v="2200"/>
    <n v="2200"/>
    <n v="0"/>
    <n v="0"/>
    <n v="0"/>
    <x v="1"/>
    <x v="3"/>
    <n v="450"/>
    <n v="797181"/>
    <n v="797.18100000000004"/>
  </r>
  <r>
    <n v="254"/>
    <s v="Amilcar Petroleum Operations"/>
    <n v="874130"/>
    <x v="20"/>
    <n v="65"/>
    <s v="Sfax"/>
    <x v="3"/>
    <x v="2"/>
    <s v="Turbine à Gaz"/>
    <n v="2009"/>
    <n v="35200"/>
    <n v="22000"/>
    <n v="165100"/>
    <n v="165100"/>
    <n v="0"/>
    <x v="1"/>
    <x v="3"/>
    <n v="800"/>
    <n v="4740"/>
    <n v="4.74"/>
  </r>
  <r>
    <n v="255"/>
    <s v="Amilcar Petroleum Operations1"/>
    <n v="874131"/>
    <x v="20"/>
    <n v="65"/>
    <s v="Sfax"/>
    <x v="3"/>
    <x v="2"/>
    <s v="Turbine à Gaz"/>
    <n v="2009"/>
    <n v="38600"/>
    <n v="24125"/>
    <n v="104.5"/>
    <n v="104.5"/>
    <n v="0"/>
    <x v="1"/>
    <x v="3"/>
    <n v="2000"/>
    <n v="55512"/>
    <n v="55.512"/>
  </r>
  <r>
    <n v="256"/>
    <s v="Mostpha Chiha"/>
    <n v="874380"/>
    <x v="20"/>
    <n v="65"/>
    <s v="Sfax"/>
    <x v="2"/>
    <x v="0"/>
    <s v="Photovoltaïque"/>
    <m/>
    <n v="25"/>
    <n v="25"/>
    <n v="33.4392"/>
    <n v="30.139199999999999"/>
    <n v="3.3000000000000007"/>
    <x v="0"/>
    <x v="3"/>
    <n v="225"/>
    <n v="214376"/>
    <n v="214.376"/>
  </r>
  <r>
    <n v="257"/>
    <s v="TRAPSA"/>
    <n v="877600"/>
    <x v="20"/>
    <n v="65"/>
    <s v="Sfax"/>
    <x v="4"/>
    <x v="3"/>
    <s v="Moteur"/>
    <m/>
    <n v="1640"/>
    <n v="820"/>
    <n v="843"/>
    <n v="843"/>
    <n v="0"/>
    <x v="1"/>
    <x v="3"/>
    <n v="400"/>
    <n v="997667"/>
    <n v="997.66700000000003"/>
  </r>
  <r>
    <n v="258"/>
    <s v="Groupe Chimique Sikhira"/>
    <n v="877700"/>
    <x v="20"/>
    <n v="65"/>
    <s v="Sfax"/>
    <x v="6"/>
    <x v="4"/>
    <s v="Turbine vapeur"/>
    <n v="1988"/>
    <n v="18500"/>
    <n v="15000"/>
    <n v="39272"/>
    <n v="39227"/>
    <n v="45"/>
    <x v="0"/>
    <x v="3"/>
    <n v="8000"/>
    <n v="29326834"/>
    <n v="29326.833999999999"/>
  </r>
  <r>
    <n v="259"/>
    <s v="TIFERT"/>
    <n v="877710"/>
    <x v="20"/>
    <n v="65"/>
    <s v="Sfax"/>
    <x v="6"/>
    <x v="4"/>
    <s v="Turbine vapeur"/>
    <n v="2012"/>
    <n v="24000"/>
    <n v="18000"/>
    <n v="58304"/>
    <n v="55711"/>
    <n v="2593"/>
    <x v="0"/>
    <x v="3"/>
    <n v="10000"/>
    <n v="20499937"/>
    <n v="20499.937000000002"/>
  </r>
  <r>
    <n v="260"/>
    <s v="DAP"/>
    <n v="888050"/>
    <x v="21"/>
    <n v="94"/>
    <s v="Sud"/>
    <x v="6"/>
    <x v="4"/>
    <s v="Turbine vapeur"/>
    <n v="1978"/>
    <n v="20000"/>
    <n v="14000"/>
    <n v="65984"/>
    <n v="65945"/>
    <n v="39"/>
    <x v="0"/>
    <x v="3"/>
    <n v="10000"/>
    <n v="23072177"/>
    <n v="23072.177"/>
  </r>
  <r>
    <n v="261"/>
    <s v="PET Crystal-Industries"/>
    <n v="888421"/>
    <x v="21"/>
    <n v="94"/>
    <s v="Sud"/>
    <x v="6"/>
    <x v="1"/>
    <s v="Moteur"/>
    <n v="2017"/>
    <n v="0"/>
    <n v="0"/>
    <n v="413"/>
    <n v="106"/>
    <n v="307"/>
    <x v="0"/>
    <x v="3"/>
    <n v="4400"/>
    <n v="2333096"/>
    <n v="2333.096"/>
  </r>
  <r>
    <n v="262"/>
    <s v="ICF"/>
    <n v="888491"/>
    <x v="21"/>
    <n v="94"/>
    <s v="Sud"/>
    <x v="6"/>
    <x v="4"/>
    <s v="Turbine vapeur"/>
    <n v="2015"/>
    <n v="3000"/>
    <n v="2500"/>
    <n v="10860"/>
    <n v="10852"/>
    <n v="8"/>
    <x v="0"/>
    <x v="3"/>
    <n v="2475"/>
    <n v="9044811"/>
    <n v="9044.8109999999997"/>
  </r>
  <r>
    <n v="263"/>
    <s v="Usine Ammounitrate"/>
    <n v="888500"/>
    <x v="21"/>
    <n v="94"/>
    <s v="Sud"/>
    <x v="6"/>
    <x v="4"/>
    <s v="Turbine vapeur"/>
    <n v="1993"/>
    <n v="9000"/>
    <n v="3400"/>
    <n v="19294"/>
    <n v="12160"/>
    <n v="7134"/>
    <x v="0"/>
    <x v="3"/>
    <n v="10000"/>
    <n v="29461090"/>
    <n v="29461.09"/>
  </r>
  <r>
    <n v="264"/>
    <s v="USINE ACIDE PHOSPHORIQUE"/>
    <n v="888551"/>
    <x v="21"/>
    <n v="94"/>
    <s v="Sud"/>
    <x v="6"/>
    <x v="4"/>
    <s v="Turbine vapeur"/>
    <n v="1979"/>
    <n v="14000"/>
    <n v="14000"/>
    <n v="36073"/>
    <n v="36073"/>
    <n v="0"/>
    <x v="0"/>
    <x v="3"/>
    <n v="0"/>
    <n v="0"/>
    <n v="0"/>
  </r>
  <r>
    <n v="265"/>
    <s v="ALKIMIA"/>
    <n v="888600"/>
    <x v="21"/>
    <n v="94"/>
    <s v="Sud"/>
    <x v="6"/>
    <x v="1"/>
    <s v="Moteur"/>
    <n v="2017"/>
    <n v="4400"/>
    <n v="4400"/>
    <n v="36199.148000000001"/>
    <n v="23000"/>
    <n v="13199.148000000001"/>
    <x v="0"/>
    <x v="3"/>
    <n v="3400"/>
    <n v="1234227"/>
    <n v="1234.2270000000001"/>
  </r>
  <r>
    <n v="266"/>
    <s v="sonede"/>
    <n v="948680"/>
    <x v="22"/>
    <n v="90"/>
    <s v="Sud"/>
    <x v="2"/>
    <x v="0"/>
    <s v="Photovoltaïque"/>
    <n v="2014"/>
    <n v="210"/>
    <n v="210"/>
    <n v="393.4"/>
    <n v="340.7"/>
    <n v="52.699999999999989"/>
    <x v="0"/>
    <x v="3"/>
    <n v="392"/>
    <n v="1280763"/>
    <n v="1280.7629999999999"/>
  </r>
  <r>
    <n v="267"/>
    <s v="SITEX"/>
    <n v="984021"/>
    <x v="23"/>
    <n v="84"/>
    <s v="Centre"/>
    <x v="5"/>
    <x v="1"/>
    <s v="Moteur"/>
    <n v="2016"/>
    <n v="5400"/>
    <n v="4360"/>
    <n v="34574"/>
    <n v="28434"/>
    <n v="6140"/>
    <x v="0"/>
    <x v="3"/>
    <n v="0"/>
    <n v="0"/>
    <n v="0"/>
  </r>
  <r>
    <n v="268"/>
    <s v="Héritiers Ali SFAR"/>
    <n v="8540"/>
    <x v="0"/>
    <n v="60"/>
    <s v="Tunis"/>
    <x v="0"/>
    <x v="0"/>
    <s v="Photovoltaïque"/>
    <m/>
    <n v="38"/>
    <n v="38"/>
    <n v="71.650207199999997"/>
    <n v="65.165713799999992"/>
    <n v="6.4844934000000052"/>
    <x v="0"/>
    <x v="4"/>
    <n v="50"/>
    <n v="49781"/>
    <n v="49.780999999999999"/>
  </r>
  <r>
    <n v="269"/>
    <s v="SFBT"/>
    <n v="18500"/>
    <x v="0"/>
    <n v="60"/>
    <s v="Tunis"/>
    <x v="1"/>
    <x v="1"/>
    <s v="Moteur"/>
    <m/>
    <n v="400"/>
    <n v="400"/>
    <n v="0"/>
    <n v="0"/>
    <n v="0"/>
    <x v="0"/>
    <x v="4"/>
    <n v="3100"/>
    <n v="22110804"/>
    <n v="22110.804"/>
  </r>
  <r>
    <n v="270"/>
    <s v="CNEFOD"/>
    <n v="22250"/>
    <x v="0"/>
    <n v="60"/>
    <s v="Tunis"/>
    <x v="0"/>
    <x v="1"/>
    <s v="Moteur"/>
    <m/>
    <n v="120"/>
    <n v="120"/>
    <n v="399.8922048"/>
    <n v="356.15785919999996"/>
    <n v="43.73434560000004"/>
    <x v="0"/>
    <x v="4"/>
    <n v="320"/>
    <n v="340627"/>
    <n v="340.62700000000001"/>
  </r>
  <r>
    <n v="271"/>
    <s v="APIA"/>
    <n v="26310"/>
    <x v="0"/>
    <n v="60"/>
    <s v="Tunis"/>
    <x v="2"/>
    <x v="0"/>
    <s v="Photovoltaïque"/>
    <m/>
    <n v="10"/>
    <n v="10"/>
    <n v="19.661034799999996"/>
    <n v="17.931041699999998"/>
    <n v="1.729993099999998"/>
    <x v="0"/>
    <x v="4"/>
    <n v="315"/>
    <n v="155257"/>
    <n v="155.25700000000001"/>
  </r>
  <r>
    <n v="272"/>
    <s v="Planet"/>
    <n v="50650"/>
    <x v="1"/>
    <n v="62"/>
    <s v="Tunis"/>
    <x v="3"/>
    <x v="0"/>
    <s v="Photovoltaïque"/>
    <m/>
    <n v="12"/>
    <n v="12"/>
    <n v="22.618807199999999"/>
    <n v="21.125563799999998"/>
    <n v="1.4932434000000008"/>
    <x v="0"/>
    <x v="4"/>
    <n v="300"/>
    <n v="307936"/>
    <n v="307.93599999999998"/>
  </r>
  <r>
    <n v="273"/>
    <s v="Sitep"/>
    <n v="60560"/>
    <x v="0"/>
    <n v="60"/>
    <s v="Tunis"/>
    <x v="0"/>
    <x v="2"/>
    <s v="Turbine à Gaz"/>
    <m/>
    <n v="22500"/>
    <n v="22500"/>
    <n v="108914.476"/>
    <n v="107870.53289999999"/>
    <n v="0"/>
    <x v="1"/>
    <x v="4"/>
    <n v="100"/>
    <n v="245550"/>
    <n v="245.55"/>
  </r>
  <r>
    <n v="274"/>
    <s v="HOTEL THE RESIDENCE"/>
    <n v="80140"/>
    <x v="2"/>
    <n v="61"/>
    <s v="Tunis"/>
    <x v="0"/>
    <x v="1"/>
    <s v="Moteur"/>
    <m/>
    <n v="500"/>
    <n v="500"/>
    <n v="3688.6914239999996"/>
    <n v="3448.2792959999997"/>
    <n v="240.41212799999994"/>
    <x v="0"/>
    <x v="4"/>
    <n v="160"/>
    <n v="88315"/>
    <n v="88.314999999999998"/>
  </r>
  <r>
    <n v="275"/>
    <s v="SIA RANDA"/>
    <n v="158540"/>
    <x v="0"/>
    <n v="60"/>
    <s v="Tunis"/>
    <x v="1"/>
    <x v="1"/>
    <s v="Moteur"/>
    <n v="2018"/>
    <n v="5000"/>
    <n v="4528"/>
    <n v="24794"/>
    <n v="12161"/>
    <n v="12633"/>
    <x v="0"/>
    <x v="4"/>
    <n v="5600"/>
    <n v="22984600"/>
    <n v="22984.6"/>
  </r>
  <r>
    <n v="276"/>
    <s v="SGBIA"/>
    <n v="165140"/>
    <x v="4"/>
    <n v="66"/>
    <s v="Tunis"/>
    <x v="1"/>
    <x v="1"/>
    <s v="Moteur"/>
    <m/>
    <n v="1131"/>
    <n v="1000"/>
    <n v="8446"/>
    <n v="6041"/>
    <n v="2405"/>
    <x v="0"/>
    <x v="4"/>
    <n v="2130"/>
    <n v="918595"/>
    <n v="918.59500000000003"/>
  </r>
  <r>
    <n v="277"/>
    <s v="OMMP"/>
    <n v="215075"/>
    <x v="3"/>
    <n v="69"/>
    <s v="Tunis"/>
    <x v="4"/>
    <x v="0"/>
    <s v="Photovoltaïque"/>
    <m/>
    <n v="600"/>
    <n v="600"/>
    <n v="1137.1091072000002"/>
    <n v="1034.4837888"/>
    <n v="102.6253184000002"/>
    <x v="0"/>
    <x v="4"/>
    <n v="1400"/>
    <n v="6497609"/>
    <n v="6497.6090000000004"/>
  </r>
  <r>
    <n v="278"/>
    <s v="B S B TOYOTA"/>
    <n v="226530"/>
    <x v="3"/>
    <n v="69"/>
    <s v="Tunis"/>
    <x v="0"/>
    <x v="0"/>
    <s v="Photovoltaïque"/>
    <m/>
    <n v="10"/>
    <n v="10"/>
    <n v="24.422090000000001"/>
    <n v="22.232347499999999"/>
    <n v="2.1897425000000013"/>
    <x v="0"/>
    <x v="4"/>
    <n v="500"/>
    <n v="394226"/>
    <n v="394.226"/>
  </r>
  <r>
    <n v="279"/>
    <s v="Salma frères"/>
    <n v="267340"/>
    <x v="4"/>
    <n v="66"/>
    <s v="Tunis"/>
    <x v="1"/>
    <x v="1"/>
    <s v="Turbine à Gaz"/>
    <m/>
    <n v="1200"/>
    <n v="1200"/>
    <n v="9046.8009999999995"/>
    <n v="7931.7189999999991"/>
    <n v="1115.0820000000003"/>
    <x v="0"/>
    <x v="4"/>
    <n v="0"/>
    <n v="0"/>
    <n v="0"/>
  </r>
  <r>
    <n v="280"/>
    <s v="Azur"/>
    <n v="291136"/>
    <x v="5"/>
    <n v="71"/>
    <s v="Nord"/>
    <x v="5"/>
    <x v="1"/>
    <s v="Turbine à Gaz"/>
    <n v="2013"/>
    <n v="3500"/>
    <n v="3500"/>
    <n v="30388"/>
    <n v="24340"/>
    <n v="6048"/>
    <x v="0"/>
    <x v="4"/>
    <n v="3600"/>
    <n v="637107"/>
    <n v="637.10699999999997"/>
  </r>
  <r>
    <n v="281"/>
    <s v="Carthage Grains"/>
    <n v="299722"/>
    <x v="5"/>
    <n v="71"/>
    <s v="Nord"/>
    <x v="1"/>
    <x v="1"/>
    <s v="Moteur"/>
    <n v="2014"/>
    <n v="3356"/>
    <n v="3000"/>
    <n v="21445.388999999999"/>
    <n v="20930"/>
    <n v="515.38899999999921"/>
    <x v="0"/>
    <x v="4"/>
    <n v="2400"/>
    <n v="3406879"/>
    <n v="3406.8789999999999"/>
  </r>
  <r>
    <n v="282"/>
    <s v="Teriak"/>
    <n v="300350"/>
    <x v="5"/>
    <n v="71"/>
    <s v="Nord"/>
    <x v="6"/>
    <x v="1"/>
    <s v="Moteur"/>
    <n v="2018"/>
    <n v="550"/>
    <n v="420"/>
    <n v="3004"/>
    <n v="2601"/>
    <n v="403"/>
    <x v="0"/>
    <x v="4"/>
    <n v="1000"/>
    <n v="1311671"/>
    <n v="1311.671"/>
  </r>
  <r>
    <n v="283"/>
    <s v="BBM"/>
    <n v="301384"/>
    <x v="5"/>
    <n v="71"/>
    <s v="Nord"/>
    <x v="7"/>
    <x v="1"/>
    <s v="Turbine à Gaz"/>
    <m/>
    <n v="5000"/>
    <n v="3200"/>
    <n v="24621"/>
    <n v="24618.799999999999"/>
    <n v="2.2000000000007276"/>
    <x v="0"/>
    <x v="4"/>
    <n v="2500"/>
    <n v="1516659"/>
    <n v="1516.6590000000001"/>
  </r>
  <r>
    <n v="284"/>
    <s v="CJO"/>
    <n v="303010"/>
    <x v="5"/>
    <n v="71"/>
    <s v="Nord"/>
    <x v="7"/>
    <x v="4"/>
    <s v="Turbine vapeur"/>
    <n v="2017"/>
    <n v="8200"/>
    <n v="7790"/>
    <n v="43703"/>
    <n v="43703"/>
    <n v="0"/>
    <x v="1"/>
    <x v="4"/>
    <n v="24300"/>
    <n v="106180116"/>
    <n v="106180.11599999999"/>
  </r>
  <r>
    <n v="285"/>
    <s v="Usine de sucrerie de Bizerte"/>
    <n v="311192"/>
    <x v="6"/>
    <n v="73"/>
    <s v="Nord"/>
    <x v="1"/>
    <x v="3"/>
    <s v="Turbine à Gaz"/>
    <n v="2014"/>
    <n v="11000"/>
    <n v="5000"/>
    <n v="20556.8"/>
    <n v="20556.8"/>
    <n v="0"/>
    <x v="1"/>
    <x v="4"/>
    <n v="3213"/>
    <n v="1228639"/>
    <n v="1228.6389999999999"/>
  </r>
  <r>
    <n v="286"/>
    <s v="Stir"/>
    <n v="313210"/>
    <x v="6"/>
    <n v="73"/>
    <s v="Nord"/>
    <x v="3"/>
    <x v="3"/>
    <s v="Turbine à Gaz"/>
    <n v="1963"/>
    <n v="3300"/>
    <n v="2900"/>
    <n v="10664"/>
    <n v="10664"/>
    <n v="0"/>
    <x v="1"/>
    <x v="4"/>
    <n v="1000"/>
    <n v="951051"/>
    <n v="951.05100000000004"/>
  </r>
  <r>
    <n v="287"/>
    <s v="MIC"/>
    <n v="322296"/>
    <x v="6"/>
    <n v="73"/>
    <s v="Nord"/>
    <x v="5"/>
    <x v="0"/>
    <s v="Photovoltaïque"/>
    <n v="2017"/>
    <n v="39.6"/>
    <n v="39.6"/>
    <n v="59.51"/>
    <n v="59.51"/>
    <n v="0"/>
    <x v="0"/>
    <x v="4"/>
    <n v="80"/>
    <n v="122001"/>
    <n v="122.001"/>
  </r>
  <r>
    <n v="288"/>
    <s v="ONAS  "/>
    <n v="355210"/>
    <x v="25"/>
    <n v="77"/>
    <s v="Nord"/>
    <x v="0"/>
    <x v="0"/>
    <s v="Photovoltaïque"/>
    <n v="2018"/>
    <n v="121"/>
    <n v="121"/>
    <n v="0"/>
    <n v="0"/>
    <n v="0"/>
    <x v="0"/>
    <x v="4"/>
    <n v="250"/>
    <n v="711917"/>
    <n v="711.91700000000003"/>
  </r>
  <r>
    <n v="289"/>
    <s v="municipalité"/>
    <n v="356031"/>
    <x v="25"/>
    <n v="77"/>
    <s v="Nord"/>
    <x v="0"/>
    <x v="0"/>
    <s v="Photovoltaïque"/>
    <n v="2018"/>
    <n v="37.5"/>
    <n v="37.5"/>
    <n v="0"/>
    <n v="0"/>
    <n v="0"/>
    <x v="0"/>
    <x v="4"/>
    <n v="300"/>
    <n v="298358"/>
    <n v="298.358"/>
  </r>
  <r>
    <n v="290"/>
    <s v="Poulailler Othmane Bouzid"/>
    <n v="369019"/>
    <x v="25"/>
    <n v="77"/>
    <s v="Nord"/>
    <x v="2"/>
    <x v="0"/>
    <s v="Photovoltaïque"/>
    <n v="2015"/>
    <n v="99.96"/>
    <n v="99.96"/>
    <n v="145"/>
    <n v="100"/>
    <n v="45"/>
    <x v="0"/>
    <x v="4"/>
    <n v="160"/>
    <n v="134868"/>
    <n v="134.86799999999999"/>
  </r>
  <r>
    <n v="291"/>
    <s v="El Mazraa Foundok jedid 8012"/>
    <n v="393330"/>
    <x v="7"/>
    <n v="78"/>
    <s v="Nord"/>
    <x v="1"/>
    <x v="1"/>
    <s v="Turbine à Gaz"/>
    <n v="2013"/>
    <n v="5000"/>
    <n v="5000"/>
    <n v="30599"/>
    <n v="23962"/>
    <n v="6637"/>
    <x v="0"/>
    <x v="4"/>
    <n v="4300"/>
    <n v="2013839"/>
    <n v="2013.8389999999999"/>
  </r>
  <r>
    <n v="292"/>
    <s v="Sotipapier"/>
    <n v="398410"/>
    <x v="7"/>
    <n v="78"/>
    <s v="Nord"/>
    <x v="8"/>
    <x v="1"/>
    <s v="Turbine à Gaz"/>
    <n v="2008"/>
    <n v="10000"/>
    <n v="7000"/>
    <n v="59058"/>
    <n v="59058"/>
    <n v="0"/>
    <x v="0"/>
    <x v="4"/>
    <n v="5500"/>
    <n v="3215738"/>
    <n v="3215.7379999999998"/>
  </r>
  <r>
    <n v="293"/>
    <s v="Sucrerie de beja"/>
    <n v="423590"/>
    <x v="8"/>
    <n v="74"/>
    <s v="Nord ouest"/>
    <x v="1"/>
    <x v="3"/>
    <s v="Turbine à Gaz"/>
    <n v="2003"/>
    <n v="4500"/>
    <n v="2300"/>
    <n v="13948"/>
    <n v="13948"/>
    <n v="0"/>
    <x v="1"/>
    <x v="4"/>
    <n v="2000"/>
    <n v="717780"/>
    <n v="717.78"/>
  </r>
  <r>
    <n v="294"/>
    <s v="Sucrerie de Jendouba"/>
    <n v="456150"/>
    <x v="9"/>
    <n v="75"/>
    <s v="Nord ouest"/>
    <x v="1"/>
    <x v="3"/>
    <s v="Turbine à Gaz"/>
    <n v="1983"/>
    <n v="12500"/>
    <n v="5000"/>
    <n v="2405"/>
    <n v="2405"/>
    <n v="0"/>
    <x v="1"/>
    <x v="4"/>
    <n v="2500"/>
    <n v="2213477"/>
    <n v="2213.4769999999999"/>
  </r>
  <r>
    <n v="295"/>
    <s v="KoKam+"/>
    <n v="528676"/>
    <x v="26"/>
    <n v="72"/>
    <s v="Nord ouest"/>
    <x v="2"/>
    <x v="0"/>
    <s v="Photovoltaïque"/>
    <n v="2018"/>
    <n v="274"/>
    <n v="274"/>
    <n v="253"/>
    <n v="188.5"/>
    <n v="64.5"/>
    <x v="0"/>
    <x v="4"/>
    <n v="300"/>
    <n v="713668"/>
    <n v="713.66800000000001"/>
  </r>
  <r>
    <n v="296"/>
    <s v="UNPA"/>
    <n v="545852"/>
    <x v="10"/>
    <n v="83"/>
    <s v="Centre"/>
    <x v="1"/>
    <x v="1"/>
    <s v="Moteur"/>
    <n v="2016"/>
    <n v="1900"/>
    <n v="1900"/>
    <n v="9664.9035999999996"/>
    <n v="8744.6039999999994"/>
    <n v="920.29960000000028"/>
    <x v="0"/>
    <x v="4"/>
    <n v="0"/>
    <n v="0"/>
    <n v="0"/>
  </r>
  <r>
    <n v="297"/>
    <s v="Epie d'or"/>
    <n v="545861"/>
    <x v="10"/>
    <n v="83"/>
    <s v="Centre"/>
    <x v="1"/>
    <x v="1"/>
    <s v="Moteur"/>
    <n v="2016"/>
    <n v="1950"/>
    <n v="1950"/>
    <n v="23185"/>
    <n v="22362"/>
    <n v="823"/>
    <x v="0"/>
    <x v="4"/>
    <n v="5000"/>
    <n v="15844022"/>
    <n v="15844.022000000001"/>
  </r>
  <r>
    <n v="298"/>
    <s v="Maklada Industrie"/>
    <n v="549998"/>
    <x v="10"/>
    <n v="83"/>
    <s v="Centre"/>
    <x v="9"/>
    <x v="1"/>
    <s v="Moteur"/>
    <n v="2013"/>
    <n v="4000"/>
    <n v="3000"/>
    <n v="22961"/>
    <n v="22961"/>
    <n v="0"/>
    <x v="0"/>
    <x v="4"/>
    <n v="500"/>
    <n v="161303"/>
    <n v="161.303"/>
  </r>
  <r>
    <n v="299"/>
    <s v="Tunisie ouate"/>
    <n v="574350"/>
    <x v="11"/>
    <n v="80"/>
    <s v="Centre"/>
    <x v="8"/>
    <x v="1"/>
    <s v="Moteur"/>
    <n v="2016"/>
    <n v="8800"/>
    <n v="6000"/>
    <n v="59794"/>
    <n v="45309"/>
    <n v="14485"/>
    <x v="0"/>
    <x v="4"/>
    <n v="7800"/>
    <n v="5718776"/>
    <n v="5718.7759999999998"/>
  </r>
  <r>
    <n v="300"/>
    <s v="TAV"/>
    <n v="575225"/>
    <x v="11"/>
    <n v="80"/>
    <s v="Centre"/>
    <x v="4"/>
    <x v="1"/>
    <s v="Moteur"/>
    <n v="2012"/>
    <n v="4000"/>
    <n v="3600"/>
    <n v="5900"/>
    <n v="4500"/>
    <n v="1400"/>
    <x v="0"/>
    <x v="4"/>
    <n v="0"/>
    <n v="0"/>
    <n v="0"/>
  </r>
  <r>
    <n v="301"/>
    <s v="Somocer"/>
    <n v="584340"/>
    <x v="12"/>
    <n v="81"/>
    <s v="Centre"/>
    <x v="7"/>
    <x v="1"/>
    <s v="Turbine à Gaz"/>
    <n v="2016"/>
    <n v="5700"/>
    <n v="3200"/>
    <n v="44400"/>
    <n v="34695"/>
    <n v="9705"/>
    <x v="0"/>
    <x v="4"/>
    <n v="3560"/>
    <n v="818962"/>
    <n v="818.96199999999999"/>
  </r>
  <r>
    <n v="302"/>
    <s v="SODAS"/>
    <n v="597030"/>
    <x v="12"/>
    <n v="81"/>
    <s v="Centre"/>
    <x v="2"/>
    <x v="0"/>
    <s v="Photovoltaïque"/>
    <n v="2018"/>
    <n v="150"/>
    <n v="150"/>
    <n v="93"/>
    <n v="63"/>
    <n v="30"/>
    <x v="0"/>
    <x v="4"/>
    <n v="150"/>
    <n v="220288"/>
    <n v="220.28800000000001"/>
  </r>
  <r>
    <n v="303"/>
    <s v="Vitalait"/>
    <n v="642211"/>
    <x v="13"/>
    <n v="82"/>
    <s v="Centre"/>
    <x v="1"/>
    <x v="1"/>
    <s v="Moteur"/>
    <n v="2014"/>
    <n v="2000"/>
    <n v="2000"/>
    <n v="15237.9"/>
    <n v="15177"/>
    <n v="60.899999999999636"/>
    <x v="0"/>
    <x v="4"/>
    <n v="3550"/>
    <n v="10427313"/>
    <n v="10427.313"/>
  </r>
  <r>
    <n v="304"/>
    <s v="MAKLADA SA"/>
    <n v="668380"/>
    <x v="23"/>
    <n v="84"/>
    <s v="Centre"/>
    <x v="10"/>
    <x v="1"/>
    <s v="Moteur"/>
    <n v="2015"/>
    <n v="2022"/>
    <n v="1850"/>
    <n v="11813"/>
    <n v="9170"/>
    <n v="2643"/>
    <x v="0"/>
    <x v="4"/>
    <n v="3200"/>
    <n v="2425676"/>
    <n v="2425.6759999999999"/>
  </r>
  <r>
    <n v="305"/>
    <s v="HOPITAL KASSERINE"/>
    <n v="703100"/>
    <x v="14"/>
    <n v="86"/>
    <s v="Sud ouest"/>
    <x v="0"/>
    <x v="0"/>
    <s v="Photovoltaïque"/>
    <m/>
    <n v="8"/>
    <n v="8"/>
    <n v="26.710323200000001"/>
    <n v="24.954652799999998"/>
    <n v="1.7556704000000032"/>
    <x v="0"/>
    <x v="4"/>
    <n v="650"/>
    <n v="1105772"/>
    <n v="1105.7719999999999"/>
  </r>
  <r>
    <n v="306"/>
    <s v="Goupe de sante hassi frid"/>
    <n v="703110"/>
    <x v="14"/>
    <n v="86"/>
    <s v="Sud ouest"/>
    <x v="0"/>
    <x v="0"/>
    <s v="Photovoltaïque"/>
    <m/>
    <n v="8"/>
    <n v="8"/>
    <n v="32.759654400000002"/>
    <n v="30.660537599999998"/>
    <n v="2.0991168000000044"/>
    <x v="0"/>
    <x v="4"/>
    <n v="315"/>
    <n v="358156"/>
    <n v="358.15600000000001"/>
  </r>
  <r>
    <n v="307"/>
    <s v="cillulose"/>
    <n v="703370"/>
    <x v="14"/>
    <n v="86"/>
    <s v="Sud ouest"/>
    <x v="8"/>
    <x v="3"/>
    <s v="Turbine à Gaz"/>
    <n v="1998"/>
    <n v="2500"/>
    <n v="2500"/>
    <n v="0"/>
    <n v="0"/>
    <n v="0"/>
    <x v="0"/>
    <x v="4"/>
    <n v="8000"/>
    <n v="22351299"/>
    <n v="22351.298999999999"/>
  </r>
  <r>
    <n v="308"/>
    <s v="SSB Kasserine"/>
    <n v="703420"/>
    <x v="14"/>
    <n v="86"/>
    <s v="Sud ouest"/>
    <x v="0"/>
    <x v="0"/>
    <s v="Photovoltaïque"/>
    <m/>
    <n v="16"/>
    <n v="16"/>
    <n v="27.063915999999999"/>
    <n v="25.312088999999997"/>
    <n v="1.7518270000000022"/>
    <x v="0"/>
    <x v="4"/>
    <n v="100"/>
    <n v="140809"/>
    <n v="140.809"/>
  </r>
  <r>
    <n v="309"/>
    <s v="Hopital foussana"/>
    <n v="722150"/>
    <x v="14"/>
    <n v="86"/>
    <s v="Sud ouest"/>
    <x v="0"/>
    <x v="0"/>
    <s v="Photovoltaïque"/>
    <m/>
    <n v="8"/>
    <n v="8"/>
    <n v="8.4959424000000006"/>
    <n v="7.9744896000000001"/>
    <n v="0.52145280000000049"/>
    <x v="0"/>
    <x v="4"/>
    <n v="200"/>
    <n v="94530"/>
    <n v="94.53"/>
  </r>
  <r>
    <n v="310"/>
    <s v="Sergaz"/>
    <n v="729800"/>
    <x v="14"/>
    <n v="86"/>
    <s v="Sud ouest"/>
    <x v="4"/>
    <x v="3"/>
    <s v="Turbine à Gaz"/>
    <n v="1985"/>
    <n v="10000"/>
    <n v="10000"/>
    <n v="10050"/>
    <n v="10050"/>
    <n v="0"/>
    <x v="1"/>
    <x v="4"/>
    <n v="900"/>
    <n v="2967189"/>
    <n v="2967.1889999999999"/>
  </r>
  <r>
    <n v="311"/>
    <s v="Gct"/>
    <n v="765200"/>
    <x v="15"/>
    <n v="95"/>
    <s v="Sud ouest"/>
    <x v="6"/>
    <x v="4"/>
    <s v="Turbine vapeur"/>
    <n v="1985"/>
    <n v="15000"/>
    <n v="8000"/>
    <n v="36358"/>
    <n v="33877"/>
    <n v="2481"/>
    <x v="0"/>
    <x v="4"/>
    <n v="7000"/>
    <n v="12123176"/>
    <n v="12123.175999999999"/>
  </r>
  <r>
    <n v="312"/>
    <s v="ASSO RAS AIN"/>
    <n v="795141"/>
    <x v="16"/>
    <n v="97"/>
    <s v="Sud ouest"/>
    <x v="2"/>
    <x v="0"/>
    <s v="Photovoltaïque"/>
    <m/>
    <n v="7"/>
    <n v="7"/>
    <n v="12.170615600000001"/>
    <n v="12.05396049"/>
    <n v="0.11665511000000173"/>
    <x v="0"/>
    <x v="4"/>
    <n v="0"/>
    <n v="0"/>
    <n v="0"/>
  </r>
  <r>
    <n v="313"/>
    <s v="STE BENI GHIBI"/>
    <n v="797750"/>
    <x v="16"/>
    <n v="97"/>
    <s v="Sud ouest"/>
    <x v="2"/>
    <x v="0"/>
    <s v="Photovoltaïque"/>
    <m/>
    <n v="5"/>
    <n v="5"/>
    <n v="23.439539199999999"/>
    <n v="23.214871679999998"/>
    <n v="0.22466752000000056"/>
    <x v="0"/>
    <x v="4"/>
    <n v="128"/>
    <n v="233344"/>
    <n v="233.34399999999999"/>
  </r>
  <r>
    <n v="314"/>
    <s v="Polyclinique ESSALAMA"/>
    <n v="804670"/>
    <x v="17"/>
    <n v="93"/>
    <s v="Sfax"/>
    <x v="0"/>
    <x v="0"/>
    <s v="Photovoltaïque"/>
    <m/>
    <n v="346"/>
    <n v="346"/>
    <n v="699.85730319999993"/>
    <n v="693.14918477999993"/>
    <n v="6.7081184200000052"/>
    <x v="0"/>
    <x v="4"/>
    <n v="420"/>
    <n v="891960"/>
    <n v="891.96"/>
  </r>
  <r>
    <n v="315"/>
    <s v="Stiplast"/>
    <n v="815800"/>
    <x v="17"/>
    <n v="93"/>
    <s v="Sfax"/>
    <x v="9"/>
    <x v="0"/>
    <s v="Photovoltaïque"/>
    <m/>
    <n v="60"/>
    <n v="60"/>
    <n v="119.3172288"/>
    <n v="118.17357552"/>
    <n v="1.1436532799999952"/>
    <x v="0"/>
    <x v="4"/>
    <n v="100"/>
    <n v="391274"/>
    <n v="391.274"/>
  </r>
  <r>
    <n v="316"/>
    <s v="Manifacture de Panneaux de  bois de sud"/>
    <n v="834700"/>
    <x v="17"/>
    <n v="93"/>
    <s v="Sfax"/>
    <x v="9"/>
    <x v="0"/>
    <s v="Photovoltaïque"/>
    <m/>
    <n v="110"/>
    <n v="110"/>
    <n v="216.14245399999999"/>
    <n v="214.07073284999998"/>
    <n v="2.0717211500000019"/>
    <x v="0"/>
    <x v="4"/>
    <n v="250"/>
    <n v="365529"/>
    <n v="365.529"/>
  </r>
  <r>
    <n v="317"/>
    <s v="lycee farhat hached kerkennah"/>
    <n v="838370"/>
    <x v="17"/>
    <n v="93"/>
    <s v="Sfax"/>
    <x v="0"/>
    <x v="0"/>
    <s v="Photovoltaïque"/>
    <n v="2014"/>
    <n v="13"/>
    <n v="13"/>
    <n v="22.2"/>
    <n v="8.4"/>
    <n v="13.799999999999999"/>
    <x v="0"/>
    <x v="4"/>
    <n v="30"/>
    <n v="27027"/>
    <n v="27.027000000000001"/>
  </r>
  <r>
    <n v="318"/>
    <s v="Emna Naifar"/>
    <n v="844840"/>
    <x v="18"/>
    <n v="87"/>
    <s v="Sfax"/>
    <x v="0"/>
    <x v="0"/>
    <s v="Photovoltaïque"/>
    <m/>
    <n v="15"/>
    <n v="15"/>
    <n v="27.867443999999999"/>
    <n v="27.600335099999999"/>
    <n v="0.2671089000000002"/>
    <x v="0"/>
    <x v="4"/>
    <n v="35"/>
    <n v="28264"/>
    <n v="28.263999999999999"/>
  </r>
  <r>
    <n v="319"/>
    <s v="Fathi Naifar"/>
    <n v="844850"/>
    <x v="18"/>
    <n v="87"/>
    <s v="Sfax"/>
    <x v="0"/>
    <x v="0"/>
    <s v="Photovoltaïque"/>
    <m/>
    <n v="45"/>
    <n v="45"/>
    <n v="89.207395200000008"/>
    <n v="88.352344080000009"/>
    <n v="0.85505111999999883"/>
    <x v="0"/>
    <x v="4"/>
    <n v="225"/>
    <n v="104283"/>
    <n v="104.283"/>
  </r>
  <r>
    <n v="320"/>
    <s v="CFTP"/>
    <n v="851360"/>
    <x v="18"/>
    <n v="87"/>
    <s v="Sfax"/>
    <x v="3"/>
    <x v="2"/>
    <s v="Turbine à Gaz"/>
    <n v="2016"/>
    <n v="1800"/>
    <n v="1200"/>
    <n v="6400"/>
    <n v="2321"/>
    <n v="4079"/>
    <x v="0"/>
    <x v="4"/>
    <n v="80"/>
    <n v="606393"/>
    <n v="606.39300000000003"/>
  </r>
  <r>
    <n v="321"/>
    <s v="POLYBAT"/>
    <n v="852005"/>
    <x v="18"/>
    <n v="87"/>
    <s v="Sfax"/>
    <x v="9"/>
    <x v="0"/>
    <s v="Photovoltaïque"/>
    <m/>
    <n v="182"/>
    <n v="182"/>
    <n v="359.65974"/>
    <n v="356.21240849999998"/>
    <n v="3.4473315000000184"/>
    <x v="0"/>
    <x v="4"/>
    <n v="0"/>
    <n v="0"/>
    <n v="0"/>
  </r>
  <r>
    <n v="322"/>
    <s v="Mas"/>
    <n v="852006"/>
    <x v="18"/>
    <n v="87"/>
    <s v="Sfax"/>
    <x v="10"/>
    <x v="0"/>
    <s v="Photovoltaïque"/>
    <m/>
    <n v="182"/>
    <n v="182"/>
    <n v="0"/>
    <n v="0"/>
    <n v="0"/>
    <x v="0"/>
    <x v="4"/>
    <n v="400"/>
    <n v="1147332"/>
    <n v="1147.3320000000001"/>
  </r>
  <r>
    <n v="323"/>
    <s v="Mohamed Gargouri"/>
    <n v="852180"/>
    <x v="18"/>
    <n v="87"/>
    <s v="Sfax"/>
    <x v="2"/>
    <x v="0"/>
    <s v="Photovoltaïque"/>
    <m/>
    <n v="12"/>
    <n v="12"/>
    <n v="21.455614400000002"/>
    <n v="21.249962759999999"/>
    <n v="0.2056516400000028"/>
    <x v="0"/>
    <x v="4"/>
    <n v="63"/>
    <n v="33912"/>
    <n v="33.911999999999999"/>
  </r>
  <r>
    <n v="324"/>
    <s v="Mohamed Gargouri"/>
    <n v="852235"/>
    <x v="18"/>
    <n v="87"/>
    <s v="Sfax"/>
    <x v="2"/>
    <x v="0"/>
    <s v="Photovoltaïque"/>
    <m/>
    <n v="12"/>
    <n v="12"/>
    <n v="21.007804400000001"/>
    <n v="19.599350099999999"/>
    <n v="1.4084543000000025"/>
    <x v="0"/>
    <x v="4"/>
    <n v="150"/>
    <n v="321506"/>
    <n v="321.50599999999997"/>
  </r>
  <r>
    <n v="325"/>
    <s v="Ste agri choie"/>
    <n v="852239"/>
    <x v="18"/>
    <n v="87"/>
    <s v="Sfax"/>
    <x v="2"/>
    <x v="0"/>
    <s v="Photovoltaïque"/>
    <n v="2018"/>
    <n v="50"/>
    <n v="50"/>
    <n v="0"/>
    <n v="0"/>
    <n v="0"/>
    <x v="0"/>
    <x v="4"/>
    <n v="40"/>
    <n v="113656"/>
    <n v="113.65600000000001"/>
  </r>
  <r>
    <n v="326"/>
    <s v="Ste DAGDOUG"/>
    <n v="862750"/>
    <x v="19"/>
    <n v="91"/>
    <s v="Sfax"/>
    <x v="10"/>
    <x v="0"/>
    <s v="Photovoltaïque"/>
    <n v="2018"/>
    <n v="27"/>
    <n v="27"/>
    <n v="24.5"/>
    <n v="13.3"/>
    <n v="11.2"/>
    <x v="0"/>
    <x v="4"/>
    <n v="115"/>
    <n v="640086"/>
    <n v="640.08600000000001"/>
  </r>
  <r>
    <n v="327"/>
    <s v="Tpap"/>
    <n v="863481"/>
    <x v="19"/>
    <n v="91"/>
    <s v="Sfax"/>
    <x v="8"/>
    <x v="1"/>
    <s v="Turbine à Gaz"/>
    <n v="2010"/>
    <n v="5000"/>
    <n v="4500"/>
    <n v="32573"/>
    <n v="24396"/>
    <n v="8177"/>
    <x v="0"/>
    <x v="4"/>
    <n v="150"/>
    <n v="7551"/>
    <n v="7.5510000000000002"/>
  </r>
  <r>
    <n v="328"/>
    <s v="Faouzi Mseddi"/>
    <n v="864250"/>
    <x v="19"/>
    <n v="91"/>
    <s v="Sfax"/>
    <x v="2"/>
    <x v="0"/>
    <s v="Photovoltaïque"/>
    <m/>
    <n v="153"/>
    <n v="153"/>
    <n v="292.281792"/>
    <n v="273.25966799999998"/>
    <n v="19.022124000000019"/>
    <x v="0"/>
    <x v="4"/>
    <n v="150"/>
    <n v="200655"/>
    <n v="200.655"/>
  </r>
  <r>
    <n v="329"/>
    <s v="Maher mseddi"/>
    <n v="864560"/>
    <x v="19"/>
    <n v="91"/>
    <s v="Sfax"/>
    <x v="2"/>
    <x v="0"/>
    <s v="Photovoltaïque"/>
    <m/>
    <n v="149"/>
    <n v="149"/>
    <n v="284.70848999999998"/>
    <n v="266.11554749999999"/>
    <n v="18.592942499999992"/>
    <x v="0"/>
    <x v="4"/>
    <n v="150"/>
    <n v="303803"/>
    <n v="303.803"/>
  </r>
  <r>
    <n v="330"/>
    <s v="Huila"/>
    <n v="865070"/>
    <x v="19"/>
    <n v="91"/>
    <s v="Sfax"/>
    <x v="1"/>
    <x v="0"/>
    <s v="Photovoltaïque"/>
    <m/>
    <n v="25"/>
    <n v="25"/>
    <n v="49.7027608"/>
    <n v="45.230308199999996"/>
    <n v="4.472452600000004"/>
    <x v="0"/>
    <x v="4"/>
    <n v="225"/>
    <n v="41698"/>
    <n v="41.698"/>
  </r>
  <r>
    <n v="331"/>
    <s v="tejra"/>
    <n v="865350"/>
    <x v="19"/>
    <n v="91"/>
    <s v="Sfax"/>
    <x v="7"/>
    <x v="1"/>
    <s v="Moteur"/>
    <n v="2017"/>
    <n v="4000"/>
    <n v="2000"/>
    <n v="8442"/>
    <n v="7418"/>
    <n v="1024"/>
    <x v="0"/>
    <x v="4"/>
    <n v="2500"/>
    <n v="7629720"/>
    <n v="7629.72"/>
  </r>
  <r>
    <n v="332"/>
    <s v="Carthago ceramic"/>
    <n v="865480"/>
    <x v="19"/>
    <n v="91"/>
    <s v="Sfax"/>
    <x v="7"/>
    <x v="1"/>
    <s v="Turbine à Gaz"/>
    <n v="2002"/>
    <n v="5000"/>
    <n v="5000"/>
    <n v="33713"/>
    <n v="27288"/>
    <n v="6425"/>
    <x v="0"/>
    <x v="4"/>
    <n v="4000"/>
    <n v="2235430"/>
    <n v="2235.4299999999998"/>
  </r>
  <r>
    <n v="333"/>
    <s v="carthago grés "/>
    <n v="865540"/>
    <x v="19"/>
    <n v="91"/>
    <s v="Sfax"/>
    <x v="7"/>
    <x v="1"/>
    <s v="Turbine à Gaz"/>
    <n v="2011"/>
    <n v="5000"/>
    <n v="3000"/>
    <n v="22594"/>
    <n v="9110"/>
    <n v="13484"/>
    <x v="0"/>
    <x v="4"/>
    <n v="1500"/>
    <n v="284576"/>
    <n v="284.57600000000002"/>
  </r>
  <r>
    <n v="334"/>
    <s v="confiserie triki le moulin"/>
    <n v="866135"/>
    <x v="17"/>
    <n v="93"/>
    <s v="Sfax"/>
    <x v="9"/>
    <x v="1"/>
    <s v="Moteur"/>
    <n v="2016"/>
    <n v="2000"/>
    <n v="2000"/>
    <n v="10862"/>
    <n v="7282"/>
    <n v="3580"/>
    <x v="0"/>
    <x v="4"/>
    <n v="50"/>
    <n v="25785"/>
    <n v="25.785"/>
  </r>
  <r>
    <n v="335"/>
    <s v="TPS"/>
    <n v="866700"/>
    <x v="19"/>
    <n v="91"/>
    <s v="Sfax"/>
    <x v="3"/>
    <x v="2"/>
    <s v="Turbine à Gaz"/>
    <m/>
    <n v="2200"/>
    <n v="2200"/>
    <n v="0"/>
    <n v="0"/>
    <n v="0"/>
    <x v="1"/>
    <x v="4"/>
    <n v="450"/>
    <n v="894002"/>
    <n v="894.00199999999995"/>
  </r>
  <r>
    <n v="336"/>
    <s v="SORETOL"/>
    <n v="869460"/>
    <x v="19"/>
    <n v="91"/>
    <s v="Sfax"/>
    <x v="10"/>
    <x v="0"/>
    <s v="Photovoltaïque"/>
    <n v="2018"/>
    <n v="176"/>
    <n v="176"/>
    <n v="77"/>
    <n v="10"/>
    <n v="67"/>
    <x v="0"/>
    <x v="4"/>
    <n v="300"/>
    <n v="248676"/>
    <n v="248.67599999999999"/>
  </r>
  <r>
    <n v="337"/>
    <s v="Amilcar Petroleum Operations"/>
    <n v="874130"/>
    <x v="20"/>
    <n v="65"/>
    <s v="Sfax"/>
    <x v="3"/>
    <x v="2"/>
    <s v="Turbine à Gaz"/>
    <n v="2009"/>
    <n v="35200"/>
    <n v="22000"/>
    <n v="137580"/>
    <n v="137580"/>
    <n v="0"/>
    <x v="1"/>
    <x v="4"/>
    <n v="0"/>
    <n v="0"/>
    <n v="0"/>
  </r>
  <r>
    <n v="338"/>
    <s v="Amilcar Petroleum Operations1"/>
    <n v="874131"/>
    <x v="20"/>
    <n v="65"/>
    <s v="Sfax"/>
    <x v="3"/>
    <x v="2"/>
    <s v="Turbine à Gaz"/>
    <n v="2009"/>
    <n v="38600"/>
    <n v="24125"/>
    <n v="112"/>
    <n v="112"/>
    <n v="0"/>
    <x v="1"/>
    <x v="4"/>
    <n v="800"/>
    <n v="82318"/>
    <n v="82.317999999999998"/>
  </r>
  <r>
    <n v="339"/>
    <s v="Mostpha Chiha"/>
    <n v="874380"/>
    <x v="20"/>
    <n v="65"/>
    <s v="Sfax"/>
    <x v="2"/>
    <x v="0"/>
    <s v="Photovoltaïque"/>
    <m/>
    <n v="25"/>
    <n v="25"/>
    <n v="33.840470400000001"/>
    <n v="30.832401599999997"/>
    <n v="3.0080688000000038"/>
    <x v="0"/>
    <x v="4"/>
    <n v="225"/>
    <n v="268514"/>
    <n v="268.51400000000001"/>
  </r>
  <r>
    <n v="340"/>
    <s v="TRAPSA"/>
    <n v="877600"/>
    <x v="20"/>
    <n v="65"/>
    <s v="Sfax"/>
    <x v="4"/>
    <x v="3"/>
    <s v="Moteur"/>
    <m/>
    <n v="1640"/>
    <n v="820"/>
    <n v="836"/>
    <n v="836"/>
    <n v="0"/>
    <x v="1"/>
    <x v="4"/>
    <n v="400"/>
    <n v="943888"/>
    <n v="943.88800000000003"/>
  </r>
  <r>
    <n v="341"/>
    <s v="Groupe Chimique Sikhira"/>
    <n v="877700"/>
    <x v="20"/>
    <n v="65"/>
    <s v="Sfax"/>
    <x v="6"/>
    <x v="4"/>
    <s v="Turbine vapeur"/>
    <n v="1988"/>
    <n v="18500"/>
    <n v="15000"/>
    <n v="33289"/>
    <n v="33252"/>
    <n v="37"/>
    <x v="0"/>
    <x v="4"/>
    <n v="8000"/>
    <n v="27345597"/>
    <n v="27345.597000000002"/>
  </r>
  <r>
    <n v="342"/>
    <s v="TIFERT"/>
    <n v="877710"/>
    <x v="20"/>
    <n v="65"/>
    <s v="Sfax"/>
    <x v="6"/>
    <x v="4"/>
    <s v="Turbine vapeur"/>
    <n v="2012"/>
    <n v="24000"/>
    <n v="18000"/>
    <n v="70244"/>
    <n v="63557"/>
    <n v="6687"/>
    <x v="0"/>
    <x v="4"/>
    <n v="10000"/>
    <n v="17017561"/>
    <n v="17017.561000000002"/>
  </r>
  <r>
    <n v="343"/>
    <s v="DAP"/>
    <n v="888050"/>
    <x v="21"/>
    <n v="94"/>
    <s v="Sud"/>
    <x v="6"/>
    <x v="4"/>
    <s v="Turbine vapeur"/>
    <n v="1978"/>
    <n v="20000"/>
    <n v="14000"/>
    <n v="44263"/>
    <n v="44187"/>
    <n v="76"/>
    <x v="0"/>
    <x v="4"/>
    <n v="10000"/>
    <n v="22135059"/>
    <n v="22135.059000000001"/>
  </r>
  <r>
    <n v="344"/>
    <s v="PET Crystal-Industries"/>
    <n v="888421"/>
    <x v="21"/>
    <n v="94"/>
    <s v="Sud"/>
    <x v="6"/>
    <x v="1"/>
    <s v="Moteur"/>
    <n v="2017"/>
    <n v="4400"/>
    <n v="2500"/>
    <n v="9313"/>
    <n v="4070"/>
    <n v="5243"/>
    <x v="0"/>
    <x v="4"/>
    <n v="4400"/>
    <n v="1958789"/>
    <n v="1958.789"/>
  </r>
  <r>
    <n v="345"/>
    <s v="ICF"/>
    <n v="888491"/>
    <x v="21"/>
    <n v="94"/>
    <s v="Sud"/>
    <x v="6"/>
    <x v="4"/>
    <s v="Turbine vapeur"/>
    <n v="2015"/>
    <n v="3000"/>
    <n v="2500"/>
    <n v="10075"/>
    <n v="10020"/>
    <n v="55"/>
    <x v="0"/>
    <x v="4"/>
    <n v="2475"/>
    <n v="10125393"/>
    <n v="10125.393"/>
  </r>
  <r>
    <n v="346"/>
    <s v="Usine Ammounitrate"/>
    <n v="888500"/>
    <x v="21"/>
    <n v="94"/>
    <s v="Sud"/>
    <x v="6"/>
    <x v="4"/>
    <s v="Turbine vapeur"/>
    <n v="1993"/>
    <n v="9000"/>
    <n v="3400"/>
    <n v="20970"/>
    <n v="19666"/>
    <n v="1304"/>
    <x v="0"/>
    <x v="4"/>
    <n v="10000"/>
    <n v="25198374"/>
    <n v="25198.374"/>
  </r>
  <r>
    <n v="347"/>
    <s v="USINE ACIDE PHOSPHORIQUE"/>
    <n v="888551"/>
    <x v="21"/>
    <n v="94"/>
    <s v="Sud"/>
    <x v="6"/>
    <x v="4"/>
    <s v="Turbine vapeur"/>
    <n v="1979"/>
    <n v="14000"/>
    <n v="14000"/>
    <n v="23679"/>
    <n v="23679"/>
    <n v="0"/>
    <x v="0"/>
    <x v="4"/>
    <n v="0"/>
    <n v="0"/>
    <n v="0"/>
  </r>
  <r>
    <n v="348"/>
    <s v="ALKIMIA"/>
    <n v="888600"/>
    <x v="21"/>
    <n v="94"/>
    <s v="Sud"/>
    <x v="6"/>
    <x v="1"/>
    <s v="Moteur"/>
    <n v="2017"/>
    <n v="4400"/>
    <n v="4400"/>
    <n v="28782.799999999999"/>
    <n v="14914"/>
    <n v="13868.8"/>
    <x v="0"/>
    <x v="4"/>
    <n v="3400"/>
    <n v="4297375"/>
    <n v="4297.375"/>
  </r>
  <r>
    <n v="349"/>
    <s v="sonede"/>
    <n v="948680"/>
    <x v="22"/>
    <n v="90"/>
    <s v="Sud"/>
    <x v="2"/>
    <x v="0"/>
    <s v="Photovoltaïque"/>
    <n v="2014"/>
    <n v="210"/>
    <n v="210"/>
    <n v="382.5"/>
    <n v="313.89999999999998"/>
    <n v="68.600000000000023"/>
    <x v="0"/>
    <x v="4"/>
    <n v="310"/>
    <n v="734095"/>
    <n v="734.09500000000003"/>
  </r>
  <r>
    <n v="350"/>
    <s v="hotel djerba plaza"/>
    <n v="949300"/>
    <x v="27"/>
    <n v="98"/>
    <s v="Sud"/>
    <x v="0"/>
    <x v="0"/>
    <s v="Photovoltaïque"/>
    <n v="2018"/>
    <n v="257"/>
    <n v="257"/>
    <n v="0"/>
    <n v="0"/>
    <n v="0"/>
    <x v="0"/>
    <x v="4"/>
    <n v="565"/>
    <n v="2074364"/>
    <n v="2074.364"/>
  </r>
  <r>
    <n v="351"/>
    <s v="SITEX"/>
    <n v="984021"/>
    <x v="23"/>
    <n v="84"/>
    <s v="Centre"/>
    <x v="5"/>
    <x v="1"/>
    <s v="Moteur"/>
    <n v="2016"/>
    <n v="5400"/>
    <n v="4360"/>
    <n v="34062"/>
    <n v="25980"/>
    <n v="8082"/>
    <x v="0"/>
    <x v="4"/>
    <n v="0"/>
    <n v="0"/>
    <n v="0"/>
  </r>
  <r>
    <n v="352"/>
    <s v="Power turbine tunisia"/>
    <n v="789654"/>
    <x v="28"/>
    <n v="96"/>
    <s v="Sud"/>
    <x v="9"/>
    <x v="3"/>
    <s v="Turbine à Gaz"/>
    <n v="2018"/>
    <n v="28000"/>
    <n v="14000"/>
    <n v="42328"/>
    <n v="0"/>
    <n v="42328"/>
    <x v="0"/>
    <x v="4"/>
    <n v="0"/>
    <n v="0"/>
    <n v="0"/>
  </r>
  <r>
    <n v="1"/>
    <s v="sucrerie de Bizerte"/>
    <n v="311192"/>
    <x v="6"/>
    <n v="73"/>
    <s v="Nord"/>
    <x v="1"/>
    <x v="3"/>
    <s v="Turbine vapeur"/>
    <n v="2015"/>
    <n v="11000"/>
    <n v="5000"/>
    <n v="6540"/>
    <n v="6540"/>
    <n v="0"/>
    <x v="1"/>
    <x v="5"/>
    <n v="3213"/>
    <n v="2235931"/>
    <n v="2235.931"/>
  </r>
  <r>
    <n v="2"/>
    <s v="Azur papier"/>
    <n v="291136"/>
    <x v="5"/>
    <n v="71"/>
    <s v="Nord"/>
    <x v="8"/>
    <x v="1"/>
    <s v="Turbine à Gaz"/>
    <n v="2013"/>
    <n v="3500"/>
    <n v="3500"/>
    <n v="26908"/>
    <n v="25473"/>
    <n v="1435"/>
    <x v="0"/>
    <x v="5"/>
    <n v="3600"/>
    <n v="2662682"/>
    <n v="2662.6819999999998"/>
  </r>
  <r>
    <n v="4"/>
    <s v="Bjo"/>
    <n v="297910"/>
    <x v="5"/>
    <n v="71"/>
    <s v="Nord"/>
    <x v="7"/>
    <x v="1"/>
    <s v="Moteur"/>
    <n v="2019"/>
    <n v="5000"/>
    <n v="5000"/>
    <n v="10910"/>
    <n v="560"/>
    <n v="10350"/>
    <x v="0"/>
    <x v="5"/>
    <n v="1000"/>
    <n v="5323301"/>
    <n v="5323.3010000000004"/>
  </r>
  <r>
    <n v="5"/>
    <s v="Cjo"/>
    <n v="303010"/>
    <x v="5"/>
    <n v="71"/>
    <s v="Nord"/>
    <x v="6"/>
    <x v="3"/>
    <s v="Turbine vapeur"/>
    <n v="2008"/>
    <n v="8000"/>
    <n v="5500"/>
    <n v="48571"/>
    <n v="48571"/>
    <n v="0"/>
    <x v="1"/>
    <x v="5"/>
    <n v="22300"/>
    <n v="106181624"/>
    <n v="106181.624"/>
  </r>
  <r>
    <n v="6"/>
    <s v="BBm"/>
    <n v="301384"/>
    <x v="5"/>
    <n v="71"/>
    <s v="Nord"/>
    <x v="7"/>
    <x v="1"/>
    <s v="Turbine à Gaz"/>
    <n v="2013"/>
    <n v="5000"/>
    <n v="3000"/>
    <n v="25800"/>
    <n v="15013"/>
    <n v="10787"/>
    <x v="0"/>
    <x v="5"/>
    <n v="2500"/>
    <n v="799571"/>
    <n v="799.57100000000003"/>
  </r>
  <r>
    <n v="7"/>
    <s v="Armatech"/>
    <n v="298672"/>
    <x v="5"/>
    <n v="71"/>
    <s v="Nord"/>
    <x v="10"/>
    <x v="0"/>
    <s v="Photovoltaïque"/>
    <n v="2018"/>
    <n v="120"/>
    <n v="120"/>
    <n v="30.439"/>
    <n v="12.96"/>
    <n v="17.478999999999999"/>
    <x v="0"/>
    <x v="5"/>
    <n v="0"/>
    <n v="0"/>
    <n v="0"/>
  </r>
  <r>
    <n v="8"/>
    <s v="Carthage grains"/>
    <n v="299722"/>
    <x v="5"/>
    <n v="71"/>
    <s v="Nord"/>
    <x v="1"/>
    <x v="1"/>
    <s v="Moteur"/>
    <n v="2016"/>
    <n v="3356"/>
    <n v="3200"/>
    <n v="19392"/>
    <n v="16933"/>
    <n v="2459"/>
    <x v="0"/>
    <x v="5"/>
    <n v="2400"/>
    <n v="4555322"/>
    <n v="4555.3220000000001"/>
  </r>
  <r>
    <n v="9"/>
    <s v="alimentaire"/>
    <n v="299722"/>
    <x v="5"/>
    <n v="71"/>
    <s v="Nord"/>
    <x v="1"/>
    <x v="1"/>
    <s v="Moteur"/>
    <n v="2016"/>
    <n v="3356"/>
    <n v="3200"/>
    <n v="19391"/>
    <n v="16933"/>
    <n v="2458"/>
    <x v="0"/>
    <x v="5"/>
    <n v="0"/>
    <n v="0"/>
    <n v="0"/>
  </r>
  <r>
    <n v="10"/>
    <s v="Teriak"/>
    <n v="300350"/>
    <x v="5"/>
    <n v="71"/>
    <s v="Nord"/>
    <x v="6"/>
    <x v="1"/>
    <s v="Moteur"/>
    <n v="2018"/>
    <n v="550"/>
    <n v="550"/>
    <n v="4307"/>
    <n v="3330"/>
    <n v="977"/>
    <x v="0"/>
    <x v="5"/>
    <n v="1000"/>
    <n v="548138"/>
    <n v="548.13800000000003"/>
  </r>
  <r>
    <n v="11"/>
    <s v="CDI"/>
    <n v="298622"/>
    <x v="5"/>
    <n v="71"/>
    <s v="Nord"/>
    <x v="6"/>
    <x v="1"/>
    <s v="Moteur"/>
    <n v="2019"/>
    <n v="2000"/>
    <n v="2000"/>
    <n v="8760"/>
    <n v="7726"/>
    <n v="1034"/>
    <x v="0"/>
    <x v="5"/>
    <n v="2400"/>
    <n v="6716488"/>
    <n v="6716.4880000000003"/>
  </r>
  <r>
    <n v="12"/>
    <s v="Stir"/>
    <n v="313210"/>
    <x v="6"/>
    <n v="73"/>
    <s v="Nord"/>
    <x v="6"/>
    <x v="3"/>
    <s v="Turbine vapeur"/>
    <n v="2011"/>
    <n v="3300"/>
    <n v="2900"/>
    <n v="3409"/>
    <n v="3409"/>
    <n v="0"/>
    <x v="1"/>
    <x v="5"/>
    <n v="1000"/>
    <n v="757533"/>
    <n v="757.53300000000002"/>
  </r>
  <r>
    <n v="13"/>
    <s v="MIC"/>
    <n v="322296"/>
    <x v="6"/>
    <n v="73"/>
    <s v="Nord"/>
    <x v="5"/>
    <x v="0"/>
    <s v="Photovoltaïque"/>
    <n v="2017"/>
    <n v="39.875"/>
    <n v="39.875"/>
    <n v="56.87"/>
    <n v="0"/>
    <n v="56.87"/>
    <x v="0"/>
    <x v="5"/>
    <n v="60"/>
    <n v="136816"/>
    <n v="136.816"/>
  </r>
  <r>
    <n v="14"/>
    <s v="Tunicotex"/>
    <n v="390110"/>
    <x v="7"/>
    <n v="78"/>
    <s v="Nord"/>
    <x v="5"/>
    <x v="0"/>
    <s v="Photovoltaïque"/>
    <n v="2019"/>
    <n v="235"/>
    <n v="235"/>
    <n v="160"/>
    <n v="160"/>
    <n v="0"/>
    <x v="0"/>
    <x v="5"/>
    <n v="800"/>
    <n v="2622109"/>
    <n v="2622.1089999999999"/>
  </r>
  <r>
    <n v="16"/>
    <s v="Taissir agricole"/>
    <n v="399660"/>
    <x v="7"/>
    <n v="78"/>
    <s v="Nord"/>
    <x v="2"/>
    <x v="0"/>
    <s v="Photovoltaïque"/>
    <n v="2018"/>
    <n v="220"/>
    <n v="220"/>
    <n v="0"/>
    <n v="0"/>
    <n v="0"/>
    <x v="0"/>
    <x v="5"/>
    <n v="180"/>
    <n v="939599"/>
    <n v="939.59900000000005"/>
  </r>
  <r>
    <n v="17"/>
    <s v="Délice Danone"/>
    <n v="392400"/>
    <x v="7"/>
    <n v="78"/>
    <s v="Nord"/>
    <x v="1"/>
    <x v="1"/>
    <s v="Moteur"/>
    <n v="2019"/>
    <n v="4000"/>
    <n v="4000"/>
    <n v="7632"/>
    <n v="6362"/>
    <n v="1270"/>
    <x v="0"/>
    <x v="5"/>
    <n v="4120"/>
    <n v="23293403"/>
    <n v="23293.402999999998"/>
  </r>
  <r>
    <n v="18"/>
    <s v="Délice CLC"/>
    <n v="387370"/>
    <x v="7"/>
    <n v="78"/>
    <s v="Nord"/>
    <x v="1"/>
    <x v="1"/>
    <s v="Moteur"/>
    <n v="2019"/>
    <n v="2000"/>
    <n v="1700"/>
    <n v="4047"/>
    <n v="2535"/>
    <n v="1512"/>
    <x v="0"/>
    <x v="5"/>
    <n v="2220"/>
    <n v="8919652"/>
    <n v="8919.652"/>
  </r>
  <r>
    <n v="19"/>
    <s v="Sotipapier"/>
    <n v="398410"/>
    <x v="7"/>
    <n v="78"/>
    <s v="Nord"/>
    <x v="8"/>
    <x v="1"/>
    <s v="Turbine à Gaz"/>
    <n v="2008"/>
    <n v="5000"/>
    <n v="5000"/>
    <n v="36766"/>
    <n v="28646"/>
    <n v="8120"/>
    <x v="0"/>
    <x v="5"/>
    <n v="5500"/>
    <n v="2040602"/>
    <n v="2040.6020000000001"/>
  </r>
  <r>
    <n v="20"/>
    <s v="Sotipapier"/>
    <n v="398411"/>
    <x v="7"/>
    <n v="78"/>
    <s v="Nord"/>
    <x v="8"/>
    <x v="1"/>
    <s v="Turbine à Gaz"/>
    <n v="2008"/>
    <n v="5000"/>
    <n v="5000"/>
    <n v="26800"/>
    <n v="19691"/>
    <n v="7109"/>
    <x v="0"/>
    <x v="5"/>
    <n v="0"/>
    <n v="0"/>
    <n v="0"/>
  </r>
  <r>
    <n v="23"/>
    <s v="Commune Nabeul"/>
    <n v="356031"/>
    <x v="25"/>
    <n v="77"/>
    <s v="Nord"/>
    <x v="9"/>
    <x v="0"/>
    <s v="Photovoltaïque"/>
    <n v="2018"/>
    <n v="37.5"/>
    <n v="37.5"/>
    <n v="0"/>
    <n v="0"/>
    <n v="0"/>
    <x v="0"/>
    <x v="5"/>
    <n v="300"/>
    <n v="240476"/>
    <n v="240.476"/>
  </r>
  <r>
    <n v="24"/>
    <s v="Salah toumi"/>
    <n v="358151"/>
    <x v="25"/>
    <n v="77"/>
    <s v="Nord"/>
    <x v="2"/>
    <x v="0"/>
    <s v="Photovoltaïque"/>
    <n v="2018"/>
    <n v="19.5"/>
    <n v="19.5"/>
    <n v="31.2"/>
    <n v="11.3"/>
    <n v="19.899999999999999"/>
    <x v="0"/>
    <x v="5"/>
    <n v="50"/>
    <n v="20933"/>
    <n v="20.933"/>
  </r>
  <r>
    <n v="25"/>
    <s v="Emna"/>
    <n v="369005"/>
    <x v="25"/>
    <n v="77"/>
    <s v="Nord"/>
    <x v="1"/>
    <x v="0"/>
    <s v="Photovoltaïque"/>
    <n v="2019"/>
    <n v="149.81"/>
    <n v="149.81"/>
    <n v="152.56"/>
    <n v="152.56"/>
    <n v="0"/>
    <x v="0"/>
    <x v="5"/>
    <n v="150"/>
    <n v="181503"/>
    <n v="181.50299999999999"/>
  </r>
  <r>
    <n v="27"/>
    <s v="Poulailler bouzid"/>
    <n v="369025"/>
    <x v="25"/>
    <n v="77"/>
    <s v="Nord"/>
    <x v="2"/>
    <x v="0"/>
    <s v="Photovoltaïque"/>
    <n v="2017"/>
    <n v="40"/>
    <n v="40"/>
    <n v="192.08"/>
    <n v="153.66"/>
    <n v="38.420000000000016"/>
    <x v="0"/>
    <x v="5"/>
    <n v="0"/>
    <n v="0"/>
    <n v="0"/>
  </r>
  <r>
    <n v="29"/>
    <s v="Société Aziz et Mariem"/>
    <n v="429286"/>
    <x v="8"/>
    <n v="74"/>
    <s v="Nord ouest"/>
    <x v="2"/>
    <x v="0"/>
    <s v="Photovoltaïque"/>
    <n v="2019"/>
    <n v="45.6"/>
    <n v="45.6"/>
    <n v="44"/>
    <n v="29"/>
    <n v="15"/>
    <x v="0"/>
    <x v="5"/>
    <n v="15"/>
    <n v="24521"/>
    <n v="24.521000000000001"/>
  </r>
  <r>
    <n v="30"/>
    <s v="Sucrerie de Béja"/>
    <n v="423590"/>
    <x v="8"/>
    <n v="74"/>
    <s v="Nord ouest"/>
    <x v="1"/>
    <x v="3"/>
    <s v="Turbine vapeur"/>
    <n v="2003"/>
    <n v="4500"/>
    <n v="2800"/>
    <n v="16075"/>
    <n v="16075"/>
    <n v="0"/>
    <x v="1"/>
    <x v="5"/>
    <n v="2000"/>
    <n v="665300"/>
    <n v="665.3"/>
  </r>
  <r>
    <n v="38"/>
    <s v="Ginor"/>
    <n v="456100"/>
    <x v="29"/>
    <m/>
    <s v="Nord ouest"/>
    <x v="1"/>
    <x v="3"/>
    <s v="Turbine vapeur"/>
    <n v="2009"/>
    <n v="4500"/>
    <n v="3200"/>
    <n v="2304"/>
    <n v="2304"/>
    <n v="0"/>
    <x v="1"/>
    <x v="5"/>
    <n v="0"/>
    <n v="0"/>
    <n v="0"/>
  </r>
  <r>
    <n v="39"/>
    <s v="Ginor"/>
    <n v="456101"/>
    <x v="29"/>
    <m/>
    <s v="Nord ouest"/>
    <x v="1"/>
    <x v="3"/>
    <s v="Turbine vapeur"/>
    <n v="2009"/>
    <n v="4500"/>
    <n v="3200"/>
    <n v="1959"/>
    <n v="1959"/>
    <n v="0"/>
    <x v="1"/>
    <x v="5"/>
    <n v="0"/>
    <n v="0"/>
    <n v="0"/>
  </r>
  <r>
    <n v="40"/>
    <s v="Société ezzouhour"/>
    <n v="456050"/>
    <x v="29"/>
    <m/>
    <s v="Nord ouest"/>
    <x v="1"/>
    <x v="0"/>
    <s v="Photovoltaïque"/>
    <n v="2019"/>
    <n v="41"/>
    <n v="41"/>
    <n v="0"/>
    <n v="0"/>
    <n v="0"/>
    <x v="0"/>
    <x v="5"/>
    <n v="0"/>
    <n v="0"/>
    <n v="0"/>
  </r>
  <r>
    <n v="41"/>
    <s v="Kokam+"/>
    <n v="528676"/>
    <x v="26"/>
    <n v="72"/>
    <s v="Nord ouest"/>
    <x v="2"/>
    <x v="0"/>
    <s v="Photovoltaïque"/>
    <n v="2018"/>
    <n v="274.27"/>
    <n v="274.27"/>
    <n v="612.95899999999995"/>
    <n v="445.31599999999997"/>
    <n v="167.64299999999997"/>
    <x v="0"/>
    <x v="5"/>
    <n v="300"/>
    <n v="557053"/>
    <n v="557.053"/>
  </r>
  <r>
    <n v="42"/>
    <s v="Collège makthar"/>
    <n v="504065"/>
    <x v="26"/>
    <n v="72"/>
    <s v="Nord ouest"/>
    <x v="11"/>
    <x v="0"/>
    <s v="Photovoltaïque"/>
    <n v="2016"/>
    <n v="35"/>
    <n v="35"/>
    <n v="38.229999999999997"/>
    <n v="26.69"/>
    <n v="11.539999999999996"/>
    <x v="0"/>
    <x v="5"/>
    <n v="35"/>
    <n v="28912"/>
    <n v="28.911999999999999"/>
  </r>
  <r>
    <n v="45"/>
    <s v="Centre nationale technologie d éducation"/>
    <n v="22250"/>
    <x v="0"/>
    <n v="60"/>
    <s v="Tunis"/>
    <x v="11"/>
    <x v="1"/>
    <s v="Moteur"/>
    <n v="2016"/>
    <n v="140"/>
    <n v="110"/>
    <n v="344.35"/>
    <n v="342"/>
    <n v="2.3500000000000227"/>
    <x v="0"/>
    <x v="5"/>
    <n v="320"/>
    <n v="344353"/>
    <n v="344.35300000000001"/>
  </r>
  <r>
    <n v="48"/>
    <s v="Les jardins du Lac GP9"/>
    <n v="216116"/>
    <x v="0"/>
    <n v="60"/>
    <s v="Tunis"/>
    <x v="11"/>
    <x v="0"/>
    <s v="Photovoltaïque"/>
    <n v="2018"/>
    <n v="47.08"/>
    <n v="47.08"/>
    <n v="65.319000000000003"/>
    <n v="1"/>
    <n v="64.319000000000003"/>
    <x v="0"/>
    <x v="5"/>
    <n v="160"/>
    <n v="217046"/>
    <n v="217.04599999999999"/>
  </r>
  <r>
    <n v="49"/>
    <s v="Grombalia A1"/>
    <n v="397600"/>
    <x v="7"/>
    <n v="78"/>
    <s v="Nord"/>
    <x v="11"/>
    <x v="0"/>
    <s v="Photovoltaïque"/>
    <n v="2018"/>
    <n v="36.6"/>
    <n v="36.6"/>
    <n v="28.61"/>
    <n v="1"/>
    <n v="27.61"/>
    <x v="0"/>
    <x v="5"/>
    <n v="400"/>
    <n v="526852"/>
    <n v="526.85199999999998"/>
  </r>
  <r>
    <n v="50"/>
    <s v="Station total ELjem"/>
    <n v="668019"/>
    <x v="13"/>
    <n v="82"/>
    <s v="Centre"/>
    <x v="11"/>
    <x v="0"/>
    <s v="Photovoltaïque"/>
    <n v="2018"/>
    <n v="62.7"/>
    <n v="62.7"/>
    <n v="86.313999999999993"/>
    <n v="1"/>
    <n v="85.313999999999993"/>
    <x v="0"/>
    <x v="5"/>
    <n v="160"/>
    <n v="297179"/>
    <n v="297.17899999999997"/>
  </r>
  <r>
    <n v="51"/>
    <s v="Station EL Borgine"/>
    <n v="584247"/>
    <x v="12"/>
    <n v="81"/>
    <s v="Centre"/>
    <x v="11"/>
    <x v="0"/>
    <s v="Photovoltaïque"/>
    <n v="2019"/>
    <n v="67.78"/>
    <n v="67.78"/>
    <n v="55.433"/>
    <n v="1"/>
    <n v="54.433"/>
    <x v="0"/>
    <x v="5"/>
    <n v="160"/>
    <n v="352749"/>
    <n v="352.74900000000002"/>
  </r>
  <r>
    <n v="59"/>
    <s v="Sndp nechi"/>
    <n v="36830"/>
    <x v="0"/>
    <n v="60"/>
    <s v="Tunis"/>
    <x v="11"/>
    <x v="0"/>
    <s v="Photovoltaïque"/>
    <n v="2019"/>
    <n v="6"/>
    <n v="6"/>
    <n v="1.5"/>
    <n v="1"/>
    <n v="0.5"/>
    <x v="0"/>
    <x v="5"/>
    <n v="40"/>
    <n v="30981"/>
    <n v="30.981000000000002"/>
  </r>
  <r>
    <n v="60"/>
    <s v="Hôtel Résidence"/>
    <n v="225735"/>
    <x v="3"/>
    <n v="69"/>
    <s v="Tunis"/>
    <x v="0"/>
    <x v="1"/>
    <s v="Moteur"/>
    <n v="2016"/>
    <n v="500"/>
    <n v="500"/>
    <n v="2587.33"/>
    <n v="2587.33"/>
    <n v="0"/>
    <x v="0"/>
    <x v="5"/>
    <n v="850"/>
    <n v="2291256"/>
    <n v="2291.2559999999999"/>
  </r>
  <r>
    <n v="61"/>
    <s v="BSB SA toyota"/>
    <n v="226530"/>
    <x v="3"/>
    <n v="69"/>
    <s v="Tunis"/>
    <x v="11"/>
    <x v="0"/>
    <s v="Photovoltaïque"/>
    <n v="2015"/>
    <n v="10"/>
    <n v="10"/>
    <n v="0"/>
    <n v="0"/>
    <n v="0"/>
    <x v="0"/>
    <x v="5"/>
    <n v="0"/>
    <n v="0"/>
    <n v="0"/>
  </r>
  <r>
    <n v="63"/>
    <s v="slama frères"/>
    <n v="567350"/>
    <x v="4"/>
    <n v="66"/>
    <s v="Tunis"/>
    <x v="1"/>
    <x v="1"/>
    <s v="Moteur"/>
    <n v="2015"/>
    <n v="2000"/>
    <n v="2000"/>
    <n v="20678"/>
    <n v="20600"/>
    <n v="78"/>
    <x v="0"/>
    <x v="5"/>
    <n v="25"/>
    <n v="21998"/>
    <n v="21.998000000000001"/>
  </r>
  <r>
    <n v="64"/>
    <s v="STE SELECT FRUITS"/>
    <n v="178800"/>
    <x v="30"/>
    <m/>
    <s v="Tunis"/>
    <x v="2"/>
    <x v="0"/>
    <s v="Photovoltaïque"/>
    <n v="2016"/>
    <n v="150.75"/>
    <n v="150.75"/>
    <n v="0"/>
    <n v="0"/>
    <n v="0"/>
    <x v="0"/>
    <x v="5"/>
    <n v="300"/>
    <n v="449478"/>
    <n v="449.47800000000001"/>
  </r>
  <r>
    <n v="65"/>
    <s v="Sndp sidi khlifa"/>
    <n v="618341"/>
    <x v="11"/>
    <n v="80"/>
    <s v="Centre"/>
    <x v="11"/>
    <x v="0"/>
    <s v="Photovoltaïque"/>
    <n v="2014"/>
    <n v="6"/>
    <n v="6"/>
    <n v="5.2"/>
    <n v="4.2"/>
    <n v="1"/>
    <x v="0"/>
    <x v="5"/>
    <n v="0"/>
    <n v="0"/>
    <n v="0"/>
  </r>
  <r>
    <n v="67"/>
    <s v="Sndp mahdia"/>
    <n v="668018"/>
    <x v="13"/>
    <n v="82"/>
    <s v="Centre"/>
    <x v="11"/>
    <x v="0"/>
    <s v="Photovoltaïque"/>
    <n v="2012"/>
    <n v="6.9"/>
    <n v="6.9"/>
    <n v="6.5"/>
    <n v="5"/>
    <n v="1.5"/>
    <x v="0"/>
    <x v="5"/>
    <n v="160"/>
    <n v="188034"/>
    <n v="188.03399999999999"/>
  </r>
  <r>
    <n v="69"/>
    <s v="Épi d'or"/>
    <n v="545861"/>
    <x v="31"/>
    <m/>
    <s v="Centre"/>
    <x v="1"/>
    <x v="1"/>
    <s v="Moteur"/>
    <n v="2016"/>
    <n v="4000"/>
    <n v="4000"/>
    <n v="0"/>
    <n v="0"/>
    <n v="0"/>
    <x v="0"/>
    <x v="5"/>
    <n v="5000"/>
    <n v="24574978"/>
    <n v="24574.977999999999"/>
  </r>
  <r>
    <n v="70"/>
    <s v="Sndp souk lahad"/>
    <n v="545090"/>
    <x v="31"/>
    <m/>
    <s v="Centre"/>
    <x v="11"/>
    <x v="0"/>
    <s v="Photovoltaïque"/>
    <n v="2013"/>
    <n v="6.5"/>
    <n v="6.5"/>
    <n v="0"/>
    <n v="0"/>
    <n v="0"/>
    <x v="0"/>
    <x v="5"/>
    <n v="160"/>
    <n v="145514"/>
    <n v="145.51400000000001"/>
  </r>
  <r>
    <n v="71"/>
    <s v="Fawanis"/>
    <n v="548460"/>
    <x v="31"/>
    <m/>
    <s v="Centre"/>
    <x v="9"/>
    <x v="0"/>
    <s v="Photovoltaïque"/>
    <n v="2014"/>
    <n v="68"/>
    <n v="68"/>
    <n v="0"/>
    <n v="0"/>
    <n v="0"/>
    <x v="0"/>
    <x v="5"/>
    <n v="160"/>
    <n v="374943"/>
    <n v="374.94299999999998"/>
  </r>
  <r>
    <n v="74"/>
    <s v="Cleers"/>
    <n v="537800"/>
    <x v="31"/>
    <m/>
    <s v="Centre"/>
    <x v="11"/>
    <x v="0"/>
    <s v="Photovoltaïque"/>
    <n v="2016"/>
    <n v="21"/>
    <n v="21"/>
    <n v="14.5"/>
    <n v="2.9"/>
    <n v="11.6"/>
    <x v="0"/>
    <x v="5"/>
    <n v="27"/>
    <n v="33843"/>
    <n v="33.843000000000004"/>
  </r>
  <r>
    <n v="75"/>
    <s v="SGBIA"/>
    <n v="165140"/>
    <x v="1"/>
    <n v="62"/>
    <s v="Tunis"/>
    <x v="1"/>
    <x v="1"/>
    <s v="Moteur"/>
    <n v="2014"/>
    <n v="1131"/>
    <n v="1131"/>
    <n v="8110"/>
    <n v="6569"/>
    <n v="1541"/>
    <x v="0"/>
    <x v="5"/>
    <n v="2130"/>
    <n v="1442282"/>
    <n v="1442.2819999999999"/>
  </r>
  <r>
    <n v="76"/>
    <s v="Crt Sousse"/>
    <n v="542155"/>
    <x v="31"/>
    <m/>
    <s v="Centre"/>
    <x v="11"/>
    <x v="0"/>
    <s v="Photovoltaïque"/>
    <n v="2019"/>
    <n v="10"/>
    <n v="10"/>
    <n v="10.7"/>
    <n v="10.7"/>
    <n v="0"/>
    <x v="0"/>
    <x v="5"/>
    <n v="200"/>
    <n v="207283"/>
    <n v="207.28299999999999"/>
  </r>
  <r>
    <n v="77"/>
    <s v="Makelda"/>
    <n v="549998"/>
    <x v="31"/>
    <m/>
    <s v="Centre"/>
    <x v="10"/>
    <x v="3"/>
    <s v="Moteur"/>
    <n v="2019"/>
    <n v="4000"/>
    <n v="3750"/>
    <n v="10902"/>
    <n v="10902"/>
    <n v="0"/>
    <x v="1"/>
    <x v="5"/>
    <n v="1250"/>
    <n v="329801"/>
    <n v="329.80099999999999"/>
  </r>
  <r>
    <n v="78"/>
    <s v="TAV"/>
    <n v="564225"/>
    <x v="11"/>
    <n v="80"/>
    <s v="Centre"/>
    <x v="11"/>
    <x v="1"/>
    <s v="Moteur"/>
    <n v="2013"/>
    <n v="4400"/>
    <n v="1500"/>
    <n v="16328"/>
    <n v="11983"/>
    <n v="4345"/>
    <x v="0"/>
    <x v="5"/>
    <n v="0"/>
    <n v="0"/>
    <n v="0"/>
  </r>
  <r>
    <n v="79"/>
    <s v="Centrale de production Le soleil"/>
    <n v="574775"/>
    <x v="11"/>
    <n v="80"/>
    <s v="Centre"/>
    <x v="11"/>
    <x v="5"/>
    <s v="Photovoltaïque"/>
    <n v="2019"/>
    <n v="1000"/>
    <n v="1000"/>
    <n v="0"/>
    <n v="0"/>
    <n v="0"/>
    <x v="0"/>
    <x v="5"/>
    <n v="0"/>
    <n v="0"/>
    <n v="0"/>
  </r>
  <r>
    <n v="80"/>
    <s v="Tunisie ouate"/>
    <n v="574350"/>
    <x v="11"/>
    <n v="80"/>
    <s v="Centre"/>
    <x v="8"/>
    <x v="1"/>
    <s v="Moteur"/>
    <n v="2017"/>
    <n v="8800"/>
    <n v="8800"/>
    <n v="43212"/>
    <n v="37103"/>
    <n v="6109"/>
    <x v="0"/>
    <x v="5"/>
    <n v="7300"/>
    <n v="10428096"/>
    <n v="10428.096"/>
  </r>
  <r>
    <n v="81"/>
    <s v="Ifri-Sol"/>
    <n v="574145"/>
    <x v="11"/>
    <n v="80"/>
    <s v="Centre"/>
    <x v="9"/>
    <x v="0"/>
    <s v="Photovoltaïque"/>
    <n v="2017"/>
    <n v="148"/>
    <n v="148"/>
    <n v="244.3"/>
    <n v="236.17"/>
    <n v="8.1300000000000239"/>
    <x v="0"/>
    <x v="5"/>
    <n v="400"/>
    <n v="508833"/>
    <n v="508.83300000000003"/>
  </r>
  <r>
    <n v="82"/>
    <s v="Creomoda"/>
    <n v="566737"/>
    <x v="11"/>
    <n v="80"/>
    <s v="Centre"/>
    <x v="5"/>
    <x v="0"/>
    <s v="Photovoltaïque"/>
    <n v="2012"/>
    <n v="50"/>
    <n v="50"/>
    <n v="0"/>
    <n v="0"/>
    <n v="0"/>
    <x v="0"/>
    <x v="5"/>
    <n v="112"/>
    <n v="168726"/>
    <n v="168.726"/>
  </r>
  <r>
    <n v="83"/>
    <s v="Somocer"/>
    <n v="584340"/>
    <x v="12"/>
    <n v="81"/>
    <s v="Centre"/>
    <x v="7"/>
    <x v="1"/>
    <s v="Turbine à Gaz"/>
    <n v="2013"/>
    <n v="5700"/>
    <n v="5700"/>
    <n v="40935"/>
    <n v="24448"/>
    <n v="16487"/>
    <x v="0"/>
    <x v="5"/>
    <n v="3560"/>
    <n v="1307172"/>
    <n v="1307.172"/>
  </r>
  <r>
    <n v="85"/>
    <s v="Issatex"/>
    <n v="597002"/>
    <x v="12"/>
    <n v="81"/>
    <s v="Centre"/>
    <x v="5"/>
    <x v="0"/>
    <s v="Photovoltaïque"/>
    <n v="2017"/>
    <n v="85"/>
    <n v="85"/>
    <n v="0"/>
    <n v="0"/>
    <n v="0"/>
    <x v="0"/>
    <x v="5"/>
    <n v="0"/>
    <n v="0"/>
    <n v="0"/>
  </r>
  <r>
    <n v="86"/>
    <s v="Cettex"/>
    <n v="599005"/>
    <x v="12"/>
    <n v="81"/>
    <s v="Centre"/>
    <x v="11"/>
    <x v="0"/>
    <s v="Photovoltaïque"/>
    <n v="2016"/>
    <n v="22"/>
    <n v="22"/>
    <n v="19.84"/>
    <n v="19.84"/>
    <n v="0"/>
    <x v="0"/>
    <x v="5"/>
    <n v="140"/>
    <n v="51758"/>
    <n v="51.758000000000003"/>
  </r>
  <r>
    <n v="88"/>
    <s v="Faculté informatique"/>
    <n v="641520"/>
    <x v="13"/>
    <n v="82"/>
    <s v="Centre"/>
    <x v="11"/>
    <x v="0"/>
    <s v="Photovoltaïque"/>
    <n v="2016"/>
    <n v="25"/>
    <n v="25"/>
    <n v="0"/>
    <n v="0"/>
    <n v="0"/>
    <x v="0"/>
    <x v="5"/>
    <n v="250"/>
    <n v="184139"/>
    <n v="184.13900000000001"/>
  </r>
  <r>
    <n v="89"/>
    <s v="Vitalait"/>
    <n v="642211"/>
    <x v="13"/>
    <n v="82"/>
    <s v="Centre"/>
    <x v="1"/>
    <x v="1"/>
    <s v="Moteur"/>
    <n v="2018"/>
    <n v="4000"/>
    <n v="3700"/>
    <n v="13381"/>
    <n v="13253"/>
    <n v="128"/>
    <x v="0"/>
    <x v="5"/>
    <n v="3550"/>
    <n v="12114510"/>
    <n v="12114.51"/>
  </r>
  <r>
    <n v="91"/>
    <s v="Makelda 2"/>
    <n v="668380"/>
    <x v="13"/>
    <n v="82"/>
    <s v="Centre"/>
    <x v="10"/>
    <x v="1"/>
    <s v="Moteur"/>
    <n v="2019"/>
    <n v="2000"/>
    <n v="1800"/>
    <n v="10413"/>
    <n v="8249.9789999999994"/>
    <n v="2163.0210000000006"/>
    <x v="0"/>
    <x v="5"/>
    <n v="3200"/>
    <n v="3568408"/>
    <n v="3568.4079999999999"/>
  </r>
  <r>
    <n v="92"/>
    <s v="Shams technologie"/>
    <n v="696450"/>
    <x v="32"/>
    <m/>
    <s v="Centre"/>
    <x v="11"/>
    <x v="0"/>
    <s v="Photovoltaïque"/>
    <n v="2018"/>
    <n v="25"/>
    <n v="25"/>
    <n v="53.54"/>
    <n v="53.54"/>
    <n v="0"/>
    <x v="0"/>
    <x v="5"/>
    <n v="200"/>
    <n v="51579"/>
    <n v="51.579000000000001"/>
  </r>
  <r>
    <n v="93"/>
    <s v="Sergaz"/>
    <n v="700890"/>
    <x v="32"/>
    <m/>
    <s v="Centre"/>
    <x v="3"/>
    <x v="3"/>
    <s v="Turbine à Gaz"/>
    <n v="2018"/>
    <n v="1500"/>
    <n v="1500"/>
    <n v="47.7"/>
    <n v="47.7"/>
    <n v="0"/>
    <x v="1"/>
    <x v="5"/>
    <n v="500"/>
    <n v="796001"/>
    <n v="796.00099999999998"/>
  </r>
  <r>
    <n v="94"/>
    <s v="Hôpital laa"/>
    <n v="690200"/>
    <x v="32"/>
    <m/>
    <s v="Centre"/>
    <x v="11"/>
    <x v="0"/>
    <s v="Photovoltaïque"/>
    <n v="2014"/>
    <n v="25.6"/>
    <n v="25.6"/>
    <n v="0"/>
    <n v="0"/>
    <n v="0"/>
    <x v="0"/>
    <x v="5"/>
    <n v="150"/>
    <n v="88742"/>
    <n v="88.742000000000004"/>
  </r>
  <r>
    <n v="95"/>
    <s v="Couvoir okba"/>
    <n v="693780"/>
    <x v="33"/>
    <m/>
    <s v="Centre"/>
    <x v="1"/>
    <x v="0"/>
    <s v="Photovoltaïque"/>
    <n v="2018"/>
    <n v="30.42"/>
    <n v="30.42"/>
    <n v="0"/>
    <n v="0"/>
    <n v="0"/>
    <x v="0"/>
    <x v="5"/>
    <n v="17"/>
    <n v="13355"/>
    <n v="13.355"/>
  </r>
  <r>
    <n v="96"/>
    <s v="Sonde"/>
    <n v="999999"/>
    <x v="33"/>
    <m/>
    <s v="Centre"/>
    <x v="2"/>
    <x v="0"/>
    <s v="Photovoltaïque"/>
    <n v="2016"/>
    <n v="10"/>
    <n v="10"/>
    <n v="13.6"/>
    <n v="13.6"/>
    <n v="0"/>
    <x v="1"/>
    <x v="5"/>
    <n v="0"/>
    <n v="0"/>
    <n v="0"/>
  </r>
  <r>
    <n v="97"/>
    <s v="Hôpital hajeb laayoun"/>
    <n v="689100"/>
    <x v="33"/>
    <m/>
    <s v="Centre"/>
    <x v="11"/>
    <x v="0"/>
    <s v="Photovoltaïque"/>
    <n v="2019"/>
    <n v="40"/>
    <n v="40"/>
    <n v="0"/>
    <n v="0"/>
    <n v="0"/>
    <x v="0"/>
    <x v="5"/>
    <n v="6"/>
    <n v="19045"/>
    <n v="19.045000000000002"/>
  </r>
  <r>
    <n v="98"/>
    <s v="Usine soboco"/>
    <n v="673680"/>
    <x v="33"/>
    <m/>
    <s v="Centre"/>
    <x v="1"/>
    <x v="1"/>
    <s v="Moteur"/>
    <n v="1980"/>
    <n v="1200"/>
    <n v="1180"/>
    <n v="0"/>
    <n v="0"/>
    <n v="0"/>
    <x v="0"/>
    <x v="5"/>
    <n v="1200"/>
    <n v="3372683"/>
    <n v="3372.683"/>
  </r>
  <r>
    <n v="101"/>
    <s v="Saleh errayes"/>
    <n v="694600"/>
    <x v="33"/>
    <m/>
    <s v="Centre"/>
    <x v="2"/>
    <x v="0"/>
    <s v="Photovoltaïque"/>
    <n v="2017"/>
    <n v="15"/>
    <n v="15"/>
    <n v="0"/>
    <n v="0"/>
    <n v="0"/>
    <x v="1"/>
    <x v="5"/>
    <n v="50"/>
    <n v="80784"/>
    <n v="80.784000000000006"/>
  </r>
  <r>
    <n v="104"/>
    <s v="ENFAVET"/>
    <n v="621857"/>
    <x v="23"/>
    <n v="84"/>
    <s v="Centre"/>
    <x v="5"/>
    <x v="0"/>
    <s v="Photovoltaïque"/>
    <n v="2018"/>
    <n v="97.2"/>
    <n v="97.2"/>
    <n v="0"/>
    <n v="0"/>
    <n v="0"/>
    <x v="0"/>
    <x v="5"/>
    <n v="160"/>
    <n v="264374"/>
    <n v="264.37400000000002"/>
  </r>
  <r>
    <n v="105"/>
    <s v="Congitex"/>
    <n v="627510"/>
    <x v="23"/>
    <n v="84"/>
    <s v="Centre"/>
    <x v="5"/>
    <x v="0"/>
    <s v="Photovoltaïque"/>
    <n v="2019"/>
    <n v="50"/>
    <n v="50"/>
    <n v="0"/>
    <n v="0"/>
    <n v="0"/>
    <x v="1"/>
    <x v="5"/>
    <n v="100"/>
    <n v="145272"/>
    <n v="145.27199999999999"/>
  </r>
  <r>
    <n v="107"/>
    <s v="Demco knitwear"/>
    <n v="620345"/>
    <x v="23"/>
    <n v="84"/>
    <s v="Centre"/>
    <x v="5"/>
    <x v="0"/>
    <s v="Photovoltaïque"/>
    <n v="2017"/>
    <n v="445"/>
    <n v="445"/>
    <n v="79.52"/>
    <n v="71.62"/>
    <n v="7.8999999999999915"/>
    <x v="0"/>
    <x v="5"/>
    <n v="0"/>
    <n v="0"/>
    <n v="0"/>
  </r>
  <r>
    <n v="108"/>
    <s v="Demco jeanswear2"/>
    <n v="620202"/>
    <x v="23"/>
    <n v="84"/>
    <s v="Centre"/>
    <x v="5"/>
    <x v="0"/>
    <s v="Photovoltaïque"/>
    <n v="2019"/>
    <n v="351"/>
    <n v="351"/>
    <n v="2"/>
    <n v="1"/>
    <n v="1"/>
    <x v="0"/>
    <x v="5"/>
    <n v="0"/>
    <n v="0"/>
    <n v="0"/>
  </r>
  <r>
    <n v="110"/>
    <s v="Serveur informatique"/>
    <n v="620152"/>
    <x v="23"/>
    <n v="84"/>
    <s v="Centre"/>
    <x v="11"/>
    <x v="0"/>
    <s v="Photovoltaïque"/>
    <n v="2019"/>
    <n v="36"/>
    <n v="36"/>
    <n v="0"/>
    <n v="0"/>
    <n v="0"/>
    <x v="1"/>
    <x v="5"/>
    <n v="0"/>
    <n v="0"/>
    <n v="0"/>
  </r>
  <r>
    <n v="112"/>
    <s v="Sitex"/>
    <n v="628050"/>
    <x v="23"/>
    <n v="84"/>
    <s v="Centre"/>
    <x v="5"/>
    <x v="1"/>
    <s v="Moteur"/>
    <n v="2019"/>
    <n v="5400"/>
    <n v="5400"/>
    <n v="29131"/>
    <n v="21253"/>
    <n v="7878"/>
    <x v="0"/>
    <x v="5"/>
    <n v="2000"/>
    <n v="699132"/>
    <n v="699.13199999999995"/>
  </r>
  <r>
    <n v="117"/>
    <s v="Rayenne Mahdia"/>
    <n v="666395"/>
    <x v="13"/>
    <n v="82"/>
    <s v="Centre"/>
    <x v="2"/>
    <x v="0"/>
    <s v="Photovoltaïque"/>
    <n v="2016"/>
    <n v="18"/>
    <n v="18"/>
    <n v="29.3"/>
    <n v="29.3"/>
    <n v="0"/>
    <x v="1"/>
    <x v="5"/>
    <n v="25"/>
    <n v="47214"/>
    <n v="47.213999999999999"/>
  </r>
  <r>
    <n v="119"/>
    <s v="Poulailler geagri"/>
    <n v="850100"/>
    <x v="18"/>
    <n v="87"/>
    <s v="Sfax"/>
    <x v="2"/>
    <x v="0"/>
    <s v="Photovoltaïque"/>
    <n v="1996"/>
    <n v="99.7"/>
    <n v="99.7"/>
    <n v="164.8"/>
    <n v="126.46"/>
    <n v="38.340000000000018"/>
    <x v="0"/>
    <x v="5"/>
    <n v="150"/>
    <n v="286697"/>
    <n v="286.697"/>
  </r>
  <r>
    <n v="122"/>
    <s v="Alvéoles"/>
    <n v="846478"/>
    <x v="18"/>
    <n v="87"/>
    <s v="Sfax"/>
    <x v="8"/>
    <x v="0"/>
    <s v="Photovoltaïque"/>
    <n v="2018"/>
    <n v="199.7"/>
    <n v="199.7"/>
    <n v="0"/>
    <n v="0"/>
    <n v="0"/>
    <x v="0"/>
    <x v="5"/>
    <n v="175"/>
    <n v="984340"/>
    <n v="984.34"/>
  </r>
  <r>
    <n v="123"/>
    <s v="Poulailler Khalil chaabene"/>
    <n v="846565"/>
    <x v="18"/>
    <n v="87"/>
    <s v="Sfax"/>
    <x v="2"/>
    <x v="0"/>
    <s v="Photovoltaïque"/>
    <n v="2018"/>
    <n v="40"/>
    <n v="40"/>
    <n v="49.5"/>
    <n v="40.1"/>
    <n v="9.3999999999999986"/>
    <x v="0"/>
    <x v="5"/>
    <n v="0"/>
    <n v="0"/>
    <n v="0"/>
  </r>
  <r>
    <n v="124"/>
    <s v="Ferme gargouri"/>
    <n v="852180"/>
    <x v="18"/>
    <n v="87"/>
    <s v="Sfax"/>
    <x v="2"/>
    <x v="0"/>
    <s v="Photovoltaïque"/>
    <n v="2019"/>
    <n v="12"/>
    <n v="12"/>
    <n v="12.34"/>
    <n v="3.44"/>
    <n v="8.9"/>
    <x v="0"/>
    <x v="5"/>
    <n v="63"/>
    <n v="32317"/>
    <n v="32.317"/>
  </r>
  <r>
    <n v="125"/>
    <s v="Ferme gargouri 2"/>
    <n v="850235"/>
    <x v="18"/>
    <n v="87"/>
    <s v="Sfax"/>
    <x v="2"/>
    <x v="0"/>
    <s v="Photovoltaïque"/>
    <n v="2019"/>
    <n v="12"/>
    <n v="12"/>
    <n v="11.5"/>
    <n v="10.4"/>
    <n v="1.0999999999999996"/>
    <x v="0"/>
    <x v="5"/>
    <n v="0"/>
    <n v="0"/>
    <n v="0"/>
  </r>
  <r>
    <n v="128"/>
    <s v="MAS"/>
    <n v="852006"/>
    <x v="18"/>
    <n v="87"/>
    <s v="Sfax"/>
    <x v="10"/>
    <x v="0"/>
    <s v="Photovoltaïque"/>
    <n v="2017"/>
    <n v="200"/>
    <n v="200"/>
    <n v="0"/>
    <n v="0"/>
    <n v="0"/>
    <x v="0"/>
    <x v="5"/>
    <n v="400"/>
    <n v="1126034"/>
    <n v="1126.0340000000001"/>
  </r>
  <r>
    <n v="129"/>
    <s v="Khaled chefii"/>
    <n v="852245"/>
    <x v="18"/>
    <n v="87"/>
    <s v="Sfax"/>
    <x v="2"/>
    <x v="0"/>
    <s v="Photovoltaïque"/>
    <n v="2016"/>
    <n v="47.3"/>
    <n v="47.3"/>
    <n v="80.5"/>
    <n v="80.5"/>
    <n v="0"/>
    <x v="1"/>
    <x v="5"/>
    <n v="32"/>
    <n v="57687"/>
    <n v="57.686999999999998"/>
  </r>
  <r>
    <n v="130"/>
    <s v="Super mousse 3"/>
    <n v="847720"/>
    <x v="18"/>
    <n v="87"/>
    <s v="Sfax"/>
    <x v="9"/>
    <x v="0"/>
    <s v="Photovoltaïque"/>
    <n v="2016"/>
    <n v="99.77"/>
    <n v="99.77"/>
    <n v="0"/>
    <n v="0"/>
    <n v="0"/>
    <x v="0"/>
    <x v="5"/>
    <n v="225"/>
    <n v="151038"/>
    <n v="151.03800000000001"/>
  </r>
  <r>
    <n v="131"/>
    <s v="Super mousse 1"/>
    <n v="847680"/>
    <x v="18"/>
    <n v="87"/>
    <s v="Sfax"/>
    <x v="9"/>
    <x v="0"/>
    <s v="Photovoltaïque"/>
    <n v="2019"/>
    <n v="159.9"/>
    <n v="159.9"/>
    <n v="0"/>
    <n v="0"/>
    <n v="0"/>
    <x v="0"/>
    <x v="5"/>
    <n v="300"/>
    <n v="387909"/>
    <n v="387.90899999999999"/>
  </r>
  <r>
    <n v="132"/>
    <s v="Super mousse 2"/>
    <n v="847660"/>
    <x v="18"/>
    <n v="87"/>
    <s v="Sfax"/>
    <x v="9"/>
    <x v="0"/>
    <s v="Photovoltaïque"/>
    <n v="2018"/>
    <n v="159.9"/>
    <n v="159.9"/>
    <n v="0"/>
    <n v="0"/>
    <n v="0"/>
    <x v="0"/>
    <x v="5"/>
    <n v="450"/>
    <n v="413019"/>
    <n v="413.01900000000001"/>
  </r>
  <r>
    <n v="134"/>
    <s v="Ennifar Fathi"/>
    <n v="844850"/>
    <x v="18"/>
    <n v="87"/>
    <s v="Sfax"/>
    <x v="0"/>
    <x v="0"/>
    <s v="Photovoltaïque"/>
    <n v="2018"/>
    <n v="45"/>
    <n v="45"/>
    <n v="41.4"/>
    <n v="37.31"/>
    <n v="4.0899999999999963"/>
    <x v="0"/>
    <x v="5"/>
    <n v="225"/>
    <n v="123173"/>
    <n v="123.173"/>
  </r>
  <r>
    <n v="138"/>
    <s v="Omrane selem"/>
    <n v="844540"/>
    <x v="18"/>
    <n v="87"/>
    <s v="Sfax"/>
    <x v="10"/>
    <x v="0"/>
    <s v="Photovoltaïque"/>
    <n v="2014"/>
    <n v="87.1"/>
    <n v="87.1"/>
    <n v="72.87"/>
    <n v="41.11"/>
    <n v="31.760000000000005"/>
    <x v="0"/>
    <x v="5"/>
    <n v="150"/>
    <n v="56729"/>
    <n v="56.728999999999999"/>
  </r>
  <r>
    <n v="139"/>
    <s v="CFTP"/>
    <n v="857660"/>
    <x v="18"/>
    <n v="87"/>
    <s v="Sfax"/>
    <x v="3"/>
    <x v="2"/>
    <s v="Moteur"/>
    <n v="2016"/>
    <n v="1800"/>
    <n v="1800"/>
    <n v="4415.1000000000004"/>
    <n v="2252.6999999999998"/>
    <n v="2162.4000000000005"/>
    <x v="0"/>
    <x v="5"/>
    <n v="0"/>
    <n v="0"/>
    <n v="0"/>
  </r>
  <r>
    <n v="143"/>
    <s v="CETIP"/>
    <n v="868250"/>
    <x v="19"/>
    <n v="91"/>
    <s v="Sfax"/>
    <x v="6"/>
    <x v="0"/>
    <s v="Photovoltaïque"/>
    <n v="2019"/>
    <n v="156.78"/>
    <n v="156.78"/>
    <n v="0"/>
    <n v="0"/>
    <n v="0"/>
    <x v="0"/>
    <x v="5"/>
    <n v="400"/>
    <n v="353567"/>
    <n v="353.56700000000001"/>
  </r>
  <r>
    <n v="144"/>
    <s v="EMS"/>
    <n v="869030"/>
    <x v="19"/>
    <n v="91"/>
    <s v="Sfax"/>
    <x v="10"/>
    <x v="0"/>
    <s v="Photovoltaïque"/>
    <n v="2017"/>
    <n v="417.36"/>
    <n v="417.36"/>
    <n v="0"/>
    <n v="0"/>
    <n v="0"/>
    <x v="0"/>
    <x v="5"/>
    <n v="530"/>
    <n v="1614924"/>
    <n v="1614.924"/>
  </r>
  <r>
    <n v="145"/>
    <s v="Henkel"/>
    <n v="869040"/>
    <x v="19"/>
    <n v="91"/>
    <s v="Sfax"/>
    <x v="6"/>
    <x v="0"/>
    <s v="Photovoltaïque"/>
    <n v="2015"/>
    <n v="92.22"/>
    <n v="92.23"/>
    <n v="135.76499999999999"/>
    <n v="135.76499999999999"/>
    <n v="0"/>
    <x v="0"/>
    <x v="5"/>
    <n v="0"/>
    <n v="0"/>
    <n v="0"/>
  </r>
  <r>
    <n v="146"/>
    <s v="Henkel"/>
    <n v="869040"/>
    <x v="19"/>
    <n v="91"/>
    <s v="Sfax"/>
    <x v="6"/>
    <x v="0"/>
    <s v="Photovoltaïque"/>
    <n v="2019"/>
    <n v="101.08"/>
    <n v="101.08"/>
    <n v="0"/>
    <n v="0"/>
    <n v="0"/>
    <x v="0"/>
    <x v="5"/>
    <n v="350"/>
    <n v="980553"/>
    <n v="980.553"/>
  </r>
  <r>
    <n v="147"/>
    <s v="ISA1"/>
    <n v="869290"/>
    <x v="19"/>
    <n v="91"/>
    <s v="Sfax"/>
    <x v="5"/>
    <x v="0"/>
    <s v="Photovoltaïque"/>
    <n v="2016"/>
    <n v="75.599999999999994"/>
    <n v="75.599999999999994"/>
    <n v="0"/>
    <n v="0"/>
    <n v="0"/>
    <x v="0"/>
    <x v="5"/>
    <n v="200"/>
    <n v="275042"/>
    <n v="275.04199999999997"/>
  </r>
  <r>
    <n v="149"/>
    <s v="Huila"/>
    <n v="805070"/>
    <x v="19"/>
    <n v="91"/>
    <s v="Sfax"/>
    <x v="1"/>
    <x v="0"/>
    <s v="Photovoltaïque"/>
    <n v="2019"/>
    <n v="25.175000000000001"/>
    <n v="25.175000000000001"/>
    <n v="36.619999999999997"/>
    <n v="18.760000000000002"/>
    <n v="17.859999999999996"/>
    <x v="0"/>
    <x v="5"/>
    <n v="0"/>
    <n v="0"/>
    <n v="0"/>
  </r>
  <r>
    <n v="150"/>
    <s v="Poulailler m'essedi Faouzi"/>
    <n v="864250"/>
    <x v="19"/>
    <n v="91"/>
    <s v="Sfax"/>
    <x v="2"/>
    <x v="0"/>
    <s v="Photovoltaïque"/>
    <n v="2018"/>
    <n v="153"/>
    <n v="153"/>
    <n v="175.2"/>
    <n v="23.77"/>
    <n v="151.42999999999998"/>
    <x v="0"/>
    <x v="5"/>
    <n v="150"/>
    <n v="169082"/>
    <n v="169.08199999999999"/>
  </r>
  <r>
    <n v="152"/>
    <s v="Carthago grès"/>
    <n v="865540"/>
    <x v="19"/>
    <n v="91"/>
    <s v="Sfax"/>
    <x v="7"/>
    <x v="1"/>
    <s v="Turbine à Gaz"/>
    <n v="2019"/>
    <n v="5000"/>
    <n v="3000"/>
    <n v="18679"/>
    <n v="7781"/>
    <n v="10898"/>
    <x v="0"/>
    <x v="5"/>
    <n v="1500"/>
    <n v="1961498"/>
    <n v="1961.498"/>
  </r>
  <r>
    <n v="153"/>
    <s v="SID"/>
    <n v="869540"/>
    <x v="19"/>
    <n v="91"/>
    <s v="Sfax"/>
    <x v="10"/>
    <x v="0"/>
    <s v="Photovoltaïque"/>
    <n v="2019"/>
    <n v="203.01"/>
    <n v="203.01"/>
    <n v="0"/>
    <n v="0"/>
    <n v="0"/>
    <x v="0"/>
    <x v="5"/>
    <n v="500"/>
    <n v="499495"/>
    <n v="499.495"/>
  </r>
  <r>
    <n v="154"/>
    <s v="SORATOL"/>
    <n v="869460"/>
    <x v="19"/>
    <n v="91"/>
    <s v="Sfax"/>
    <x v="10"/>
    <x v="0"/>
    <s v="Photovoltaïque"/>
    <n v="2015"/>
    <n v="75"/>
    <n v="75"/>
    <n v="113.57"/>
    <n v="73.61"/>
    <n v="39.959999999999994"/>
    <x v="0"/>
    <x v="5"/>
    <n v="0"/>
    <n v="0"/>
    <n v="0"/>
  </r>
  <r>
    <n v="155"/>
    <s v="SORETOL"/>
    <n v="869460"/>
    <x v="19"/>
    <n v="91"/>
    <s v="Sfax"/>
    <x v="10"/>
    <x v="0"/>
    <s v="Photovoltaïque"/>
    <n v="2015"/>
    <n v="101"/>
    <n v="101"/>
    <n v="149.96"/>
    <n v="96.15"/>
    <n v="53.81"/>
    <x v="0"/>
    <x v="5"/>
    <n v="300"/>
    <n v="152422"/>
    <n v="152.422"/>
  </r>
  <r>
    <n v="156"/>
    <s v="LEADER FOOD"/>
    <n v="870301"/>
    <x v="19"/>
    <n v="91"/>
    <s v="Sfax"/>
    <x v="1"/>
    <x v="0"/>
    <s v="Photovoltaïque"/>
    <n v="2001"/>
    <n v="36"/>
    <n v="36"/>
    <n v="0"/>
    <n v="0"/>
    <n v="0"/>
    <x v="0"/>
    <x v="5"/>
    <n v="80"/>
    <n v="59416"/>
    <n v="59.415999999999997"/>
  </r>
  <r>
    <n v="157"/>
    <s v="Poulet meher messedi"/>
    <n v="864560"/>
    <x v="19"/>
    <n v="91"/>
    <s v="Sfax"/>
    <x v="2"/>
    <x v="0"/>
    <s v="Photovoltaïque"/>
    <n v="2009"/>
    <n v="150"/>
    <n v="150"/>
    <n v="100.45"/>
    <n v="66.16"/>
    <n v="34.290000000000006"/>
    <x v="0"/>
    <x v="5"/>
    <n v="100"/>
    <n v="279434"/>
    <n v="279.43400000000003"/>
  </r>
  <r>
    <n v="159"/>
    <s v="TPS"/>
    <n v="863720"/>
    <x v="19"/>
    <n v="91"/>
    <s v="Sfax"/>
    <x v="3"/>
    <x v="2"/>
    <s v="Turbine à Gaz"/>
    <n v="2018"/>
    <n v="1200"/>
    <n v="1200"/>
    <n v="7920"/>
    <n v="7920"/>
    <n v="0"/>
    <x v="0"/>
    <x v="5"/>
    <n v="600"/>
    <n v="1395393"/>
    <n v="1395.393"/>
  </r>
  <r>
    <n v="160"/>
    <s v="TPS GBIBA"/>
    <n v="866700"/>
    <x v="19"/>
    <n v="91"/>
    <s v="Sfax"/>
    <x v="3"/>
    <x v="2"/>
    <s v="Turbine à Gaz"/>
    <n v="2019"/>
    <n v="1000"/>
    <n v="1000"/>
    <n v="6600"/>
    <n v="6398"/>
    <n v="202"/>
    <x v="0"/>
    <x v="5"/>
    <n v="400"/>
    <n v="2143665"/>
    <n v="2143.665"/>
  </r>
  <r>
    <n v="162"/>
    <s v="Emna agricole"/>
    <n v="876490"/>
    <x v="34"/>
    <n v="65"/>
    <s v="Sfax"/>
    <x v="2"/>
    <x v="0"/>
    <s v="Photovoltaïque"/>
    <n v="2013"/>
    <n v="65.08"/>
    <n v="65.08"/>
    <n v="205.7"/>
    <n v="205.7"/>
    <n v="0"/>
    <x v="0"/>
    <x v="5"/>
    <n v="10"/>
    <n v="129"/>
    <n v="0.129"/>
  </r>
  <r>
    <n v="163"/>
    <s v="Sonede gharaiba"/>
    <n v="876440"/>
    <x v="34"/>
    <n v="65"/>
    <s v="Sfax"/>
    <x v="2"/>
    <x v="0"/>
    <s v="Photovoltaïque"/>
    <n v="2010"/>
    <n v="10"/>
    <n v="10"/>
    <n v="17"/>
    <n v="17"/>
    <n v="0"/>
    <x v="0"/>
    <x v="5"/>
    <n v="225"/>
    <n v="664347"/>
    <n v="664.34699999999998"/>
  </r>
  <r>
    <n v="164"/>
    <s v="Tifert"/>
    <n v="877710"/>
    <x v="34"/>
    <n v="65"/>
    <s v="Sfax"/>
    <x v="6"/>
    <x v="4"/>
    <s v="Turbine vapeur"/>
    <n v="2017"/>
    <n v="24000"/>
    <n v="16000"/>
    <n v="75936.800000000003"/>
    <n v="75474.857000000004"/>
    <n v="461.9429999999993"/>
    <x v="0"/>
    <x v="5"/>
    <n v="10000"/>
    <n v="14186143"/>
    <n v="14186.143"/>
  </r>
  <r>
    <n v="165"/>
    <s v="Ste DAS"/>
    <n v="877265"/>
    <x v="34"/>
    <n v="65"/>
    <s v="Sfax"/>
    <x v="2"/>
    <x v="0"/>
    <s v="Photovoltaïque"/>
    <n v="2017"/>
    <n v="24"/>
    <n v="24"/>
    <n v="0"/>
    <n v="0"/>
    <n v="0"/>
    <x v="0"/>
    <x v="5"/>
    <n v="25"/>
    <n v="244950"/>
    <n v="244.95"/>
  </r>
  <r>
    <n v="166"/>
    <s v="GCT 2"/>
    <n v="877700"/>
    <x v="34"/>
    <n v="65"/>
    <s v="Sfax"/>
    <x v="6"/>
    <x v="4"/>
    <s v="Turbine vapeur"/>
    <n v="2017"/>
    <n v="18400"/>
    <n v="18400"/>
    <n v="25938"/>
    <n v="25931"/>
    <n v="7"/>
    <x v="0"/>
    <x v="5"/>
    <n v="8000"/>
    <n v="31199376"/>
    <n v="31199.376"/>
  </r>
  <r>
    <n v="167"/>
    <s v="Trapsa"/>
    <n v="877600"/>
    <x v="34"/>
    <n v="65"/>
    <s v="Sfax"/>
    <x v="3"/>
    <x v="3"/>
    <s v="Moteur"/>
    <n v="2018"/>
    <n v="1500"/>
    <n v="1500"/>
    <n v="677.4"/>
    <n v="677.4"/>
    <n v="0"/>
    <x v="1"/>
    <x v="5"/>
    <n v="0"/>
    <n v="0"/>
    <n v="0"/>
  </r>
  <r>
    <n v="168"/>
    <s v="Trapsa"/>
    <n v="877600"/>
    <x v="34"/>
    <n v="65"/>
    <s v="Sfax"/>
    <x v="3"/>
    <x v="3"/>
    <s v="Moteur"/>
    <n v="2018"/>
    <n v="500"/>
    <n v="500"/>
    <n v="324"/>
    <n v="324"/>
    <n v="0"/>
    <x v="1"/>
    <x v="5"/>
    <n v="400"/>
    <n v="916467"/>
    <n v="916.46699999999998"/>
  </r>
  <r>
    <n v="169"/>
    <s v="Trapsa sp3"/>
    <n v="877600"/>
    <x v="34"/>
    <n v="65"/>
    <s v="Sfax"/>
    <x v="3"/>
    <x v="3"/>
    <s v="Moteur"/>
    <n v="2013"/>
    <n v="400"/>
    <n v="400"/>
    <n v="350.42"/>
    <n v="350.42"/>
    <n v="0"/>
    <x v="1"/>
    <x v="5"/>
    <n v="0"/>
    <n v="0"/>
    <n v="0"/>
  </r>
  <r>
    <n v="171"/>
    <s v="SOCEPA"/>
    <n v="808220"/>
    <x v="17"/>
    <n v="93"/>
    <s v="Sfax"/>
    <x v="1"/>
    <x v="0"/>
    <s v="Photovoltaïque"/>
    <n v="1987"/>
    <n v="180"/>
    <n v="180"/>
    <n v="0"/>
    <n v="0"/>
    <n v="0"/>
    <x v="0"/>
    <x v="5"/>
    <n v="200"/>
    <n v="919531"/>
    <n v="919.53099999999995"/>
  </r>
  <r>
    <n v="172"/>
    <s v="Sorimex"/>
    <n v="804380"/>
    <x v="17"/>
    <n v="93"/>
    <s v="Sfax"/>
    <x v="11"/>
    <x v="0"/>
    <s v="Photovoltaïque"/>
    <n v="1960"/>
    <n v="141.21"/>
    <n v="141.21"/>
    <n v="0"/>
    <n v="0"/>
    <n v="0"/>
    <x v="0"/>
    <x v="5"/>
    <n v="700"/>
    <n v="1142907"/>
    <n v="1142.9069999999999"/>
  </r>
  <r>
    <n v="173"/>
    <s v="STIPLAST"/>
    <n v="814580"/>
    <x v="17"/>
    <n v="93"/>
    <s v="Sfax"/>
    <x v="11"/>
    <x v="0"/>
    <s v="Photovoltaïque"/>
    <n v="1960"/>
    <n v="60"/>
    <n v="60"/>
    <n v="88.927000000000007"/>
    <n v="66.2"/>
    <n v="22.727000000000004"/>
    <x v="0"/>
    <x v="5"/>
    <n v="0"/>
    <n v="0"/>
    <n v="0"/>
  </r>
  <r>
    <n v="174"/>
    <s v="Designe Mode"/>
    <n v="813291"/>
    <x v="17"/>
    <n v="93"/>
    <s v="Sfax"/>
    <x v="5"/>
    <x v="0"/>
    <s v="Photovoltaïque"/>
    <n v="1960"/>
    <n v="39.270000000000003"/>
    <n v="39.270000000000003"/>
    <n v="0"/>
    <n v="0"/>
    <n v="0"/>
    <x v="0"/>
    <x v="5"/>
    <n v="100"/>
    <n v="96131"/>
    <n v="96.131"/>
  </r>
  <r>
    <n v="175"/>
    <s v="EVA"/>
    <n v="816430"/>
    <x v="17"/>
    <n v="93"/>
    <s v="Sfax"/>
    <x v="9"/>
    <x v="0"/>
    <s v="Photovoltaïque"/>
    <n v="2019"/>
    <n v="60"/>
    <n v="60"/>
    <n v="0"/>
    <n v="0"/>
    <n v="0"/>
    <x v="0"/>
    <x v="5"/>
    <n v="120"/>
    <n v="179074"/>
    <n v="179.07400000000001"/>
  </r>
  <r>
    <n v="178"/>
    <s v="Cotufas"/>
    <n v="814550"/>
    <x v="17"/>
    <n v="93"/>
    <s v="Sfax"/>
    <x v="9"/>
    <x v="0"/>
    <s v="Photovoltaïque"/>
    <n v="2015"/>
    <n v="128.06"/>
    <n v="128.06"/>
    <n v="0"/>
    <n v="0"/>
    <n v="0"/>
    <x v="0"/>
    <x v="5"/>
    <n v="125"/>
    <n v="302453"/>
    <n v="302.45299999999997"/>
  </r>
  <r>
    <n v="181"/>
    <s v="SOPAL"/>
    <n v="834670"/>
    <x v="17"/>
    <n v="93"/>
    <s v="Sfax"/>
    <x v="10"/>
    <x v="0"/>
    <s v="Photovoltaïque"/>
    <n v="2019"/>
    <n v="99.51"/>
    <n v="99.51"/>
    <n v="0"/>
    <n v="0"/>
    <n v="0"/>
    <x v="0"/>
    <x v="5"/>
    <n v="350"/>
    <n v="729714"/>
    <n v="729.71400000000006"/>
  </r>
  <r>
    <n v="185"/>
    <s v="Sifcol"/>
    <n v="833170"/>
    <x v="17"/>
    <n v="93"/>
    <s v="Sfax"/>
    <x v="6"/>
    <x v="0"/>
    <s v="Photovoltaïque"/>
    <n v="2015"/>
    <n v="40.200000000000003"/>
    <n v="40.200000000000003"/>
    <n v="0"/>
    <n v="0"/>
    <n v="0"/>
    <x v="0"/>
    <x v="5"/>
    <n v="110"/>
    <n v="94775"/>
    <n v="94.775000000000006"/>
  </r>
  <r>
    <n v="186"/>
    <s v="ENIS"/>
    <n v="830090"/>
    <x v="17"/>
    <n v="93"/>
    <s v="Sfax"/>
    <x v="11"/>
    <x v="0"/>
    <s v="Photovoltaïque"/>
    <n v="2019"/>
    <n v="11"/>
    <n v="11"/>
    <n v="8364"/>
    <n v="8364"/>
    <n v="0"/>
    <x v="0"/>
    <x v="5"/>
    <n v="550"/>
    <n v="771140"/>
    <n v="771.14"/>
  </r>
  <r>
    <n v="187"/>
    <s v="ENIS"/>
    <n v="830090"/>
    <x v="17"/>
    <n v="93"/>
    <s v="Sfax"/>
    <x v="11"/>
    <x v="0"/>
    <s v="Photovoltaïque"/>
    <n v="2019"/>
    <n v="2"/>
    <n v="2"/>
    <n v="2120"/>
    <n v="2120"/>
    <n v="0"/>
    <x v="0"/>
    <x v="5"/>
    <n v="0"/>
    <n v="0"/>
    <n v="0"/>
  </r>
  <r>
    <n v="191"/>
    <s v="Confiserie triki"/>
    <n v="832900"/>
    <x v="17"/>
    <n v="93"/>
    <s v="Sfax"/>
    <x v="1"/>
    <x v="1"/>
    <s v="Moteur"/>
    <n v="2017"/>
    <n v="2200"/>
    <n v="1900"/>
    <n v="11160.231"/>
    <n v="8385.93"/>
    <n v="2774.3009999999995"/>
    <x v="0"/>
    <x v="5"/>
    <n v="2000"/>
    <n v="2287787"/>
    <n v="2287.7869999999998"/>
  </r>
  <r>
    <n v="192"/>
    <s v="Pharmacare"/>
    <n v="895551"/>
    <x v="35"/>
    <n v="64"/>
    <s v="Sfax"/>
    <x v="6"/>
    <x v="0"/>
    <s v="Photovoltaïque"/>
    <n v="2016"/>
    <n v="107.2"/>
    <n v="107.2"/>
    <n v="0"/>
    <n v="0"/>
    <n v="0"/>
    <x v="0"/>
    <x v="5"/>
    <n v="0"/>
    <n v="0"/>
    <n v="0"/>
  </r>
  <r>
    <n v="193"/>
    <s v="Wieek"/>
    <n v="999999"/>
    <x v="35"/>
    <n v="64"/>
    <s v="Sfax"/>
    <x v="2"/>
    <x v="0"/>
    <s v="Photovoltaïque"/>
    <n v="2016"/>
    <n v="69.989999999999995"/>
    <n v="66.989999999999995"/>
    <n v="66.2"/>
    <n v="66.2"/>
    <n v="0"/>
    <x v="0"/>
    <x v="5"/>
    <n v="0"/>
    <n v="0"/>
    <n v="0"/>
  </r>
  <r>
    <n v="195"/>
    <s v="Tuni food"/>
    <n v="857730"/>
    <x v="35"/>
    <n v="64"/>
    <s v="Sfax"/>
    <x v="1"/>
    <x v="0"/>
    <s v="Photovoltaïque"/>
    <n v="2008"/>
    <n v="102.6"/>
    <n v="102.6"/>
    <n v="0"/>
    <n v="0"/>
    <n v="0"/>
    <x v="0"/>
    <x v="5"/>
    <n v="150"/>
    <n v="220082"/>
    <n v="220.08199999999999"/>
  </r>
  <r>
    <n v="196"/>
    <s v="D'Esquare"/>
    <n v="857396"/>
    <x v="35"/>
    <n v="64"/>
    <s v="Sfax"/>
    <x v="9"/>
    <x v="0"/>
    <s v="Photovoltaïque"/>
    <n v="2017"/>
    <n v="76.319999999999993"/>
    <n v="76.319999999999993"/>
    <n v="79.58"/>
    <n v="79.58"/>
    <n v="0"/>
    <x v="0"/>
    <x v="5"/>
    <n v="150"/>
    <n v="130461"/>
    <n v="130.46100000000001"/>
  </r>
  <r>
    <n v="198"/>
    <s v="Ali Aroussi"/>
    <n v="999999"/>
    <x v="35"/>
    <n v="64"/>
    <s v="Sfax"/>
    <x v="2"/>
    <x v="0"/>
    <s v="Photovoltaïque"/>
    <n v="2018"/>
    <n v="25"/>
    <n v="25"/>
    <n v="38.25"/>
    <n v="38.25"/>
    <n v="0"/>
    <x v="1"/>
    <x v="5"/>
    <n v="0"/>
    <n v="0"/>
    <n v="0"/>
  </r>
  <r>
    <n v="199"/>
    <s v="Station de pompage soned Ben guerdan"/>
    <n v="948680"/>
    <x v="36"/>
    <m/>
    <s v="Sud"/>
    <x v="2"/>
    <x v="0"/>
    <s v="Photovoltaïque"/>
    <n v="2019"/>
    <n v="211"/>
    <n v="211"/>
    <n v="335.75"/>
    <n v="312.05"/>
    <n v="23.699999999999989"/>
    <x v="0"/>
    <x v="5"/>
    <n v="215"/>
    <n v="508783"/>
    <n v="508.78300000000002"/>
  </r>
  <r>
    <n v="201"/>
    <s v="Hôtel Plaza"/>
    <n v="949300"/>
    <x v="27"/>
    <n v="98"/>
    <s v="Sud"/>
    <x v="0"/>
    <x v="0"/>
    <s v="Photovoltaïque"/>
    <n v="2018"/>
    <n v="128"/>
    <n v="128"/>
    <n v="0"/>
    <n v="0"/>
    <n v="0"/>
    <x v="0"/>
    <x v="5"/>
    <n v="565"/>
    <n v="1886350"/>
    <n v="1886.35"/>
  </r>
  <r>
    <n v="203"/>
    <s v="AIC BOU SIOUF2"/>
    <n v="970785"/>
    <x v="37"/>
    <m/>
    <s v="Sud"/>
    <x v="2"/>
    <x v="0"/>
    <s v="Photovoltaïque"/>
    <n v="2019"/>
    <n v="67"/>
    <n v="67"/>
    <n v="0"/>
    <n v="0"/>
    <n v="0"/>
    <x v="0"/>
    <x v="5"/>
    <n v="20"/>
    <n v="114730"/>
    <n v="114.73"/>
  </r>
  <r>
    <n v="204"/>
    <s v="AIC JADAIDA"/>
    <n v="970579"/>
    <x v="37"/>
    <m/>
    <s v="Sud"/>
    <x v="2"/>
    <x v="0"/>
    <s v="Photovoltaïque"/>
    <n v="2013"/>
    <n v="67"/>
    <n v="67"/>
    <n v="0"/>
    <n v="0"/>
    <n v="0"/>
    <x v="0"/>
    <x v="5"/>
    <n v="0"/>
    <n v="0"/>
    <n v="0"/>
  </r>
  <r>
    <n v="205"/>
    <s v="SEREE"/>
    <n v="969040"/>
    <x v="37"/>
    <m/>
    <s v="Sud"/>
    <x v="11"/>
    <x v="5"/>
    <s v="Photovoltaïque"/>
    <n v="2019"/>
    <n v="10000"/>
    <n v="10000"/>
    <n v="0"/>
    <n v="0"/>
    <n v="0"/>
    <x v="0"/>
    <x v="5"/>
    <n v="0"/>
    <n v="0"/>
    <n v="0"/>
  </r>
  <r>
    <n v="207"/>
    <s v="Poulailler ELMAJD"/>
    <n v="894500"/>
    <x v="38"/>
    <n v="94"/>
    <s v="Sud"/>
    <x v="2"/>
    <x v="0"/>
    <s v="Photovoltaïque"/>
    <n v="2004"/>
    <n v="22.5"/>
    <n v="22.5"/>
    <n v="35"/>
    <n v="32.549999999999997"/>
    <n v="2.4500000000000028"/>
    <x v="0"/>
    <x v="5"/>
    <n v="100"/>
    <n v="226461"/>
    <n v="226.46100000000001"/>
  </r>
  <r>
    <n v="208"/>
    <s v="Poulailler ALMAJD"/>
    <n v="894500"/>
    <x v="38"/>
    <n v="94"/>
    <s v="Sud"/>
    <x v="2"/>
    <x v="0"/>
    <s v="Photovoltaïque"/>
    <n v="2019"/>
    <n v="8.8000000000000007"/>
    <n v="8.8000000000000007"/>
    <n v="18.13"/>
    <n v="18.13"/>
    <n v="0"/>
    <x v="1"/>
    <x v="5"/>
    <n v="0"/>
    <n v="0"/>
    <n v="0"/>
  </r>
  <r>
    <n v="209"/>
    <s v="Poulailler AL ONS"/>
    <n v="894650"/>
    <x v="38"/>
    <n v="94"/>
    <s v="Sud"/>
    <x v="2"/>
    <x v="0"/>
    <s v="Photovoltaïque"/>
    <n v="2019"/>
    <n v="26.25"/>
    <n v="26.25"/>
    <n v="46.3"/>
    <n v="43.05"/>
    <n v="3.25"/>
    <x v="0"/>
    <x v="5"/>
    <n v="150"/>
    <n v="290804"/>
    <n v="290.80399999999997"/>
  </r>
  <r>
    <n v="212"/>
    <s v="ICM"/>
    <n v="888050"/>
    <x v="38"/>
    <n v="94"/>
    <s v="Sud"/>
    <x v="6"/>
    <x v="4"/>
    <s v="Turbine vapeur"/>
    <n v="2015"/>
    <n v="3800"/>
    <n v="1980"/>
    <n v="19842.599999999999"/>
    <n v="19010.2"/>
    <n v="832.39999999999782"/>
    <x v="0"/>
    <x v="5"/>
    <n v="10000"/>
    <n v="28131397"/>
    <n v="28131.397000000001"/>
  </r>
  <r>
    <n v="213"/>
    <s v="AL KIMIA"/>
    <n v="901690"/>
    <x v="38"/>
    <n v="94"/>
    <s v="Sud"/>
    <x v="6"/>
    <x v="1"/>
    <s v="Moteur"/>
    <n v="2018"/>
    <n v="4400"/>
    <n v="4000"/>
    <n v="29534.6"/>
    <n v="26123.200000000001"/>
    <n v="3411.3999999999978"/>
    <x v="0"/>
    <x v="5"/>
    <n v="0"/>
    <n v="0"/>
    <n v="0"/>
  </r>
  <r>
    <n v="214"/>
    <s v="DAP"/>
    <n v="901720"/>
    <x v="38"/>
    <n v="94"/>
    <s v="Sud"/>
    <x v="6"/>
    <x v="4"/>
    <s v="Turbine vapeur"/>
    <n v="2013"/>
    <n v="7200"/>
    <n v="4000"/>
    <n v="19480"/>
    <n v="19476.23"/>
    <n v="3.7700000000004366"/>
    <x v="0"/>
    <x v="5"/>
    <n v="0"/>
    <n v="0"/>
    <n v="0"/>
  </r>
  <r>
    <n v="215"/>
    <s v="DAP"/>
    <n v="901090"/>
    <x v="38"/>
    <n v="94"/>
    <s v="Sud"/>
    <x v="6"/>
    <x v="4"/>
    <s v="Turbine vapeur"/>
    <n v="2019"/>
    <n v="20000"/>
    <n v="14500"/>
    <n v="56653.82"/>
    <n v="56644.06"/>
    <n v="9.7600000000020373"/>
    <x v="0"/>
    <x v="5"/>
    <n v="0"/>
    <n v="0"/>
    <n v="0"/>
  </r>
  <r>
    <n v="216"/>
    <s v="Pet Crystal"/>
    <n v="901330"/>
    <x v="38"/>
    <n v="94"/>
    <s v="Sud"/>
    <x v="9"/>
    <x v="1"/>
    <s v="Moteur"/>
    <n v="2015"/>
    <n v="4400"/>
    <n v="3500"/>
    <n v="19545.759999999998"/>
    <n v="10459.200000000001"/>
    <n v="9086.5599999999977"/>
    <x v="0"/>
    <x v="5"/>
    <n v="0"/>
    <n v="0"/>
    <n v="0"/>
  </r>
  <r>
    <n v="217"/>
    <s v="Désert joy"/>
    <n v="896140"/>
    <x v="38"/>
    <n v="94"/>
    <s v="Sud"/>
    <x v="2"/>
    <x v="0"/>
    <s v="Photovoltaïque"/>
    <n v="1978"/>
    <n v="700"/>
    <n v="700"/>
    <n v="300"/>
    <n v="300"/>
    <n v="0"/>
    <x v="1"/>
    <x v="5"/>
    <n v="1000"/>
    <n v="857547"/>
    <n v="857.54700000000003"/>
  </r>
  <r>
    <n v="218"/>
    <s v="Désert joy1"/>
    <n v="884600"/>
    <x v="38"/>
    <n v="94"/>
    <s v="Sud"/>
    <x v="2"/>
    <x v="0"/>
    <s v="Photovoltaïque"/>
    <n v="2017"/>
    <n v="160"/>
    <n v="160"/>
    <n v="0"/>
    <n v="0"/>
    <n v="0"/>
    <x v="1"/>
    <x v="5"/>
    <n v="0"/>
    <n v="0"/>
    <n v="0"/>
  </r>
  <r>
    <n v="219"/>
    <s v="CFPTI Hamma"/>
    <n v="899100"/>
    <x v="38"/>
    <n v="94"/>
    <s v="Sud"/>
    <x v="11"/>
    <x v="0"/>
    <s v="Photovoltaïque"/>
    <n v="1982"/>
    <n v="21"/>
    <n v="21"/>
    <n v="36.6"/>
    <n v="34.6"/>
    <n v="2"/>
    <x v="0"/>
    <x v="5"/>
    <n v="80"/>
    <n v="44187"/>
    <n v="44.186999999999998"/>
  </r>
  <r>
    <n v="220"/>
    <s v="ISET Gabes"/>
    <n v="883150"/>
    <x v="38"/>
    <n v="94"/>
    <s v="Sud"/>
    <x v="11"/>
    <x v="0"/>
    <s v="Photovoltaïque"/>
    <n v="1977"/>
    <n v="3.6"/>
    <n v="3.6"/>
    <n v="5.6"/>
    <n v="5.0999999999999996"/>
    <n v="0.5"/>
    <x v="0"/>
    <x v="5"/>
    <n v="300"/>
    <n v="162265"/>
    <n v="162.26499999999999"/>
  </r>
  <r>
    <n v="221"/>
    <s v="OMV"/>
    <n v="901570"/>
    <x v="38"/>
    <n v="94"/>
    <s v="Sud"/>
    <x v="3"/>
    <x v="2"/>
    <s v="Turbine à Gaz"/>
    <n v="2017"/>
    <n v="5600"/>
    <n v="1400"/>
    <n v="0"/>
    <n v="0"/>
    <n v="0"/>
    <x v="0"/>
    <x v="5"/>
    <n v="0"/>
    <n v="0"/>
    <n v="0"/>
  </r>
  <r>
    <n v="222"/>
    <s v="ENIG"/>
    <n v="882150"/>
    <x v="38"/>
    <n v="94"/>
    <s v="Sud"/>
    <x v="11"/>
    <x v="0"/>
    <s v="Photovoltaïque"/>
    <n v="2018"/>
    <n v="3.3"/>
    <n v="3.3"/>
    <n v="0"/>
    <n v="0"/>
    <n v="0"/>
    <x v="1"/>
    <x v="5"/>
    <n v="0"/>
    <n v="0"/>
    <n v="0"/>
  </r>
  <r>
    <n v="224"/>
    <s v="GDA ZARAT"/>
    <n v="907010"/>
    <x v="38"/>
    <n v="94"/>
    <s v="Sud"/>
    <x v="2"/>
    <x v="0"/>
    <s v="Photovoltaïque"/>
    <n v="2014"/>
    <n v="20.8"/>
    <n v="20.8"/>
    <n v="4.21"/>
    <n v="3"/>
    <n v="1.21"/>
    <x v="0"/>
    <x v="5"/>
    <n v="27"/>
    <n v="196972"/>
    <n v="196.97200000000001"/>
  </r>
  <r>
    <n v="225"/>
    <s v="APO"/>
    <n v="874120"/>
    <x v="34"/>
    <n v="65"/>
    <s v="Sfax"/>
    <x v="3"/>
    <x v="3"/>
    <s v="Turbine à Gaz"/>
    <n v="2017"/>
    <n v="60000"/>
    <n v="14000"/>
    <n v="113800"/>
    <n v="113800"/>
    <n v="0"/>
    <x v="1"/>
    <x v="5"/>
    <n v="600"/>
    <n v="263456"/>
    <n v="263.45600000000002"/>
  </r>
  <r>
    <n v="226"/>
    <s v="APO 2"/>
    <n v="874131"/>
    <x v="34"/>
    <n v="65"/>
    <s v="Sfax"/>
    <x v="3"/>
    <x v="3"/>
    <s v="Turbine à Gaz"/>
    <n v="2019"/>
    <n v="32000"/>
    <n v="8500"/>
    <n v="35700"/>
    <n v="35700"/>
    <n v="0"/>
    <x v="1"/>
    <x v="5"/>
    <n v="800"/>
    <n v="362213"/>
    <n v="362.21300000000002"/>
  </r>
  <r>
    <n v="229"/>
    <s v="Gct gafsa 2"/>
    <n v="765220"/>
    <x v="15"/>
    <n v="95"/>
    <s v="Sud ouest"/>
    <x v="6"/>
    <x v="4"/>
    <s v="Turbine vapeur"/>
    <n v="2019"/>
    <n v="24000"/>
    <n v="16000"/>
    <n v="0"/>
    <n v="0"/>
    <n v="0"/>
    <x v="0"/>
    <x v="5"/>
    <n v="4000"/>
    <n v="3335854"/>
    <n v="3335.8539999999998"/>
  </r>
  <r>
    <n v="230"/>
    <s v="CPG1 Gafsa"/>
    <n v="765200"/>
    <x v="15"/>
    <n v="95"/>
    <s v="Sud ouest"/>
    <x v="6"/>
    <x v="4"/>
    <s v="Turbine vapeur"/>
    <n v="1994"/>
    <n v="15200"/>
    <n v="8000"/>
    <n v="27991.200000000001"/>
    <n v="27598.799999999999"/>
    <n v="392.40000000000146"/>
    <x v="0"/>
    <x v="5"/>
    <n v="7000"/>
    <n v="18089476"/>
    <n v="18089.475999999999"/>
  </r>
  <r>
    <n v="231"/>
    <s v="Palma des eaux"/>
    <n v="773300"/>
    <x v="15"/>
    <n v="95"/>
    <s v="Sud ouest"/>
    <x v="1"/>
    <x v="0"/>
    <s v="Photovoltaïque"/>
    <n v="1994"/>
    <n v="506"/>
    <n v="506"/>
    <n v="0"/>
    <n v="0"/>
    <n v="0"/>
    <x v="0"/>
    <x v="5"/>
    <n v="500"/>
    <n v="2665072"/>
    <n v="2665.0720000000001"/>
  </r>
  <r>
    <n v="232"/>
    <s v="Agriculture Gouadria"/>
    <n v="287265"/>
    <x v="15"/>
    <n v="95"/>
    <s v="Sud ouest"/>
    <x v="2"/>
    <x v="0"/>
    <s v="Photovoltaïque"/>
    <n v="2019"/>
    <n v="33"/>
    <n v="33"/>
    <n v="56.1"/>
    <n v="56.1"/>
    <n v="0"/>
    <x v="1"/>
    <x v="5"/>
    <n v="0"/>
    <n v="0"/>
    <n v="0"/>
  </r>
  <r>
    <n v="234"/>
    <s v="Mohamed GOUADRIA"/>
    <n v="999999"/>
    <x v="15"/>
    <n v="95"/>
    <s v="Sud ouest"/>
    <x v="2"/>
    <x v="0"/>
    <s v="Photovoltaïque"/>
    <n v="2019"/>
    <n v="60.5"/>
    <n v="60.5"/>
    <n v="0"/>
    <n v="0"/>
    <n v="0"/>
    <x v="1"/>
    <x v="5"/>
    <n v="0"/>
    <n v="0"/>
    <n v="0"/>
  </r>
  <r>
    <n v="235"/>
    <s v="Agriculture Gouadria"/>
    <n v="999999"/>
    <x v="15"/>
    <n v="95"/>
    <s v="Sud ouest"/>
    <x v="2"/>
    <x v="0"/>
    <s v="Photovoltaïque"/>
    <n v="1985"/>
    <n v="60.5"/>
    <n v="60.5"/>
    <n v="0"/>
    <n v="0"/>
    <n v="0"/>
    <x v="1"/>
    <x v="5"/>
    <n v="0"/>
    <n v="0"/>
    <n v="0"/>
  </r>
  <r>
    <n v="237"/>
    <s v="Agriculture Gouadria"/>
    <n v="999999"/>
    <x v="15"/>
    <n v="95"/>
    <s v="Sud ouest"/>
    <x v="2"/>
    <x v="0"/>
    <s v="Photovoltaïque"/>
    <n v="2018"/>
    <n v="33"/>
    <n v="33"/>
    <n v="0"/>
    <n v="0"/>
    <n v="0"/>
    <x v="1"/>
    <x v="5"/>
    <n v="0"/>
    <n v="0"/>
    <n v="0"/>
  </r>
  <r>
    <n v="239"/>
    <s v="Mohamed GOUADRIA"/>
    <n v="999999"/>
    <x v="15"/>
    <n v="95"/>
    <s v="Sud ouest"/>
    <x v="2"/>
    <x v="0"/>
    <s v="Photovoltaïque"/>
    <n v="2019"/>
    <n v="33"/>
    <n v="33"/>
    <n v="53.8"/>
    <n v="53.8"/>
    <n v="0"/>
    <x v="1"/>
    <x v="5"/>
    <n v="0"/>
    <n v="0"/>
    <n v="0"/>
  </r>
  <r>
    <n v="241"/>
    <s v="Kamel GAFSI"/>
    <n v="770220"/>
    <x v="15"/>
    <n v="95"/>
    <s v="Sud ouest"/>
    <x v="2"/>
    <x v="0"/>
    <s v="Photovoltaïque"/>
    <n v="2019"/>
    <n v="47.5"/>
    <n v="47.5"/>
    <n v="0"/>
    <n v="0"/>
    <n v="0"/>
    <x v="1"/>
    <x v="5"/>
    <n v="17"/>
    <n v="275842"/>
    <n v="275.84199999999998"/>
  </r>
  <r>
    <n v="243"/>
    <s v="Perenco"/>
    <n v="921720"/>
    <x v="39"/>
    <m/>
    <s v="Sud"/>
    <x v="3"/>
    <x v="3"/>
    <s v="Moteur"/>
    <n v="2018"/>
    <n v="385"/>
    <n v="385"/>
    <n v="0"/>
    <n v="0"/>
    <n v="0"/>
    <x v="1"/>
    <x v="5"/>
    <n v="225"/>
    <n v="140014"/>
    <n v="140.01400000000001"/>
  </r>
  <r>
    <n v="244"/>
    <s v="GDA SOMAA"/>
    <n v="920350"/>
    <x v="39"/>
    <m/>
    <s v="Sud"/>
    <x v="2"/>
    <x v="0"/>
    <s v="Photovoltaïque"/>
    <n v="2019"/>
    <n v="16.8"/>
    <n v="16.8"/>
    <n v="0"/>
    <n v="0"/>
    <n v="0"/>
    <x v="0"/>
    <x v="5"/>
    <n v="62"/>
    <n v="46335"/>
    <n v="46.335000000000001"/>
  </r>
  <r>
    <n v="246"/>
    <s v="Prenenco DOUZ NORD"/>
    <n v="838250"/>
    <x v="39"/>
    <m/>
    <s v="Sud"/>
    <x v="3"/>
    <x v="3"/>
    <s v="Moteur"/>
    <n v="2019"/>
    <n v="1000"/>
    <n v="250"/>
    <n v="150"/>
    <n v="150"/>
    <n v="0"/>
    <x v="1"/>
    <x v="5"/>
    <n v="30"/>
    <n v="37647"/>
    <n v="37.646999999999998"/>
  </r>
  <r>
    <n v="248"/>
    <s v="Centre de formation kastilia"/>
    <n v="784201"/>
    <x v="16"/>
    <n v="97"/>
    <s v="Sud ouest"/>
    <x v="11"/>
    <x v="0"/>
    <s v="Photovoltaïque"/>
    <n v="1998"/>
    <n v="24"/>
    <n v="24"/>
    <n v="41.76"/>
    <n v="31.48"/>
    <n v="10.279999999999998"/>
    <x v="0"/>
    <x v="5"/>
    <n v="0"/>
    <n v="0"/>
    <n v="0"/>
  </r>
  <r>
    <n v="249"/>
    <s v="Hôpital régional hezoua"/>
    <n v="797475"/>
    <x v="16"/>
    <n v="97"/>
    <s v="Sud ouest"/>
    <x v="11"/>
    <x v="0"/>
    <s v="Photovoltaïque"/>
    <n v="2011"/>
    <n v="25"/>
    <n v="25"/>
    <n v="0"/>
    <n v="0"/>
    <n v="0"/>
    <x v="0"/>
    <x v="5"/>
    <n v="128"/>
    <n v="85841"/>
    <n v="85.840999999999994"/>
  </r>
  <r>
    <n v="250"/>
    <s v="Frigo béni ghribi"/>
    <n v="797750"/>
    <x v="16"/>
    <n v="97"/>
    <s v="Sud ouest"/>
    <x v="2"/>
    <x v="0"/>
    <s v="Photovoltaïque"/>
    <n v="2017"/>
    <n v="5"/>
    <n v="5"/>
    <n v="8.67"/>
    <n v="6.8"/>
    <n v="1.87"/>
    <x v="0"/>
    <x v="5"/>
    <n v="128"/>
    <n v="280644"/>
    <n v="280.64400000000001"/>
  </r>
  <r>
    <n v="251"/>
    <s v="CRG HEZOUA"/>
    <n v="797755"/>
    <x v="16"/>
    <n v="97"/>
    <s v="Sud ouest"/>
    <x v="2"/>
    <x v="0"/>
    <s v="Photovoltaïque"/>
    <n v="2013"/>
    <n v="5.7"/>
    <n v="5.7"/>
    <n v="9.7899999999999991"/>
    <n v="8.1999999999999993"/>
    <n v="1.5899999999999999"/>
    <x v="0"/>
    <x v="5"/>
    <n v="0"/>
    <n v="0"/>
    <n v="0"/>
  </r>
  <r>
    <n v="252"/>
    <s v="Société FARAH TRAIDING"/>
    <n v="795341"/>
    <x v="16"/>
    <n v="97"/>
    <s v="Sud ouest"/>
    <x v="11"/>
    <x v="0"/>
    <s v="Photovoltaïque"/>
    <n v="2018"/>
    <n v="5.7"/>
    <n v="5.7"/>
    <n v="0"/>
    <n v="0"/>
    <n v="0"/>
    <x v="0"/>
    <x v="5"/>
    <n v="50"/>
    <n v="32696"/>
    <n v="32.695999999999998"/>
  </r>
  <r>
    <n v="253"/>
    <s v="South dattes"/>
    <n v="795078"/>
    <x v="16"/>
    <n v="97"/>
    <s v="Sud ouest"/>
    <x v="2"/>
    <x v="0"/>
    <s v="Photovoltaïque"/>
    <n v="2018"/>
    <n v="40"/>
    <n v="40"/>
    <n v="0"/>
    <n v="0"/>
    <n v="0"/>
    <x v="0"/>
    <x v="5"/>
    <n v="0"/>
    <n v="0"/>
    <n v="0"/>
  </r>
  <r>
    <n v="254"/>
    <s v="Société DEGLA EN BRANCHE"/>
    <n v="787521"/>
    <x v="16"/>
    <n v="97"/>
    <s v="Sud ouest"/>
    <x v="2"/>
    <x v="0"/>
    <s v="Photovoltaïque"/>
    <n v="2018"/>
    <n v="5.5"/>
    <n v="5.5"/>
    <n v="0"/>
    <n v="0"/>
    <n v="0"/>
    <x v="0"/>
    <x v="5"/>
    <n v="50"/>
    <n v="84910"/>
    <n v="84.91"/>
  </r>
  <r>
    <n v="255"/>
    <s v="ISET Tozeur"/>
    <n v="791495"/>
    <x v="16"/>
    <n v="97"/>
    <s v="Sud ouest"/>
    <x v="11"/>
    <x v="0"/>
    <s v="Photovoltaïque"/>
    <n v="2014"/>
    <n v="2"/>
    <n v="2"/>
    <n v="2.64"/>
    <n v="2.61"/>
    <n v="3.0000000000000249E-2"/>
    <x v="0"/>
    <x v="5"/>
    <n v="200"/>
    <n v="194425"/>
    <n v="194.42500000000001"/>
  </r>
  <r>
    <n v="256"/>
    <s v="ISET Tozeur"/>
    <n v="791495"/>
    <x v="16"/>
    <n v="97"/>
    <s v="Sud ouest"/>
    <x v="11"/>
    <x v="0"/>
    <s v="Photovoltaïque"/>
    <n v="2015"/>
    <n v="18"/>
    <n v="18"/>
    <n v="0"/>
    <n v="0"/>
    <n v="0"/>
    <x v="0"/>
    <x v="5"/>
    <n v="0"/>
    <n v="0"/>
    <n v="0"/>
  </r>
  <r>
    <n v="257"/>
    <s v="Société Al itha1"/>
    <n v="754825"/>
    <x v="40"/>
    <m/>
    <s v="Sud ouest"/>
    <x v="2"/>
    <x v="0"/>
    <s v="Photovoltaïque"/>
    <n v="2016"/>
    <n v="151.80000000000001"/>
    <n v="151.80000000000001"/>
    <n v="0"/>
    <n v="0"/>
    <n v="0"/>
    <x v="0"/>
    <x v="5"/>
    <n v="50"/>
    <n v="600909"/>
    <n v="600.90899999999999"/>
  </r>
  <r>
    <n v="258"/>
    <s v="Société Al itha2"/>
    <n v="754828"/>
    <x v="40"/>
    <m/>
    <s v="Sud ouest"/>
    <x v="2"/>
    <x v="0"/>
    <s v="Photovoltaïque"/>
    <n v="2015"/>
    <n v="225.45"/>
    <n v="225.45"/>
    <n v="0"/>
    <n v="0"/>
    <n v="0"/>
    <x v="0"/>
    <x v="5"/>
    <n v="70"/>
    <n v="849609"/>
    <n v="849.60900000000004"/>
  </r>
  <r>
    <n v="259"/>
    <s v="Société Al itha3"/>
    <n v="754822"/>
    <x v="40"/>
    <m/>
    <s v="Sud ouest"/>
    <x v="2"/>
    <x v="0"/>
    <s v="Photovoltaïque"/>
    <n v="2016"/>
    <n v="113.4"/>
    <n v="113.4"/>
    <n v="0"/>
    <n v="0"/>
    <n v="0"/>
    <x v="0"/>
    <x v="5"/>
    <n v="50"/>
    <n v="416584"/>
    <n v="416.584"/>
  </r>
  <r>
    <n v="260"/>
    <s v="Al itha4"/>
    <n v="754830"/>
    <x v="40"/>
    <m/>
    <s v="Sud ouest"/>
    <x v="2"/>
    <x v="0"/>
    <s v="Photovoltaïque"/>
    <n v="2015"/>
    <n v="211.5"/>
    <n v="211.5"/>
    <n v="0"/>
    <n v="0"/>
    <n v="0"/>
    <x v="0"/>
    <x v="5"/>
    <n v="92"/>
    <n v="584037"/>
    <n v="584.03700000000003"/>
  </r>
  <r>
    <n v="279"/>
    <s v="Youssef JLALLI"/>
    <n v="732350"/>
    <x v="40"/>
    <m/>
    <s v="Sud ouest"/>
    <x v="2"/>
    <x v="0"/>
    <s v="Photovoltaïque"/>
    <n v="2014"/>
    <n v="20.9"/>
    <n v="20.9"/>
    <n v="0"/>
    <n v="0"/>
    <n v="0"/>
    <x v="1"/>
    <x v="5"/>
    <n v="17"/>
    <n v="42360"/>
    <n v="42.36"/>
  </r>
  <r>
    <n v="280"/>
    <s v="STE Habib BEL AZHAR"/>
    <n v="754422"/>
    <x v="40"/>
    <m/>
    <s v="Sud ouest"/>
    <x v="2"/>
    <x v="0"/>
    <s v="Photovoltaïque"/>
    <n v="2019"/>
    <n v="16.5"/>
    <n v="16.5"/>
    <n v="0"/>
    <n v="0"/>
    <n v="0"/>
    <x v="1"/>
    <x v="5"/>
    <n v="25"/>
    <n v="67309"/>
    <n v="67.308999999999997"/>
  </r>
  <r>
    <n v="285"/>
    <s v="STE HEDI AGRICOLE"/>
    <n v="744711"/>
    <x v="40"/>
    <m/>
    <s v="Sud ouest"/>
    <x v="2"/>
    <x v="0"/>
    <s v="Photovoltaïque"/>
    <n v="2019"/>
    <n v="30.8"/>
    <n v="30.8"/>
    <n v="51.7"/>
    <n v="51.7"/>
    <n v="0"/>
    <x v="1"/>
    <x v="5"/>
    <n v="21"/>
    <n v="92538"/>
    <n v="92.537999999999997"/>
  </r>
  <r>
    <n v="288"/>
    <s v="SSB SANTÉ Kasserine"/>
    <n v="703420"/>
    <x v="14"/>
    <n v="86"/>
    <s v="Sud ouest"/>
    <x v="11"/>
    <x v="0"/>
    <s v="Photovoltaïque"/>
    <n v="2013"/>
    <n v="16"/>
    <n v="16"/>
    <n v="20.8"/>
    <n v="15.1"/>
    <n v="5.7000000000000011"/>
    <x v="0"/>
    <x v="5"/>
    <n v="100"/>
    <n v="154757"/>
    <n v="154.75700000000001"/>
  </r>
  <r>
    <n v="290"/>
    <s v="Ste Zineabidin misaoui"/>
    <n v="707190"/>
    <x v="14"/>
    <n v="86"/>
    <s v="Sud ouest"/>
    <x v="2"/>
    <x v="0"/>
    <s v="Photovoltaïque"/>
    <n v="2019"/>
    <n v="38"/>
    <n v="38"/>
    <n v="63.8"/>
    <n v="63.8"/>
    <n v="0"/>
    <x v="1"/>
    <x v="5"/>
    <n v="21"/>
    <n v="25257"/>
    <n v="25.257000000000001"/>
  </r>
  <r>
    <n v="293"/>
    <s v="Sergaz Feriana"/>
    <n v="729800"/>
    <x v="14"/>
    <n v="86"/>
    <s v="Sud ouest"/>
    <x v="4"/>
    <x v="3"/>
    <s v="Turbine à Gaz"/>
    <n v="2013"/>
    <n v="3200"/>
    <n v="800"/>
    <n v="217.798"/>
    <n v="217.798"/>
    <n v="0"/>
    <x v="1"/>
    <x v="5"/>
    <n v="900"/>
    <n v="2683950"/>
    <n v="2683.95"/>
  </r>
  <r>
    <n v="294"/>
    <s v="Sergaz korba"/>
    <n v="999999"/>
    <x v="25"/>
    <n v="77"/>
    <s v="Nord"/>
    <x v="4"/>
    <x v="3"/>
    <s v="Turbine à Gaz"/>
    <n v="2019"/>
    <n v="1600"/>
    <n v="400"/>
    <n v="110.256"/>
    <n v="110.256"/>
    <n v="0"/>
    <x v="1"/>
    <x v="5"/>
    <n v="0"/>
    <n v="0"/>
    <n v="0"/>
  </r>
  <r>
    <n v="295"/>
    <s v="Sergaz Haouria"/>
    <n v="999999"/>
    <x v="41"/>
    <m/>
    <s v="Nord"/>
    <x v="4"/>
    <x v="3"/>
    <s v="Turbine à Gaz"/>
    <n v="2014"/>
    <n v="3200"/>
    <n v="400"/>
    <n v="25.657"/>
    <n v="25.657"/>
    <n v="0"/>
    <x v="1"/>
    <x v="5"/>
    <n v="0"/>
    <n v="0"/>
    <n v="0"/>
  </r>
  <r>
    <n v="297"/>
    <s v="CRDA garaat Ennaam"/>
    <n v="725257"/>
    <x v="14"/>
    <n v="86"/>
    <s v="Sud ouest"/>
    <x v="2"/>
    <x v="0"/>
    <s v="Photovoltaïque"/>
    <n v="2007"/>
    <n v="5"/>
    <n v="5"/>
    <n v="8.25"/>
    <n v="8.25"/>
    <n v="0"/>
    <x v="1"/>
    <x v="5"/>
    <n v="63"/>
    <n v="86473"/>
    <n v="86.472999999999999"/>
  </r>
  <r>
    <n v="298"/>
    <s v="CRDA AMAIRIA"/>
    <n v="725135"/>
    <x v="14"/>
    <n v="86"/>
    <s v="Sud ouest"/>
    <x v="2"/>
    <x v="0"/>
    <s v="Photovoltaïque"/>
    <n v="1982"/>
    <n v="12"/>
    <n v="12"/>
    <n v="19.8"/>
    <n v="19.8"/>
    <n v="0"/>
    <x v="0"/>
    <x v="5"/>
    <n v="63"/>
    <n v="150514"/>
    <n v="150.51400000000001"/>
  </r>
  <r>
    <n v="299"/>
    <s v="SNCTPA"/>
    <n v="703120"/>
    <x v="14"/>
    <n v="86"/>
    <s v="Sud ouest"/>
    <x v="8"/>
    <x v="4"/>
    <s v="Turbine vapeur"/>
    <n v="2007"/>
    <n v="2500"/>
    <n v="2200"/>
    <n v="0"/>
    <n v="0"/>
    <n v="0"/>
    <x v="0"/>
    <x v="5"/>
    <n v="100"/>
    <n v="380306"/>
    <n v="380.30599999999998"/>
  </r>
  <r>
    <n v="300"/>
    <s v="Hôpital FOUSANA"/>
    <n v="722150"/>
    <x v="14"/>
    <n v="86"/>
    <s v="Sud ouest"/>
    <x v="11"/>
    <x v="0"/>
    <s v="Photovoltaïque"/>
    <n v="1982"/>
    <n v="7.3"/>
    <n v="7.3"/>
    <n v="11.9"/>
    <n v="11.9"/>
    <n v="0"/>
    <x v="0"/>
    <x v="5"/>
    <n v="200"/>
    <n v="101407"/>
    <n v="101.407"/>
  </r>
  <r>
    <n v="302"/>
    <s v="GDA RABAIIA"/>
    <n v="709140"/>
    <x v="14"/>
    <n v="86"/>
    <s v="Sud ouest"/>
    <x v="2"/>
    <x v="0"/>
    <s v="Photovoltaïque"/>
    <n v="2015"/>
    <n v="8"/>
    <n v="8"/>
    <n v="0"/>
    <n v="0"/>
    <n v="0"/>
    <x v="0"/>
    <x v="5"/>
    <n v="24"/>
    <n v="70037"/>
    <n v="70.037000000000006"/>
  </r>
  <r>
    <n v="303"/>
    <s v="SITEP"/>
    <n v="60560"/>
    <x v="0"/>
    <n v="60"/>
    <s v="Tunis"/>
    <x v="6"/>
    <x v="3"/>
    <s v="Turbine à Gaz"/>
    <n v="2018"/>
    <n v="22500"/>
    <n v="12300"/>
    <n v="103372"/>
    <n v="103372"/>
    <n v="0"/>
    <x v="1"/>
    <x v="5"/>
    <n v="100"/>
    <n v="230563"/>
    <n v="230.56299999999999"/>
  </r>
  <r>
    <n v="304"/>
    <s v="CGG GOLAA"/>
    <n v="922570"/>
    <x v="39"/>
    <m/>
    <s v="Sud"/>
    <x v="1"/>
    <x v="0"/>
    <s v="Photovoltaïque"/>
    <n v="1972"/>
    <n v="5.5"/>
    <n v="5.5"/>
    <n v="0"/>
    <n v="0"/>
    <n v="0"/>
    <x v="0"/>
    <x v="5"/>
    <n v="41"/>
    <n v="37695"/>
    <n v="37.695"/>
  </r>
  <r>
    <n v="305"/>
    <s v="CGG JEMNA"/>
    <n v="923140"/>
    <x v="39"/>
    <m/>
    <s v="Sud"/>
    <x v="1"/>
    <x v="0"/>
    <s v="Photovoltaïque"/>
    <n v="2012"/>
    <n v="5.5"/>
    <n v="5.5"/>
    <n v="0"/>
    <n v="0"/>
    <n v="0"/>
    <x v="0"/>
    <x v="5"/>
    <n v="0"/>
    <n v="0"/>
    <n v="0"/>
  </r>
  <r>
    <n v="306"/>
    <s v="STE Badri Abdelkhalek"/>
    <n v="752636"/>
    <x v="40"/>
    <m/>
    <s v="Sud ouest"/>
    <x v="2"/>
    <x v="0"/>
    <s v="Photovoltaïque"/>
    <n v="2018"/>
    <n v="18"/>
    <n v="18"/>
    <n v="29.7"/>
    <n v="29.7"/>
    <n v="0"/>
    <x v="1"/>
    <x v="5"/>
    <n v="17"/>
    <n v="104726"/>
    <n v="104.726"/>
  </r>
  <r>
    <n v="307"/>
    <s v="STE Neila MSALBI"/>
    <n v="754405"/>
    <x v="40"/>
    <m/>
    <s v="Sud ouest"/>
    <x v="2"/>
    <x v="0"/>
    <s v="Photovoltaïque"/>
    <n v="2018"/>
    <n v="12"/>
    <n v="12"/>
    <n v="0"/>
    <n v="0"/>
    <n v="0"/>
    <x v="1"/>
    <x v="5"/>
    <n v="25"/>
    <n v="8398"/>
    <n v="8.3979999999999997"/>
  </r>
  <r>
    <n v="308"/>
    <s v="Perenco"/>
    <n v="999999"/>
    <x v="38"/>
    <n v="94"/>
    <s v="Sud"/>
    <x v="3"/>
    <x v="3"/>
    <s v="Moteur"/>
    <n v="1964"/>
    <n v="2000"/>
    <n v="400"/>
    <n v="260"/>
    <n v="260"/>
    <n v="0"/>
    <x v="1"/>
    <x v="5"/>
    <n v="0"/>
    <n v="0"/>
    <n v="0"/>
  </r>
  <r>
    <n v="309"/>
    <s v="Goupe de sante hassi frid"/>
    <n v="703110"/>
    <x v="14"/>
    <n v="86"/>
    <s v="Sud ouest"/>
    <x v="11"/>
    <x v="0"/>
    <s v="Photovoltaïque"/>
    <n v="2017"/>
    <n v="7.2"/>
    <n v="7.2"/>
    <n v="11.8"/>
    <n v="10.199999999999999"/>
    <n v="1.6000000000000014"/>
    <x v="0"/>
    <x v="5"/>
    <n v="315"/>
    <n v="355881"/>
    <n v="355.88099999999997"/>
  </r>
  <r>
    <n v="310"/>
    <s v="Centre SERT FORMATION ENERGIE"/>
    <n v="954600"/>
    <x v="27"/>
    <n v="98"/>
    <s v="Sud"/>
    <x v="11"/>
    <x v="0"/>
    <s v="Photovoltaïque"/>
    <n v="2017"/>
    <n v="14.3"/>
    <n v="14.3"/>
    <n v="20.09"/>
    <n v="12.6"/>
    <n v="7.49"/>
    <x v="0"/>
    <x v="5"/>
    <n v="100"/>
    <n v="69140"/>
    <n v="69.14"/>
  </r>
  <r>
    <n v="311"/>
    <s v="STE HIND SALLEMI"/>
    <n v="877215"/>
    <x v="34"/>
    <n v="65"/>
    <s v="Sfax"/>
    <x v="2"/>
    <x v="0"/>
    <s v="Photovoltaïque"/>
    <n v="2016"/>
    <n v="15"/>
    <n v="15"/>
    <n v="25.8"/>
    <n v="25.8"/>
    <n v="0"/>
    <x v="1"/>
    <x v="5"/>
    <n v="0"/>
    <n v="0"/>
    <n v="0"/>
  </r>
  <r>
    <n v="313"/>
    <s v="Lycée Américain"/>
    <n v="216351"/>
    <x v="3"/>
    <n v="69"/>
    <s v="Tunis"/>
    <x v="11"/>
    <x v="0"/>
    <s v="Photovoltaïque"/>
    <n v="2008"/>
    <n v="150.41499999999999"/>
    <n v="150.41499999999999"/>
    <n v="201.136"/>
    <n v="180.4"/>
    <n v="20.736000000000001"/>
    <x v="0"/>
    <x v="5"/>
    <n v="1250"/>
    <n v="753746"/>
    <n v="753.74599999999998"/>
  </r>
  <r>
    <n v="314"/>
    <s v="BSB TOYOTA"/>
    <n v="226530"/>
    <x v="3"/>
    <n v="69"/>
    <s v="Tunis"/>
    <x v="11"/>
    <x v="0"/>
    <s v="Photovoltaïque"/>
    <n v="2012"/>
    <n v="11.13"/>
    <n v="11.13"/>
    <n v="7.6"/>
    <n v="5.7"/>
    <n v="2"/>
    <x v="0"/>
    <x v="5"/>
    <n v="200"/>
    <n v="364063"/>
    <n v="364.06299999999999"/>
  </r>
  <r>
    <n v="315"/>
    <s v="Centre de formation"/>
    <n v="204705"/>
    <x v="30"/>
    <m/>
    <s v="Tunis"/>
    <x v="2"/>
    <x v="0"/>
    <s v="Photovoltaïque"/>
    <n v="2017"/>
    <n v="10"/>
    <n v="10"/>
    <n v="0"/>
    <n v="0"/>
    <n v="0"/>
    <x v="0"/>
    <x v="5"/>
    <n v="63"/>
    <n v="8486"/>
    <n v="8.4860000000000007"/>
  </r>
  <r>
    <n v="316"/>
    <s v="Ste Alimentaire méditerranée"/>
    <n v="199800"/>
    <x v="30"/>
    <m/>
    <s v="Tunis"/>
    <x v="2"/>
    <x v="0"/>
    <s v="Photovoltaïque"/>
    <n v="2015"/>
    <n v="20.100000000000001"/>
    <n v="20.100000000000001"/>
    <n v="0"/>
    <n v="0"/>
    <n v="0"/>
    <x v="0"/>
    <x v="5"/>
    <n v="40"/>
    <n v="43079"/>
    <n v="43.079000000000001"/>
  </r>
  <r>
    <n v="317"/>
    <s v="MEDICEF"/>
    <n v="103360"/>
    <x v="42"/>
    <m/>
    <s v="Tunis"/>
    <x v="6"/>
    <x v="1"/>
    <s v="Moteur"/>
    <n v="2016"/>
    <n v="793"/>
    <n v="793"/>
    <n v="0"/>
    <n v="0"/>
    <n v="0"/>
    <x v="0"/>
    <x v="5"/>
    <n v="1000"/>
    <n v="2757497"/>
    <n v="2757.4969999999998"/>
  </r>
  <r>
    <n v="318"/>
    <s v="STE MED FRUITS"/>
    <n v="134820"/>
    <x v="1"/>
    <n v="62"/>
    <s v="Tunis"/>
    <x v="1"/>
    <x v="0"/>
    <s v="Photovoltaïque"/>
    <n v="2021"/>
    <n v="172.8"/>
    <n v="172.8"/>
    <n v="0"/>
    <n v="0"/>
    <n v="0"/>
    <x v="0"/>
    <x v="5"/>
    <n v="200"/>
    <n v="429487"/>
    <n v="429.48700000000002"/>
  </r>
  <r>
    <n v="319"/>
    <s v="SOTIEM"/>
    <n v="133520"/>
    <x v="1"/>
    <n v="62"/>
    <s v="Tunis"/>
    <x v="9"/>
    <x v="0"/>
    <s v="Photovoltaïque"/>
    <n v="2021"/>
    <n v="21.6"/>
    <n v="21.6"/>
    <n v="0"/>
    <n v="0"/>
    <n v="0"/>
    <x v="0"/>
    <x v="5"/>
    <n v="100"/>
    <n v="54480"/>
    <n v="54.48"/>
  </r>
  <r>
    <n v="320"/>
    <s v="Ste compto"/>
    <n v="163660"/>
    <x v="1"/>
    <n v="62"/>
    <s v="Tunis"/>
    <x v="11"/>
    <x v="0"/>
    <s v="Photovoltaïque"/>
    <n v="2019"/>
    <n v="35.840000000000003"/>
    <n v="35.840000000000003"/>
    <n v="0"/>
    <n v="0"/>
    <n v="0"/>
    <x v="0"/>
    <x v="5"/>
    <n v="55"/>
    <n v="122019"/>
    <n v="122.01900000000001"/>
  </r>
  <r>
    <n v="321"/>
    <s v="Ste winthrop pharma"/>
    <n v="115720"/>
    <x v="1"/>
    <n v="62"/>
    <s v="Tunis"/>
    <x v="6"/>
    <x v="1"/>
    <s v="Moteur"/>
    <n v="2021"/>
    <n v="800"/>
    <n v="800"/>
    <n v="0"/>
    <n v="0"/>
    <n v="0"/>
    <x v="0"/>
    <x v="5"/>
    <n v="1500"/>
    <n v="6345307"/>
    <n v="6345.3069999999998"/>
  </r>
  <r>
    <n v="322"/>
    <s v="STE Afrique froid"/>
    <n v="274143"/>
    <x v="4"/>
    <n v="66"/>
    <s v="Tunis"/>
    <x v="9"/>
    <x v="0"/>
    <s v="Photovoltaïque"/>
    <n v="2020"/>
    <n v="19.8"/>
    <n v="19.8"/>
    <n v="0"/>
    <n v="0"/>
    <n v="0"/>
    <x v="0"/>
    <x v="5"/>
    <n v="160"/>
    <n v="53573"/>
    <n v="53.573"/>
  </r>
  <r>
    <n v="323"/>
    <s v="Ginen2"/>
    <n v="279230"/>
    <x v="4"/>
    <n v="66"/>
    <s v="Tunis"/>
    <x v="2"/>
    <x v="0"/>
    <s v="Photovoltaïque"/>
    <n v="2021"/>
    <n v="75.3"/>
    <n v="75.3"/>
    <n v="0"/>
    <n v="0"/>
    <n v="0"/>
    <x v="0"/>
    <x v="5"/>
    <n v="100"/>
    <n v="269112"/>
    <n v="269.11200000000002"/>
  </r>
  <r>
    <n v="324"/>
    <s v="Ginen 1"/>
    <n v="279225"/>
    <x v="4"/>
    <n v="66"/>
    <s v="Tunis"/>
    <x v="2"/>
    <x v="0"/>
    <s v="Photovoltaïque"/>
    <n v="2020"/>
    <n v="78.400000000000006"/>
    <n v="78.400000000000006"/>
    <n v="0"/>
    <n v="0"/>
    <n v="0"/>
    <x v="0"/>
    <x v="5"/>
    <n v="100"/>
    <n v="289680"/>
    <n v="289.68"/>
  </r>
  <r>
    <n v="325"/>
    <s v="Genen 4"/>
    <n v="279334"/>
    <x v="4"/>
    <n v="66"/>
    <s v="Tunis"/>
    <x v="2"/>
    <x v="0"/>
    <s v="Photovoltaïque"/>
    <n v="2020"/>
    <n v="65"/>
    <n v="65"/>
    <n v="0"/>
    <n v="0"/>
    <n v="0"/>
    <x v="0"/>
    <x v="5"/>
    <n v="0"/>
    <n v="0"/>
    <n v="0"/>
  </r>
  <r>
    <n v="326"/>
    <s v="Genen 3"/>
    <n v="279235"/>
    <x v="4"/>
    <n v="66"/>
    <s v="Tunis"/>
    <x v="2"/>
    <x v="0"/>
    <s v="Photovoltaïque"/>
    <n v="2020"/>
    <n v="105.19"/>
    <n v="105.19"/>
    <n v="0"/>
    <n v="0"/>
    <n v="0"/>
    <x v="0"/>
    <x v="5"/>
    <n v="120"/>
    <n v="352724"/>
    <n v="352.72399999999999"/>
  </r>
  <r>
    <n v="327"/>
    <s v="ISGI SFAX"/>
    <n v="850250"/>
    <x v="18"/>
    <n v="87"/>
    <s v="Sfax"/>
    <x v="11"/>
    <x v="0"/>
    <s v="Photovoltaïque"/>
    <n v="2022"/>
    <n v="70.52"/>
    <n v="70.52"/>
    <n v="0"/>
    <n v="0"/>
    <n v="0"/>
    <x v="0"/>
    <x v="5"/>
    <n v="400"/>
    <n v="262407"/>
    <n v="262.40699999999998"/>
  </r>
  <r>
    <n v="328"/>
    <s v="Tasmid"/>
    <n v="285065"/>
    <x v="4"/>
    <n v="66"/>
    <s v="Tunis"/>
    <x v="6"/>
    <x v="0"/>
    <s v="Photovoltaïque"/>
    <n v="2017"/>
    <n v="63"/>
    <n v="63"/>
    <n v="12.4"/>
    <n v="12.4"/>
    <n v="1"/>
    <x v="0"/>
    <x v="5"/>
    <n v="450"/>
    <n v="80833"/>
    <n v="80.832999999999998"/>
  </r>
  <r>
    <n v="329"/>
    <s v="Shell morneg"/>
    <n v="137530"/>
    <x v="1"/>
    <n v="62"/>
    <s v="Tunis"/>
    <x v="11"/>
    <x v="0"/>
    <s v="Photovoltaïque"/>
    <n v="2019"/>
    <n v="55.9"/>
    <n v="55.9"/>
    <n v="12.829000000000001"/>
    <n v="10.17"/>
    <n v="2.657"/>
    <x v="0"/>
    <x v="5"/>
    <n v="80"/>
    <n v="93626"/>
    <n v="93.626000000000005"/>
  </r>
  <r>
    <n v="330"/>
    <s v="ANME"/>
    <n v="28020"/>
    <x v="0"/>
    <n v="60"/>
    <s v="Tunis"/>
    <x v="9"/>
    <x v="0"/>
    <s v="Photovoltaïque"/>
    <n v="2016"/>
    <n v="9"/>
    <n v="9"/>
    <n v="14.08"/>
    <n v="14.08"/>
    <n v="1"/>
    <x v="0"/>
    <x v="5"/>
    <n v="300"/>
    <n v="168725"/>
    <n v="168.72499999999999"/>
  </r>
  <r>
    <n v="331"/>
    <s v="ANME"/>
    <n v="28020"/>
    <x v="0"/>
    <n v="60"/>
    <s v="Tunis"/>
    <x v="11"/>
    <x v="0"/>
    <s v="Photovoltaïque"/>
    <n v="2016"/>
    <n v="7.56"/>
    <n v="7.56"/>
    <n v="12.2"/>
    <n v="12.2"/>
    <n v="1"/>
    <x v="0"/>
    <x v="5"/>
    <n v="0"/>
    <n v="0"/>
    <n v="0"/>
  </r>
  <r>
    <n v="332"/>
    <s v="ANME"/>
    <n v="28020"/>
    <x v="0"/>
    <n v="60"/>
    <s v="Tunis"/>
    <x v="11"/>
    <x v="0"/>
    <s v="Photovoltaïque"/>
    <n v="2016"/>
    <n v="3"/>
    <n v="3"/>
    <n v="4.2"/>
    <n v="4.2"/>
    <n v="1"/>
    <x v="0"/>
    <x v="5"/>
    <n v="0"/>
    <n v="0"/>
    <n v="0"/>
  </r>
  <r>
    <n v="333"/>
    <s v="ENIT"/>
    <n v="220000"/>
    <x v="0"/>
    <n v="60"/>
    <s v="Tunis"/>
    <x v="11"/>
    <x v="0"/>
    <s v="Photovoltaïque"/>
    <n v="2016"/>
    <n v="20"/>
    <n v="20"/>
    <n v="36"/>
    <n v="36"/>
    <n v="1"/>
    <x v="0"/>
    <x v="5"/>
    <n v="0"/>
    <n v="0"/>
    <n v="0"/>
  </r>
  <r>
    <n v="334"/>
    <s v="REEMI"/>
    <n v="257630"/>
    <x v="43"/>
    <n v="70"/>
    <s v="Tunis"/>
    <x v="9"/>
    <x v="0"/>
    <s v="Photovoltaïque"/>
    <n v="2020"/>
    <n v="19.8"/>
    <n v="19.8"/>
    <n v="0"/>
    <n v="0"/>
    <n v="0"/>
    <x v="0"/>
    <x v="5"/>
    <n v="100"/>
    <n v="11876"/>
    <n v="11.875999999999999"/>
  </r>
  <r>
    <n v="335"/>
    <s v="Hôtel National"/>
    <n v="16220"/>
    <x v="0"/>
    <n v="60"/>
    <s v="Tunis"/>
    <x v="11"/>
    <x v="0"/>
    <s v="Photovoltaïque"/>
    <n v="2020"/>
    <n v="40"/>
    <n v="40"/>
    <n v="0"/>
    <n v="0"/>
    <n v="0"/>
    <x v="0"/>
    <x v="5"/>
    <n v="400"/>
    <n v="236614"/>
    <n v="236.614"/>
  </r>
  <r>
    <n v="336"/>
    <s v="LYCÉE SPORTIF"/>
    <n v="60010"/>
    <x v="0"/>
    <n v="60"/>
    <s v="Tunis"/>
    <x v="11"/>
    <x v="0"/>
    <s v="Photovoltaïque"/>
    <n v="2019"/>
    <n v="30"/>
    <n v="30"/>
    <n v="0"/>
    <n v="0"/>
    <n v="0"/>
    <x v="0"/>
    <x v="5"/>
    <n v="100"/>
    <n v="96657"/>
    <n v="96.656999999999996"/>
  </r>
  <r>
    <n v="337"/>
    <s v="Station VIVO ENERGIE"/>
    <n v="245035"/>
    <x v="43"/>
    <n v="70"/>
    <s v="Tunis"/>
    <x v="11"/>
    <x v="0"/>
    <s v="Photovoltaïque"/>
    <n v="2019"/>
    <n v="15.9"/>
    <n v="15.9"/>
    <n v="19.908000000000001"/>
    <n v="12.848000000000001"/>
    <n v="7.06"/>
    <x v="0"/>
    <x v="5"/>
    <n v="135"/>
    <n v="70401"/>
    <n v="70.400999999999996"/>
  </r>
  <r>
    <n v="338"/>
    <s v="Bibliothèque nationale"/>
    <n v="240485"/>
    <x v="43"/>
    <n v="70"/>
    <s v="Tunis"/>
    <x v="11"/>
    <x v="0"/>
    <s v="Photovoltaïque"/>
    <n v="2020"/>
    <n v="80.3"/>
    <n v="80.3"/>
    <n v="0"/>
    <n v="0"/>
    <n v="0"/>
    <x v="0"/>
    <x v="5"/>
    <n v="1000"/>
    <n v="1257438"/>
    <n v="1257.4380000000001"/>
  </r>
  <r>
    <n v="339"/>
    <s v="CSFEMEBT"/>
    <n v="38470"/>
    <x v="0"/>
    <n v="60"/>
    <s v="Tunis"/>
    <x v="11"/>
    <x v="0"/>
    <s v="Photovoltaïque"/>
    <n v="2019"/>
    <n v="5.4"/>
    <n v="5.4"/>
    <n v="5.9"/>
    <n v="5.9"/>
    <n v="1"/>
    <x v="0"/>
    <x v="5"/>
    <n v="125"/>
    <n v="57024"/>
    <n v="57.024000000000001"/>
  </r>
  <r>
    <n v="340"/>
    <s v="CSFEMEBT"/>
    <n v="38470"/>
    <x v="0"/>
    <n v="60"/>
    <s v="Tunis"/>
    <x v="11"/>
    <x v="0"/>
    <s v="Photovoltaïque"/>
    <n v="2017"/>
    <n v="2.9"/>
    <n v="2.9"/>
    <n v="4"/>
    <n v="4"/>
    <n v="1"/>
    <x v="0"/>
    <x v="5"/>
    <n v="0"/>
    <n v="0"/>
    <n v="0"/>
  </r>
  <r>
    <n v="341"/>
    <s v="CSFEMEBT"/>
    <n v="48470"/>
    <x v="0"/>
    <n v="60"/>
    <s v="Tunis"/>
    <x v="11"/>
    <x v="0"/>
    <s v="Photovoltaïque"/>
    <n v="2015"/>
    <n v="3.3"/>
    <n v="3.3"/>
    <n v="4.0999999999999996"/>
    <n v="4.0999999999999996"/>
    <n v="1"/>
    <x v="0"/>
    <x v="5"/>
    <n v="0"/>
    <n v="0"/>
    <n v="0"/>
  </r>
  <r>
    <n v="342"/>
    <s v="CSFEK"/>
    <n v="673230"/>
    <x v="33"/>
    <m/>
    <s v="Centre"/>
    <x v="11"/>
    <x v="0"/>
    <s v="Photovoltaïque"/>
    <n v="2019"/>
    <n v="5.36"/>
    <n v="5.36"/>
    <n v="5.73"/>
    <n v="5.73"/>
    <n v="1"/>
    <x v="0"/>
    <x v="5"/>
    <n v="200"/>
    <n v="89666"/>
    <n v="89.665999999999997"/>
  </r>
  <r>
    <n v="343"/>
    <s v="CSFEK"/>
    <n v="673230"/>
    <x v="33"/>
    <m/>
    <s v="Centre"/>
    <x v="11"/>
    <x v="0"/>
    <s v="Photovoltaïque"/>
    <n v="2018"/>
    <n v="5.36"/>
    <n v="5.36"/>
    <n v="7.6"/>
    <n v="7.6"/>
    <n v="1"/>
    <x v="0"/>
    <x v="5"/>
    <n v="0"/>
    <n v="0"/>
    <n v="0"/>
  </r>
  <r>
    <n v="344"/>
    <s v="CSFEK"/>
    <n v="673230"/>
    <x v="33"/>
    <m/>
    <s v="Centre"/>
    <x v="11"/>
    <x v="0"/>
    <s v="Photovoltaïque"/>
    <n v="2017"/>
    <n v="2.4"/>
    <n v="2.4"/>
    <n v="3.4"/>
    <n v="3.4"/>
    <n v="1"/>
    <x v="0"/>
    <x v="5"/>
    <n v="0"/>
    <n v="0"/>
    <n v="0"/>
  </r>
  <r>
    <n v="345"/>
    <s v="Garde nationale ouina"/>
    <n v="50800"/>
    <x v="0"/>
    <n v="60"/>
    <s v="Tunis"/>
    <x v="11"/>
    <x v="0"/>
    <s v="Photovoltaïque"/>
    <n v="2020"/>
    <n v="16.12"/>
    <n v="16.12"/>
    <n v="0"/>
    <n v="0"/>
    <n v="0"/>
    <x v="0"/>
    <x v="5"/>
    <n v="315"/>
    <n v="732728"/>
    <n v="732.72799999999995"/>
  </r>
  <r>
    <n v="346"/>
    <s v="Hôpital kelibia"/>
    <n v="412650"/>
    <x v="41"/>
    <m/>
    <s v="Nord"/>
    <x v="11"/>
    <x v="0"/>
    <s v="Photovoltaïque"/>
    <n v="2021"/>
    <n v="50.22"/>
    <n v="50.22"/>
    <n v="0"/>
    <n v="0"/>
    <n v="0"/>
    <x v="0"/>
    <x v="5"/>
    <n v="200"/>
    <n v="176771"/>
    <n v="176.77099999999999"/>
  </r>
  <r>
    <n v="347"/>
    <s v="Ste tozaghran"/>
    <n v="418820"/>
    <x v="41"/>
    <m/>
    <s v="Nord"/>
    <x v="2"/>
    <x v="0"/>
    <s v="Photovoltaïque"/>
    <n v="2020"/>
    <n v="418.28"/>
    <n v="418.28"/>
    <n v="0"/>
    <n v="0"/>
    <n v="0"/>
    <x v="0"/>
    <x v="5"/>
    <n v="360"/>
    <n v="1204358"/>
    <n v="1204.3579999999999"/>
  </r>
  <r>
    <n v="348"/>
    <s v="Ste yassine"/>
    <n v="418900"/>
    <x v="41"/>
    <m/>
    <s v="Nord"/>
    <x v="2"/>
    <x v="0"/>
    <s v="Photovoltaïque"/>
    <n v="2020"/>
    <n v="188.02500000000001"/>
    <n v="188.02500000000001"/>
    <n v="0"/>
    <n v="0"/>
    <n v="0"/>
    <x v="0"/>
    <x v="5"/>
    <n v="160"/>
    <n v="546214"/>
    <n v="546.21400000000006"/>
  </r>
  <r>
    <n v="349"/>
    <s v="Henkel Tunisie"/>
    <n v="869040"/>
    <x v="19"/>
    <n v="91"/>
    <s v="Sfax"/>
    <x v="6"/>
    <x v="0"/>
    <s v="Photovoltaïque"/>
    <n v="2020"/>
    <n v="191"/>
    <n v="191"/>
    <n v="0"/>
    <n v="0"/>
    <n v="0"/>
    <x v="0"/>
    <x v="5"/>
    <n v="0"/>
    <n v="0"/>
    <n v="0"/>
  </r>
  <r>
    <n v="1"/>
    <s v="sucrerie de Bizerte"/>
    <n v="311192"/>
    <x v="6"/>
    <n v="73"/>
    <s v="Nord"/>
    <x v="1"/>
    <x v="3"/>
    <s v="Turbine vapeur"/>
    <n v="2015"/>
    <n v="11000"/>
    <n v="5000"/>
    <n v="6540"/>
    <n v="6540"/>
    <n v="0"/>
    <x v="1"/>
    <x v="6"/>
    <n v="3213"/>
    <n v="2575393"/>
    <n v="2575.393"/>
  </r>
  <r>
    <n v="2"/>
    <s v="Azur papier"/>
    <n v="291136"/>
    <x v="5"/>
    <n v="71"/>
    <s v="Nord"/>
    <x v="8"/>
    <x v="1"/>
    <s v="Turbine à Gaz"/>
    <n v="2013"/>
    <n v="3500"/>
    <n v="3500"/>
    <n v="26908"/>
    <n v="25473"/>
    <n v="1435"/>
    <x v="0"/>
    <x v="6"/>
    <n v="3600"/>
    <n v="1761002"/>
    <n v="1761.002"/>
  </r>
  <r>
    <n v="3"/>
    <s v="Azur 2"/>
    <n v="291394"/>
    <x v="5"/>
    <n v="71"/>
    <s v="Nord"/>
    <x v="8"/>
    <x v="1"/>
    <s v="Turbine à Gaz"/>
    <n v="2021"/>
    <n v="5000"/>
    <n v="4000"/>
    <n v="0"/>
    <n v="0"/>
    <n v="0"/>
    <x v="0"/>
    <x v="6"/>
    <n v="5000"/>
    <n v="542"/>
    <n v="0.54200000000000004"/>
  </r>
  <r>
    <n v="4"/>
    <s v="Bjo"/>
    <n v="297910"/>
    <x v="5"/>
    <n v="71"/>
    <s v="Nord"/>
    <x v="7"/>
    <x v="1"/>
    <s v="Moteur"/>
    <n v="2019"/>
    <n v="5000"/>
    <n v="5000"/>
    <n v="10910"/>
    <n v="560"/>
    <n v="10350"/>
    <x v="0"/>
    <x v="6"/>
    <n v="2000"/>
    <n v="412972"/>
    <n v="412.97199999999998"/>
  </r>
  <r>
    <n v="5"/>
    <s v="Cjo"/>
    <n v="303010"/>
    <x v="5"/>
    <n v="71"/>
    <s v="Nord"/>
    <x v="6"/>
    <x v="3"/>
    <s v="Turbine vapeur"/>
    <n v="2008"/>
    <n v="8000"/>
    <n v="5500"/>
    <n v="48571"/>
    <n v="48571"/>
    <n v="0"/>
    <x v="1"/>
    <x v="6"/>
    <n v="22300"/>
    <n v="96902536"/>
    <n v="96902.535999999993"/>
  </r>
  <r>
    <n v="6"/>
    <s v="BBm"/>
    <n v="301384"/>
    <x v="5"/>
    <n v="71"/>
    <s v="Nord"/>
    <x v="7"/>
    <x v="1"/>
    <s v="Turbine à Gaz"/>
    <n v="2013"/>
    <n v="5000"/>
    <n v="3000"/>
    <n v="25800"/>
    <n v="15013"/>
    <n v="10787"/>
    <x v="0"/>
    <x v="6"/>
    <n v="2500"/>
    <n v="728220"/>
    <n v="728.22"/>
  </r>
  <r>
    <n v="7"/>
    <s v="Armatech"/>
    <n v="298672"/>
    <x v="5"/>
    <n v="71"/>
    <s v="Nord"/>
    <x v="10"/>
    <x v="0"/>
    <s v="Photovoltaïque"/>
    <n v="2018"/>
    <n v="120"/>
    <n v="120"/>
    <n v="30.439"/>
    <n v="12.96"/>
    <n v="17.478999999999999"/>
    <x v="0"/>
    <x v="6"/>
    <n v="0"/>
    <n v="0"/>
    <n v="0"/>
  </r>
  <r>
    <n v="8"/>
    <s v="Carthage grains"/>
    <n v="299722"/>
    <x v="5"/>
    <n v="71"/>
    <s v="Nord"/>
    <x v="1"/>
    <x v="1"/>
    <s v="Moteur"/>
    <n v="2016"/>
    <n v="3356"/>
    <n v="3200"/>
    <n v="19392"/>
    <n v="16933"/>
    <n v="2459"/>
    <x v="0"/>
    <x v="6"/>
    <n v="2400"/>
    <n v="8737539"/>
    <n v="8737.5390000000007"/>
  </r>
  <r>
    <n v="9"/>
    <s v="alimentaire"/>
    <n v="299722"/>
    <x v="5"/>
    <n v="71"/>
    <s v="Nord"/>
    <x v="1"/>
    <x v="1"/>
    <s v="Moteur"/>
    <n v="2016"/>
    <n v="3356"/>
    <n v="3200"/>
    <n v="19391"/>
    <n v="16933"/>
    <n v="2458"/>
    <x v="0"/>
    <x v="6"/>
    <n v="0"/>
    <n v="0"/>
    <n v="0"/>
  </r>
  <r>
    <n v="10"/>
    <s v="Teriak"/>
    <n v="300350"/>
    <x v="5"/>
    <n v="71"/>
    <s v="Nord"/>
    <x v="6"/>
    <x v="1"/>
    <s v="Moteur"/>
    <n v="2018"/>
    <n v="550"/>
    <n v="550"/>
    <n v="4307"/>
    <n v="3330"/>
    <n v="977"/>
    <x v="0"/>
    <x v="6"/>
    <n v="1000"/>
    <n v="672986"/>
    <n v="672.98599999999999"/>
  </r>
  <r>
    <n v="11"/>
    <s v="CDI"/>
    <n v="298622"/>
    <x v="5"/>
    <n v="71"/>
    <s v="Nord"/>
    <x v="6"/>
    <x v="1"/>
    <s v="Moteur"/>
    <n v="2019"/>
    <n v="2000"/>
    <n v="2000"/>
    <n v="8760"/>
    <n v="7726"/>
    <n v="1034"/>
    <x v="0"/>
    <x v="6"/>
    <n v="2400"/>
    <n v="622144"/>
    <n v="622.14400000000001"/>
  </r>
  <r>
    <n v="12"/>
    <s v="Stir"/>
    <n v="313210"/>
    <x v="6"/>
    <n v="73"/>
    <s v="Nord"/>
    <x v="6"/>
    <x v="3"/>
    <s v="Turbine vapeur"/>
    <n v="2011"/>
    <n v="3300"/>
    <n v="2900"/>
    <n v="3409"/>
    <n v="3409"/>
    <n v="0"/>
    <x v="1"/>
    <x v="6"/>
    <n v="1000"/>
    <n v="324458"/>
    <n v="324.45800000000003"/>
  </r>
  <r>
    <n v="13"/>
    <s v="MIC"/>
    <n v="322296"/>
    <x v="6"/>
    <n v="73"/>
    <s v="Nord"/>
    <x v="5"/>
    <x v="0"/>
    <s v="Photovoltaïque"/>
    <n v="2017"/>
    <n v="39.875"/>
    <n v="39.875"/>
    <n v="56.87"/>
    <n v="0"/>
    <n v="56.87"/>
    <x v="0"/>
    <x v="6"/>
    <n v="60"/>
    <n v="96196"/>
    <n v="96.195999999999998"/>
  </r>
  <r>
    <n v="14"/>
    <s v="Tunicotex"/>
    <n v="390110"/>
    <x v="7"/>
    <n v="78"/>
    <s v="Nord"/>
    <x v="5"/>
    <x v="0"/>
    <s v="Photovoltaïque"/>
    <n v="2019"/>
    <n v="235"/>
    <n v="235"/>
    <n v="160"/>
    <n v="160"/>
    <n v="0"/>
    <x v="0"/>
    <x v="6"/>
    <n v="800"/>
    <n v="2227366"/>
    <n v="2227.366"/>
  </r>
  <r>
    <n v="15"/>
    <s v="Tunicotex"/>
    <n v="390111"/>
    <x v="7"/>
    <n v="78"/>
    <s v="Nord"/>
    <x v="5"/>
    <x v="0"/>
    <s v="Photovoltaïque"/>
    <n v="2020"/>
    <n v="515"/>
    <n v="515"/>
    <n v="0"/>
    <n v="0"/>
    <n v="0"/>
    <x v="0"/>
    <x v="6"/>
    <n v="0"/>
    <n v="0"/>
    <n v="0"/>
  </r>
  <r>
    <n v="16"/>
    <s v="Taissir agricole"/>
    <n v="399660"/>
    <x v="7"/>
    <n v="78"/>
    <s v="Nord"/>
    <x v="2"/>
    <x v="0"/>
    <s v="Photovoltaïque"/>
    <n v="2018"/>
    <n v="220"/>
    <n v="220"/>
    <n v="0"/>
    <n v="0"/>
    <n v="0"/>
    <x v="0"/>
    <x v="6"/>
    <n v="200"/>
    <n v="908130"/>
    <n v="908.13"/>
  </r>
  <r>
    <n v="17"/>
    <s v="Délice Danone"/>
    <n v="392400"/>
    <x v="7"/>
    <n v="78"/>
    <s v="Nord"/>
    <x v="1"/>
    <x v="1"/>
    <s v="Moteur"/>
    <n v="2019"/>
    <n v="4000"/>
    <n v="4000"/>
    <n v="7632"/>
    <n v="6362"/>
    <n v="1270"/>
    <x v="0"/>
    <x v="6"/>
    <n v="4200"/>
    <n v="2341925"/>
    <n v="2341.9250000000002"/>
  </r>
  <r>
    <n v="18"/>
    <s v="Délice CLC"/>
    <n v="387370"/>
    <x v="7"/>
    <n v="78"/>
    <s v="Nord"/>
    <x v="1"/>
    <x v="1"/>
    <s v="Moteur"/>
    <n v="2019"/>
    <n v="2000"/>
    <n v="1700"/>
    <n v="4047"/>
    <n v="2535"/>
    <n v="1512"/>
    <x v="0"/>
    <x v="6"/>
    <n v="2300"/>
    <n v="348288"/>
    <n v="348.28800000000001"/>
  </r>
  <r>
    <n v="19"/>
    <s v="Sotipapier"/>
    <n v="398410"/>
    <x v="7"/>
    <n v="78"/>
    <s v="Nord"/>
    <x v="8"/>
    <x v="1"/>
    <s v="Turbine à Gaz"/>
    <n v="2008"/>
    <n v="5000"/>
    <n v="5000"/>
    <n v="36766"/>
    <n v="28646"/>
    <n v="8120"/>
    <x v="0"/>
    <x v="6"/>
    <n v="5500"/>
    <n v="1960319"/>
    <n v="1960.319"/>
  </r>
  <r>
    <n v="20"/>
    <s v="Sotipapier"/>
    <n v="398411"/>
    <x v="7"/>
    <n v="78"/>
    <s v="Nord"/>
    <x v="8"/>
    <x v="1"/>
    <s v="Turbine à Gaz"/>
    <n v="2008"/>
    <n v="5000"/>
    <n v="5000"/>
    <n v="26800"/>
    <n v="19691"/>
    <n v="7109"/>
    <x v="0"/>
    <x v="6"/>
    <n v="0"/>
    <n v="0"/>
    <n v="0"/>
  </r>
  <r>
    <n v="21"/>
    <s v="CSM GIAS"/>
    <n v="379041"/>
    <x v="25"/>
    <n v="77"/>
    <s v="Nord"/>
    <x v="1"/>
    <x v="1"/>
    <s v="Moteur"/>
    <n v="2020"/>
    <n v="1202"/>
    <n v="980"/>
    <n v="0"/>
    <n v="0"/>
    <n v="0"/>
    <x v="0"/>
    <x v="6"/>
    <n v="607"/>
    <n v="3124443"/>
    <n v="3124.4430000000002"/>
  </r>
  <r>
    <n v="22"/>
    <s v="ONAS"/>
    <n v="355210"/>
    <x v="25"/>
    <n v="77"/>
    <s v="Nord"/>
    <x v="2"/>
    <x v="0"/>
    <s v="Photovoltaïque"/>
    <n v="2020"/>
    <n v="121"/>
    <n v="121"/>
    <n v="0"/>
    <n v="0"/>
    <n v="0"/>
    <x v="0"/>
    <x v="6"/>
    <n v="250"/>
    <n v="458958"/>
    <n v="458.95800000000003"/>
  </r>
  <r>
    <n v="23"/>
    <s v="Commune Nabeul"/>
    <n v="356031"/>
    <x v="25"/>
    <n v="77"/>
    <s v="Nord"/>
    <x v="9"/>
    <x v="0"/>
    <s v="Photovoltaïque"/>
    <n v="2018"/>
    <n v="37.5"/>
    <n v="37.5"/>
    <n v="0"/>
    <n v="0"/>
    <n v="0"/>
    <x v="0"/>
    <x v="6"/>
    <n v="300"/>
    <n v="267687"/>
    <n v="267.68700000000001"/>
  </r>
  <r>
    <n v="24"/>
    <s v="Salah toumi"/>
    <n v="358151"/>
    <x v="25"/>
    <n v="77"/>
    <s v="Nord"/>
    <x v="2"/>
    <x v="0"/>
    <s v="Photovoltaïque"/>
    <n v="2018"/>
    <n v="19.5"/>
    <n v="19.5"/>
    <n v="31.2"/>
    <n v="11.3"/>
    <n v="19.899999999999999"/>
    <x v="0"/>
    <x v="6"/>
    <n v="25"/>
    <n v="14662"/>
    <n v="14.662000000000001"/>
  </r>
  <r>
    <n v="25"/>
    <s v="Emna"/>
    <n v="369005"/>
    <x v="25"/>
    <n v="77"/>
    <s v="Nord"/>
    <x v="1"/>
    <x v="0"/>
    <s v="Photovoltaïque"/>
    <n v="2019"/>
    <n v="149.81"/>
    <n v="149.81"/>
    <n v="152.56"/>
    <n v="152.56"/>
    <n v="0"/>
    <x v="0"/>
    <x v="6"/>
    <n v="150"/>
    <n v="95183"/>
    <n v="95.183000000000007"/>
  </r>
  <r>
    <n v="26"/>
    <s v="École nationale de comondo"/>
    <n v="431050"/>
    <x v="8"/>
    <n v="74"/>
    <s v="Nord ouest"/>
    <x v="11"/>
    <x v="0"/>
    <s v="Photovoltaïque"/>
    <n v="2020"/>
    <n v="151"/>
    <n v="151"/>
    <n v="0"/>
    <n v="0"/>
    <n v="0"/>
    <x v="0"/>
    <x v="6"/>
    <n v="80"/>
    <n v="240788"/>
    <n v="240.78800000000001"/>
  </r>
  <r>
    <n v="27"/>
    <s v="Poulailler bouzid"/>
    <n v="369025"/>
    <x v="25"/>
    <n v="77"/>
    <s v="Nord"/>
    <x v="2"/>
    <x v="0"/>
    <s v="Photovoltaïque"/>
    <n v="2017"/>
    <n v="40"/>
    <n v="40"/>
    <n v="192.08"/>
    <n v="153.66"/>
    <n v="38.420000000000016"/>
    <x v="0"/>
    <x v="6"/>
    <n v="160"/>
    <n v="63735"/>
    <n v="63.734999999999999"/>
  </r>
  <r>
    <n v="28"/>
    <s v="Ettaoufik1"/>
    <n v="434122"/>
    <x v="8"/>
    <n v="74"/>
    <s v="Nord ouest"/>
    <x v="2"/>
    <x v="0"/>
    <s v="Photovoltaïque"/>
    <n v="2020"/>
    <n v="187.3"/>
    <n v="187.3"/>
    <n v="0"/>
    <n v="0"/>
    <n v="0"/>
    <x v="0"/>
    <x v="6"/>
    <n v="130"/>
    <n v="267662"/>
    <n v="267.66199999999998"/>
  </r>
  <r>
    <n v="29"/>
    <s v="Société Aziz et Mariem"/>
    <n v="429286"/>
    <x v="8"/>
    <n v="74"/>
    <s v="Nord ouest"/>
    <x v="2"/>
    <x v="0"/>
    <s v="Photovoltaïque"/>
    <n v="2019"/>
    <n v="45.6"/>
    <n v="45.6"/>
    <n v="44"/>
    <n v="29"/>
    <n v="15"/>
    <x v="0"/>
    <x v="6"/>
    <n v="15"/>
    <n v="21555"/>
    <n v="21.555"/>
  </r>
  <r>
    <n v="30"/>
    <s v="Sucrerie de Béja"/>
    <n v="423590"/>
    <x v="8"/>
    <n v="74"/>
    <s v="Nord ouest"/>
    <x v="1"/>
    <x v="3"/>
    <s v="Turbine vapeur"/>
    <n v="2003"/>
    <n v="4500"/>
    <n v="2800"/>
    <n v="16075"/>
    <n v="16075"/>
    <n v="0"/>
    <x v="1"/>
    <x v="6"/>
    <n v="2000"/>
    <n v="738038"/>
    <n v="738.03800000000001"/>
  </r>
  <r>
    <n v="31"/>
    <s v="Ettaoufik2"/>
    <n v="434123"/>
    <x v="8"/>
    <n v="74"/>
    <s v="Nord ouest"/>
    <x v="2"/>
    <x v="0"/>
    <s v="Photovoltaïque"/>
    <n v="2020"/>
    <n v="213"/>
    <n v="213"/>
    <n v="0"/>
    <n v="0"/>
    <n v="0"/>
    <x v="0"/>
    <x v="6"/>
    <n v="160"/>
    <n v="314521"/>
    <n v="314.52100000000002"/>
  </r>
  <r>
    <n v="32"/>
    <s v="Ettaoufik3"/>
    <n v="434121"/>
    <x v="8"/>
    <n v="74"/>
    <s v="Nord ouest"/>
    <x v="2"/>
    <x v="0"/>
    <s v="Photovoltaïque"/>
    <n v="2020"/>
    <n v="213"/>
    <n v="213"/>
    <n v="0"/>
    <n v="0"/>
    <n v="0"/>
    <x v="0"/>
    <x v="6"/>
    <n v="200"/>
    <n v="369745"/>
    <n v="369.745"/>
  </r>
  <r>
    <n v="33"/>
    <s v="Testour 1"/>
    <n v="438088"/>
    <x v="8"/>
    <n v="74"/>
    <s v="Nord ouest"/>
    <x v="2"/>
    <x v="0"/>
    <s v="Photovoltaïque"/>
    <n v="2020"/>
    <n v="310"/>
    <n v="310"/>
    <n v="0"/>
    <n v="0"/>
    <n v="0"/>
    <x v="0"/>
    <x v="6"/>
    <n v="250"/>
    <n v="369234"/>
    <n v="369.23399999999998"/>
  </r>
  <r>
    <n v="34"/>
    <s v="Testour 2"/>
    <n v="438149"/>
    <x v="8"/>
    <n v="74"/>
    <s v="Nord ouest"/>
    <x v="2"/>
    <x v="0"/>
    <s v="Photovoltaïque"/>
    <n v="2020"/>
    <n v="310.08"/>
    <n v="310.08"/>
    <n v="0"/>
    <n v="0"/>
    <n v="0"/>
    <x v="0"/>
    <x v="6"/>
    <n v="270"/>
    <n v="414430"/>
    <n v="414.43"/>
  </r>
  <r>
    <n v="35"/>
    <s v="Testour 3"/>
    <n v="438093"/>
    <x v="8"/>
    <n v="74"/>
    <s v="Nord ouest"/>
    <x v="2"/>
    <x v="0"/>
    <s v="Photovoltaïque"/>
    <n v="2020"/>
    <n v="310.08"/>
    <n v="310.08"/>
    <n v="0"/>
    <n v="0"/>
    <n v="0"/>
    <x v="0"/>
    <x v="6"/>
    <n v="250"/>
    <n v="429508"/>
    <n v="429.50799999999998"/>
  </r>
  <r>
    <n v="36"/>
    <s v="Hôpital"/>
    <n v="460010"/>
    <x v="29"/>
    <m/>
    <s v="Nord ouest"/>
    <x v="11"/>
    <x v="0"/>
    <s v="Photovoltaïque"/>
    <n v="2020"/>
    <n v="33.299999999999997"/>
    <n v="33.200000000000003"/>
    <n v="0"/>
    <n v="0"/>
    <n v="0"/>
    <x v="0"/>
    <x v="6"/>
    <n v="45"/>
    <n v="28355"/>
    <n v="28.355"/>
  </r>
  <r>
    <n v="37"/>
    <s v="Société essaada"/>
    <n v="456830"/>
    <x v="29"/>
    <m/>
    <s v="Nord ouest"/>
    <x v="1"/>
    <x v="0"/>
    <s v="Photovoltaïque"/>
    <n v="2020"/>
    <n v="53.2"/>
    <n v="53.3"/>
    <n v="0"/>
    <n v="0"/>
    <n v="0"/>
    <x v="0"/>
    <x v="6"/>
    <n v="14"/>
    <n v="162046"/>
    <n v="162.04599999999999"/>
  </r>
  <r>
    <n v="38"/>
    <s v="Ginor"/>
    <n v="456100"/>
    <x v="29"/>
    <m/>
    <s v="Nord ouest"/>
    <x v="1"/>
    <x v="3"/>
    <s v="Turbine vapeur"/>
    <n v="2009"/>
    <n v="4500"/>
    <n v="3200"/>
    <n v="2304"/>
    <n v="2304"/>
    <n v="0"/>
    <x v="1"/>
    <x v="6"/>
    <n v="2500"/>
    <n v="1937824"/>
    <n v="1937.8240000000001"/>
  </r>
  <r>
    <n v="39"/>
    <s v="Ginor"/>
    <n v="456101"/>
    <x v="29"/>
    <m/>
    <s v="Nord ouest"/>
    <x v="1"/>
    <x v="3"/>
    <s v="Turbine vapeur"/>
    <n v="2009"/>
    <n v="4500"/>
    <n v="3200"/>
    <n v="1959"/>
    <n v="1959"/>
    <n v="0"/>
    <x v="1"/>
    <x v="6"/>
    <n v="0"/>
    <n v="0"/>
    <n v="0"/>
  </r>
  <r>
    <n v="40"/>
    <s v="Société ezzouhour"/>
    <n v="456050"/>
    <x v="29"/>
    <m/>
    <s v="Nord ouest"/>
    <x v="1"/>
    <x v="0"/>
    <s v="Photovoltaïque"/>
    <n v="2019"/>
    <n v="41"/>
    <n v="41"/>
    <n v="0"/>
    <n v="0"/>
    <n v="0"/>
    <x v="0"/>
    <x v="6"/>
    <n v="63"/>
    <n v="196270"/>
    <n v="196.27"/>
  </r>
  <r>
    <n v="41"/>
    <s v="Kokam+"/>
    <n v="528676"/>
    <x v="26"/>
    <n v="72"/>
    <s v="Nord ouest"/>
    <x v="2"/>
    <x v="0"/>
    <s v="Photovoltaïque"/>
    <n v="2018"/>
    <n v="274.27"/>
    <n v="274.27"/>
    <n v="612.95899999999995"/>
    <n v="445.31599999999997"/>
    <n v="167.64299999999997"/>
    <x v="0"/>
    <x v="6"/>
    <n v="300"/>
    <n v="651247"/>
    <n v="651.24699999999996"/>
  </r>
  <r>
    <n v="42"/>
    <s v="Collège makthar"/>
    <n v="504065"/>
    <x v="26"/>
    <n v="72"/>
    <s v="Nord ouest"/>
    <x v="11"/>
    <x v="0"/>
    <s v="Photovoltaïque"/>
    <n v="2016"/>
    <n v="35"/>
    <n v="35"/>
    <n v="38.229999999999997"/>
    <n v="26.69"/>
    <n v="11.539999999999996"/>
    <x v="0"/>
    <x v="6"/>
    <n v="35"/>
    <n v="26605"/>
    <n v="26.605"/>
  </r>
  <r>
    <n v="43"/>
    <s v="hypermarche Geant"/>
    <n v="94520"/>
    <x v="2"/>
    <n v="61"/>
    <s v="Tunis"/>
    <x v="11"/>
    <x v="0"/>
    <s v="Photovoltaïque"/>
    <n v="2020"/>
    <n v="1700"/>
    <n v="1700"/>
    <n v="0"/>
    <n v="0"/>
    <n v="0"/>
    <x v="0"/>
    <x v="6"/>
    <n v="2100"/>
    <n v="5835499"/>
    <n v="5835.4989999999998"/>
  </r>
  <r>
    <n v="44"/>
    <s v="IHE"/>
    <n v="22070"/>
    <x v="0"/>
    <n v="60"/>
    <s v="Tunis"/>
    <x v="11"/>
    <x v="0"/>
    <s v="Photovoltaïque"/>
    <n v="2020"/>
    <n v="27"/>
    <n v="27"/>
    <n v="0"/>
    <n v="0"/>
    <n v="0"/>
    <x v="0"/>
    <x v="6"/>
    <n v="300"/>
    <n v="29952"/>
    <n v="29.952000000000002"/>
  </r>
  <r>
    <n v="45"/>
    <s v="Centre nationale technologie d éducation"/>
    <n v="22250"/>
    <x v="0"/>
    <n v="60"/>
    <s v="Tunis"/>
    <x v="11"/>
    <x v="1"/>
    <s v="Moteur"/>
    <n v="2016"/>
    <n v="140"/>
    <n v="110"/>
    <n v="344.35"/>
    <n v="342"/>
    <n v="2.3500000000000227"/>
    <x v="0"/>
    <x v="6"/>
    <n v="200"/>
    <n v="380362"/>
    <n v="380.36200000000002"/>
  </r>
  <r>
    <n v="46"/>
    <s v="SBF"/>
    <n v="44060"/>
    <x v="0"/>
    <n v="60"/>
    <s v="Tunis"/>
    <x v="11"/>
    <x v="0"/>
    <s v="Photovoltaïque"/>
    <n v="2020"/>
    <n v="22.68"/>
    <n v="22.67"/>
    <n v="0"/>
    <n v="0"/>
    <n v="0"/>
    <x v="0"/>
    <x v="6"/>
    <n v="150"/>
    <n v="105751"/>
    <n v="105.751"/>
  </r>
  <r>
    <n v="47"/>
    <s v="SS Utique"/>
    <n v="327730"/>
    <x v="6"/>
    <n v="73"/>
    <s v="Nord"/>
    <x v="11"/>
    <x v="0"/>
    <s v="Photovoltaïque"/>
    <n v="2020"/>
    <n v="48"/>
    <n v="48"/>
    <n v="0"/>
    <n v="0"/>
    <n v="0"/>
    <x v="0"/>
    <x v="6"/>
    <n v="63"/>
    <n v="141299"/>
    <n v="141.29900000000001"/>
  </r>
  <r>
    <n v="48"/>
    <s v="Les jardins du Lac GP9"/>
    <n v="216116"/>
    <x v="0"/>
    <n v="60"/>
    <s v="Tunis"/>
    <x v="11"/>
    <x v="0"/>
    <s v="Photovoltaïque"/>
    <n v="2018"/>
    <n v="47.08"/>
    <n v="47.08"/>
    <n v="65.319000000000003"/>
    <n v="1"/>
    <n v="64.319000000000003"/>
    <x v="0"/>
    <x v="6"/>
    <n v="160"/>
    <n v="197666"/>
    <n v="197.666"/>
  </r>
  <r>
    <n v="49"/>
    <s v="Grombalia A1"/>
    <n v="397600"/>
    <x v="7"/>
    <n v="78"/>
    <s v="Nord"/>
    <x v="11"/>
    <x v="0"/>
    <s v="Photovoltaïque"/>
    <n v="2018"/>
    <n v="36.6"/>
    <n v="36.6"/>
    <n v="28.61"/>
    <n v="1"/>
    <n v="27.61"/>
    <x v="0"/>
    <x v="6"/>
    <n v="400"/>
    <n v="440866"/>
    <n v="440.86599999999999"/>
  </r>
  <r>
    <n v="50"/>
    <s v="Station total ELjem"/>
    <n v="668019"/>
    <x v="13"/>
    <n v="82"/>
    <s v="Centre"/>
    <x v="11"/>
    <x v="0"/>
    <s v="Photovoltaïque"/>
    <n v="2018"/>
    <n v="62.7"/>
    <n v="62.7"/>
    <n v="86.313999999999993"/>
    <n v="1"/>
    <n v="85.313999999999993"/>
    <x v="0"/>
    <x v="6"/>
    <n v="160"/>
    <n v="271947"/>
    <n v="271.947"/>
  </r>
  <r>
    <n v="51"/>
    <s v="Station EL Borgine"/>
    <n v="584247"/>
    <x v="12"/>
    <n v="81"/>
    <s v="Centre"/>
    <x v="11"/>
    <x v="0"/>
    <s v="Photovoltaïque"/>
    <n v="2019"/>
    <n v="67.78"/>
    <n v="67.78"/>
    <n v="55.433"/>
    <n v="1"/>
    <n v="54.433"/>
    <x v="0"/>
    <x v="6"/>
    <n v="160"/>
    <n v="237370"/>
    <n v="237.37"/>
  </r>
  <r>
    <n v="52"/>
    <s v="Station Andalous"/>
    <n v="94880"/>
    <x v="2"/>
    <n v="61"/>
    <s v="Tunis"/>
    <x v="11"/>
    <x v="0"/>
    <s v="Photovoltaïque"/>
    <n v="2020"/>
    <n v="25.5"/>
    <n v="25.5"/>
    <n v="0"/>
    <n v="0"/>
    <n v="0"/>
    <x v="0"/>
    <x v="6"/>
    <n v="63"/>
    <n v="53171"/>
    <n v="53.170999999999999"/>
  </r>
  <r>
    <n v="53"/>
    <s v="Étiquettes et Accessoires"/>
    <n v="74510"/>
    <x v="2"/>
    <n v="61"/>
    <s v="Tunis"/>
    <x v="5"/>
    <x v="0"/>
    <s v="Photovoltaïque"/>
    <n v="2021"/>
    <n v="70.349999999999994"/>
    <n v="70.349999999999994"/>
    <n v="0"/>
    <n v="0"/>
    <n v="0"/>
    <x v="0"/>
    <x v="6"/>
    <n v="160"/>
    <n v="189083"/>
    <n v="189.083"/>
  </r>
  <r>
    <n v="54"/>
    <s v="Bouchamaoui A R Industries"/>
    <n v="40010"/>
    <x v="0"/>
    <n v="60"/>
    <s v="Tunis"/>
    <x v="11"/>
    <x v="0"/>
    <s v="Photovoltaïque"/>
    <n v="2021"/>
    <n v="72"/>
    <n v="72"/>
    <n v="0"/>
    <n v="0"/>
    <n v="0"/>
    <x v="0"/>
    <x v="6"/>
    <n v="200"/>
    <n v="183260"/>
    <n v="183.26"/>
  </r>
  <r>
    <n v="55"/>
    <s v="Albuhaira invest"/>
    <n v="50360"/>
    <x v="0"/>
    <n v="60"/>
    <s v="Tunis"/>
    <x v="11"/>
    <x v="0"/>
    <s v="Photovoltaïque"/>
    <n v="2021"/>
    <n v="14"/>
    <n v="14"/>
    <n v="0"/>
    <n v="0"/>
    <n v="0"/>
    <x v="0"/>
    <x v="6"/>
    <n v="200"/>
    <n v="185540"/>
    <n v="185.54"/>
  </r>
  <r>
    <n v="56"/>
    <s v="Innorpi"/>
    <n v="26270"/>
    <x v="0"/>
    <n v="60"/>
    <s v="Tunis"/>
    <x v="11"/>
    <x v="0"/>
    <s v="Photovoltaïque"/>
    <n v="2021"/>
    <n v="40"/>
    <n v="40"/>
    <n v="50.843000000000004"/>
    <n v="39.5"/>
    <n v="11.343000000000004"/>
    <x v="0"/>
    <x v="6"/>
    <n v="315"/>
    <n v="109135"/>
    <n v="109.13500000000001"/>
  </r>
  <r>
    <n v="57"/>
    <s v="APIA"/>
    <n v="26310"/>
    <x v="0"/>
    <n v="60"/>
    <s v="Tunis"/>
    <x v="11"/>
    <x v="0"/>
    <s v="Photovoltaïque"/>
    <n v="2020"/>
    <n v="10"/>
    <n v="10"/>
    <n v="8.1"/>
    <n v="2.13"/>
    <n v="5.97"/>
    <x v="0"/>
    <x v="6"/>
    <n v="315"/>
    <n v="135164"/>
    <n v="135.16399999999999"/>
  </r>
  <r>
    <n v="58"/>
    <s v="OMMP"/>
    <n v="215075"/>
    <x v="3"/>
    <n v="69"/>
    <s v="Tunis"/>
    <x v="11"/>
    <x v="0"/>
    <s v="Photovoltaïque"/>
    <n v="2020"/>
    <n v="600"/>
    <n v="600"/>
    <n v="560"/>
    <n v="560"/>
    <n v="0"/>
    <x v="0"/>
    <x v="6"/>
    <n v="1400"/>
    <n v="4252594"/>
    <n v="4252.5940000000001"/>
  </r>
  <r>
    <n v="59"/>
    <s v="Sndp nechi"/>
    <n v="36830"/>
    <x v="0"/>
    <n v="60"/>
    <s v="Tunis"/>
    <x v="11"/>
    <x v="0"/>
    <s v="Photovoltaïque"/>
    <n v="2019"/>
    <n v="6"/>
    <n v="6"/>
    <n v="1.5"/>
    <n v="1"/>
    <n v="0.5"/>
    <x v="0"/>
    <x v="6"/>
    <n v="40"/>
    <n v="24959"/>
    <n v="24.959"/>
  </r>
  <r>
    <n v="60"/>
    <s v="Hôtel Résidence"/>
    <n v="225735"/>
    <x v="3"/>
    <n v="69"/>
    <s v="Tunis"/>
    <x v="0"/>
    <x v="1"/>
    <s v="Moteur"/>
    <n v="2016"/>
    <n v="500"/>
    <n v="500"/>
    <n v="2587.33"/>
    <n v="2587.33"/>
    <n v="0"/>
    <x v="0"/>
    <x v="6"/>
    <n v="850"/>
    <n v="1815793"/>
    <n v="1815.7929999999999"/>
  </r>
  <r>
    <n v="61"/>
    <s v="BSB SA toyota"/>
    <n v="226530"/>
    <x v="3"/>
    <n v="69"/>
    <s v="Tunis"/>
    <x v="11"/>
    <x v="0"/>
    <s v="Photovoltaïque"/>
    <n v="2015"/>
    <n v="10"/>
    <n v="10"/>
    <n v="0"/>
    <n v="0"/>
    <n v="0"/>
    <x v="0"/>
    <x v="6"/>
    <n v="0"/>
    <n v="0"/>
    <n v="0"/>
  </r>
  <r>
    <n v="62"/>
    <s v="Sfbt"/>
    <n v="18500"/>
    <x v="0"/>
    <n v="60"/>
    <s v="Tunis"/>
    <x v="1"/>
    <x v="1"/>
    <s v="Moteur"/>
    <n v="2020"/>
    <n v="4000"/>
    <n v="4000"/>
    <n v="0"/>
    <n v="0"/>
    <n v="0"/>
    <x v="0"/>
    <x v="6"/>
    <n v="3100"/>
    <n v="3670260"/>
    <n v="3670.26"/>
  </r>
  <r>
    <n v="63"/>
    <s v="slama frères"/>
    <n v="567350"/>
    <x v="4"/>
    <n v="66"/>
    <s v="Tunis"/>
    <x v="1"/>
    <x v="1"/>
    <s v="Moteur"/>
    <n v="2015"/>
    <n v="2000"/>
    <n v="2000"/>
    <n v="20678"/>
    <n v="20600"/>
    <n v="78"/>
    <x v="0"/>
    <x v="6"/>
    <n v="25"/>
    <n v="21876"/>
    <n v="21.876000000000001"/>
  </r>
  <r>
    <n v="64"/>
    <s v="STE SELECT FRUITS"/>
    <n v="178800"/>
    <x v="30"/>
    <m/>
    <s v="Tunis"/>
    <x v="2"/>
    <x v="0"/>
    <s v="Photovoltaïque"/>
    <n v="2016"/>
    <n v="150.75"/>
    <n v="150.75"/>
    <n v="0"/>
    <n v="0"/>
    <n v="0"/>
    <x v="0"/>
    <x v="6"/>
    <n v="220"/>
    <n v="477001"/>
    <n v="477.00099999999998"/>
  </r>
  <r>
    <n v="65"/>
    <s v="Sndp sidi khlifa"/>
    <n v="618341"/>
    <x v="11"/>
    <n v="80"/>
    <s v="Centre"/>
    <x v="11"/>
    <x v="0"/>
    <s v="Photovoltaïque"/>
    <n v="2014"/>
    <n v="6"/>
    <n v="6"/>
    <n v="5.2"/>
    <n v="4.2"/>
    <n v="1"/>
    <x v="0"/>
    <x v="6"/>
    <n v="0"/>
    <n v="0"/>
    <n v="0"/>
  </r>
  <r>
    <n v="66"/>
    <s v="Sndp borjine"/>
    <n v="584249"/>
    <x v="12"/>
    <n v="81"/>
    <s v="Centre"/>
    <x v="11"/>
    <x v="0"/>
    <s v="Photovoltaïque"/>
    <n v="2020"/>
    <n v="6.5"/>
    <n v="6.5"/>
    <n v="4.5999999999999996"/>
    <n v="3.9"/>
    <n v="0.69999999999999973"/>
    <x v="0"/>
    <x v="6"/>
    <n v="160"/>
    <n v="237583"/>
    <n v="237.583"/>
  </r>
  <r>
    <n v="67"/>
    <s v="Sndp mahdia"/>
    <n v="668018"/>
    <x v="13"/>
    <n v="82"/>
    <s v="Centre"/>
    <x v="11"/>
    <x v="0"/>
    <s v="Photovoltaïque"/>
    <n v="2012"/>
    <n v="6.9"/>
    <n v="6.9"/>
    <n v="6.5"/>
    <n v="5"/>
    <n v="1.5"/>
    <x v="0"/>
    <x v="6"/>
    <n v="160"/>
    <n v="167840"/>
    <n v="167.84"/>
  </r>
  <r>
    <n v="68"/>
    <s v=" CAVEO"/>
    <n v="134440"/>
    <x v="1"/>
    <n v="62"/>
    <s v="Tunis"/>
    <x v="10"/>
    <x v="1"/>
    <s v="Moteur"/>
    <n v="2021"/>
    <n v="2679"/>
    <n v="2600"/>
    <n v="0"/>
    <n v="0"/>
    <n v="0"/>
    <x v="0"/>
    <x v="6"/>
    <n v="2200"/>
    <n v="6282197"/>
    <n v="6282.1970000000001"/>
  </r>
  <r>
    <n v="69"/>
    <s v="Épi d'or"/>
    <n v="545861"/>
    <x v="31"/>
    <m/>
    <s v="Centre"/>
    <x v="1"/>
    <x v="1"/>
    <s v="Moteur"/>
    <n v="2016"/>
    <n v="4000"/>
    <n v="4000"/>
    <n v="0"/>
    <n v="0"/>
    <n v="0"/>
    <x v="0"/>
    <x v="6"/>
    <n v="5000"/>
    <n v="38445057"/>
    <n v="38445.057000000001"/>
  </r>
  <r>
    <n v="70"/>
    <s v="Sndp souk lahad"/>
    <n v="545090"/>
    <x v="31"/>
    <m/>
    <s v="Centre"/>
    <x v="11"/>
    <x v="0"/>
    <s v="Photovoltaïque"/>
    <n v="2013"/>
    <n v="6.5"/>
    <n v="6.5"/>
    <n v="0"/>
    <n v="0"/>
    <n v="0"/>
    <x v="0"/>
    <x v="6"/>
    <n v="160"/>
    <n v="105429"/>
    <n v="105.429"/>
  </r>
  <r>
    <n v="71"/>
    <s v="Fawanis"/>
    <n v="548460"/>
    <x v="31"/>
    <m/>
    <s v="Centre"/>
    <x v="9"/>
    <x v="0"/>
    <s v="Photovoltaïque"/>
    <n v="2014"/>
    <n v="68"/>
    <n v="68"/>
    <n v="0"/>
    <n v="0"/>
    <n v="0"/>
    <x v="0"/>
    <x v="6"/>
    <n v="160"/>
    <n v="312761"/>
    <n v="312.76100000000002"/>
  </r>
  <r>
    <n v="72"/>
    <s v="RANDA"/>
    <n v="158540"/>
    <x v="1"/>
    <n v="62"/>
    <s v="Tunis"/>
    <x v="1"/>
    <x v="1"/>
    <s v="Moteur"/>
    <n v="2020"/>
    <n v="4500"/>
    <n v="3200"/>
    <n v="33607"/>
    <n v="29887"/>
    <n v="3720"/>
    <x v="0"/>
    <x v="6"/>
    <n v="5600"/>
    <n v="3121808"/>
    <n v="3121.808"/>
  </r>
  <r>
    <n v="73"/>
    <s v="Oriental"/>
    <n v="541440"/>
    <x v="31"/>
    <m/>
    <s v="Centre"/>
    <x v="9"/>
    <x v="0"/>
    <s v="Photovoltaïque"/>
    <n v="2021"/>
    <n v="15"/>
    <n v="15"/>
    <n v="23"/>
    <n v="5"/>
    <n v="18"/>
    <x v="0"/>
    <x v="6"/>
    <n v="30"/>
    <n v="15341"/>
    <n v="15.340999999999999"/>
  </r>
  <r>
    <n v="74"/>
    <s v="Cleers"/>
    <n v="537800"/>
    <x v="31"/>
    <m/>
    <s v="Centre"/>
    <x v="11"/>
    <x v="0"/>
    <s v="Photovoltaïque"/>
    <n v="2016"/>
    <n v="21"/>
    <n v="21"/>
    <n v="14.5"/>
    <n v="2.9"/>
    <n v="11.6"/>
    <x v="0"/>
    <x v="6"/>
    <n v="27"/>
    <n v="25772"/>
    <n v="25.771999999999998"/>
  </r>
  <r>
    <n v="75"/>
    <s v="SGBIA"/>
    <n v="165140"/>
    <x v="1"/>
    <n v="62"/>
    <s v="Tunis"/>
    <x v="1"/>
    <x v="1"/>
    <s v="Moteur"/>
    <n v="2014"/>
    <n v="1131"/>
    <n v="1131"/>
    <n v="8110"/>
    <n v="6569"/>
    <n v="1541"/>
    <x v="0"/>
    <x v="6"/>
    <n v="2130"/>
    <n v="2970080"/>
    <n v="2970.08"/>
  </r>
  <r>
    <n v="76"/>
    <s v="Crt Sousse"/>
    <n v="542155"/>
    <x v="31"/>
    <m/>
    <s v="Centre"/>
    <x v="11"/>
    <x v="0"/>
    <s v="Photovoltaïque"/>
    <n v="2019"/>
    <n v="10"/>
    <n v="10"/>
    <n v="10.7"/>
    <n v="10.7"/>
    <n v="0"/>
    <x v="0"/>
    <x v="6"/>
    <n v="200"/>
    <n v="241098"/>
    <n v="241.09800000000001"/>
  </r>
  <r>
    <n v="77"/>
    <s v="Makelda"/>
    <n v="549998"/>
    <x v="31"/>
    <m/>
    <s v="Centre"/>
    <x v="10"/>
    <x v="3"/>
    <s v="Moteur"/>
    <n v="2019"/>
    <n v="4000"/>
    <n v="3750"/>
    <n v="10902"/>
    <n v="10902"/>
    <n v="0"/>
    <x v="1"/>
    <x v="6"/>
    <n v="1250"/>
    <n v="345446"/>
    <n v="345.44600000000003"/>
  </r>
  <r>
    <n v="78"/>
    <s v="TAV"/>
    <n v="564225"/>
    <x v="11"/>
    <n v="80"/>
    <s v="Centre"/>
    <x v="11"/>
    <x v="1"/>
    <s v="Moteur"/>
    <n v="2013"/>
    <n v="4400"/>
    <n v="1500"/>
    <n v="16328"/>
    <n v="11983"/>
    <n v="4345"/>
    <x v="0"/>
    <x v="6"/>
    <n v="0"/>
    <n v="0"/>
    <n v="0"/>
  </r>
  <r>
    <n v="79"/>
    <s v="Centrale de production Le soleil"/>
    <n v="574775"/>
    <x v="11"/>
    <n v="80"/>
    <s v="Centre"/>
    <x v="11"/>
    <x v="5"/>
    <s v="Photovoltaïque"/>
    <n v="2019"/>
    <n v="1000"/>
    <n v="1000"/>
    <n v="0"/>
    <n v="0"/>
    <n v="0"/>
    <x v="0"/>
    <x v="6"/>
    <n v="10"/>
    <n v="6647"/>
    <n v="6.6470000000000002"/>
  </r>
  <r>
    <n v="80"/>
    <s v="Tunisie ouate"/>
    <n v="574350"/>
    <x v="11"/>
    <n v="80"/>
    <s v="Centre"/>
    <x v="8"/>
    <x v="1"/>
    <s v="Moteur"/>
    <n v="2017"/>
    <n v="8800"/>
    <n v="8800"/>
    <n v="43212"/>
    <n v="37103"/>
    <n v="6109"/>
    <x v="0"/>
    <x v="6"/>
    <n v="7300"/>
    <n v="2695134"/>
    <n v="2695.134"/>
  </r>
  <r>
    <n v="81"/>
    <s v="Ifri-Sol"/>
    <n v="574145"/>
    <x v="11"/>
    <n v="80"/>
    <s v="Centre"/>
    <x v="9"/>
    <x v="0"/>
    <s v="Photovoltaïque"/>
    <n v="2017"/>
    <n v="148"/>
    <n v="148"/>
    <n v="244.3"/>
    <n v="236.17"/>
    <n v="8.1300000000000239"/>
    <x v="0"/>
    <x v="6"/>
    <n v="400"/>
    <n v="446316"/>
    <n v="446.31599999999997"/>
  </r>
  <r>
    <n v="82"/>
    <s v="Creomoda"/>
    <n v="566737"/>
    <x v="11"/>
    <n v="80"/>
    <s v="Centre"/>
    <x v="5"/>
    <x v="0"/>
    <s v="Photovoltaïque"/>
    <n v="2012"/>
    <n v="50"/>
    <n v="50"/>
    <n v="0"/>
    <n v="0"/>
    <n v="0"/>
    <x v="0"/>
    <x v="6"/>
    <n v="112"/>
    <n v="125081"/>
    <n v="125.081"/>
  </r>
  <r>
    <n v="83"/>
    <s v="Somocer"/>
    <n v="584340"/>
    <x v="12"/>
    <n v="81"/>
    <s v="Centre"/>
    <x v="7"/>
    <x v="1"/>
    <s v="Turbine à Gaz"/>
    <n v="2013"/>
    <n v="5700"/>
    <n v="5700"/>
    <n v="40935"/>
    <n v="24448"/>
    <n v="16487"/>
    <x v="0"/>
    <x v="6"/>
    <n v="3560"/>
    <n v="1610126"/>
    <n v="1610.126"/>
  </r>
  <r>
    <n v="84"/>
    <s v="Sodas"/>
    <n v="597030"/>
    <x v="12"/>
    <n v="81"/>
    <s v="Centre"/>
    <x v="2"/>
    <x v="0"/>
    <s v="Photovoltaïque"/>
    <n v="2020"/>
    <n v="150"/>
    <n v="150"/>
    <n v="160.12"/>
    <n v="98.4"/>
    <n v="61.72"/>
    <x v="0"/>
    <x v="6"/>
    <n v="100"/>
    <n v="166397"/>
    <n v="166.39699999999999"/>
  </r>
  <r>
    <n v="85"/>
    <s v="Issatex"/>
    <n v="597002"/>
    <x v="12"/>
    <n v="81"/>
    <s v="Centre"/>
    <x v="5"/>
    <x v="0"/>
    <s v="Photovoltaïque"/>
    <n v="2017"/>
    <n v="85"/>
    <n v="85"/>
    <n v="0"/>
    <n v="0"/>
    <n v="0"/>
    <x v="0"/>
    <x v="6"/>
    <n v="0"/>
    <n v="0"/>
    <n v="0"/>
  </r>
  <r>
    <n v="86"/>
    <s v="Cettex"/>
    <n v="599005"/>
    <x v="12"/>
    <n v="81"/>
    <s v="Centre"/>
    <x v="11"/>
    <x v="0"/>
    <s v="Photovoltaïque"/>
    <n v="2016"/>
    <n v="22"/>
    <n v="22"/>
    <n v="19.84"/>
    <n v="19.84"/>
    <n v="0"/>
    <x v="0"/>
    <x v="6"/>
    <n v="90"/>
    <n v="46846"/>
    <n v="46.845999999999997"/>
  </r>
  <r>
    <n v="87"/>
    <s v="Faculté des langues"/>
    <n v="644291"/>
    <x v="13"/>
    <n v="82"/>
    <s v="Centre"/>
    <x v="11"/>
    <x v="0"/>
    <s v="Photovoltaïque"/>
    <n v="2020"/>
    <n v="21"/>
    <n v="21"/>
    <n v="0"/>
    <n v="0"/>
    <n v="0"/>
    <x v="0"/>
    <x v="6"/>
    <n v="200"/>
    <n v="24722"/>
    <n v="24.722000000000001"/>
  </r>
  <r>
    <n v="88"/>
    <s v="Faculté informatique"/>
    <n v="641520"/>
    <x v="13"/>
    <n v="82"/>
    <s v="Centre"/>
    <x v="11"/>
    <x v="0"/>
    <s v="Photovoltaïque"/>
    <n v="2016"/>
    <n v="25"/>
    <n v="25"/>
    <n v="0"/>
    <n v="0"/>
    <n v="0"/>
    <x v="0"/>
    <x v="6"/>
    <n v="250"/>
    <n v="143984"/>
    <n v="143.98400000000001"/>
  </r>
  <r>
    <n v="89"/>
    <s v="Vitalait"/>
    <n v="642211"/>
    <x v="13"/>
    <n v="82"/>
    <s v="Centre"/>
    <x v="1"/>
    <x v="1"/>
    <s v="Moteur"/>
    <n v="2018"/>
    <n v="4000"/>
    <n v="3700"/>
    <n v="13381"/>
    <n v="13253"/>
    <n v="128"/>
    <x v="0"/>
    <x v="6"/>
    <n v="3550"/>
    <n v="2673571"/>
    <n v="2673.5709999999999"/>
  </r>
  <r>
    <n v="90"/>
    <s v="Cte salkta des métaux"/>
    <n v="650111"/>
    <x v="13"/>
    <n v="82"/>
    <s v="Centre"/>
    <x v="10"/>
    <x v="0"/>
    <s v="Photovoltaïque"/>
    <n v="2020"/>
    <n v="6.24"/>
    <n v="6.24"/>
    <n v="0"/>
    <n v="0"/>
    <n v="0"/>
    <x v="0"/>
    <x v="6"/>
    <n v="30"/>
    <n v="33460"/>
    <n v="33.46"/>
  </r>
  <r>
    <n v="91"/>
    <s v="Makelda 2"/>
    <n v="668380"/>
    <x v="13"/>
    <n v="82"/>
    <s v="Centre"/>
    <x v="10"/>
    <x v="1"/>
    <s v="Moteur"/>
    <n v="2019"/>
    <n v="2000"/>
    <n v="1800"/>
    <n v="10413"/>
    <n v="8249.9789999999994"/>
    <n v="2163.0210000000006"/>
    <x v="0"/>
    <x v="6"/>
    <n v="3200"/>
    <n v="1525990"/>
    <n v="1525.99"/>
  </r>
  <r>
    <n v="92"/>
    <s v="Shams technologie"/>
    <n v="696450"/>
    <x v="32"/>
    <m/>
    <s v="Centre"/>
    <x v="11"/>
    <x v="0"/>
    <s v="Photovoltaïque"/>
    <n v="2018"/>
    <n v="25"/>
    <n v="25"/>
    <n v="53.54"/>
    <n v="53.54"/>
    <n v="0"/>
    <x v="0"/>
    <x v="6"/>
    <n v="20"/>
    <n v="38087"/>
    <n v="38.087000000000003"/>
  </r>
  <r>
    <n v="93"/>
    <s v="Sergaz"/>
    <n v="700890"/>
    <x v="32"/>
    <m/>
    <s v="Centre"/>
    <x v="3"/>
    <x v="3"/>
    <s v="Turbine à Gaz"/>
    <n v="2018"/>
    <n v="1500"/>
    <n v="1500"/>
    <n v="47.7"/>
    <n v="47.7"/>
    <n v="0"/>
    <x v="1"/>
    <x v="6"/>
    <n v="500"/>
    <n v="840096"/>
    <n v="840.096"/>
  </r>
  <r>
    <n v="94"/>
    <s v="Hôpital laa"/>
    <n v="690200"/>
    <x v="32"/>
    <m/>
    <s v="Centre"/>
    <x v="11"/>
    <x v="0"/>
    <s v="Photovoltaïque"/>
    <n v="2014"/>
    <n v="25.6"/>
    <n v="25.6"/>
    <n v="0"/>
    <n v="0"/>
    <n v="0"/>
    <x v="0"/>
    <x v="6"/>
    <n v="150"/>
    <n v="79646"/>
    <n v="79.646000000000001"/>
  </r>
  <r>
    <n v="95"/>
    <s v="Couvoir okba"/>
    <n v="693780"/>
    <x v="33"/>
    <m/>
    <s v="Centre"/>
    <x v="1"/>
    <x v="0"/>
    <s v="Photovoltaïque"/>
    <n v="2018"/>
    <n v="30.42"/>
    <n v="30.42"/>
    <n v="0"/>
    <n v="0"/>
    <n v="0"/>
    <x v="0"/>
    <x v="6"/>
    <n v="17"/>
    <n v="7188"/>
    <n v="7.1879999999999997"/>
  </r>
  <r>
    <n v="96"/>
    <s v="Sonde"/>
    <n v="999999"/>
    <x v="33"/>
    <m/>
    <s v="Centre"/>
    <x v="2"/>
    <x v="0"/>
    <s v="Photovoltaïque"/>
    <n v="2016"/>
    <n v="10"/>
    <n v="10"/>
    <n v="13.6"/>
    <n v="13.6"/>
    <n v="0"/>
    <x v="1"/>
    <x v="6"/>
    <n v="0"/>
    <n v="0"/>
    <n v="0"/>
  </r>
  <r>
    <n v="97"/>
    <s v="Hôpital hajeb laayoun"/>
    <n v="689100"/>
    <x v="33"/>
    <m/>
    <s v="Centre"/>
    <x v="11"/>
    <x v="0"/>
    <s v="Photovoltaïque"/>
    <n v="2019"/>
    <n v="40"/>
    <n v="40"/>
    <n v="0"/>
    <n v="0"/>
    <n v="0"/>
    <x v="0"/>
    <x v="6"/>
    <n v="6"/>
    <n v="34397"/>
    <n v="34.396999999999998"/>
  </r>
  <r>
    <n v="98"/>
    <s v="Usine soboco"/>
    <n v="673680"/>
    <x v="33"/>
    <m/>
    <s v="Centre"/>
    <x v="1"/>
    <x v="1"/>
    <s v="Moteur"/>
    <n v="1980"/>
    <n v="1200"/>
    <n v="1180"/>
    <n v="0"/>
    <n v="0"/>
    <n v="0"/>
    <x v="0"/>
    <x v="6"/>
    <n v="1200"/>
    <n v="3260122"/>
    <n v="3260.1219999999998"/>
  </r>
  <r>
    <n v="99"/>
    <s v="ISSATK"/>
    <n v="672550"/>
    <x v="33"/>
    <m/>
    <s v="Centre"/>
    <x v="11"/>
    <x v="0"/>
    <s v="Photovoltaïque"/>
    <n v="2020"/>
    <n v="33.26"/>
    <n v="33.26"/>
    <n v="0"/>
    <n v="0"/>
    <n v="0"/>
    <x v="0"/>
    <x v="6"/>
    <n v="560"/>
    <n v="272878"/>
    <n v="272.87799999999999"/>
  </r>
  <r>
    <n v="100"/>
    <s v="Habib selmi"/>
    <n v="677540"/>
    <x v="33"/>
    <m/>
    <s v="Centre"/>
    <x v="2"/>
    <x v="0"/>
    <s v="Photovoltaïque"/>
    <n v="2020"/>
    <n v="24"/>
    <n v="24"/>
    <n v="38.4"/>
    <n v="38.4"/>
    <n v="0"/>
    <x v="1"/>
    <x v="6"/>
    <n v="60"/>
    <n v="17340"/>
    <n v="17.34"/>
  </r>
  <r>
    <n v="101"/>
    <s v="Saleh errayes"/>
    <n v="694600"/>
    <x v="33"/>
    <m/>
    <s v="Centre"/>
    <x v="2"/>
    <x v="0"/>
    <s v="Photovoltaïque"/>
    <n v="2017"/>
    <n v="15"/>
    <n v="15"/>
    <n v="0"/>
    <n v="0"/>
    <n v="0"/>
    <x v="1"/>
    <x v="6"/>
    <n v="50"/>
    <n v="77151"/>
    <n v="77.150999999999996"/>
  </r>
  <r>
    <n v="102"/>
    <s v="RBC"/>
    <n v="616650"/>
    <x v="23"/>
    <n v="84"/>
    <s v="Centre"/>
    <x v="5"/>
    <x v="0"/>
    <s v="Photovoltaïque"/>
    <n v="2020"/>
    <n v="72"/>
    <n v="72"/>
    <n v="116.7"/>
    <n v="116.7"/>
    <n v="0"/>
    <x v="0"/>
    <x v="6"/>
    <n v="150"/>
    <n v="253931"/>
    <n v="253.93100000000001"/>
  </r>
  <r>
    <n v="103"/>
    <s v="JSCOM"/>
    <n v="625500"/>
    <x v="23"/>
    <n v="84"/>
    <s v="Centre"/>
    <x v="5"/>
    <x v="0"/>
    <s v="Photovoltaïque"/>
    <n v="2021"/>
    <n v="61"/>
    <n v="61"/>
    <n v="0"/>
    <n v="0"/>
    <n v="0"/>
    <x v="1"/>
    <x v="6"/>
    <n v="160"/>
    <n v="168910"/>
    <n v="168.91"/>
  </r>
  <r>
    <n v="104"/>
    <s v="ENFAVET"/>
    <n v="621857"/>
    <x v="23"/>
    <n v="84"/>
    <s v="Centre"/>
    <x v="5"/>
    <x v="0"/>
    <s v="Photovoltaïque"/>
    <n v="2018"/>
    <n v="97.2"/>
    <n v="97.2"/>
    <n v="0"/>
    <n v="0"/>
    <n v="0"/>
    <x v="0"/>
    <x v="6"/>
    <n v="160"/>
    <n v="215930"/>
    <n v="215.93"/>
  </r>
  <r>
    <n v="105"/>
    <s v="Congitex"/>
    <n v="627510"/>
    <x v="23"/>
    <n v="84"/>
    <s v="Centre"/>
    <x v="5"/>
    <x v="0"/>
    <s v="Photovoltaïque"/>
    <n v="2019"/>
    <n v="50"/>
    <n v="50"/>
    <n v="0"/>
    <n v="0"/>
    <n v="0"/>
    <x v="1"/>
    <x v="6"/>
    <n v="100"/>
    <n v="100239"/>
    <n v="100.239"/>
  </r>
  <r>
    <n v="106"/>
    <s v="Demconstruct"/>
    <n v="620570"/>
    <x v="23"/>
    <n v="84"/>
    <s v="Centre"/>
    <x v="10"/>
    <x v="0"/>
    <s v="Photovoltaïque"/>
    <n v="2020"/>
    <n v="198.1"/>
    <n v="198.1"/>
    <n v="0"/>
    <n v="0"/>
    <n v="0"/>
    <x v="0"/>
    <x v="6"/>
    <n v="500"/>
    <n v="542670"/>
    <n v="542.66999999999996"/>
  </r>
  <r>
    <n v="107"/>
    <s v="Demco knitwear"/>
    <n v="620345"/>
    <x v="23"/>
    <n v="84"/>
    <s v="Centre"/>
    <x v="5"/>
    <x v="0"/>
    <s v="Photovoltaïque"/>
    <n v="2017"/>
    <n v="445"/>
    <n v="445"/>
    <n v="79.52"/>
    <n v="71.62"/>
    <n v="7.8999999999999915"/>
    <x v="0"/>
    <x v="6"/>
    <n v="0"/>
    <n v="0"/>
    <n v="0"/>
  </r>
  <r>
    <n v="108"/>
    <s v="Demco jeanswear2"/>
    <n v="620202"/>
    <x v="23"/>
    <n v="84"/>
    <s v="Centre"/>
    <x v="5"/>
    <x v="0"/>
    <s v="Photovoltaïque"/>
    <n v="2019"/>
    <n v="351"/>
    <n v="351"/>
    <n v="2"/>
    <n v="1"/>
    <n v="1"/>
    <x v="0"/>
    <x v="6"/>
    <n v="1000"/>
    <n v="3582401"/>
    <n v="3582.4009999999998"/>
  </r>
  <r>
    <n v="109"/>
    <s v="Demco jeanswear1"/>
    <n v="620152"/>
    <x v="23"/>
    <n v="84"/>
    <s v="Centre"/>
    <x v="5"/>
    <x v="0"/>
    <s v="Photovoltaïque"/>
    <n v="2020"/>
    <n v="260.5"/>
    <n v="260.5"/>
    <n v="0"/>
    <n v="0"/>
    <n v="0"/>
    <x v="0"/>
    <x v="6"/>
    <n v="0"/>
    <n v="0"/>
    <n v="0"/>
  </r>
  <r>
    <n v="110"/>
    <s v="Serveur informatique"/>
    <n v="620152"/>
    <x v="23"/>
    <n v="84"/>
    <s v="Centre"/>
    <x v="11"/>
    <x v="0"/>
    <s v="Photovoltaïque"/>
    <n v="2019"/>
    <n v="36"/>
    <n v="36"/>
    <n v="0"/>
    <n v="0"/>
    <n v="0"/>
    <x v="1"/>
    <x v="6"/>
    <n v="1400"/>
    <n v="1613672"/>
    <n v="1613.672"/>
  </r>
  <r>
    <n v="111"/>
    <s v="MSPE"/>
    <n v="618055"/>
    <x v="23"/>
    <n v="84"/>
    <s v="Centre"/>
    <x v="9"/>
    <x v="0"/>
    <s v="Photovoltaïque"/>
    <n v="2020"/>
    <n v="194.04"/>
    <n v="194.04"/>
    <n v="0"/>
    <n v="0"/>
    <n v="0"/>
    <x v="0"/>
    <x v="6"/>
    <n v="160"/>
    <n v="643429"/>
    <n v="643.42899999999997"/>
  </r>
  <r>
    <n v="112"/>
    <s v="Sitex"/>
    <n v="628050"/>
    <x v="23"/>
    <n v="84"/>
    <s v="Centre"/>
    <x v="5"/>
    <x v="1"/>
    <s v="Moteur"/>
    <n v="2019"/>
    <n v="5400"/>
    <n v="5400"/>
    <n v="29131"/>
    <n v="21253"/>
    <n v="7878"/>
    <x v="0"/>
    <x v="6"/>
    <n v="1800"/>
    <n v="536022"/>
    <n v="536.02200000000005"/>
  </r>
  <r>
    <n v="113"/>
    <s v="Sartex"/>
    <n v="628740"/>
    <x v="23"/>
    <n v="84"/>
    <s v="Centre"/>
    <x v="5"/>
    <x v="0"/>
    <s v="Photovoltaïque"/>
    <n v="2020"/>
    <n v="119"/>
    <n v="119"/>
    <n v="0"/>
    <n v="0"/>
    <n v="0"/>
    <x v="0"/>
    <x v="6"/>
    <n v="210"/>
    <n v="410700"/>
    <n v="410.7"/>
  </r>
  <r>
    <n v="114"/>
    <s v="CTKP pétrole"/>
    <n v="664070"/>
    <x v="13"/>
    <n v="82"/>
    <s v="Centre"/>
    <x v="3"/>
    <x v="3"/>
    <s v="Moteur"/>
    <n v="2020"/>
    <n v="1500"/>
    <n v="750"/>
    <n v="680.36"/>
    <n v="680.36"/>
    <n v="0"/>
    <x v="1"/>
    <x v="6"/>
    <n v="630"/>
    <n v="70920"/>
    <n v="70.92"/>
  </r>
  <r>
    <n v="115"/>
    <s v="SMBSA elfawz chorbane"/>
    <n v="667080"/>
    <x v="13"/>
    <n v="82"/>
    <s v="Centre"/>
    <x v="2"/>
    <x v="0"/>
    <s v="Photovoltaïque"/>
    <n v="2020"/>
    <n v="66.400000000000006"/>
    <n v="66.400000000000006"/>
    <n v="0"/>
    <n v="0"/>
    <n v="0"/>
    <x v="0"/>
    <x v="6"/>
    <n v="300"/>
    <n v="257238"/>
    <n v="257.238"/>
  </r>
  <r>
    <n v="116"/>
    <s v="GDA portable entilaka"/>
    <n v="667050"/>
    <x v="13"/>
    <n v="82"/>
    <s v="Centre"/>
    <x v="2"/>
    <x v="0"/>
    <s v="Photovoltaïque"/>
    <n v="2020"/>
    <n v="16"/>
    <n v="16"/>
    <n v="0"/>
    <n v="0"/>
    <n v="0"/>
    <x v="0"/>
    <x v="6"/>
    <n v="9"/>
    <n v="43178"/>
    <n v="43.177999999999997"/>
  </r>
  <r>
    <n v="117"/>
    <s v="Rayenne Mahdia"/>
    <n v="666395"/>
    <x v="13"/>
    <n v="82"/>
    <s v="Centre"/>
    <x v="2"/>
    <x v="0"/>
    <s v="Photovoltaïque"/>
    <n v="2016"/>
    <n v="18"/>
    <n v="18"/>
    <n v="29.3"/>
    <n v="29.3"/>
    <n v="0"/>
    <x v="1"/>
    <x v="6"/>
    <n v="30"/>
    <n v="34001"/>
    <n v="34.000999999999998"/>
  </r>
  <r>
    <n v="118"/>
    <s v="City meuble"/>
    <n v="850160"/>
    <x v="18"/>
    <n v="87"/>
    <s v="Sfax"/>
    <x v="9"/>
    <x v="0"/>
    <s v="Photovoltaïque"/>
    <n v="2020"/>
    <n v="70"/>
    <n v="70"/>
    <n v="85.6"/>
    <n v="14.5"/>
    <n v="71.099999999999994"/>
    <x v="0"/>
    <x v="6"/>
    <n v="150"/>
    <n v="74513"/>
    <n v="74.513000000000005"/>
  </r>
  <r>
    <n v="119"/>
    <s v="Poulailler geagri"/>
    <n v="850100"/>
    <x v="18"/>
    <n v="87"/>
    <s v="Sfax"/>
    <x v="2"/>
    <x v="0"/>
    <s v="Photovoltaïque"/>
    <n v="1996"/>
    <n v="99.7"/>
    <n v="99.7"/>
    <n v="164.8"/>
    <n v="126.46"/>
    <n v="38.340000000000018"/>
    <x v="0"/>
    <x v="6"/>
    <n v="150"/>
    <n v="271118"/>
    <n v="271.11799999999999"/>
  </r>
  <r>
    <n v="120"/>
    <s v="Simed"/>
    <n v="849560"/>
    <x v="18"/>
    <n v="87"/>
    <s v="Sfax"/>
    <x v="6"/>
    <x v="0"/>
    <s v="Photovoltaïque"/>
    <n v="2020"/>
    <n v="300"/>
    <n v="300"/>
    <n v="446.23"/>
    <n v="393.63"/>
    <n v="52.600000000000023"/>
    <x v="0"/>
    <x v="6"/>
    <n v="400"/>
    <n v="834550"/>
    <n v="834.55"/>
  </r>
  <r>
    <n v="121"/>
    <s v="Simede"/>
    <n v="848330"/>
    <x v="18"/>
    <n v="87"/>
    <s v="Sfax"/>
    <x v="10"/>
    <x v="0"/>
    <s v="Photovoltaïque"/>
    <n v="2020"/>
    <n v="27"/>
    <n v="27"/>
    <n v="0"/>
    <n v="0"/>
    <n v="0"/>
    <x v="0"/>
    <x v="6"/>
    <n v="160"/>
    <n v="82545"/>
    <n v="82.545000000000002"/>
  </r>
  <r>
    <n v="122"/>
    <s v="Alvéoles"/>
    <n v="846478"/>
    <x v="18"/>
    <n v="87"/>
    <s v="Sfax"/>
    <x v="8"/>
    <x v="0"/>
    <s v="Photovoltaïque"/>
    <n v="2018"/>
    <n v="199.7"/>
    <n v="199.7"/>
    <n v="0"/>
    <n v="0"/>
    <n v="0"/>
    <x v="0"/>
    <x v="6"/>
    <n v="175"/>
    <n v="970071"/>
    <n v="970.07100000000003"/>
  </r>
  <r>
    <n v="123"/>
    <s v="Poulailler Khalil chaabene"/>
    <n v="846565"/>
    <x v="18"/>
    <n v="87"/>
    <s v="Sfax"/>
    <x v="2"/>
    <x v="0"/>
    <s v="Photovoltaïque"/>
    <n v="2018"/>
    <n v="40"/>
    <n v="40"/>
    <n v="49.5"/>
    <n v="40.1"/>
    <n v="9.3999999999999986"/>
    <x v="0"/>
    <x v="6"/>
    <n v="60"/>
    <n v="7408"/>
    <n v="7.4080000000000004"/>
  </r>
  <r>
    <n v="124"/>
    <s v="Ferme gargouri"/>
    <n v="852180"/>
    <x v="18"/>
    <n v="87"/>
    <s v="Sfax"/>
    <x v="2"/>
    <x v="0"/>
    <s v="Photovoltaïque"/>
    <n v="2019"/>
    <n v="12"/>
    <n v="12"/>
    <n v="12.34"/>
    <n v="3.44"/>
    <n v="8.9"/>
    <x v="0"/>
    <x v="6"/>
    <n v="63"/>
    <n v="10795"/>
    <n v="10.795"/>
  </r>
  <r>
    <n v="125"/>
    <s v="Ferme gargouri 2"/>
    <n v="850235"/>
    <x v="18"/>
    <n v="87"/>
    <s v="Sfax"/>
    <x v="2"/>
    <x v="0"/>
    <s v="Photovoltaïque"/>
    <n v="2019"/>
    <n v="12"/>
    <n v="12"/>
    <n v="11.5"/>
    <n v="10.4"/>
    <n v="1.0999999999999996"/>
    <x v="0"/>
    <x v="6"/>
    <n v="0"/>
    <n v="0"/>
    <n v="0"/>
  </r>
  <r>
    <n v="126"/>
    <s v="Ferme choisie"/>
    <n v="852239"/>
    <x v="18"/>
    <n v="87"/>
    <s v="Sfax"/>
    <x v="2"/>
    <x v="0"/>
    <s v="Photovoltaïque"/>
    <n v="2020"/>
    <n v="49.49"/>
    <n v="49.49"/>
    <n v="72.254000000000005"/>
    <n v="52.774999999999999"/>
    <n v="19.479000000000006"/>
    <x v="0"/>
    <x v="6"/>
    <n v="60"/>
    <n v="102601"/>
    <n v="102.601"/>
  </r>
  <r>
    <n v="127"/>
    <s v="MAS"/>
    <n v="852006"/>
    <x v="18"/>
    <n v="87"/>
    <s v="Sfax"/>
    <x v="10"/>
    <x v="0"/>
    <s v="Photovoltaïque"/>
    <n v="2020"/>
    <n v="182"/>
    <n v="182"/>
    <n v="155.74"/>
    <n v="143.4"/>
    <n v="12.340000000000003"/>
    <x v="0"/>
    <x v="6"/>
    <n v="400"/>
    <n v="759992"/>
    <n v="759.99199999999996"/>
  </r>
  <r>
    <n v="128"/>
    <s v="MAS"/>
    <n v="852006"/>
    <x v="18"/>
    <n v="87"/>
    <s v="Sfax"/>
    <x v="10"/>
    <x v="0"/>
    <s v="Photovoltaïque"/>
    <n v="2017"/>
    <n v="200"/>
    <n v="200"/>
    <n v="0"/>
    <n v="0"/>
    <n v="0"/>
    <x v="0"/>
    <x v="6"/>
    <n v="0"/>
    <n v="0"/>
    <n v="0"/>
  </r>
  <r>
    <n v="129"/>
    <s v="Khaled chefii"/>
    <n v="852245"/>
    <x v="18"/>
    <n v="87"/>
    <s v="Sfax"/>
    <x v="2"/>
    <x v="0"/>
    <s v="Photovoltaïque"/>
    <n v="2016"/>
    <n v="47.3"/>
    <n v="47.3"/>
    <n v="80.5"/>
    <n v="80.5"/>
    <n v="0"/>
    <x v="1"/>
    <x v="6"/>
    <n v="32"/>
    <n v="20416"/>
    <n v="20.416"/>
  </r>
  <r>
    <n v="130"/>
    <s v="Super mousse 3"/>
    <n v="847720"/>
    <x v="18"/>
    <n v="87"/>
    <s v="Sfax"/>
    <x v="9"/>
    <x v="0"/>
    <s v="Photovoltaïque"/>
    <n v="2016"/>
    <n v="99.77"/>
    <n v="99.77"/>
    <n v="0"/>
    <n v="0"/>
    <n v="0"/>
    <x v="0"/>
    <x v="6"/>
    <n v="225"/>
    <n v="164234"/>
    <n v="164.23400000000001"/>
  </r>
  <r>
    <n v="131"/>
    <s v="Super mousse 1"/>
    <n v="847680"/>
    <x v="18"/>
    <n v="87"/>
    <s v="Sfax"/>
    <x v="9"/>
    <x v="0"/>
    <s v="Photovoltaïque"/>
    <n v="2019"/>
    <n v="159.9"/>
    <n v="159.9"/>
    <n v="0"/>
    <n v="0"/>
    <n v="0"/>
    <x v="0"/>
    <x v="6"/>
    <n v="300"/>
    <n v="384410"/>
    <n v="384.41"/>
  </r>
  <r>
    <n v="132"/>
    <s v="Super mousse 2"/>
    <n v="847660"/>
    <x v="18"/>
    <n v="87"/>
    <s v="Sfax"/>
    <x v="9"/>
    <x v="0"/>
    <s v="Photovoltaïque"/>
    <n v="2018"/>
    <n v="159.9"/>
    <n v="159.9"/>
    <n v="0"/>
    <n v="0"/>
    <n v="0"/>
    <x v="0"/>
    <x v="6"/>
    <n v="450"/>
    <n v="401905"/>
    <n v="401.90499999999997"/>
  </r>
  <r>
    <n v="133"/>
    <s v="Logement Emna ennifar"/>
    <n v="844840"/>
    <x v="18"/>
    <n v="87"/>
    <s v="Sfax"/>
    <x v="0"/>
    <x v="0"/>
    <s v="Photovoltaïque"/>
    <n v="2020"/>
    <n v="15"/>
    <n v="15"/>
    <n v="0"/>
    <n v="0"/>
    <n v="0"/>
    <x v="0"/>
    <x v="6"/>
    <n v="35"/>
    <n v="28228"/>
    <n v="28.228000000000002"/>
  </r>
  <r>
    <n v="134"/>
    <s v="Ennifar Fathi"/>
    <n v="844850"/>
    <x v="18"/>
    <n v="87"/>
    <s v="Sfax"/>
    <x v="0"/>
    <x v="0"/>
    <s v="Photovoltaïque"/>
    <n v="2018"/>
    <n v="45"/>
    <n v="45"/>
    <n v="41.4"/>
    <n v="37.31"/>
    <n v="4.0899999999999963"/>
    <x v="0"/>
    <x v="6"/>
    <n v="225"/>
    <n v="119982"/>
    <n v="119.982"/>
  </r>
  <r>
    <n v="135"/>
    <s v="Nouvelle imprimerie du sud"/>
    <n v="842360"/>
    <x v="18"/>
    <n v="87"/>
    <s v="Sfax"/>
    <x v="8"/>
    <x v="0"/>
    <s v="Photovoltaïque"/>
    <n v="2020"/>
    <n v="99.66"/>
    <n v="99.66"/>
    <n v="0"/>
    <n v="0"/>
    <n v="0"/>
    <x v="0"/>
    <x v="6"/>
    <n v="250"/>
    <n v="188906"/>
    <n v="188.90600000000001"/>
  </r>
  <r>
    <n v="136"/>
    <s v="Nova print"/>
    <n v="842730"/>
    <x v="18"/>
    <n v="87"/>
    <s v="Sfax"/>
    <x v="8"/>
    <x v="0"/>
    <s v="Photovoltaïque"/>
    <n v="2020"/>
    <n v="184"/>
    <n v="184"/>
    <n v="0"/>
    <n v="0"/>
    <n v="0"/>
    <x v="0"/>
    <x v="6"/>
    <n v="200"/>
    <n v="392283"/>
    <n v="392.28300000000002"/>
  </r>
  <r>
    <n v="137"/>
    <s v="Ste FORPLAST PLUS"/>
    <n v="844890"/>
    <x v="18"/>
    <n v="87"/>
    <s v="Sfax"/>
    <x v="11"/>
    <x v="0"/>
    <s v="Photovoltaïque"/>
    <n v="2020"/>
    <n v="39.33"/>
    <n v="39.33"/>
    <n v="0"/>
    <n v="0"/>
    <n v="0"/>
    <x v="0"/>
    <x v="6"/>
    <n v="70"/>
    <n v="199610"/>
    <n v="199.61"/>
  </r>
  <r>
    <n v="138"/>
    <s v="Omrane selem"/>
    <n v="844540"/>
    <x v="18"/>
    <n v="87"/>
    <s v="Sfax"/>
    <x v="10"/>
    <x v="0"/>
    <s v="Photovoltaïque"/>
    <n v="2014"/>
    <n v="87.1"/>
    <n v="87.1"/>
    <n v="72.87"/>
    <n v="41.11"/>
    <n v="31.760000000000005"/>
    <x v="0"/>
    <x v="6"/>
    <n v="150"/>
    <n v="42645"/>
    <n v="42.645000000000003"/>
  </r>
  <r>
    <n v="139"/>
    <s v="CFTP"/>
    <n v="857660"/>
    <x v="18"/>
    <n v="87"/>
    <s v="Sfax"/>
    <x v="3"/>
    <x v="2"/>
    <s v="Moteur"/>
    <n v="2016"/>
    <n v="1800"/>
    <n v="1800"/>
    <n v="4415.1000000000004"/>
    <n v="2252.6999999999998"/>
    <n v="2162.4000000000005"/>
    <x v="0"/>
    <x v="6"/>
    <n v="0"/>
    <n v="0"/>
    <n v="0"/>
  </r>
  <r>
    <n v="140"/>
    <s v="Pompage Gargouri"/>
    <n v="861170"/>
    <x v="19"/>
    <n v="91"/>
    <s v="Sfax"/>
    <x v="2"/>
    <x v="0"/>
    <s v="Photovoltaïque"/>
    <n v="2020"/>
    <n v="12"/>
    <n v="12"/>
    <n v="24.58"/>
    <n v="22.86"/>
    <n v="1.7199999999999989"/>
    <x v="0"/>
    <x v="6"/>
    <n v="150"/>
    <n v="125095"/>
    <n v="125.095"/>
  </r>
  <r>
    <n v="141"/>
    <s v="Dagdoug frigo"/>
    <n v="862760"/>
    <x v="19"/>
    <n v="91"/>
    <s v="Sfax"/>
    <x v="10"/>
    <x v="0"/>
    <s v="Photovoltaïque"/>
    <n v="2020"/>
    <n v="27.28"/>
    <n v="27.28"/>
    <n v="53.75"/>
    <n v="18.54"/>
    <n v="35.21"/>
    <x v="0"/>
    <x v="6"/>
    <n v="50"/>
    <n v="22291"/>
    <n v="22.291"/>
  </r>
  <r>
    <n v="142"/>
    <s v="Souma"/>
    <n v="862610"/>
    <x v="19"/>
    <n v="91"/>
    <s v="Sfax"/>
    <x v="2"/>
    <x v="0"/>
    <s v="Photovoltaïque"/>
    <n v="2020"/>
    <n v="40"/>
    <n v="40"/>
    <n v="11.04"/>
    <n v="11.04"/>
    <n v="0"/>
    <x v="1"/>
    <x v="6"/>
    <n v="150"/>
    <n v="538287"/>
    <n v="538.28700000000003"/>
  </r>
  <r>
    <n v="143"/>
    <s v="CETIP"/>
    <n v="868250"/>
    <x v="19"/>
    <n v="91"/>
    <s v="Sfax"/>
    <x v="6"/>
    <x v="0"/>
    <s v="Photovoltaïque"/>
    <n v="2019"/>
    <n v="156.78"/>
    <n v="156.78"/>
    <n v="0"/>
    <n v="0"/>
    <n v="0"/>
    <x v="0"/>
    <x v="6"/>
    <n v="400"/>
    <n v="305510"/>
    <n v="305.51"/>
  </r>
  <r>
    <n v="144"/>
    <s v="EMS"/>
    <n v="869030"/>
    <x v="19"/>
    <n v="91"/>
    <s v="Sfax"/>
    <x v="10"/>
    <x v="0"/>
    <s v="Photovoltaïque"/>
    <n v="2017"/>
    <n v="417.36"/>
    <n v="417.36"/>
    <n v="0"/>
    <n v="0"/>
    <n v="0"/>
    <x v="0"/>
    <x v="6"/>
    <n v="550"/>
    <n v="1674419"/>
    <n v="1674.4190000000001"/>
  </r>
  <r>
    <n v="145"/>
    <s v="Henkel"/>
    <n v="869040"/>
    <x v="19"/>
    <n v="91"/>
    <s v="Sfax"/>
    <x v="6"/>
    <x v="0"/>
    <s v="Photovoltaïque"/>
    <n v="2015"/>
    <n v="92.22"/>
    <n v="92.23"/>
    <n v="135.76499999999999"/>
    <n v="135.76499999999999"/>
    <n v="0"/>
    <x v="0"/>
    <x v="6"/>
    <n v="0"/>
    <n v="0"/>
    <n v="0"/>
  </r>
  <r>
    <n v="146"/>
    <s v="Henkel"/>
    <n v="869040"/>
    <x v="19"/>
    <n v="91"/>
    <s v="Sfax"/>
    <x v="6"/>
    <x v="0"/>
    <s v="Photovoltaïque"/>
    <n v="2019"/>
    <n v="101.08"/>
    <n v="101.08"/>
    <n v="0"/>
    <n v="0"/>
    <n v="0"/>
    <x v="0"/>
    <x v="6"/>
    <n v="350"/>
    <n v="951464"/>
    <n v="951.46400000000006"/>
  </r>
  <r>
    <n v="147"/>
    <s v="ISA1"/>
    <n v="869290"/>
    <x v="19"/>
    <n v="91"/>
    <s v="Sfax"/>
    <x v="5"/>
    <x v="0"/>
    <s v="Photovoltaïque"/>
    <n v="2016"/>
    <n v="75.599999999999994"/>
    <n v="75.599999999999994"/>
    <n v="0"/>
    <n v="0"/>
    <n v="0"/>
    <x v="0"/>
    <x v="6"/>
    <n v="0"/>
    <n v="0"/>
    <n v="0"/>
  </r>
  <r>
    <n v="148"/>
    <s v="ISA2"/>
    <n v="869290"/>
    <x v="19"/>
    <n v="91"/>
    <s v="Sfax"/>
    <x v="5"/>
    <x v="0"/>
    <s v="Photovoltaïque"/>
    <n v="2020"/>
    <n v="157.94999999999999"/>
    <n v="157.94999999999999"/>
    <n v="0"/>
    <n v="0"/>
    <n v="0"/>
    <x v="0"/>
    <x v="6"/>
    <n v="85"/>
    <n v="178301"/>
    <n v="178.30099999999999"/>
  </r>
  <r>
    <n v="149"/>
    <s v="Huila"/>
    <n v="805070"/>
    <x v="19"/>
    <n v="91"/>
    <s v="Sfax"/>
    <x v="1"/>
    <x v="0"/>
    <s v="Photovoltaïque"/>
    <n v="2019"/>
    <n v="25.175000000000001"/>
    <n v="25.175000000000001"/>
    <n v="36.619999999999997"/>
    <n v="18.760000000000002"/>
    <n v="17.859999999999996"/>
    <x v="0"/>
    <x v="6"/>
    <n v="0"/>
    <n v="0"/>
    <n v="0"/>
  </r>
  <r>
    <n v="150"/>
    <s v="Poulailler m'essedi Faouzi"/>
    <n v="864250"/>
    <x v="19"/>
    <n v="91"/>
    <s v="Sfax"/>
    <x v="2"/>
    <x v="0"/>
    <s v="Photovoltaïque"/>
    <n v="2018"/>
    <n v="153"/>
    <n v="153"/>
    <n v="175.2"/>
    <n v="23.77"/>
    <n v="151.42999999999998"/>
    <x v="0"/>
    <x v="6"/>
    <n v="150"/>
    <n v="192307"/>
    <n v="192.30699999999999"/>
  </r>
  <r>
    <n v="151"/>
    <s v="Carthago Céramique"/>
    <n v="865480"/>
    <x v="19"/>
    <n v="91"/>
    <s v="Sfax"/>
    <x v="7"/>
    <x v="1"/>
    <s v="Turbine à Gaz"/>
    <n v="2020"/>
    <n v="5000"/>
    <n v="5000"/>
    <n v="36737"/>
    <n v="29950"/>
    <n v="6787"/>
    <x v="0"/>
    <x v="6"/>
    <n v="4300"/>
    <n v="1850387"/>
    <n v="1850.3869999999999"/>
  </r>
  <r>
    <n v="152"/>
    <s v="Carthago grès"/>
    <n v="865540"/>
    <x v="19"/>
    <n v="91"/>
    <s v="Sfax"/>
    <x v="7"/>
    <x v="1"/>
    <s v="Turbine à Gaz"/>
    <n v="2019"/>
    <n v="5000"/>
    <n v="3000"/>
    <n v="18679"/>
    <n v="7781"/>
    <n v="10898"/>
    <x v="0"/>
    <x v="6"/>
    <n v="1500"/>
    <n v="3643399"/>
    <n v="3643.3989999999999"/>
  </r>
  <r>
    <n v="153"/>
    <s v="SID"/>
    <n v="869540"/>
    <x v="19"/>
    <n v="91"/>
    <s v="Sfax"/>
    <x v="10"/>
    <x v="0"/>
    <s v="Photovoltaïque"/>
    <n v="2019"/>
    <n v="203.01"/>
    <n v="203.01"/>
    <n v="0"/>
    <n v="0"/>
    <n v="0"/>
    <x v="0"/>
    <x v="6"/>
    <n v="500"/>
    <n v="423909"/>
    <n v="423.90899999999999"/>
  </r>
  <r>
    <n v="154"/>
    <s v="SORATOL"/>
    <n v="869460"/>
    <x v="19"/>
    <n v="91"/>
    <s v="Sfax"/>
    <x v="10"/>
    <x v="0"/>
    <s v="Photovoltaïque"/>
    <n v="2015"/>
    <n v="75"/>
    <n v="75"/>
    <n v="113.57"/>
    <n v="73.61"/>
    <n v="39.959999999999994"/>
    <x v="0"/>
    <x v="6"/>
    <n v="0"/>
    <n v="0"/>
    <n v="0"/>
  </r>
  <r>
    <n v="155"/>
    <s v="SORETOL"/>
    <n v="869460"/>
    <x v="19"/>
    <n v="91"/>
    <s v="Sfax"/>
    <x v="10"/>
    <x v="0"/>
    <s v="Photovoltaïque"/>
    <n v="2015"/>
    <n v="101"/>
    <n v="101"/>
    <n v="149.96"/>
    <n v="96.15"/>
    <n v="53.81"/>
    <x v="0"/>
    <x v="6"/>
    <n v="300"/>
    <n v="139808"/>
    <n v="139.80799999999999"/>
  </r>
  <r>
    <n v="156"/>
    <s v="LEADER FOOD"/>
    <n v="870301"/>
    <x v="19"/>
    <n v="91"/>
    <s v="Sfax"/>
    <x v="1"/>
    <x v="0"/>
    <s v="Photovoltaïque"/>
    <n v="2001"/>
    <n v="36"/>
    <n v="36"/>
    <n v="0"/>
    <n v="0"/>
    <n v="0"/>
    <x v="0"/>
    <x v="6"/>
    <n v="80"/>
    <n v="58818"/>
    <n v="58.817999999999998"/>
  </r>
  <r>
    <n v="157"/>
    <s v="Poulet meher messedi"/>
    <n v="864560"/>
    <x v="19"/>
    <n v="91"/>
    <s v="Sfax"/>
    <x v="2"/>
    <x v="0"/>
    <s v="Photovoltaïque"/>
    <n v="2009"/>
    <n v="150"/>
    <n v="150"/>
    <n v="100.45"/>
    <n v="66.16"/>
    <n v="34.290000000000006"/>
    <x v="0"/>
    <x v="6"/>
    <n v="100"/>
    <n v="372112"/>
    <n v="372.11200000000002"/>
  </r>
  <r>
    <n v="158"/>
    <s v="T-PAP"/>
    <n v="865555"/>
    <x v="19"/>
    <n v="91"/>
    <s v="Sfax"/>
    <x v="8"/>
    <x v="1"/>
    <s v="Turbine à Gaz"/>
    <n v="2020"/>
    <n v="5500"/>
    <n v="3600"/>
    <n v="33148"/>
    <n v="22600"/>
    <n v="10548"/>
    <x v="0"/>
    <x v="6"/>
    <n v="3500"/>
    <n v="803157"/>
    <n v="803.15700000000004"/>
  </r>
  <r>
    <n v="159"/>
    <s v="TPS"/>
    <n v="863720"/>
    <x v="19"/>
    <n v="91"/>
    <s v="Sfax"/>
    <x v="3"/>
    <x v="2"/>
    <s v="Turbine à Gaz"/>
    <n v="2018"/>
    <n v="1200"/>
    <n v="1200"/>
    <n v="7920"/>
    <n v="7920"/>
    <n v="0"/>
    <x v="0"/>
    <x v="6"/>
    <n v="600"/>
    <n v="1626535"/>
    <n v="1626.5350000000001"/>
  </r>
  <r>
    <n v="160"/>
    <s v="TPS GBIBA"/>
    <n v="866700"/>
    <x v="19"/>
    <n v="91"/>
    <s v="Sfax"/>
    <x v="3"/>
    <x v="2"/>
    <s v="Turbine à Gaz"/>
    <n v="2019"/>
    <n v="1000"/>
    <n v="1000"/>
    <n v="6600"/>
    <n v="6398"/>
    <n v="202"/>
    <x v="0"/>
    <x v="6"/>
    <n v="400"/>
    <n v="2025028"/>
    <n v="2025.028"/>
  </r>
  <r>
    <n v="161"/>
    <s v="Tejra"/>
    <n v="865350"/>
    <x v="19"/>
    <n v="91"/>
    <s v="Sfax"/>
    <x v="7"/>
    <x v="1"/>
    <s v="Moteur"/>
    <n v="2020"/>
    <n v="4000"/>
    <n v="3800"/>
    <n v="20608.53"/>
    <n v="16440.240000000002"/>
    <n v="4168.2899999999972"/>
    <x v="0"/>
    <x v="6"/>
    <n v="2600"/>
    <n v="0"/>
    <n v="0"/>
  </r>
  <r>
    <n v="162"/>
    <s v="Emna agricole"/>
    <n v="876490"/>
    <x v="34"/>
    <n v="65"/>
    <s v="Sfax"/>
    <x v="2"/>
    <x v="0"/>
    <s v="Photovoltaïque"/>
    <n v="2013"/>
    <n v="65.08"/>
    <n v="65.08"/>
    <n v="205.7"/>
    <n v="205.7"/>
    <n v="0"/>
    <x v="0"/>
    <x v="6"/>
    <n v="10"/>
    <n v="4317"/>
    <n v="4.3170000000000002"/>
  </r>
  <r>
    <n v="163"/>
    <s v="Sonede gharaiba"/>
    <n v="876440"/>
    <x v="34"/>
    <n v="65"/>
    <s v="Sfax"/>
    <x v="2"/>
    <x v="0"/>
    <s v="Photovoltaïque"/>
    <n v="2010"/>
    <n v="10"/>
    <n v="10"/>
    <n v="17"/>
    <n v="17"/>
    <n v="0"/>
    <x v="0"/>
    <x v="6"/>
    <n v="130"/>
    <n v="691647"/>
    <n v="691.64700000000005"/>
  </r>
  <r>
    <n v="164"/>
    <s v="Tifert"/>
    <n v="877710"/>
    <x v="34"/>
    <n v="65"/>
    <s v="Sfax"/>
    <x v="6"/>
    <x v="4"/>
    <s v="Turbine vapeur"/>
    <n v="2017"/>
    <n v="24000"/>
    <n v="16000"/>
    <n v="75936.800000000003"/>
    <n v="75474.857000000004"/>
    <n v="461.9429999999993"/>
    <x v="0"/>
    <x v="6"/>
    <n v="10000"/>
    <n v="20899806"/>
    <n v="20899.806"/>
  </r>
  <r>
    <n v="165"/>
    <s v="Ste DAS"/>
    <n v="877265"/>
    <x v="34"/>
    <n v="65"/>
    <s v="Sfax"/>
    <x v="2"/>
    <x v="0"/>
    <s v="Photovoltaïque"/>
    <n v="2017"/>
    <n v="24"/>
    <n v="24"/>
    <n v="0"/>
    <n v="0"/>
    <n v="0"/>
    <x v="0"/>
    <x v="6"/>
    <n v="25"/>
    <n v="298646"/>
    <n v="298.64600000000002"/>
  </r>
  <r>
    <n v="166"/>
    <s v="GCT 2"/>
    <n v="877700"/>
    <x v="34"/>
    <n v="65"/>
    <s v="Sfax"/>
    <x v="6"/>
    <x v="4"/>
    <s v="Turbine vapeur"/>
    <n v="2017"/>
    <n v="18400"/>
    <n v="18400"/>
    <n v="25938"/>
    <n v="25931"/>
    <n v="7"/>
    <x v="0"/>
    <x v="6"/>
    <n v="8000"/>
    <n v="26957651"/>
    <n v="26957.651000000002"/>
  </r>
  <r>
    <n v="167"/>
    <s v="Trapsa"/>
    <n v="877600"/>
    <x v="34"/>
    <n v="65"/>
    <s v="Sfax"/>
    <x v="3"/>
    <x v="3"/>
    <s v="Moteur"/>
    <n v="2018"/>
    <n v="1500"/>
    <n v="1500"/>
    <n v="677.4"/>
    <n v="677.4"/>
    <n v="0"/>
    <x v="1"/>
    <x v="6"/>
    <n v="0"/>
    <n v="0"/>
    <n v="0"/>
  </r>
  <r>
    <n v="168"/>
    <s v="Trapsa"/>
    <n v="877600"/>
    <x v="34"/>
    <n v="65"/>
    <s v="Sfax"/>
    <x v="3"/>
    <x v="3"/>
    <s v="Moteur"/>
    <n v="2018"/>
    <n v="500"/>
    <n v="500"/>
    <n v="324"/>
    <n v="324"/>
    <n v="0"/>
    <x v="1"/>
    <x v="6"/>
    <n v="400"/>
    <n v="929824"/>
    <n v="929.82399999999996"/>
  </r>
  <r>
    <n v="169"/>
    <s v="Trapsa sp3"/>
    <n v="877600"/>
    <x v="34"/>
    <n v="65"/>
    <s v="Sfax"/>
    <x v="3"/>
    <x v="3"/>
    <s v="Moteur"/>
    <n v="2013"/>
    <n v="400"/>
    <n v="400"/>
    <n v="350.42"/>
    <n v="350.42"/>
    <n v="0"/>
    <x v="1"/>
    <x v="6"/>
    <n v="0"/>
    <n v="0"/>
    <n v="0"/>
  </r>
  <r>
    <n v="170"/>
    <s v="Poulailler Mustapha chiha"/>
    <n v="874380"/>
    <x v="34"/>
    <n v="65"/>
    <s v="Sfax"/>
    <x v="2"/>
    <x v="0"/>
    <s v="Photovoltaïque"/>
    <n v="2020"/>
    <n v="25"/>
    <n v="25"/>
    <n v="3.15"/>
    <n v="3.15"/>
    <n v="0"/>
    <x v="0"/>
    <x v="6"/>
    <n v="225"/>
    <n v="219696"/>
    <n v="219.696"/>
  </r>
  <r>
    <n v="171"/>
    <s v="SOCEPA"/>
    <n v="808220"/>
    <x v="17"/>
    <n v="93"/>
    <s v="Sfax"/>
    <x v="1"/>
    <x v="0"/>
    <s v="Photovoltaïque"/>
    <n v="1987"/>
    <n v="180"/>
    <n v="180"/>
    <n v="0"/>
    <n v="0"/>
    <n v="0"/>
    <x v="0"/>
    <x v="6"/>
    <n v="200"/>
    <n v="745492"/>
    <n v="745.49199999999996"/>
  </r>
  <r>
    <n v="172"/>
    <s v="Sorimex"/>
    <n v="804380"/>
    <x v="17"/>
    <n v="93"/>
    <s v="Sfax"/>
    <x v="11"/>
    <x v="0"/>
    <s v="Photovoltaïque"/>
    <n v="1960"/>
    <n v="141.21"/>
    <n v="141.21"/>
    <n v="0"/>
    <n v="0"/>
    <n v="0"/>
    <x v="0"/>
    <x v="6"/>
    <n v="700"/>
    <n v="1112801"/>
    <n v="1112.8009999999999"/>
  </r>
  <r>
    <n v="173"/>
    <s v="STIPLAST"/>
    <n v="814580"/>
    <x v="17"/>
    <n v="93"/>
    <s v="Sfax"/>
    <x v="11"/>
    <x v="0"/>
    <s v="Photovoltaïque"/>
    <n v="1960"/>
    <n v="60"/>
    <n v="60"/>
    <n v="88.927000000000007"/>
    <n v="66.2"/>
    <n v="22.727000000000004"/>
    <x v="0"/>
    <x v="6"/>
    <n v="0"/>
    <n v="0"/>
    <n v="0"/>
  </r>
  <r>
    <n v="174"/>
    <s v="Designe Mode"/>
    <n v="813291"/>
    <x v="17"/>
    <n v="93"/>
    <s v="Sfax"/>
    <x v="5"/>
    <x v="0"/>
    <s v="Photovoltaïque"/>
    <n v="1960"/>
    <n v="39.270000000000003"/>
    <n v="39.270000000000003"/>
    <n v="0"/>
    <n v="0"/>
    <n v="0"/>
    <x v="0"/>
    <x v="6"/>
    <n v="100"/>
    <n v="98686"/>
    <n v="98.686000000000007"/>
  </r>
  <r>
    <n v="175"/>
    <s v="EVA"/>
    <n v="816430"/>
    <x v="17"/>
    <n v="93"/>
    <s v="Sfax"/>
    <x v="9"/>
    <x v="0"/>
    <s v="Photovoltaïque"/>
    <n v="2019"/>
    <n v="60"/>
    <n v="60"/>
    <n v="0"/>
    <n v="0"/>
    <n v="0"/>
    <x v="0"/>
    <x v="6"/>
    <n v="120"/>
    <n v="159748"/>
    <n v="159.74799999999999"/>
  </r>
  <r>
    <n v="176"/>
    <s v="Ste FIRAS"/>
    <n v="816590"/>
    <x v="17"/>
    <n v="93"/>
    <s v="Sfax"/>
    <x v="9"/>
    <x v="0"/>
    <s v="Photovoltaïque"/>
    <n v="2020"/>
    <n v="40"/>
    <n v="40"/>
    <n v="62.27"/>
    <n v="1"/>
    <n v="61.27"/>
    <x v="0"/>
    <x v="6"/>
    <n v="200"/>
    <n v="426299"/>
    <n v="426.29899999999998"/>
  </r>
  <r>
    <n v="177"/>
    <s v="Sivo"/>
    <n v="814310"/>
    <x v="17"/>
    <n v="93"/>
    <s v="Sfax"/>
    <x v="9"/>
    <x v="0"/>
    <s v="Photovoltaïque"/>
    <n v="2020"/>
    <n v="127.075"/>
    <n v="127.075"/>
    <n v="0"/>
    <n v="0"/>
    <n v="0"/>
    <x v="0"/>
    <x v="6"/>
    <n v="145"/>
    <n v="758496"/>
    <n v="758.49599999999998"/>
  </r>
  <r>
    <n v="178"/>
    <s v="Cotufas"/>
    <n v="814550"/>
    <x v="17"/>
    <n v="93"/>
    <s v="Sfax"/>
    <x v="9"/>
    <x v="0"/>
    <s v="Photovoltaïque"/>
    <n v="2015"/>
    <n v="128.06"/>
    <n v="128.06"/>
    <n v="0"/>
    <n v="0"/>
    <n v="0"/>
    <x v="0"/>
    <x v="6"/>
    <n v="125"/>
    <n v="177008"/>
    <n v="177.00800000000001"/>
  </r>
  <r>
    <n v="179"/>
    <s v="CDS"/>
    <n v="818240"/>
    <x v="17"/>
    <n v="93"/>
    <s v="Sfax"/>
    <x v="1"/>
    <x v="1"/>
    <s v="Moteur"/>
    <n v="2020"/>
    <n v="3360"/>
    <n v="3200"/>
    <n v="0"/>
    <n v="0"/>
    <n v="0"/>
    <x v="0"/>
    <x v="6"/>
    <n v="50"/>
    <n v="41103"/>
    <n v="41.103000000000002"/>
  </r>
  <r>
    <n v="180"/>
    <s v="MPBS"/>
    <n v="834700"/>
    <x v="17"/>
    <n v="93"/>
    <s v="Sfax"/>
    <x v="9"/>
    <x v="0"/>
    <s v="Photovoltaïque"/>
    <n v="2020"/>
    <n v="110"/>
    <n v="110"/>
    <n v="104.5"/>
    <n v="53.7"/>
    <n v="50.8"/>
    <x v="0"/>
    <x v="6"/>
    <n v="200"/>
    <n v="224304"/>
    <n v="224.304"/>
  </r>
  <r>
    <n v="181"/>
    <s v="SOPAL"/>
    <n v="834670"/>
    <x v="17"/>
    <n v="93"/>
    <s v="Sfax"/>
    <x v="10"/>
    <x v="0"/>
    <s v="Photovoltaïque"/>
    <n v="2019"/>
    <n v="99.51"/>
    <n v="99.51"/>
    <n v="0"/>
    <n v="0"/>
    <n v="0"/>
    <x v="0"/>
    <x v="6"/>
    <n v="350"/>
    <n v="763101"/>
    <n v="763.101"/>
  </r>
  <r>
    <n v="182"/>
    <s v="Kallel Lassaad"/>
    <n v="835430"/>
    <x v="17"/>
    <n v="93"/>
    <s v="Sfax"/>
    <x v="1"/>
    <x v="0"/>
    <s v="Photovoltaïque"/>
    <n v="2020"/>
    <n v="90.21"/>
    <n v="90.21"/>
    <n v="96.7"/>
    <n v="59.55"/>
    <n v="37.150000000000006"/>
    <x v="0"/>
    <x v="6"/>
    <n v="100"/>
    <n v="127933"/>
    <n v="127.93300000000001"/>
  </r>
  <r>
    <n v="183"/>
    <s v="Golden fish"/>
    <n v="835740"/>
    <x v="17"/>
    <n v="93"/>
    <s v="Sfax"/>
    <x v="11"/>
    <x v="0"/>
    <s v="Photovoltaïque"/>
    <n v="2020"/>
    <n v="545.02"/>
    <n v="545.02"/>
    <n v="0"/>
    <n v="0"/>
    <n v="0"/>
    <x v="0"/>
    <x v="6"/>
    <n v="320"/>
    <n v="1462510"/>
    <n v="1462.51"/>
  </r>
  <r>
    <n v="184"/>
    <s v="SOTUP"/>
    <n v="834320"/>
    <x v="17"/>
    <n v="93"/>
    <s v="Sfax"/>
    <x v="6"/>
    <x v="0"/>
    <s v="Photovoltaïque"/>
    <n v="2020"/>
    <n v="50.63"/>
    <n v="50.63"/>
    <n v="0"/>
    <n v="0"/>
    <n v="0"/>
    <x v="0"/>
    <x v="6"/>
    <n v="100"/>
    <n v="427955"/>
    <n v="427.95499999999998"/>
  </r>
  <r>
    <n v="185"/>
    <s v="Sifcol"/>
    <n v="833170"/>
    <x v="17"/>
    <n v="93"/>
    <s v="Sfax"/>
    <x v="6"/>
    <x v="0"/>
    <s v="Photovoltaïque"/>
    <n v="2015"/>
    <n v="40.200000000000003"/>
    <n v="40.200000000000003"/>
    <n v="0"/>
    <n v="0"/>
    <n v="0"/>
    <x v="0"/>
    <x v="6"/>
    <n v="110"/>
    <n v="83986"/>
    <n v="83.986000000000004"/>
  </r>
  <r>
    <n v="186"/>
    <s v="ENIS"/>
    <n v="830090"/>
    <x v="17"/>
    <n v="93"/>
    <s v="Sfax"/>
    <x v="11"/>
    <x v="0"/>
    <s v="Photovoltaïque"/>
    <n v="2019"/>
    <n v="11"/>
    <n v="11"/>
    <n v="8364"/>
    <n v="8364"/>
    <n v="0"/>
    <x v="0"/>
    <x v="6"/>
    <n v="550"/>
    <n v="589144"/>
    <n v="589.14400000000001"/>
  </r>
  <r>
    <n v="187"/>
    <s v="ENIS"/>
    <n v="830090"/>
    <x v="17"/>
    <n v="93"/>
    <s v="Sfax"/>
    <x v="11"/>
    <x v="0"/>
    <s v="Photovoltaïque"/>
    <n v="2019"/>
    <n v="2"/>
    <n v="2"/>
    <n v="2120"/>
    <n v="2120"/>
    <n v="0"/>
    <x v="0"/>
    <x v="6"/>
    <n v="0"/>
    <n v="0"/>
    <n v="0"/>
  </r>
  <r>
    <n v="188"/>
    <s v="Lycée farhat hached"/>
    <n v="838370"/>
    <x v="17"/>
    <n v="93"/>
    <s v="Sfax"/>
    <x v="11"/>
    <x v="0"/>
    <s v="Photovoltaïque"/>
    <n v="2020"/>
    <n v="13"/>
    <n v="13"/>
    <n v="19.78"/>
    <n v="7.9"/>
    <n v="11.88"/>
    <x v="0"/>
    <x v="6"/>
    <n v="30"/>
    <n v="29597"/>
    <n v="29.597000000000001"/>
  </r>
  <r>
    <n v="189"/>
    <s v="Hôpital kerkenah"/>
    <n v="838190"/>
    <x v="17"/>
    <n v="93"/>
    <s v="Sfax"/>
    <x v="11"/>
    <x v="0"/>
    <s v="Photovoltaïque"/>
    <n v="2020"/>
    <n v="60.68"/>
    <n v="60.68"/>
    <n v="2"/>
    <n v="1"/>
    <n v="1"/>
    <x v="0"/>
    <x v="6"/>
    <n v="225"/>
    <n v="388355"/>
    <n v="388.35500000000002"/>
  </r>
  <r>
    <n v="190"/>
    <s v="Perenco"/>
    <n v="838140"/>
    <x v="17"/>
    <n v="93"/>
    <s v="Sfax"/>
    <x v="3"/>
    <x v="3"/>
    <s v="Moteur"/>
    <n v="2021"/>
    <n v="1800"/>
    <n v="600"/>
    <n v="292"/>
    <n v="292"/>
    <n v="0"/>
    <x v="1"/>
    <x v="6"/>
    <n v="30"/>
    <n v="32451"/>
    <n v="32.451000000000001"/>
  </r>
  <r>
    <n v="191"/>
    <s v="Confiserie triki"/>
    <n v="832900"/>
    <x v="17"/>
    <n v="93"/>
    <s v="Sfax"/>
    <x v="1"/>
    <x v="1"/>
    <s v="Moteur"/>
    <n v="2017"/>
    <n v="2200"/>
    <n v="1900"/>
    <n v="11160.231"/>
    <n v="8385.93"/>
    <n v="2774.3009999999995"/>
    <x v="0"/>
    <x v="6"/>
    <n v="2000"/>
    <n v="1953516"/>
    <n v="1953.5160000000001"/>
  </r>
  <r>
    <n v="192"/>
    <s v="Pharmacare"/>
    <n v="895551"/>
    <x v="35"/>
    <n v="64"/>
    <s v="Sfax"/>
    <x v="6"/>
    <x v="0"/>
    <s v="Photovoltaïque"/>
    <n v="2016"/>
    <n v="107.2"/>
    <n v="107.2"/>
    <n v="0"/>
    <n v="0"/>
    <n v="0"/>
    <x v="0"/>
    <x v="6"/>
    <n v="0"/>
    <n v="0"/>
    <n v="0"/>
  </r>
  <r>
    <n v="193"/>
    <s v="Wieek"/>
    <n v="999999"/>
    <x v="35"/>
    <n v="64"/>
    <s v="Sfax"/>
    <x v="2"/>
    <x v="0"/>
    <s v="Photovoltaïque"/>
    <n v="2016"/>
    <n v="69.989999999999995"/>
    <n v="66.989999999999995"/>
    <n v="66.2"/>
    <n v="66.2"/>
    <n v="0"/>
    <x v="0"/>
    <x v="6"/>
    <n v="0"/>
    <n v="0"/>
    <n v="0"/>
  </r>
  <r>
    <n v="194"/>
    <s v="Wifak"/>
    <n v="696937"/>
    <x v="35"/>
    <n v="64"/>
    <s v="Sfax"/>
    <x v="8"/>
    <x v="0"/>
    <s v="Photovoltaïque"/>
    <n v="2020"/>
    <n v="52"/>
    <n v="52"/>
    <n v="88.3"/>
    <n v="88.3"/>
    <n v="0"/>
    <x v="0"/>
    <x v="6"/>
    <n v="0"/>
    <n v="0"/>
    <n v="0"/>
  </r>
  <r>
    <n v="195"/>
    <s v="Tuni food"/>
    <n v="857730"/>
    <x v="35"/>
    <n v="64"/>
    <s v="Sfax"/>
    <x v="1"/>
    <x v="0"/>
    <s v="Photovoltaïque"/>
    <n v="2008"/>
    <n v="102.6"/>
    <n v="102.6"/>
    <n v="0"/>
    <n v="0"/>
    <n v="0"/>
    <x v="0"/>
    <x v="6"/>
    <n v="150"/>
    <n v="207524"/>
    <n v="207.524"/>
  </r>
  <r>
    <n v="196"/>
    <s v="D'Esquare"/>
    <n v="857396"/>
    <x v="35"/>
    <n v="64"/>
    <s v="Sfax"/>
    <x v="9"/>
    <x v="0"/>
    <s v="Photovoltaïque"/>
    <n v="2017"/>
    <n v="76.319999999999993"/>
    <n v="76.319999999999993"/>
    <n v="79.58"/>
    <n v="79.58"/>
    <n v="0"/>
    <x v="0"/>
    <x v="6"/>
    <n v="150"/>
    <n v="33372"/>
    <n v="33.372"/>
  </r>
  <r>
    <n v="197"/>
    <s v="Ferme EDRISS"/>
    <n v="999999"/>
    <x v="35"/>
    <n v="64"/>
    <s v="Sfax"/>
    <x v="2"/>
    <x v="0"/>
    <s v="Photovoltaïque"/>
    <n v="2020"/>
    <n v="13"/>
    <n v="13"/>
    <n v="0"/>
    <n v="0"/>
    <n v="0"/>
    <x v="1"/>
    <x v="6"/>
    <n v="0"/>
    <n v="0"/>
    <n v="0"/>
  </r>
  <r>
    <n v="198"/>
    <s v="Ali Aroussi"/>
    <n v="999999"/>
    <x v="35"/>
    <n v="64"/>
    <s v="Sfax"/>
    <x v="2"/>
    <x v="0"/>
    <s v="Photovoltaïque"/>
    <n v="2018"/>
    <n v="25"/>
    <n v="25"/>
    <n v="38.25"/>
    <n v="38.25"/>
    <n v="0"/>
    <x v="1"/>
    <x v="6"/>
    <n v="0"/>
    <n v="0"/>
    <n v="0"/>
  </r>
  <r>
    <n v="199"/>
    <s v="Station de pompage soned Ben guerdan"/>
    <n v="948680"/>
    <x v="36"/>
    <m/>
    <s v="Sud"/>
    <x v="2"/>
    <x v="0"/>
    <s v="Photovoltaïque"/>
    <n v="2019"/>
    <n v="211"/>
    <n v="211"/>
    <n v="335.75"/>
    <n v="312.05"/>
    <n v="23.699999999999989"/>
    <x v="0"/>
    <x v="6"/>
    <n v="200"/>
    <n v="438633"/>
    <n v="438.63299999999998"/>
  </r>
  <r>
    <n v="200"/>
    <s v="Hôte  plaza"/>
    <n v="949300"/>
    <x v="27"/>
    <n v="98"/>
    <s v="Sud"/>
    <x v="11"/>
    <x v="0"/>
    <s v="Photovoltaïque"/>
    <n v="2021"/>
    <n v="254"/>
    <n v="254"/>
    <n v="47.523000000000003"/>
    <n v="19.52"/>
    <n v="28.003000000000004"/>
    <x v="0"/>
    <x v="6"/>
    <n v="0"/>
    <n v="0"/>
    <n v="0"/>
  </r>
  <r>
    <n v="201"/>
    <s v="Hôtel Plaza"/>
    <n v="949300"/>
    <x v="27"/>
    <n v="98"/>
    <s v="Sud"/>
    <x v="0"/>
    <x v="0"/>
    <s v="Photovoltaïque"/>
    <n v="2018"/>
    <n v="128"/>
    <n v="128"/>
    <n v="0"/>
    <n v="0"/>
    <n v="0"/>
    <x v="0"/>
    <x v="6"/>
    <n v="565"/>
    <n v="1071384"/>
    <n v="1071.384"/>
  </r>
  <r>
    <n v="202"/>
    <s v="PPT"/>
    <n v="789654"/>
    <x v="28"/>
    <n v="96"/>
    <s v="Sud"/>
    <x v="3"/>
    <x v="2"/>
    <s v="Turbine à Gaz"/>
    <n v="2020"/>
    <n v="28000"/>
    <n v="28000"/>
    <n v="0"/>
    <n v="0"/>
    <n v="0"/>
    <x v="0"/>
    <x v="6"/>
    <n v="0"/>
    <n v="0"/>
    <n v="0"/>
  </r>
  <r>
    <n v="203"/>
    <s v="AIC BOU SIOUF2"/>
    <n v="970785"/>
    <x v="37"/>
    <m/>
    <s v="Sud"/>
    <x v="2"/>
    <x v="0"/>
    <s v="Photovoltaïque"/>
    <n v="2019"/>
    <n v="67"/>
    <n v="67"/>
    <n v="0"/>
    <n v="0"/>
    <n v="0"/>
    <x v="0"/>
    <x v="6"/>
    <n v="20"/>
    <n v="115267"/>
    <n v="115.267"/>
  </r>
  <r>
    <n v="204"/>
    <s v="AIC JADAIDA"/>
    <n v="970579"/>
    <x v="37"/>
    <m/>
    <s v="Sud"/>
    <x v="2"/>
    <x v="0"/>
    <s v="Photovoltaïque"/>
    <n v="2013"/>
    <n v="67"/>
    <n v="67"/>
    <n v="0"/>
    <n v="0"/>
    <n v="0"/>
    <x v="0"/>
    <x v="6"/>
    <n v="0"/>
    <n v="0"/>
    <n v="0"/>
  </r>
  <r>
    <n v="205"/>
    <s v="SEREE"/>
    <n v="969040"/>
    <x v="37"/>
    <m/>
    <s v="Sud"/>
    <x v="11"/>
    <x v="5"/>
    <s v="Photovoltaïque"/>
    <n v="2019"/>
    <n v="10000"/>
    <n v="10000"/>
    <n v="0"/>
    <n v="0"/>
    <n v="0"/>
    <x v="0"/>
    <x v="6"/>
    <n v="0"/>
    <n v="0"/>
    <n v="0"/>
  </r>
  <r>
    <n v="206"/>
    <s v="Eni"/>
    <n v="999999"/>
    <x v="37"/>
    <m/>
    <s v="Sud"/>
    <x v="11"/>
    <x v="0"/>
    <s v="Photovoltaïque"/>
    <n v="2020"/>
    <n v="5000"/>
    <n v="5000"/>
    <n v="0"/>
    <n v="0"/>
    <n v="0"/>
    <x v="1"/>
    <x v="6"/>
    <n v="0"/>
    <n v="0"/>
    <n v="0"/>
  </r>
  <r>
    <n v="207"/>
    <s v="Poulailler ELMAJD"/>
    <n v="894500"/>
    <x v="38"/>
    <n v="94"/>
    <s v="Sud"/>
    <x v="2"/>
    <x v="0"/>
    <s v="Photovoltaïque"/>
    <n v="2004"/>
    <n v="22.5"/>
    <n v="22.5"/>
    <n v="35"/>
    <n v="32.549999999999997"/>
    <n v="2.4500000000000028"/>
    <x v="0"/>
    <x v="6"/>
    <n v="100"/>
    <n v="195429"/>
    <n v="195.429"/>
  </r>
  <r>
    <n v="208"/>
    <s v="Poulailler ALMAJD"/>
    <n v="894500"/>
    <x v="38"/>
    <n v="94"/>
    <s v="Sud"/>
    <x v="2"/>
    <x v="0"/>
    <s v="Photovoltaïque"/>
    <n v="2019"/>
    <n v="8.8000000000000007"/>
    <n v="8.8000000000000007"/>
    <n v="18.13"/>
    <n v="18.13"/>
    <n v="0"/>
    <x v="1"/>
    <x v="6"/>
    <n v="0"/>
    <n v="0"/>
    <n v="0"/>
  </r>
  <r>
    <n v="209"/>
    <s v="Poulailler AL ONS"/>
    <n v="894650"/>
    <x v="38"/>
    <n v="94"/>
    <s v="Sud"/>
    <x v="2"/>
    <x v="0"/>
    <s v="Photovoltaïque"/>
    <n v="2019"/>
    <n v="26.25"/>
    <n v="26.25"/>
    <n v="46.3"/>
    <n v="43.05"/>
    <n v="3.25"/>
    <x v="0"/>
    <x v="6"/>
    <n v="150"/>
    <n v="305710"/>
    <n v="305.70999999999998"/>
  </r>
  <r>
    <n v="210"/>
    <s v="Onas gabes"/>
    <n v="894070"/>
    <x v="38"/>
    <n v="94"/>
    <s v="Sud"/>
    <x v="11"/>
    <x v="0"/>
    <s v="Photovoltaïque"/>
    <n v="2020"/>
    <n v="97.9"/>
    <n v="97.9"/>
    <n v="120.2"/>
    <n v="108.18"/>
    <n v="12.019999999999996"/>
    <x v="0"/>
    <x v="6"/>
    <n v="83"/>
    <n v="454083"/>
    <n v="454.08300000000003"/>
  </r>
  <r>
    <n v="211"/>
    <s v="ICF"/>
    <n v="888491"/>
    <x v="38"/>
    <n v="94"/>
    <s v="Sud"/>
    <x v="6"/>
    <x v="4"/>
    <s v="Turbine vapeur"/>
    <n v="2020"/>
    <n v="3000"/>
    <n v="2500"/>
    <n v="9458"/>
    <n v="9422"/>
    <n v="36"/>
    <x v="0"/>
    <x v="6"/>
    <n v="2475"/>
    <n v="9769536"/>
    <n v="9769.5360000000001"/>
  </r>
  <r>
    <n v="212"/>
    <s v="ICM"/>
    <n v="888050"/>
    <x v="38"/>
    <n v="94"/>
    <s v="Sud"/>
    <x v="6"/>
    <x v="4"/>
    <s v="Turbine vapeur"/>
    <n v="2015"/>
    <n v="3800"/>
    <n v="1980"/>
    <n v="19842.599999999999"/>
    <n v="19010.2"/>
    <n v="832.39999999999782"/>
    <x v="0"/>
    <x v="6"/>
    <n v="10000"/>
    <n v="35020211"/>
    <n v="35020.211000000003"/>
  </r>
  <r>
    <n v="213"/>
    <s v="AL KIMIA"/>
    <n v="901690"/>
    <x v="38"/>
    <n v="94"/>
    <s v="Sud"/>
    <x v="6"/>
    <x v="1"/>
    <s v="Moteur"/>
    <n v="2018"/>
    <n v="4400"/>
    <n v="4000"/>
    <n v="29534.6"/>
    <n v="26123.200000000001"/>
    <n v="3411.3999999999978"/>
    <x v="0"/>
    <x v="6"/>
    <n v="0"/>
    <n v="0"/>
    <n v="0"/>
  </r>
  <r>
    <n v="214"/>
    <s v="DAP"/>
    <n v="901720"/>
    <x v="38"/>
    <n v="94"/>
    <s v="Sud"/>
    <x v="6"/>
    <x v="4"/>
    <s v="Turbine vapeur"/>
    <n v="2013"/>
    <n v="7200"/>
    <n v="4000"/>
    <n v="19480"/>
    <n v="19476.23"/>
    <n v="3.7700000000004366"/>
    <x v="0"/>
    <x v="6"/>
    <n v="0"/>
    <n v="0"/>
    <n v="0"/>
  </r>
  <r>
    <n v="215"/>
    <s v="DAP"/>
    <n v="901090"/>
    <x v="38"/>
    <n v="94"/>
    <s v="Sud"/>
    <x v="6"/>
    <x v="4"/>
    <s v="Turbine vapeur"/>
    <n v="2019"/>
    <n v="20000"/>
    <n v="14500"/>
    <n v="56653.82"/>
    <n v="56644.06"/>
    <n v="9.7600000000020373"/>
    <x v="0"/>
    <x v="6"/>
    <n v="0"/>
    <n v="0"/>
    <n v="0"/>
  </r>
  <r>
    <n v="216"/>
    <s v="Pet Crystal"/>
    <n v="901330"/>
    <x v="38"/>
    <n v="94"/>
    <s v="Sud"/>
    <x v="9"/>
    <x v="1"/>
    <s v="Moteur"/>
    <n v="2015"/>
    <n v="4400"/>
    <n v="3500"/>
    <n v="19545.759999999998"/>
    <n v="10459.200000000001"/>
    <n v="9086.5599999999977"/>
    <x v="0"/>
    <x v="6"/>
    <n v="0"/>
    <n v="0"/>
    <n v="0"/>
  </r>
  <r>
    <n v="217"/>
    <s v="Désert joy"/>
    <n v="896140"/>
    <x v="38"/>
    <n v="94"/>
    <s v="Sud"/>
    <x v="2"/>
    <x v="0"/>
    <s v="Photovoltaïque"/>
    <n v="1978"/>
    <n v="700"/>
    <n v="700"/>
    <n v="300"/>
    <n v="300"/>
    <n v="0"/>
    <x v="1"/>
    <x v="6"/>
    <n v="500"/>
    <n v="2337944"/>
    <n v="2337.944"/>
  </r>
  <r>
    <n v="218"/>
    <s v="Désert joy1"/>
    <n v="884600"/>
    <x v="38"/>
    <n v="94"/>
    <s v="Sud"/>
    <x v="2"/>
    <x v="0"/>
    <s v="Photovoltaïque"/>
    <n v="2017"/>
    <n v="160"/>
    <n v="160"/>
    <n v="0"/>
    <n v="0"/>
    <n v="0"/>
    <x v="1"/>
    <x v="6"/>
    <n v="0"/>
    <n v="0"/>
    <n v="0"/>
  </r>
  <r>
    <n v="219"/>
    <s v="CFPTI Hamma"/>
    <n v="899100"/>
    <x v="38"/>
    <n v="94"/>
    <s v="Sud"/>
    <x v="11"/>
    <x v="0"/>
    <s v="Photovoltaïque"/>
    <n v="1982"/>
    <n v="21"/>
    <n v="21"/>
    <n v="36.6"/>
    <n v="34.6"/>
    <n v="2"/>
    <x v="0"/>
    <x v="6"/>
    <n v="80"/>
    <n v="53737"/>
    <n v="53.737000000000002"/>
  </r>
  <r>
    <n v="220"/>
    <s v="ISET Gabes"/>
    <n v="883150"/>
    <x v="38"/>
    <n v="94"/>
    <s v="Sud"/>
    <x v="11"/>
    <x v="0"/>
    <s v="Photovoltaïque"/>
    <n v="1977"/>
    <n v="3.6"/>
    <n v="3.6"/>
    <n v="5.6"/>
    <n v="5.0999999999999996"/>
    <n v="0.5"/>
    <x v="0"/>
    <x v="6"/>
    <n v="200"/>
    <n v="132699"/>
    <n v="132.69900000000001"/>
  </r>
  <r>
    <n v="221"/>
    <s v="OMV"/>
    <n v="901570"/>
    <x v="38"/>
    <n v="94"/>
    <s v="Sud"/>
    <x v="3"/>
    <x v="2"/>
    <s v="Turbine à Gaz"/>
    <n v="2017"/>
    <n v="5600"/>
    <n v="1400"/>
    <n v="0"/>
    <n v="0"/>
    <n v="0"/>
    <x v="0"/>
    <x v="6"/>
    <n v="0"/>
    <n v="0"/>
    <n v="0"/>
  </r>
  <r>
    <n v="222"/>
    <s v="ENIG"/>
    <n v="882150"/>
    <x v="38"/>
    <n v="94"/>
    <s v="Sud"/>
    <x v="11"/>
    <x v="0"/>
    <s v="Photovoltaïque"/>
    <n v="2018"/>
    <n v="3.3"/>
    <n v="3.3"/>
    <n v="0"/>
    <n v="0"/>
    <n v="0"/>
    <x v="1"/>
    <x v="6"/>
    <n v="0"/>
    <n v="0"/>
    <n v="0"/>
  </r>
  <r>
    <n v="223"/>
    <s v="Centrale de production BSE"/>
    <n v="902200"/>
    <x v="38"/>
    <n v="94"/>
    <s v="Sud"/>
    <x v="11"/>
    <x v="5"/>
    <s v="Photovoltaïque"/>
    <n v="2020"/>
    <n v="1000"/>
    <n v="1000"/>
    <n v="0"/>
    <n v="0"/>
    <n v="0"/>
    <x v="0"/>
    <x v="6"/>
    <n v="0"/>
    <n v="0"/>
    <n v="0"/>
  </r>
  <r>
    <n v="224"/>
    <s v="GDA ZARAT"/>
    <n v="907010"/>
    <x v="38"/>
    <n v="94"/>
    <s v="Sud"/>
    <x v="2"/>
    <x v="0"/>
    <s v="Photovoltaïque"/>
    <n v="2014"/>
    <n v="20.8"/>
    <n v="20.8"/>
    <n v="4.21"/>
    <n v="3"/>
    <n v="1.21"/>
    <x v="0"/>
    <x v="6"/>
    <n v="27"/>
    <n v="175305"/>
    <n v="175.30500000000001"/>
  </r>
  <r>
    <n v="225"/>
    <s v="APO"/>
    <n v="874120"/>
    <x v="34"/>
    <n v="65"/>
    <s v="Sfax"/>
    <x v="3"/>
    <x v="3"/>
    <s v="Turbine à Gaz"/>
    <n v="2017"/>
    <n v="60000"/>
    <n v="14000"/>
    <n v="113800"/>
    <n v="113800"/>
    <n v="0"/>
    <x v="1"/>
    <x v="6"/>
    <n v="600"/>
    <n v="239280"/>
    <n v="239.28"/>
  </r>
  <r>
    <n v="226"/>
    <s v="APO 2"/>
    <n v="874131"/>
    <x v="34"/>
    <n v="65"/>
    <s v="Sfax"/>
    <x v="3"/>
    <x v="3"/>
    <s v="Turbine à Gaz"/>
    <n v="2019"/>
    <n v="32000"/>
    <n v="8500"/>
    <n v="35700"/>
    <n v="35700"/>
    <n v="0"/>
    <x v="1"/>
    <x v="6"/>
    <n v="800"/>
    <n v="129793"/>
    <n v="129.79300000000001"/>
  </r>
  <r>
    <n v="227"/>
    <s v="ONAS GAFSA"/>
    <n v="760245"/>
    <x v="15"/>
    <n v="95"/>
    <s v="Sud ouest"/>
    <x v="11"/>
    <x v="2"/>
    <s v="Moteur"/>
    <n v="2020"/>
    <n v="516"/>
    <n v="516"/>
    <n v="0"/>
    <n v="0"/>
    <n v="0"/>
    <x v="0"/>
    <x v="6"/>
    <n v="1080"/>
    <n v="969035"/>
    <n v="969.03499999999997"/>
  </r>
  <r>
    <n v="228"/>
    <s v="Hôpital gafsa"/>
    <n v="765200"/>
    <x v="15"/>
    <n v="95"/>
    <s v="Sud ouest"/>
    <x v="11"/>
    <x v="0"/>
    <s v="Photovoltaïque"/>
    <n v="2020"/>
    <n v="98"/>
    <n v="98"/>
    <n v="0"/>
    <n v="0"/>
    <n v="0"/>
    <x v="0"/>
    <x v="6"/>
    <n v="7000"/>
    <n v="16663950"/>
    <n v="16663.95"/>
  </r>
  <r>
    <n v="229"/>
    <s v="Gct gafsa 2"/>
    <n v="765220"/>
    <x v="15"/>
    <n v="95"/>
    <s v="Sud ouest"/>
    <x v="6"/>
    <x v="4"/>
    <s v="Turbine vapeur"/>
    <n v="2019"/>
    <n v="24000"/>
    <n v="16000"/>
    <n v="0"/>
    <n v="0"/>
    <n v="0"/>
    <x v="0"/>
    <x v="6"/>
    <n v="4000"/>
    <n v="0"/>
    <n v="0"/>
  </r>
  <r>
    <n v="230"/>
    <s v="CPG1 Gafsa"/>
    <n v="765200"/>
    <x v="15"/>
    <n v="95"/>
    <s v="Sud ouest"/>
    <x v="6"/>
    <x v="4"/>
    <s v="Turbine vapeur"/>
    <n v="1994"/>
    <n v="15200"/>
    <n v="8000"/>
    <n v="27991.200000000001"/>
    <n v="27598.799999999999"/>
    <n v="392.40000000000146"/>
    <x v="0"/>
    <x v="6"/>
    <n v="0"/>
    <n v="0"/>
    <n v="0"/>
  </r>
  <r>
    <n v="231"/>
    <s v="Palma des eaux"/>
    <n v="773300"/>
    <x v="15"/>
    <n v="95"/>
    <s v="Sud ouest"/>
    <x v="1"/>
    <x v="0"/>
    <s v="Photovoltaïque"/>
    <n v="1994"/>
    <n v="506"/>
    <n v="506"/>
    <n v="0"/>
    <n v="0"/>
    <n v="0"/>
    <x v="0"/>
    <x v="6"/>
    <n v="1000"/>
    <n v="2575640"/>
    <n v="2575.64"/>
  </r>
  <r>
    <n v="232"/>
    <s v="Agriculture Gouadria"/>
    <n v="287265"/>
    <x v="15"/>
    <n v="95"/>
    <s v="Sud ouest"/>
    <x v="2"/>
    <x v="0"/>
    <s v="Photovoltaïque"/>
    <n v="2019"/>
    <n v="33"/>
    <n v="33"/>
    <n v="56.1"/>
    <n v="56.1"/>
    <n v="0"/>
    <x v="1"/>
    <x v="6"/>
    <n v="0"/>
    <n v="0"/>
    <n v="0"/>
  </r>
  <r>
    <n v="233"/>
    <s v="Agriculture Gouadria"/>
    <n v="941280"/>
    <x v="15"/>
    <n v="95"/>
    <s v="Sud ouest"/>
    <x v="2"/>
    <x v="0"/>
    <s v="Photovoltaïque"/>
    <n v="2020"/>
    <n v="59.4"/>
    <n v="59.4"/>
    <n v="0"/>
    <n v="0"/>
    <n v="0"/>
    <x v="1"/>
    <x v="6"/>
    <n v="30"/>
    <n v="8835"/>
    <n v="8.8350000000000009"/>
  </r>
  <r>
    <n v="234"/>
    <s v="Mohamed GOUADRIA"/>
    <n v="999999"/>
    <x v="15"/>
    <n v="95"/>
    <s v="Sud ouest"/>
    <x v="2"/>
    <x v="0"/>
    <s v="Photovoltaïque"/>
    <n v="2019"/>
    <n v="60.5"/>
    <n v="60.5"/>
    <n v="0"/>
    <n v="0"/>
    <n v="0"/>
    <x v="1"/>
    <x v="6"/>
    <n v="0"/>
    <n v="0"/>
    <n v="0"/>
  </r>
  <r>
    <n v="235"/>
    <s v="Agriculture Gouadria"/>
    <n v="999999"/>
    <x v="15"/>
    <n v="95"/>
    <s v="Sud ouest"/>
    <x v="2"/>
    <x v="0"/>
    <s v="Photovoltaïque"/>
    <n v="1985"/>
    <n v="60.5"/>
    <n v="60.5"/>
    <n v="0"/>
    <n v="0"/>
    <n v="0"/>
    <x v="1"/>
    <x v="6"/>
    <n v="0"/>
    <n v="0"/>
    <n v="0"/>
  </r>
  <r>
    <n v="236"/>
    <s v="Mohamed GOUADRIA"/>
    <n v="999999"/>
    <x v="15"/>
    <n v="95"/>
    <s v="Sud ouest"/>
    <x v="2"/>
    <x v="0"/>
    <s v="Photovoltaïque"/>
    <n v="2020"/>
    <n v="33"/>
    <n v="33"/>
    <n v="0"/>
    <n v="0"/>
    <n v="0"/>
    <x v="1"/>
    <x v="6"/>
    <n v="0"/>
    <n v="0"/>
    <n v="0"/>
  </r>
  <r>
    <n v="237"/>
    <s v="Agriculture Gouadria"/>
    <n v="999999"/>
    <x v="15"/>
    <n v="95"/>
    <s v="Sud ouest"/>
    <x v="2"/>
    <x v="0"/>
    <s v="Photovoltaïque"/>
    <n v="2018"/>
    <n v="33"/>
    <n v="33"/>
    <n v="0"/>
    <n v="0"/>
    <n v="0"/>
    <x v="1"/>
    <x v="6"/>
    <n v="0"/>
    <n v="0"/>
    <n v="0"/>
  </r>
  <r>
    <n v="238"/>
    <s v="Al ITHA Agricole"/>
    <n v="770770"/>
    <x v="15"/>
    <n v="95"/>
    <s v="Sud ouest"/>
    <x v="2"/>
    <x v="0"/>
    <s v="Photovoltaïque"/>
    <n v="2020"/>
    <n v="65.45"/>
    <n v="65.45"/>
    <n v="109.6"/>
    <n v="109.6"/>
    <n v="0"/>
    <x v="1"/>
    <x v="6"/>
    <n v="17"/>
    <n v="56832"/>
    <n v="56.832000000000001"/>
  </r>
  <r>
    <n v="239"/>
    <s v="Mohamed GOUADRIA"/>
    <n v="999999"/>
    <x v="15"/>
    <n v="95"/>
    <s v="Sud ouest"/>
    <x v="2"/>
    <x v="0"/>
    <s v="Photovoltaïque"/>
    <n v="2019"/>
    <n v="33"/>
    <n v="33"/>
    <n v="53.8"/>
    <n v="53.8"/>
    <n v="0"/>
    <x v="1"/>
    <x v="6"/>
    <n v="0"/>
    <n v="0"/>
    <n v="0"/>
  </r>
  <r>
    <n v="240"/>
    <s v="Mecki AYDI"/>
    <n v="770230"/>
    <x v="15"/>
    <n v="95"/>
    <s v="Sud ouest"/>
    <x v="2"/>
    <x v="0"/>
    <s v="Photovoltaïque"/>
    <n v="2020"/>
    <n v="67"/>
    <n v="67"/>
    <n v="0"/>
    <n v="0"/>
    <n v="0"/>
    <x v="0"/>
    <x v="6"/>
    <n v="17"/>
    <n v="227547"/>
    <n v="227.547"/>
  </r>
  <r>
    <n v="241"/>
    <s v="Kamel GAFSI"/>
    <n v="770220"/>
    <x v="15"/>
    <n v="95"/>
    <s v="Sud ouest"/>
    <x v="2"/>
    <x v="0"/>
    <s v="Photovoltaïque"/>
    <n v="2019"/>
    <n v="47.5"/>
    <n v="47.5"/>
    <n v="0"/>
    <n v="0"/>
    <n v="0"/>
    <x v="1"/>
    <x v="6"/>
    <n v="17"/>
    <n v="291906"/>
    <n v="291.90600000000001"/>
  </r>
  <r>
    <n v="242"/>
    <s v="Centrale de production PERENCO"/>
    <n v="999999"/>
    <x v="39"/>
    <m/>
    <s v="Sud"/>
    <x v="11"/>
    <x v="5"/>
    <s v="Photovoltaïque"/>
    <n v="2020"/>
    <n v="1000"/>
    <n v="1000"/>
    <n v="0"/>
    <n v="0"/>
    <n v="0"/>
    <x v="0"/>
    <x v="6"/>
    <n v="0"/>
    <n v="0"/>
    <n v="0"/>
  </r>
  <r>
    <n v="243"/>
    <s v="Perenco"/>
    <n v="921720"/>
    <x v="39"/>
    <m/>
    <s v="Sud"/>
    <x v="3"/>
    <x v="3"/>
    <s v="Moteur"/>
    <n v="2018"/>
    <n v="385"/>
    <n v="385"/>
    <n v="0"/>
    <n v="0"/>
    <n v="0"/>
    <x v="1"/>
    <x v="6"/>
    <n v="225"/>
    <n v="134244"/>
    <n v="134.244"/>
  </r>
  <r>
    <n v="244"/>
    <s v="GDA SOMAA"/>
    <n v="920350"/>
    <x v="39"/>
    <m/>
    <s v="Sud"/>
    <x v="2"/>
    <x v="0"/>
    <s v="Photovoltaïque"/>
    <n v="2019"/>
    <n v="16.8"/>
    <n v="16.8"/>
    <n v="0"/>
    <n v="0"/>
    <n v="0"/>
    <x v="0"/>
    <x v="6"/>
    <n v="62"/>
    <n v="296811"/>
    <n v="296.81099999999998"/>
  </r>
  <r>
    <n v="245"/>
    <s v="Jawhara Palme"/>
    <n v="919040"/>
    <x v="39"/>
    <m/>
    <s v="Sud"/>
    <x v="1"/>
    <x v="0"/>
    <s v="Photovoltaïque"/>
    <n v="2020"/>
    <n v="5.5"/>
    <n v="5.5"/>
    <n v="0"/>
    <n v="0"/>
    <n v="0"/>
    <x v="0"/>
    <x v="6"/>
    <n v="0"/>
    <n v="0"/>
    <n v="0"/>
  </r>
  <r>
    <n v="246"/>
    <s v="Prenenco DOUZ NORD"/>
    <n v="838250"/>
    <x v="39"/>
    <m/>
    <s v="Sud"/>
    <x v="3"/>
    <x v="3"/>
    <s v="Moteur"/>
    <n v="2019"/>
    <n v="1000"/>
    <n v="250"/>
    <n v="150"/>
    <n v="150"/>
    <n v="0"/>
    <x v="1"/>
    <x v="6"/>
    <n v="30"/>
    <n v="32409"/>
    <n v="32.408999999999999"/>
  </r>
  <r>
    <n v="247"/>
    <s v="École de qualification technique"/>
    <n v="784220"/>
    <x v="16"/>
    <n v="97"/>
    <s v="Sud ouest"/>
    <x v="11"/>
    <x v="0"/>
    <s v="Photovoltaïque"/>
    <n v="2021"/>
    <n v="12"/>
    <n v="12"/>
    <n v="31.26"/>
    <n v="14.84"/>
    <n v="16.420000000000002"/>
    <x v="0"/>
    <x v="6"/>
    <n v="15"/>
    <n v="12020"/>
    <n v="12.02"/>
  </r>
  <r>
    <n v="248"/>
    <s v="Centre de formation kastilia"/>
    <n v="784201"/>
    <x v="16"/>
    <n v="97"/>
    <s v="Sud ouest"/>
    <x v="11"/>
    <x v="0"/>
    <s v="Photovoltaïque"/>
    <n v="1998"/>
    <n v="24"/>
    <n v="24"/>
    <n v="41.76"/>
    <n v="31.48"/>
    <n v="10.279999999999998"/>
    <x v="0"/>
    <x v="6"/>
    <n v="25"/>
    <n v="32187"/>
    <n v="32.186999999999998"/>
  </r>
  <r>
    <n v="249"/>
    <s v="Hôpital régional hezoua"/>
    <n v="797475"/>
    <x v="16"/>
    <n v="97"/>
    <s v="Sud ouest"/>
    <x v="11"/>
    <x v="0"/>
    <s v="Photovoltaïque"/>
    <n v="2011"/>
    <n v="25"/>
    <n v="25"/>
    <n v="0"/>
    <n v="0"/>
    <n v="0"/>
    <x v="0"/>
    <x v="6"/>
    <n v="128"/>
    <n v="81524"/>
    <n v="81.524000000000001"/>
  </r>
  <r>
    <n v="250"/>
    <s v="Frigo béni ghribi"/>
    <n v="797750"/>
    <x v="16"/>
    <n v="97"/>
    <s v="Sud ouest"/>
    <x v="2"/>
    <x v="0"/>
    <s v="Photovoltaïque"/>
    <n v="2017"/>
    <n v="5"/>
    <n v="5"/>
    <n v="8.67"/>
    <n v="6.8"/>
    <n v="1.87"/>
    <x v="0"/>
    <x v="6"/>
    <n v="128"/>
    <n v="280633"/>
    <n v="280.63299999999998"/>
  </r>
  <r>
    <n v="251"/>
    <s v="CRG HEZOUA"/>
    <n v="797755"/>
    <x v="16"/>
    <n v="97"/>
    <s v="Sud ouest"/>
    <x v="2"/>
    <x v="0"/>
    <s v="Photovoltaïque"/>
    <n v="2013"/>
    <n v="5.7"/>
    <n v="5.7"/>
    <n v="9.7899999999999991"/>
    <n v="8.1999999999999993"/>
    <n v="1.5899999999999999"/>
    <x v="0"/>
    <x v="6"/>
    <n v="0"/>
    <n v="0"/>
    <n v="0"/>
  </r>
  <r>
    <n v="252"/>
    <s v="Société FARAH TRAIDING"/>
    <n v="795341"/>
    <x v="16"/>
    <n v="97"/>
    <s v="Sud ouest"/>
    <x v="11"/>
    <x v="0"/>
    <s v="Photovoltaïque"/>
    <n v="2018"/>
    <n v="5.7"/>
    <n v="5.7"/>
    <n v="0"/>
    <n v="0"/>
    <n v="0"/>
    <x v="0"/>
    <x v="6"/>
    <n v="50"/>
    <n v="56152"/>
    <n v="56.152000000000001"/>
  </r>
  <r>
    <n v="253"/>
    <s v="South dattes"/>
    <n v="795078"/>
    <x v="16"/>
    <n v="97"/>
    <s v="Sud ouest"/>
    <x v="2"/>
    <x v="0"/>
    <s v="Photovoltaïque"/>
    <n v="2018"/>
    <n v="40"/>
    <n v="40"/>
    <n v="0"/>
    <n v="0"/>
    <n v="0"/>
    <x v="0"/>
    <x v="6"/>
    <n v="128"/>
    <n v="8333"/>
    <n v="8.3330000000000002"/>
  </r>
  <r>
    <n v="254"/>
    <s v="Société DEGLA EN BRANCHE"/>
    <n v="787521"/>
    <x v="16"/>
    <n v="97"/>
    <s v="Sud ouest"/>
    <x v="2"/>
    <x v="0"/>
    <s v="Photovoltaïque"/>
    <n v="2018"/>
    <n v="5.5"/>
    <n v="5.5"/>
    <n v="0"/>
    <n v="0"/>
    <n v="0"/>
    <x v="0"/>
    <x v="6"/>
    <n v="50"/>
    <n v="56467"/>
    <n v="56.466999999999999"/>
  </r>
  <r>
    <n v="255"/>
    <s v="ISET Tozeur"/>
    <n v="791495"/>
    <x v="16"/>
    <n v="97"/>
    <s v="Sud ouest"/>
    <x v="11"/>
    <x v="0"/>
    <s v="Photovoltaïque"/>
    <n v="2014"/>
    <n v="2"/>
    <n v="2"/>
    <n v="2.64"/>
    <n v="2.61"/>
    <n v="3.0000000000000249E-2"/>
    <x v="0"/>
    <x v="6"/>
    <n v="200"/>
    <n v="245735"/>
    <n v="245.73500000000001"/>
  </r>
  <r>
    <n v="256"/>
    <s v="ISET Tozeur"/>
    <n v="791495"/>
    <x v="16"/>
    <n v="97"/>
    <s v="Sud ouest"/>
    <x v="11"/>
    <x v="0"/>
    <s v="Photovoltaïque"/>
    <n v="2015"/>
    <n v="18"/>
    <n v="18"/>
    <n v="0"/>
    <n v="0"/>
    <n v="0"/>
    <x v="0"/>
    <x v="6"/>
    <n v="0"/>
    <n v="0"/>
    <n v="0"/>
  </r>
  <r>
    <n v="257"/>
    <s v="Société Al itha1"/>
    <n v="754825"/>
    <x v="40"/>
    <m/>
    <s v="Sud ouest"/>
    <x v="2"/>
    <x v="0"/>
    <s v="Photovoltaïque"/>
    <n v="2016"/>
    <n v="151.80000000000001"/>
    <n v="151.80000000000001"/>
    <n v="0"/>
    <n v="0"/>
    <n v="0"/>
    <x v="0"/>
    <x v="6"/>
    <n v="50"/>
    <n v="549224"/>
    <n v="549.22400000000005"/>
  </r>
  <r>
    <n v="258"/>
    <s v="Société Al itha2"/>
    <n v="754828"/>
    <x v="40"/>
    <m/>
    <s v="Sud ouest"/>
    <x v="2"/>
    <x v="0"/>
    <s v="Photovoltaïque"/>
    <n v="2015"/>
    <n v="225.45"/>
    <n v="225.45"/>
    <n v="0"/>
    <n v="0"/>
    <n v="0"/>
    <x v="0"/>
    <x v="6"/>
    <n v="70"/>
    <n v="799323"/>
    <n v="799.32299999999998"/>
  </r>
  <r>
    <n v="259"/>
    <s v="Société Al itha3"/>
    <n v="754822"/>
    <x v="40"/>
    <m/>
    <s v="Sud ouest"/>
    <x v="2"/>
    <x v="0"/>
    <s v="Photovoltaïque"/>
    <n v="2016"/>
    <n v="113.4"/>
    <n v="113.4"/>
    <n v="0"/>
    <n v="0"/>
    <n v="0"/>
    <x v="0"/>
    <x v="6"/>
    <n v="50"/>
    <n v="371965"/>
    <n v="371.96499999999997"/>
  </r>
  <r>
    <n v="260"/>
    <s v="Al itha4"/>
    <n v="754830"/>
    <x v="40"/>
    <m/>
    <s v="Sud ouest"/>
    <x v="2"/>
    <x v="0"/>
    <s v="Photovoltaïque"/>
    <n v="2015"/>
    <n v="211.5"/>
    <n v="211.5"/>
    <n v="0"/>
    <n v="0"/>
    <n v="0"/>
    <x v="0"/>
    <x v="6"/>
    <n v="92"/>
    <n v="700796"/>
    <n v="700.79600000000005"/>
  </r>
  <r>
    <n v="261"/>
    <s v="Saide BOU GHRINE"/>
    <n v="999999"/>
    <x v="15"/>
    <n v="95"/>
    <s v="Sud ouest"/>
    <x v="2"/>
    <x v="0"/>
    <s v="Photovoltaïque"/>
    <n v="2020"/>
    <n v="20"/>
    <n v="20"/>
    <n v="0"/>
    <n v="0"/>
    <n v="0"/>
    <x v="1"/>
    <x v="6"/>
    <n v="0"/>
    <n v="0"/>
    <n v="0"/>
  </r>
  <r>
    <n v="262"/>
    <s v="SOHPRA 3"/>
    <n v="754585"/>
    <x v="40"/>
    <m/>
    <s v="Sud ouest"/>
    <x v="2"/>
    <x v="0"/>
    <s v="Photovoltaïque"/>
    <n v="2020"/>
    <n v="89.11"/>
    <n v="89.11"/>
    <n v="0"/>
    <n v="0"/>
    <n v="0"/>
    <x v="1"/>
    <x v="6"/>
    <n v="0"/>
    <n v="0"/>
    <n v="0"/>
  </r>
  <r>
    <n v="263"/>
    <s v="Omor FAFSAOUI"/>
    <n v="754945"/>
    <x v="40"/>
    <m/>
    <s v="Sud ouest"/>
    <x v="2"/>
    <x v="0"/>
    <s v="Photovoltaïque"/>
    <n v="2020"/>
    <n v="40"/>
    <n v="40"/>
    <n v="0"/>
    <n v="0"/>
    <n v="0"/>
    <x v="1"/>
    <x v="6"/>
    <n v="26"/>
    <n v="120396"/>
    <n v="120.396"/>
  </r>
  <r>
    <n v="264"/>
    <s v="Coala"/>
    <n v="737150"/>
    <x v="40"/>
    <m/>
    <s v="Sud ouest"/>
    <x v="9"/>
    <x v="0"/>
    <s v="Photovoltaïque"/>
    <n v="2020"/>
    <n v="70"/>
    <n v="70"/>
    <n v="0"/>
    <n v="0"/>
    <n v="0"/>
    <x v="0"/>
    <x v="6"/>
    <n v="150"/>
    <n v="114698"/>
    <n v="114.69799999999999"/>
  </r>
  <r>
    <n v="265"/>
    <s v="Centrale PV MMJ POWER"/>
    <n v="999999"/>
    <x v="40"/>
    <m/>
    <s v="Sud ouest"/>
    <x v="11"/>
    <x v="5"/>
    <s v="Photovoltaïque"/>
    <n v="2020"/>
    <n v="10000"/>
    <n v="10000"/>
    <n v="0"/>
    <n v="0"/>
    <n v="0"/>
    <x v="0"/>
    <x v="6"/>
    <n v="0"/>
    <n v="0"/>
    <n v="0"/>
  </r>
  <r>
    <n v="266"/>
    <s v="SOHAPSA"/>
    <n v="754582"/>
    <x v="40"/>
    <m/>
    <s v="Sud ouest"/>
    <x v="2"/>
    <x v="0"/>
    <s v="Photovoltaïque"/>
    <n v="2020"/>
    <n v="44.22"/>
    <n v="44.22"/>
    <n v="0"/>
    <n v="0"/>
    <n v="0"/>
    <x v="1"/>
    <x v="6"/>
    <n v="40"/>
    <n v="140287"/>
    <n v="140.28700000000001"/>
  </r>
  <r>
    <n v="267"/>
    <s v="STE Hosni"/>
    <n v="754585"/>
    <x v="40"/>
    <m/>
    <s v="Sud ouest"/>
    <x v="2"/>
    <x v="0"/>
    <s v="Photovoltaïque"/>
    <n v="2020"/>
    <n v="84.45"/>
    <n v="84.45"/>
    <n v="0"/>
    <n v="0"/>
    <n v="0"/>
    <x v="1"/>
    <x v="6"/>
    <n v="50"/>
    <n v="243227"/>
    <n v="243.227"/>
  </r>
  <r>
    <n v="268"/>
    <s v="Omri FRERE"/>
    <n v="750895"/>
    <x v="40"/>
    <m/>
    <s v="Sud ouest"/>
    <x v="2"/>
    <x v="0"/>
    <s v="Photovoltaïque"/>
    <n v="2020"/>
    <n v="84"/>
    <n v="84"/>
    <n v="0"/>
    <n v="0"/>
    <n v="0"/>
    <x v="1"/>
    <x v="6"/>
    <n v="47"/>
    <n v="289676"/>
    <n v="289.67599999999999"/>
  </r>
  <r>
    <n v="269"/>
    <s v="Ste D'epargne"/>
    <n v="751505"/>
    <x v="40"/>
    <m/>
    <s v="Sud ouest"/>
    <x v="2"/>
    <x v="0"/>
    <s v="Photovoltaïque"/>
    <n v="2020"/>
    <n v="90"/>
    <n v="90"/>
    <n v="0"/>
    <n v="0"/>
    <n v="0"/>
    <x v="1"/>
    <x v="6"/>
    <n v="47"/>
    <n v="315780"/>
    <n v="315.77999999999997"/>
  </r>
  <r>
    <n v="270"/>
    <s v="Slimi nejma"/>
    <n v="751528"/>
    <x v="40"/>
    <m/>
    <s v="Sud ouest"/>
    <x v="2"/>
    <x v="0"/>
    <s v="Photovoltaïque"/>
    <n v="2022"/>
    <n v="35"/>
    <n v="35"/>
    <n v="0"/>
    <n v="0"/>
    <n v="0"/>
    <x v="1"/>
    <x v="6"/>
    <n v="0"/>
    <n v="0"/>
    <n v="0"/>
  </r>
  <r>
    <n v="271"/>
    <s v="Mohamed SLIMI"/>
    <n v="751728"/>
    <x v="40"/>
    <m/>
    <s v="Sud ouest"/>
    <x v="2"/>
    <x v="0"/>
    <s v="Photovoltaïque"/>
    <n v="2021"/>
    <n v="34.200000000000003"/>
    <n v="34.200000000000003"/>
    <n v="0"/>
    <n v="0"/>
    <n v="0"/>
    <x v="1"/>
    <x v="6"/>
    <n v="24"/>
    <n v="76781"/>
    <n v="76.781000000000006"/>
  </r>
  <r>
    <n v="272"/>
    <s v="Tlili SLIMI"/>
    <n v="751725"/>
    <x v="40"/>
    <m/>
    <s v="Sud ouest"/>
    <x v="2"/>
    <x v="0"/>
    <s v="Photovoltaïque"/>
    <n v="2021"/>
    <n v="34.369999999999997"/>
    <n v="34.369999999999997"/>
    <n v="0"/>
    <n v="0"/>
    <n v="0"/>
    <x v="1"/>
    <x v="6"/>
    <n v="17"/>
    <n v="41573"/>
    <n v="41.573"/>
  </r>
  <r>
    <n v="273"/>
    <s v="Mohsen drira"/>
    <n v="751330"/>
    <x v="40"/>
    <m/>
    <s v="Sud ouest"/>
    <x v="2"/>
    <x v="0"/>
    <s v="Photovoltaïque"/>
    <n v="2021"/>
    <n v="35"/>
    <n v="35"/>
    <n v="0"/>
    <n v="0"/>
    <n v="0"/>
    <x v="1"/>
    <x v="6"/>
    <n v="21"/>
    <n v="56511"/>
    <n v="56.511000000000003"/>
  </r>
  <r>
    <n v="274"/>
    <s v="STE ELFAOUZ"/>
    <n v="751319"/>
    <x v="40"/>
    <m/>
    <s v="Sud ouest"/>
    <x v="2"/>
    <x v="0"/>
    <s v="Photovoltaïque"/>
    <n v="2020"/>
    <n v="24.3"/>
    <n v="24.3"/>
    <n v="41.3"/>
    <n v="41.3"/>
    <n v="0"/>
    <x v="1"/>
    <x v="6"/>
    <n v="21"/>
    <n v="30300"/>
    <n v="30.3"/>
  </r>
  <r>
    <n v="275"/>
    <s v="STE BEN AYED"/>
    <n v="732177"/>
    <x v="40"/>
    <m/>
    <s v="Sud ouest"/>
    <x v="2"/>
    <x v="0"/>
    <s v="Photovoltaïque"/>
    <n v="2020"/>
    <n v="23.45"/>
    <n v="23.45"/>
    <n v="40.33"/>
    <n v="40.33"/>
    <n v="0"/>
    <x v="1"/>
    <x v="6"/>
    <n v="21"/>
    <n v="2640"/>
    <n v="2.64"/>
  </r>
  <r>
    <n v="276"/>
    <s v="STE NEJIB BEN SIID"/>
    <n v="732180"/>
    <x v="40"/>
    <m/>
    <s v="Sud ouest"/>
    <x v="2"/>
    <x v="0"/>
    <s v="Photovoltaïque"/>
    <n v="2020"/>
    <n v="28"/>
    <n v="28"/>
    <n v="0"/>
    <n v="0"/>
    <n v="0"/>
    <x v="1"/>
    <x v="6"/>
    <n v="25"/>
    <n v="69079"/>
    <n v="69.078999999999994"/>
  </r>
  <r>
    <n v="277"/>
    <s v="STE Rafik Drira"/>
    <n v="751455"/>
    <x v="40"/>
    <m/>
    <s v="Sud ouest"/>
    <x v="2"/>
    <x v="0"/>
    <s v="Photovoltaïque"/>
    <n v="2021"/>
    <n v="28"/>
    <n v="28"/>
    <n v="0"/>
    <n v="0"/>
    <n v="0"/>
    <x v="1"/>
    <x v="6"/>
    <n v="25"/>
    <n v="29729"/>
    <n v="29.728999999999999"/>
  </r>
  <r>
    <n v="278"/>
    <s v="Ghnimi HOUSSIN"/>
    <n v="751520"/>
    <x v="40"/>
    <m/>
    <s v="Sud ouest"/>
    <x v="2"/>
    <x v="0"/>
    <s v="Photovoltaïque"/>
    <n v="2020"/>
    <n v="20.16"/>
    <n v="20.16"/>
    <n v="0"/>
    <n v="0"/>
    <n v="0"/>
    <x v="1"/>
    <x v="6"/>
    <n v="21"/>
    <n v="100686"/>
    <n v="100.68600000000001"/>
  </r>
  <r>
    <n v="279"/>
    <s v="Youssef JLALLI"/>
    <n v="732350"/>
    <x v="40"/>
    <m/>
    <s v="Sud ouest"/>
    <x v="2"/>
    <x v="0"/>
    <s v="Photovoltaïque"/>
    <n v="2014"/>
    <n v="20.9"/>
    <n v="20.9"/>
    <n v="0"/>
    <n v="0"/>
    <n v="0"/>
    <x v="1"/>
    <x v="6"/>
    <n v="17"/>
    <n v="44295"/>
    <n v="44.295000000000002"/>
  </r>
  <r>
    <n v="280"/>
    <s v="STE Habib BEL AZHAR"/>
    <n v="754422"/>
    <x v="40"/>
    <m/>
    <s v="Sud ouest"/>
    <x v="2"/>
    <x v="0"/>
    <s v="Photovoltaïque"/>
    <n v="2019"/>
    <n v="16.5"/>
    <n v="16.5"/>
    <n v="0"/>
    <n v="0"/>
    <n v="0"/>
    <x v="1"/>
    <x v="6"/>
    <n v="25"/>
    <n v="49923"/>
    <n v="49.923000000000002"/>
  </r>
  <r>
    <n v="281"/>
    <s v="STE Akrimi RACHID"/>
    <n v="754469"/>
    <x v="40"/>
    <m/>
    <s v="Sud ouest"/>
    <x v="2"/>
    <x v="0"/>
    <s v="Photovoltaïque"/>
    <n v="2021"/>
    <n v="19.8"/>
    <n v="19.8"/>
    <n v="0"/>
    <n v="0"/>
    <n v="0"/>
    <x v="1"/>
    <x v="6"/>
    <n v="17"/>
    <n v="85310"/>
    <n v="85.31"/>
  </r>
  <r>
    <n v="282"/>
    <s v="STE Abdelmajid KHASKHOUSSI"/>
    <n v="740480"/>
    <x v="40"/>
    <m/>
    <s v="Sud ouest"/>
    <x v="2"/>
    <x v="0"/>
    <s v="Photovoltaïque"/>
    <n v="2020"/>
    <n v="15.07"/>
    <n v="15.07"/>
    <n v="0"/>
    <n v="0"/>
    <n v="0"/>
    <x v="1"/>
    <x v="6"/>
    <n v="21"/>
    <n v="24209"/>
    <n v="24.209"/>
  </r>
  <r>
    <n v="283"/>
    <s v="STE HAKMOUNI"/>
    <n v="744711"/>
    <x v="40"/>
    <m/>
    <s v="Sud ouest"/>
    <x v="2"/>
    <x v="0"/>
    <s v="Photovoltaïque"/>
    <n v="2021"/>
    <n v="34"/>
    <n v="34"/>
    <n v="55.42"/>
    <n v="55.42"/>
    <n v="0"/>
    <x v="1"/>
    <x v="6"/>
    <n v="0"/>
    <n v="0"/>
    <n v="0"/>
  </r>
  <r>
    <n v="284"/>
    <s v="STE HATEM BACCAR"/>
    <n v="744703"/>
    <x v="40"/>
    <m/>
    <s v="Sud ouest"/>
    <x v="2"/>
    <x v="0"/>
    <s v="Photovoltaïque"/>
    <n v="2021"/>
    <n v="22.4"/>
    <n v="22.4"/>
    <n v="0"/>
    <n v="0"/>
    <n v="0"/>
    <x v="1"/>
    <x v="6"/>
    <n v="32"/>
    <n v="235750"/>
    <n v="235.75"/>
  </r>
  <r>
    <n v="285"/>
    <s v="STE HEDI AGRICOLE"/>
    <n v="744711"/>
    <x v="40"/>
    <m/>
    <s v="Sud ouest"/>
    <x v="2"/>
    <x v="0"/>
    <s v="Photovoltaïque"/>
    <n v="2019"/>
    <n v="30.8"/>
    <n v="30.8"/>
    <n v="51.7"/>
    <n v="51.7"/>
    <n v="0"/>
    <x v="1"/>
    <x v="6"/>
    <n v="21"/>
    <n v="90359"/>
    <n v="90.358999999999995"/>
  </r>
  <r>
    <n v="286"/>
    <s v="SOHAG"/>
    <n v="709120"/>
    <x v="14"/>
    <n v="86"/>
    <s v="Sud ouest"/>
    <x v="2"/>
    <x v="0"/>
    <s v="Photovoltaïque"/>
    <n v="2020"/>
    <n v="216.07"/>
    <n v="216.07"/>
    <n v="0"/>
    <n v="0"/>
    <n v="0"/>
    <x v="0"/>
    <x v="6"/>
    <n v="41"/>
    <n v="587231"/>
    <n v="587.23099999999999"/>
  </r>
  <r>
    <n v="287"/>
    <s v="STE JAWAHER"/>
    <n v="709694"/>
    <x v="14"/>
    <n v="86"/>
    <s v="Sud ouest"/>
    <x v="2"/>
    <x v="0"/>
    <s v="Photovoltaïque"/>
    <n v="2020"/>
    <n v="126.72"/>
    <n v="126.72"/>
    <n v="0"/>
    <n v="0"/>
    <n v="0"/>
    <x v="1"/>
    <x v="6"/>
    <n v="47"/>
    <n v="224506"/>
    <n v="224.506"/>
  </r>
  <r>
    <n v="288"/>
    <s v="SSB SANTÉ Kasserine"/>
    <n v="703420"/>
    <x v="14"/>
    <n v="86"/>
    <s v="Sud ouest"/>
    <x v="11"/>
    <x v="0"/>
    <s v="Photovoltaïque"/>
    <n v="2013"/>
    <n v="16"/>
    <n v="16"/>
    <n v="20.8"/>
    <n v="15.1"/>
    <n v="5.7000000000000011"/>
    <x v="0"/>
    <x v="6"/>
    <n v="100"/>
    <n v="106613"/>
    <n v="106.613"/>
  </r>
  <r>
    <n v="289"/>
    <s v="STE SINABIDINE"/>
    <n v="707110"/>
    <x v="14"/>
    <n v="86"/>
    <s v="Sud ouest"/>
    <x v="2"/>
    <x v="0"/>
    <s v="Photovoltaïque"/>
    <n v="2021"/>
    <n v="66"/>
    <n v="66"/>
    <n v="54.2"/>
    <n v="54.2"/>
    <n v="0"/>
    <x v="1"/>
    <x v="6"/>
    <n v="25"/>
    <n v="168174"/>
    <n v="168.17400000000001"/>
  </r>
  <r>
    <n v="290"/>
    <s v="Ste Zineabidin misaoui"/>
    <n v="707190"/>
    <x v="14"/>
    <n v="86"/>
    <s v="Sud ouest"/>
    <x v="2"/>
    <x v="0"/>
    <s v="Photovoltaïque"/>
    <n v="2019"/>
    <n v="38"/>
    <n v="38"/>
    <n v="63.8"/>
    <n v="63.8"/>
    <n v="0"/>
    <x v="1"/>
    <x v="6"/>
    <n v="21"/>
    <n v="38791"/>
    <n v="38.790999999999997"/>
  </r>
  <r>
    <n v="291"/>
    <s v="El Tifi Hadi"/>
    <n v="725430"/>
    <x v="14"/>
    <n v="86"/>
    <s v="Sud ouest"/>
    <x v="2"/>
    <x v="0"/>
    <s v="Photovoltaïque"/>
    <n v="2020"/>
    <n v="18.399999999999999"/>
    <n v="18"/>
    <n v="0"/>
    <n v="0"/>
    <n v="0"/>
    <x v="1"/>
    <x v="6"/>
    <n v="21"/>
    <n v="102256"/>
    <n v="102.256"/>
  </r>
  <r>
    <n v="292"/>
    <s v="Sergaz Sbitla"/>
    <n v="710600"/>
    <x v="14"/>
    <n v="86"/>
    <s v="Sud ouest"/>
    <x v="4"/>
    <x v="3"/>
    <s v="Turbine à Gaz"/>
    <n v="2021"/>
    <n v="1600"/>
    <n v="400"/>
    <n v="349.375"/>
    <n v="349.375"/>
    <n v="0"/>
    <x v="1"/>
    <x v="6"/>
    <n v="600"/>
    <n v="734668"/>
    <n v="734.66800000000001"/>
  </r>
  <r>
    <n v="293"/>
    <s v="Sergaz Feriana"/>
    <n v="729800"/>
    <x v="14"/>
    <n v="86"/>
    <s v="Sud ouest"/>
    <x v="4"/>
    <x v="3"/>
    <s v="Turbine à Gaz"/>
    <n v="2013"/>
    <n v="3200"/>
    <n v="800"/>
    <n v="217.798"/>
    <n v="217.798"/>
    <n v="0"/>
    <x v="1"/>
    <x v="6"/>
    <n v="900"/>
    <n v="2589442"/>
    <n v="2589.442"/>
  </r>
  <r>
    <n v="294"/>
    <s v="Sergaz korba"/>
    <n v="999999"/>
    <x v="25"/>
    <n v="77"/>
    <s v="Nord"/>
    <x v="4"/>
    <x v="3"/>
    <s v="Turbine à Gaz"/>
    <n v="2019"/>
    <n v="1600"/>
    <n v="400"/>
    <n v="110.256"/>
    <n v="110.256"/>
    <n v="0"/>
    <x v="1"/>
    <x v="6"/>
    <n v="0"/>
    <n v="0"/>
    <n v="0"/>
  </r>
  <r>
    <n v="295"/>
    <s v="Sergaz Haouria"/>
    <n v="999999"/>
    <x v="41"/>
    <m/>
    <s v="Nord"/>
    <x v="4"/>
    <x v="3"/>
    <s v="Turbine à Gaz"/>
    <n v="2014"/>
    <n v="3200"/>
    <n v="400"/>
    <n v="25.657"/>
    <n v="25.657"/>
    <n v="0"/>
    <x v="1"/>
    <x v="6"/>
    <n v="0"/>
    <n v="0"/>
    <n v="0"/>
  </r>
  <r>
    <n v="296"/>
    <s v="STE ZAIDI Rachid"/>
    <n v="729180"/>
    <x v="14"/>
    <n v="86"/>
    <s v="Sud ouest"/>
    <x v="2"/>
    <x v="0"/>
    <s v="Photovoltaïque"/>
    <n v="2021"/>
    <n v="24"/>
    <n v="24"/>
    <n v="0"/>
    <n v="0"/>
    <n v="0"/>
    <x v="1"/>
    <x v="6"/>
    <n v="21"/>
    <n v="52299"/>
    <n v="52.298999999999999"/>
  </r>
  <r>
    <n v="297"/>
    <s v="CRDA garaat Ennaam"/>
    <n v="725257"/>
    <x v="14"/>
    <n v="86"/>
    <s v="Sud ouest"/>
    <x v="2"/>
    <x v="0"/>
    <s v="Photovoltaïque"/>
    <n v="2007"/>
    <n v="5"/>
    <n v="5"/>
    <n v="8.25"/>
    <n v="8.25"/>
    <n v="0"/>
    <x v="1"/>
    <x v="6"/>
    <n v="63"/>
    <n v="130906"/>
    <n v="130.90600000000001"/>
  </r>
  <r>
    <n v="298"/>
    <s v="CRDA AMAIRIA"/>
    <n v="725135"/>
    <x v="14"/>
    <n v="86"/>
    <s v="Sud ouest"/>
    <x v="2"/>
    <x v="0"/>
    <s v="Photovoltaïque"/>
    <n v="1982"/>
    <n v="12"/>
    <n v="12"/>
    <n v="19.8"/>
    <n v="19.8"/>
    <n v="0"/>
    <x v="0"/>
    <x v="6"/>
    <n v="63"/>
    <n v="178606"/>
    <n v="178.60599999999999"/>
  </r>
  <r>
    <n v="299"/>
    <s v="SNCTPA"/>
    <n v="703120"/>
    <x v="14"/>
    <n v="86"/>
    <s v="Sud ouest"/>
    <x v="8"/>
    <x v="4"/>
    <s v="Turbine vapeur"/>
    <n v="2007"/>
    <n v="2500"/>
    <n v="2200"/>
    <n v="0"/>
    <n v="0"/>
    <n v="0"/>
    <x v="0"/>
    <x v="6"/>
    <n v="100"/>
    <n v="209412"/>
    <n v="209.41200000000001"/>
  </r>
  <r>
    <n v="300"/>
    <s v="Hôpital FOUSANA"/>
    <n v="722150"/>
    <x v="14"/>
    <n v="86"/>
    <s v="Sud ouest"/>
    <x v="11"/>
    <x v="0"/>
    <s v="Photovoltaïque"/>
    <n v="1982"/>
    <n v="7.3"/>
    <n v="7.3"/>
    <n v="11.9"/>
    <n v="11.9"/>
    <n v="0"/>
    <x v="0"/>
    <x v="6"/>
    <n v="200"/>
    <n v="113974"/>
    <n v="113.974"/>
  </r>
  <r>
    <n v="301"/>
    <s v="GDA SFISIFA"/>
    <n v="709861"/>
    <x v="14"/>
    <n v="86"/>
    <s v="Sud ouest"/>
    <x v="2"/>
    <x v="0"/>
    <s v="Photovoltaïque"/>
    <n v="2021"/>
    <n v="3"/>
    <n v="3"/>
    <n v="0"/>
    <n v="0"/>
    <n v="0"/>
    <x v="0"/>
    <x v="6"/>
    <n v="75"/>
    <n v="87127"/>
    <n v="87.126999999999995"/>
  </r>
  <r>
    <n v="302"/>
    <s v="GDA RABAIIA"/>
    <n v="709140"/>
    <x v="14"/>
    <n v="86"/>
    <s v="Sud ouest"/>
    <x v="2"/>
    <x v="0"/>
    <s v="Photovoltaïque"/>
    <n v="2015"/>
    <n v="8"/>
    <n v="8"/>
    <n v="0"/>
    <n v="0"/>
    <n v="0"/>
    <x v="0"/>
    <x v="6"/>
    <n v="24"/>
    <n v="70677"/>
    <n v="70.677000000000007"/>
  </r>
  <r>
    <n v="303"/>
    <s v="SITEP"/>
    <n v="60560"/>
    <x v="0"/>
    <n v="60"/>
    <s v="Tunis"/>
    <x v="6"/>
    <x v="3"/>
    <s v="Turbine à Gaz"/>
    <n v="2018"/>
    <n v="22500"/>
    <n v="12300"/>
    <n v="103372"/>
    <n v="103372"/>
    <n v="0"/>
    <x v="1"/>
    <x v="6"/>
    <n v="100"/>
    <n v="206040"/>
    <n v="206.04"/>
  </r>
  <r>
    <n v="304"/>
    <s v="CGG GOLAA"/>
    <n v="922570"/>
    <x v="39"/>
    <m/>
    <s v="Sud"/>
    <x v="1"/>
    <x v="0"/>
    <s v="Photovoltaïque"/>
    <n v="1972"/>
    <n v="5.5"/>
    <n v="5.5"/>
    <n v="0"/>
    <n v="0"/>
    <n v="0"/>
    <x v="0"/>
    <x v="6"/>
    <n v="80"/>
    <n v="73734"/>
    <n v="73.733999999999995"/>
  </r>
  <r>
    <n v="305"/>
    <s v="CGG JEMNA"/>
    <n v="923140"/>
    <x v="39"/>
    <m/>
    <s v="Sud"/>
    <x v="1"/>
    <x v="0"/>
    <s v="Photovoltaïque"/>
    <n v="2012"/>
    <n v="5.5"/>
    <n v="5.5"/>
    <n v="0"/>
    <n v="0"/>
    <n v="0"/>
    <x v="0"/>
    <x v="6"/>
    <n v="0"/>
    <n v="0"/>
    <n v="0"/>
  </r>
  <r>
    <n v="306"/>
    <s v="STE Badri Abdelkhalek"/>
    <n v="752636"/>
    <x v="40"/>
    <m/>
    <s v="Sud ouest"/>
    <x v="2"/>
    <x v="0"/>
    <s v="Photovoltaïque"/>
    <n v="2018"/>
    <n v="18"/>
    <n v="18"/>
    <n v="29.7"/>
    <n v="29.7"/>
    <n v="0"/>
    <x v="1"/>
    <x v="6"/>
    <n v="17"/>
    <n v="48367"/>
    <n v="48.366999999999997"/>
  </r>
  <r>
    <n v="307"/>
    <s v="STE Neila MSALBI"/>
    <n v="754405"/>
    <x v="40"/>
    <m/>
    <s v="Sud ouest"/>
    <x v="2"/>
    <x v="0"/>
    <s v="Photovoltaïque"/>
    <n v="2018"/>
    <n v="12"/>
    <n v="12"/>
    <n v="0"/>
    <n v="0"/>
    <n v="0"/>
    <x v="1"/>
    <x v="6"/>
    <n v="25"/>
    <n v="8016"/>
    <n v="8.016"/>
  </r>
  <r>
    <n v="308"/>
    <s v="Perenco"/>
    <n v="999999"/>
    <x v="38"/>
    <n v="94"/>
    <s v="Sud"/>
    <x v="3"/>
    <x v="3"/>
    <s v="Moteur"/>
    <n v="1964"/>
    <n v="2000"/>
    <n v="400"/>
    <n v="260"/>
    <n v="260"/>
    <n v="0"/>
    <x v="1"/>
    <x v="6"/>
    <n v="0"/>
    <n v="0"/>
    <n v="0"/>
  </r>
  <r>
    <n v="309"/>
    <s v="Goupe de sante hassi frid"/>
    <n v="703110"/>
    <x v="14"/>
    <n v="86"/>
    <s v="Sud ouest"/>
    <x v="11"/>
    <x v="0"/>
    <s v="Photovoltaïque"/>
    <n v="2017"/>
    <n v="7.2"/>
    <n v="7.2"/>
    <n v="11.8"/>
    <n v="10.199999999999999"/>
    <n v="1.6000000000000014"/>
    <x v="0"/>
    <x v="6"/>
    <n v="315"/>
    <n v="356494"/>
    <n v="356.49400000000003"/>
  </r>
  <r>
    <n v="310"/>
    <s v="Centre SERT FORMATION ENERGIE"/>
    <n v="954600"/>
    <x v="27"/>
    <n v="98"/>
    <s v="Sud"/>
    <x v="11"/>
    <x v="0"/>
    <s v="Photovoltaïque"/>
    <n v="2017"/>
    <n v="14.3"/>
    <n v="14.3"/>
    <n v="20.09"/>
    <n v="12.6"/>
    <n v="7.49"/>
    <x v="0"/>
    <x v="6"/>
    <n v="100"/>
    <n v="58250"/>
    <n v="58.25"/>
  </r>
  <r>
    <n v="311"/>
    <s v="STE HIND SALLEMI"/>
    <n v="877215"/>
    <x v="34"/>
    <n v="65"/>
    <s v="Sfax"/>
    <x v="2"/>
    <x v="0"/>
    <s v="Photovoltaïque"/>
    <n v="2016"/>
    <n v="15"/>
    <n v="15"/>
    <n v="25.8"/>
    <n v="25.8"/>
    <n v="0"/>
    <x v="1"/>
    <x v="6"/>
    <n v="0"/>
    <n v="0"/>
    <n v="0"/>
  </r>
  <r>
    <n v="312"/>
    <s v="STE HEND SALLAMI"/>
    <n v="877215"/>
    <x v="34"/>
    <n v="65"/>
    <s v="Sfax"/>
    <x v="2"/>
    <x v="0"/>
    <s v="Photovoltaïque"/>
    <n v="2020"/>
    <n v="15"/>
    <n v="15"/>
    <n v="24.8"/>
    <n v="24.8"/>
    <n v="0"/>
    <x v="1"/>
    <x v="6"/>
    <n v="0"/>
    <n v="0"/>
    <n v="0"/>
  </r>
  <r>
    <n v="313"/>
    <s v="Lycée Américain"/>
    <n v="216351"/>
    <x v="3"/>
    <n v="69"/>
    <s v="Tunis"/>
    <x v="11"/>
    <x v="0"/>
    <s v="Photovoltaïque"/>
    <n v="2008"/>
    <n v="150.41499999999999"/>
    <n v="150.41499999999999"/>
    <n v="201.136"/>
    <n v="180.4"/>
    <n v="20.736000000000001"/>
    <x v="0"/>
    <x v="6"/>
    <n v="550"/>
    <n v="460619"/>
    <n v="460.61900000000003"/>
  </r>
  <r>
    <n v="314"/>
    <s v="BSB TOYOTA"/>
    <n v="226530"/>
    <x v="3"/>
    <n v="69"/>
    <s v="Tunis"/>
    <x v="11"/>
    <x v="0"/>
    <s v="Photovoltaïque"/>
    <n v="2012"/>
    <n v="11.13"/>
    <n v="11.13"/>
    <n v="7.6"/>
    <n v="5.7"/>
    <n v="2"/>
    <x v="0"/>
    <x v="6"/>
    <n v="200"/>
    <n v="328684"/>
    <n v="328.68400000000003"/>
  </r>
  <r>
    <n v="315"/>
    <s v="Centre de formation"/>
    <n v="204705"/>
    <x v="30"/>
    <m/>
    <s v="Tunis"/>
    <x v="2"/>
    <x v="0"/>
    <s v="Photovoltaïque"/>
    <n v="2017"/>
    <n v="10"/>
    <n v="10"/>
    <n v="0"/>
    <n v="0"/>
    <n v="0"/>
    <x v="0"/>
    <x v="6"/>
    <n v="63"/>
    <n v="5512"/>
    <n v="5.5119999999999996"/>
  </r>
  <r>
    <n v="316"/>
    <s v="Ste Alimentaire méditerranée"/>
    <n v="199800"/>
    <x v="30"/>
    <m/>
    <s v="Tunis"/>
    <x v="2"/>
    <x v="0"/>
    <s v="Photovoltaïque"/>
    <n v="2015"/>
    <n v="20.100000000000001"/>
    <n v="20.100000000000001"/>
    <n v="0"/>
    <n v="0"/>
    <n v="0"/>
    <x v="0"/>
    <x v="6"/>
    <n v="40"/>
    <n v="46899"/>
    <n v="46.899000000000001"/>
  </r>
  <r>
    <n v="317"/>
    <s v="MEDICEF"/>
    <n v="103360"/>
    <x v="42"/>
    <m/>
    <s v="Tunis"/>
    <x v="6"/>
    <x v="1"/>
    <s v="Moteur"/>
    <n v="2016"/>
    <n v="793"/>
    <n v="793"/>
    <n v="0"/>
    <n v="0"/>
    <n v="0"/>
    <x v="0"/>
    <x v="6"/>
    <n v="1000"/>
    <n v="2758177"/>
    <n v="2758.1770000000001"/>
  </r>
  <r>
    <n v="318"/>
    <s v="STE MED FRUITS"/>
    <n v="134820"/>
    <x v="1"/>
    <n v="62"/>
    <s v="Tunis"/>
    <x v="1"/>
    <x v="0"/>
    <s v="Photovoltaïque"/>
    <n v="2021"/>
    <n v="172.8"/>
    <n v="172.8"/>
    <n v="0"/>
    <n v="0"/>
    <n v="0"/>
    <x v="0"/>
    <x v="6"/>
    <n v="200"/>
    <n v="491167"/>
    <n v="491.16699999999997"/>
  </r>
  <r>
    <n v="319"/>
    <s v="SOTIEM"/>
    <n v="133520"/>
    <x v="1"/>
    <n v="62"/>
    <s v="Tunis"/>
    <x v="9"/>
    <x v="0"/>
    <s v="Photovoltaïque"/>
    <n v="2021"/>
    <n v="21.6"/>
    <n v="21.6"/>
    <n v="0"/>
    <n v="0"/>
    <n v="0"/>
    <x v="0"/>
    <x v="6"/>
    <n v="100"/>
    <n v="50571"/>
    <n v="50.570999999999998"/>
  </r>
  <r>
    <n v="320"/>
    <s v="Ste compto"/>
    <n v="163660"/>
    <x v="1"/>
    <n v="62"/>
    <s v="Tunis"/>
    <x v="11"/>
    <x v="0"/>
    <s v="Photovoltaïque"/>
    <n v="2019"/>
    <n v="35.840000000000003"/>
    <n v="35.840000000000003"/>
    <n v="0"/>
    <n v="0"/>
    <n v="0"/>
    <x v="0"/>
    <x v="6"/>
    <n v="65"/>
    <n v="50477"/>
    <n v="50.476999999999997"/>
  </r>
  <r>
    <n v="321"/>
    <s v="Ste winthrop pharma"/>
    <n v="115720"/>
    <x v="1"/>
    <n v="62"/>
    <s v="Tunis"/>
    <x v="6"/>
    <x v="1"/>
    <s v="Moteur"/>
    <n v="2021"/>
    <n v="800"/>
    <n v="800"/>
    <n v="0"/>
    <n v="0"/>
    <n v="0"/>
    <x v="0"/>
    <x v="6"/>
    <n v="1500"/>
    <n v="5772884"/>
    <n v="5772.884"/>
  </r>
  <r>
    <n v="322"/>
    <s v="STE Afrique froid"/>
    <n v="274143"/>
    <x v="4"/>
    <n v="66"/>
    <s v="Tunis"/>
    <x v="9"/>
    <x v="0"/>
    <s v="Photovoltaïque"/>
    <n v="2020"/>
    <n v="19.8"/>
    <n v="19.8"/>
    <n v="0"/>
    <n v="0"/>
    <n v="0"/>
    <x v="0"/>
    <x v="6"/>
    <n v="160"/>
    <n v="40746"/>
    <n v="40.746000000000002"/>
  </r>
  <r>
    <n v="323"/>
    <s v="Ginen2"/>
    <n v="279230"/>
    <x v="4"/>
    <n v="66"/>
    <s v="Tunis"/>
    <x v="2"/>
    <x v="0"/>
    <s v="Photovoltaïque"/>
    <n v="2021"/>
    <n v="75.3"/>
    <n v="75.3"/>
    <n v="0"/>
    <n v="0"/>
    <n v="0"/>
    <x v="0"/>
    <x v="6"/>
    <n v="80"/>
    <n v="228988"/>
    <n v="228.988"/>
  </r>
  <r>
    <n v="324"/>
    <s v="Ginen 1"/>
    <n v="279225"/>
    <x v="4"/>
    <n v="66"/>
    <s v="Tunis"/>
    <x v="2"/>
    <x v="0"/>
    <s v="Photovoltaïque"/>
    <n v="2020"/>
    <n v="78.400000000000006"/>
    <n v="78.400000000000006"/>
    <n v="0"/>
    <n v="0"/>
    <n v="0"/>
    <x v="0"/>
    <x v="6"/>
    <n v="80"/>
    <n v="261382"/>
    <n v="261.38200000000001"/>
  </r>
  <r>
    <n v="325"/>
    <s v="Genen 4"/>
    <n v="279334"/>
    <x v="4"/>
    <n v="66"/>
    <s v="Tunis"/>
    <x v="2"/>
    <x v="0"/>
    <s v="Photovoltaïque"/>
    <n v="2020"/>
    <n v="65"/>
    <n v="65"/>
    <n v="0"/>
    <n v="0"/>
    <n v="0"/>
    <x v="0"/>
    <x v="6"/>
    <n v="0"/>
    <n v="0"/>
    <n v="0"/>
  </r>
  <r>
    <n v="326"/>
    <s v="Genen 3"/>
    <n v="279235"/>
    <x v="4"/>
    <n v="66"/>
    <s v="Tunis"/>
    <x v="2"/>
    <x v="0"/>
    <s v="Photovoltaïque"/>
    <n v="2020"/>
    <n v="105.19"/>
    <n v="105.19"/>
    <n v="0"/>
    <n v="0"/>
    <n v="0"/>
    <x v="0"/>
    <x v="6"/>
    <n v="95"/>
    <n v="308557"/>
    <n v="308.55700000000002"/>
  </r>
  <r>
    <n v="327"/>
    <s v="ISGI SFAX"/>
    <n v="850250"/>
    <x v="18"/>
    <n v="87"/>
    <s v="Sfax"/>
    <x v="11"/>
    <x v="0"/>
    <s v="Photovoltaïque"/>
    <n v="2022"/>
    <n v="70.52"/>
    <n v="70.52"/>
    <n v="0"/>
    <n v="0"/>
    <n v="0"/>
    <x v="0"/>
    <x v="6"/>
    <n v="400"/>
    <n v="250047"/>
    <n v="250.047"/>
  </r>
  <r>
    <n v="328"/>
    <s v="Tasmid"/>
    <n v="285065"/>
    <x v="4"/>
    <n v="66"/>
    <s v="Tunis"/>
    <x v="6"/>
    <x v="0"/>
    <s v="Photovoltaïque"/>
    <n v="2017"/>
    <n v="63"/>
    <n v="63"/>
    <n v="12.4"/>
    <n v="12.4"/>
    <n v="1"/>
    <x v="0"/>
    <x v="6"/>
    <n v="200"/>
    <n v="80257"/>
    <n v="80.257000000000005"/>
  </r>
  <r>
    <n v="329"/>
    <s v="Shell morneg"/>
    <n v="137530"/>
    <x v="1"/>
    <n v="62"/>
    <s v="Tunis"/>
    <x v="11"/>
    <x v="0"/>
    <s v="Photovoltaïque"/>
    <n v="2019"/>
    <n v="55.9"/>
    <n v="55.9"/>
    <n v="12.829000000000001"/>
    <n v="10.17"/>
    <n v="2.657"/>
    <x v="0"/>
    <x v="6"/>
    <n v="80"/>
    <n v="75951"/>
    <n v="75.950999999999993"/>
  </r>
  <r>
    <n v="330"/>
    <s v="ANME"/>
    <n v="28020"/>
    <x v="0"/>
    <n v="60"/>
    <s v="Tunis"/>
    <x v="9"/>
    <x v="0"/>
    <s v="Photovoltaïque"/>
    <n v="2016"/>
    <n v="9"/>
    <n v="9"/>
    <n v="14.08"/>
    <n v="14.08"/>
    <n v="1"/>
    <x v="0"/>
    <x v="6"/>
    <n v="300"/>
    <n v="137541"/>
    <n v="137.541"/>
  </r>
  <r>
    <n v="331"/>
    <s v="ANME"/>
    <n v="28020"/>
    <x v="0"/>
    <n v="60"/>
    <s v="Tunis"/>
    <x v="11"/>
    <x v="0"/>
    <s v="Photovoltaïque"/>
    <n v="2016"/>
    <n v="7.56"/>
    <n v="7.56"/>
    <n v="12.2"/>
    <n v="12.2"/>
    <n v="1"/>
    <x v="0"/>
    <x v="6"/>
    <n v="0"/>
    <n v="0"/>
    <n v="0"/>
  </r>
  <r>
    <n v="332"/>
    <s v="ANME"/>
    <n v="28020"/>
    <x v="0"/>
    <n v="60"/>
    <s v="Tunis"/>
    <x v="11"/>
    <x v="0"/>
    <s v="Photovoltaïque"/>
    <n v="2016"/>
    <n v="3"/>
    <n v="3"/>
    <n v="4.2"/>
    <n v="4.2"/>
    <n v="1"/>
    <x v="0"/>
    <x v="6"/>
    <n v="0"/>
    <n v="0"/>
    <n v="0"/>
  </r>
  <r>
    <n v="333"/>
    <s v="ENIT"/>
    <n v="74300"/>
    <x v="0"/>
    <n v="60"/>
    <s v="Tunis"/>
    <x v="11"/>
    <x v="0"/>
    <s v="Photovoltaïque"/>
    <n v="2016"/>
    <n v="20"/>
    <n v="20"/>
    <n v="36"/>
    <n v="36"/>
    <n v="1"/>
    <x v="0"/>
    <x v="6"/>
    <n v="250"/>
    <n v="364688"/>
    <n v="364.68799999999999"/>
  </r>
  <r>
    <n v="334"/>
    <s v="REEMI"/>
    <n v="257630"/>
    <x v="43"/>
    <n v="70"/>
    <s v="Tunis"/>
    <x v="9"/>
    <x v="0"/>
    <s v="Photovoltaïque"/>
    <n v="2020"/>
    <n v="19.8"/>
    <n v="19.8"/>
    <n v="0"/>
    <n v="0"/>
    <n v="0"/>
    <x v="0"/>
    <x v="6"/>
    <n v="100"/>
    <n v="45758"/>
    <n v="45.758000000000003"/>
  </r>
  <r>
    <n v="335"/>
    <s v="Hôtel National"/>
    <n v="16220"/>
    <x v="0"/>
    <n v="60"/>
    <s v="Tunis"/>
    <x v="11"/>
    <x v="0"/>
    <s v="Photovoltaïque"/>
    <n v="2020"/>
    <n v="40"/>
    <n v="40"/>
    <n v="0"/>
    <n v="0"/>
    <n v="0"/>
    <x v="0"/>
    <x v="6"/>
    <n v="400"/>
    <n v="141406"/>
    <n v="141.40600000000001"/>
  </r>
  <r>
    <n v="336"/>
    <s v="LYCÉE SPORTIF"/>
    <n v="60010"/>
    <x v="0"/>
    <n v="60"/>
    <s v="Tunis"/>
    <x v="11"/>
    <x v="0"/>
    <s v="Photovoltaïque"/>
    <n v="2019"/>
    <n v="30"/>
    <n v="30"/>
    <n v="0"/>
    <n v="0"/>
    <n v="0"/>
    <x v="0"/>
    <x v="6"/>
    <n v="100"/>
    <n v="115163"/>
    <n v="115.163"/>
  </r>
  <r>
    <n v="337"/>
    <s v="Station VIVO ENERGIE"/>
    <n v="245035"/>
    <x v="43"/>
    <n v="70"/>
    <s v="Tunis"/>
    <x v="11"/>
    <x v="0"/>
    <s v="Photovoltaïque"/>
    <n v="2019"/>
    <n v="15.9"/>
    <n v="15.9"/>
    <n v="19.908000000000001"/>
    <n v="12.848000000000001"/>
    <n v="7.06"/>
    <x v="0"/>
    <x v="6"/>
    <n v="135"/>
    <n v="61169"/>
    <n v="61.168999999999997"/>
  </r>
  <r>
    <n v="338"/>
    <s v="Bibliothèque nationale"/>
    <n v="240485"/>
    <x v="43"/>
    <n v="70"/>
    <s v="Tunis"/>
    <x v="11"/>
    <x v="0"/>
    <s v="Photovoltaïque"/>
    <n v="2020"/>
    <n v="80.3"/>
    <n v="80.3"/>
    <n v="0"/>
    <n v="0"/>
    <n v="0"/>
    <x v="0"/>
    <x v="6"/>
    <n v="650"/>
    <n v="1035977"/>
    <n v="1035.9770000000001"/>
  </r>
  <r>
    <n v="339"/>
    <s v="CSFEMEBT"/>
    <n v="38470"/>
    <x v="0"/>
    <n v="60"/>
    <s v="Tunis"/>
    <x v="11"/>
    <x v="0"/>
    <s v="Photovoltaïque"/>
    <n v="2019"/>
    <n v="5.4"/>
    <n v="5.4"/>
    <n v="5.9"/>
    <n v="5.9"/>
    <n v="1"/>
    <x v="0"/>
    <x v="6"/>
    <n v="35"/>
    <n v="43035"/>
    <n v="43.034999999999997"/>
  </r>
  <r>
    <n v="340"/>
    <s v="CSFEMEBT"/>
    <n v="38470"/>
    <x v="0"/>
    <n v="60"/>
    <s v="Tunis"/>
    <x v="11"/>
    <x v="0"/>
    <s v="Photovoltaïque"/>
    <n v="2017"/>
    <n v="2.9"/>
    <n v="2.9"/>
    <n v="4"/>
    <n v="4"/>
    <n v="1"/>
    <x v="0"/>
    <x v="6"/>
    <n v="0"/>
    <n v="0"/>
    <n v="0"/>
  </r>
  <r>
    <n v="341"/>
    <s v="CSFEMEBT"/>
    <n v="48470"/>
    <x v="0"/>
    <n v="60"/>
    <s v="Tunis"/>
    <x v="11"/>
    <x v="0"/>
    <s v="Photovoltaïque"/>
    <n v="2015"/>
    <n v="3.3"/>
    <n v="3.3"/>
    <n v="4.0999999999999996"/>
    <n v="4.0999999999999996"/>
    <n v="1"/>
    <x v="0"/>
    <x v="6"/>
    <n v="0"/>
    <n v="0"/>
    <n v="0"/>
  </r>
  <r>
    <n v="342"/>
    <s v="CSFEK"/>
    <n v="673230"/>
    <x v="33"/>
    <m/>
    <s v="Centre"/>
    <x v="11"/>
    <x v="0"/>
    <s v="Photovoltaïque"/>
    <n v="2019"/>
    <n v="5.36"/>
    <n v="5.36"/>
    <n v="5.73"/>
    <n v="5.73"/>
    <n v="1"/>
    <x v="0"/>
    <x v="6"/>
    <n v="200"/>
    <n v="78282"/>
    <n v="78.281999999999996"/>
  </r>
  <r>
    <n v="343"/>
    <s v="CSFEK"/>
    <n v="673230"/>
    <x v="33"/>
    <m/>
    <s v="Centre"/>
    <x v="11"/>
    <x v="0"/>
    <s v="Photovoltaïque"/>
    <n v="2018"/>
    <n v="5.36"/>
    <n v="5.36"/>
    <n v="7.6"/>
    <n v="7.6"/>
    <n v="1"/>
    <x v="0"/>
    <x v="6"/>
    <n v="0"/>
    <n v="0"/>
    <n v="0"/>
  </r>
  <r>
    <n v="344"/>
    <s v="CSFEK"/>
    <n v="673230"/>
    <x v="33"/>
    <m/>
    <s v="Centre"/>
    <x v="11"/>
    <x v="0"/>
    <s v="Photovoltaïque"/>
    <n v="2017"/>
    <n v="2.4"/>
    <n v="2.4"/>
    <n v="3.4"/>
    <n v="3.4"/>
    <n v="1"/>
    <x v="0"/>
    <x v="6"/>
    <n v="0"/>
    <n v="0"/>
    <n v="0"/>
  </r>
  <r>
    <n v="345"/>
    <s v="Garde nationale ouina"/>
    <n v="50800"/>
    <x v="0"/>
    <n v="60"/>
    <s v="Tunis"/>
    <x v="11"/>
    <x v="0"/>
    <s v="Photovoltaïque"/>
    <n v="2020"/>
    <n v="16.12"/>
    <n v="16.12"/>
    <n v="0"/>
    <n v="0"/>
    <n v="0"/>
    <x v="0"/>
    <x v="6"/>
    <n v="400"/>
    <n v="759691"/>
    <n v="759.69100000000003"/>
  </r>
  <r>
    <n v="346"/>
    <s v="Hôpital kelibia"/>
    <n v="412650"/>
    <x v="41"/>
    <m/>
    <s v="Nord"/>
    <x v="11"/>
    <x v="0"/>
    <s v="Photovoltaïque"/>
    <n v="2021"/>
    <n v="50.22"/>
    <n v="50.22"/>
    <n v="0"/>
    <n v="0"/>
    <n v="0"/>
    <x v="0"/>
    <x v="6"/>
    <n v="200"/>
    <n v="173018"/>
    <n v="173.018"/>
  </r>
  <r>
    <n v="347"/>
    <s v="Ste tozaghran"/>
    <n v="418820"/>
    <x v="41"/>
    <m/>
    <s v="Nord"/>
    <x v="2"/>
    <x v="0"/>
    <s v="Photovoltaïque"/>
    <n v="2020"/>
    <n v="418.28"/>
    <n v="418.28"/>
    <n v="0"/>
    <n v="0"/>
    <n v="0"/>
    <x v="0"/>
    <x v="6"/>
    <n v="300"/>
    <n v="1200693"/>
    <n v="1200.693"/>
  </r>
  <r>
    <n v="348"/>
    <s v="Ste yassine"/>
    <n v="418900"/>
    <x v="41"/>
    <m/>
    <s v="Nord"/>
    <x v="2"/>
    <x v="0"/>
    <s v="Photovoltaïque"/>
    <n v="2020"/>
    <n v="188.02500000000001"/>
    <n v="188.02500000000001"/>
    <n v="0"/>
    <n v="0"/>
    <n v="0"/>
    <x v="0"/>
    <x v="6"/>
    <n v="160"/>
    <n v="419963"/>
    <n v="419.96300000000002"/>
  </r>
  <r>
    <n v="349"/>
    <s v="Henkel Tunisie"/>
    <n v="869040"/>
    <x v="19"/>
    <n v="91"/>
    <s v="Sfax"/>
    <x v="6"/>
    <x v="0"/>
    <s v="Photovoltaïque"/>
    <n v="2021"/>
    <n v="191"/>
    <n v="191"/>
    <n v="0"/>
    <n v="0"/>
    <n v="0"/>
    <x v="0"/>
    <x v="6"/>
    <n v="0"/>
    <n v="0"/>
    <n v="0"/>
  </r>
  <r>
    <n v="1"/>
    <s v="sucrerie de Bizerte"/>
    <n v="311192"/>
    <x v="6"/>
    <n v="73"/>
    <s v="Nord"/>
    <x v="1"/>
    <x v="3"/>
    <s v="Turbine vapeur"/>
    <n v="2015"/>
    <n v="11000"/>
    <n v="5000"/>
    <n v="6540"/>
    <n v="6540"/>
    <n v="0"/>
    <x v="1"/>
    <x v="7"/>
    <n v="3213"/>
    <n v="2575393"/>
    <n v="2575.393"/>
  </r>
  <r>
    <n v="2"/>
    <s v="Azur papier"/>
    <n v="291136"/>
    <x v="5"/>
    <n v="71"/>
    <s v="Nord"/>
    <x v="8"/>
    <x v="1"/>
    <s v="Turbine à Gaz"/>
    <n v="2013"/>
    <n v="3500"/>
    <n v="3500"/>
    <n v="26908"/>
    <n v="25473"/>
    <n v="1435"/>
    <x v="0"/>
    <x v="7"/>
    <n v="3600"/>
    <n v="1761002"/>
    <n v="1761.002"/>
  </r>
  <r>
    <n v="3"/>
    <s v="Azur 2"/>
    <n v="291394"/>
    <x v="5"/>
    <n v="71"/>
    <s v="Nord"/>
    <x v="8"/>
    <x v="1"/>
    <s v="Turbine à Gaz"/>
    <n v="2021"/>
    <n v="5000"/>
    <n v="4000"/>
    <n v="0"/>
    <n v="0"/>
    <n v="0"/>
    <x v="0"/>
    <x v="7"/>
    <n v="5000"/>
    <n v="542"/>
    <n v="0.54200000000000004"/>
  </r>
  <r>
    <n v="4"/>
    <s v="Bjo"/>
    <n v="297910"/>
    <x v="5"/>
    <n v="71"/>
    <s v="Nord"/>
    <x v="7"/>
    <x v="1"/>
    <s v="Moteur"/>
    <n v="2019"/>
    <n v="5000"/>
    <n v="5000"/>
    <n v="10910"/>
    <n v="560"/>
    <n v="10350"/>
    <x v="0"/>
    <x v="7"/>
    <n v="2000"/>
    <n v="412972"/>
    <n v="412.97199999999998"/>
  </r>
  <r>
    <n v="5"/>
    <s v="Cjo"/>
    <n v="303010"/>
    <x v="5"/>
    <n v="71"/>
    <s v="Nord"/>
    <x v="6"/>
    <x v="3"/>
    <s v="Turbine vapeur"/>
    <n v="2008"/>
    <n v="8000"/>
    <n v="5500"/>
    <n v="48571"/>
    <n v="48571"/>
    <n v="0"/>
    <x v="1"/>
    <x v="7"/>
    <n v="22300"/>
    <n v="96902536"/>
    <n v="96902.535999999993"/>
  </r>
  <r>
    <n v="6"/>
    <s v="BBm"/>
    <n v="301384"/>
    <x v="5"/>
    <n v="71"/>
    <s v="Nord"/>
    <x v="7"/>
    <x v="1"/>
    <s v="Turbine à Gaz"/>
    <n v="2013"/>
    <n v="5000"/>
    <n v="3000"/>
    <n v="25800"/>
    <n v="15013"/>
    <n v="10787"/>
    <x v="0"/>
    <x v="7"/>
    <n v="2500"/>
    <n v="728220"/>
    <n v="728.22"/>
  </r>
  <r>
    <n v="7"/>
    <s v="Armatech"/>
    <n v="298672"/>
    <x v="5"/>
    <n v="71"/>
    <s v="Nord"/>
    <x v="10"/>
    <x v="0"/>
    <s v="Photovoltaïque"/>
    <n v="2018"/>
    <n v="120"/>
    <n v="120"/>
    <n v="30.439"/>
    <n v="12.96"/>
    <n v="17.478999999999999"/>
    <x v="0"/>
    <x v="7"/>
    <n v="0"/>
    <n v="0"/>
    <n v="0"/>
  </r>
  <r>
    <n v="8"/>
    <s v="Carthage grains"/>
    <n v="299722"/>
    <x v="5"/>
    <n v="71"/>
    <s v="Nord"/>
    <x v="1"/>
    <x v="1"/>
    <s v="Moteur"/>
    <n v="2016"/>
    <n v="3356"/>
    <n v="3200"/>
    <n v="19392"/>
    <n v="16933"/>
    <n v="2459"/>
    <x v="0"/>
    <x v="7"/>
    <n v="2400"/>
    <n v="8737539"/>
    <n v="8737.5390000000007"/>
  </r>
  <r>
    <n v="9"/>
    <s v="alimentaire"/>
    <n v="299722"/>
    <x v="5"/>
    <n v="71"/>
    <s v="Nord"/>
    <x v="1"/>
    <x v="1"/>
    <s v="Moteur"/>
    <n v="2016"/>
    <n v="3356"/>
    <n v="3200"/>
    <n v="19391"/>
    <n v="16933"/>
    <n v="2458"/>
    <x v="0"/>
    <x v="7"/>
    <n v="0"/>
    <n v="0"/>
    <n v="0"/>
  </r>
  <r>
    <n v="10"/>
    <s v="Teriak"/>
    <n v="300350"/>
    <x v="5"/>
    <n v="71"/>
    <s v="Nord"/>
    <x v="6"/>
    <x v="1"/>
    <s v="Moteur"/>
    <n v="2018"/>
    <n v="550"/>
    <n v="550"/>
    <n v="4307"/>
    <n v="3330"/>
    <n v="977"/>
    <x v="0"/>
    <x v="7"/>
    <n v="1000"/>
    <n v="672986"/>
    <n v="672.98599999999999"/>
  </r>
  <r>
    <n v="11"/>
    <s v="CDI"/>
    <n v="298622"/>
    <x v="5"/>
    <n v="71"/>
    <s v="Nord"/>
    <x v="6"/>
    <x v="1"/>
    <s v="Moteur"/>
    <n v="2019"/>
    <n v="2000"/>
    <n v="2000"/>
    <n v="8760"/>
    <n v="7726"/>
    <n v="1034"/>
    <x v="0"/>
    <x v="7"/>
    <n v="2400"/>
    <n v="622144"/>
    <n v="622.14400000000001"/>
  </r>
  <r>
    <n v="12"/>
    <s v="Stir"/>
    <n v="313210"/>
    <x v="6"/>
    <n v="73"/>
    <s v="Nord"/>
    <x v="6"/>
    <x v="3"/>
    <s v="Turbine vapeur"/>
    <n v="2011"/>
    <n v="3300"/>
    <n v="2900"/>
    <n v="3409"/>
    <n v="3409"/>
    <n v="0"/>
    <x v="1"/>
    <x v="7"/>
    <n v="1000"/>
    <n v="324458"/>
    <n v="324.45800000000003"/>
  </r>
  <r>
    <n v="13"/>
    <s v="MIC"/>
    <n v="322296"/>
    <x v="6"/>
    <n v="73"/>
    <s v="Nord"/>
    <x v="5"/>
    <x v="0"/>
    <s v="Photovoltaïque"/>
    <n v="2017"/>
    <n v="39.875"/>
    <n v="39.875"/>
    <n v="56.87"/>
    <n v="0"/>
    <n v="56.87"/>
    <x v="0"/>
    <x v="7"/>
    <n v="60"/>
    <n v="96196"/>
    <n v="96.195999999999998"/>
  </r>
  <r>
    <n v="14"/>
    <s v="Tunicotex"/>
    <n v="390110"/>
    <x v="7"/>
    <n v="78"/>
    <s v="Nord"/>
    <x v="5"/>
    <x v="0"/>
    <s v="Photovoltaïque"/>
    <n v="2019"/>
    <n v="235"/>
    <n v="235"/>
    <n v="160"/>
    <n v="160"/>
    <n v="0"/>
    <x v="0"/>
    <x v="7"/>
    <n v="800"/>
    <n v="2227366"/>
    <n v="2227.366"/>
  </r>
  <r>
    <n v="15"/>
    <s v="Tunicotex"/>
    <n v="390111"/>
    <x v="7"/>
    <n v="78"/>
    <s v="Nord"/>
    <x v="5"/>
    <x v="0"/>
    <s v="Photovoltaïque"/>
    <n v="2020"/>
    <n v="515"/>
    <n v="515"/>
    <n v="0"/>
    <n v="0"/>
    <n v="0"/>
    <x v="0"/>
    <x v="7"/>
    <n v="0"/>
    <n v="0"/>
    <n v="0"/>
  </r>
  <r>
    <n v="16"/>
    <s v="Taissir agricole"/>
    <n v="399660"/>
    <x v="7"/>
    <n v="78"/>
    <s v="Nord"/>
    <x v="2"/>
    <x v="0"/>
    <s v="Photovoltaïque"/>
    <n v="2018"/>
    <n v="220"/>
    <n v="220"/>
    <n v="0"/>
    <n v="0"/>
    <n v="0"/>
    <x v="0"/>
    <x v="7"/>
    <n v="200"/>
    <n v="908130"/>
    <n v="908.13"/>
  </r>
  <r>
    <n v="17"/>
    <s v="Délice Danone"/>
    <n v="392400"/>
    <x v="7"/>
    <n v="78"/>
    <s v="Nord"/>
    <x v="1"/>
    <x v="1"/>
    <s v="Moteur"/>
    <n v="2019"/>
    <n v="4000"/>
    <n v="4000"/>
    <n v="7632"/>
    <n v="6362"/>
    <n v="1270"/>
    <x v="0"/>
    <x v="7"/>
    <n v="4200"/>
    <n v="2341925"/>
    <n v="2341.9250000000002"/>
  </r>
  <r>
    <n v="18"/>
    <s v="Délice CLC"/>
    <n v="387370"/>
    <x v="7"/>
    <n v="78"/>
    <s v="Nord"/>
    <x v="1"/>
    <x v="1"/>
    <s v="Moteur"/>
    <n v="2019"/>
    <n v="2000"/>
    <n v="1700"/>
    <n v="4047"/>
    <n v="2535"/>
    <n v="1512"/>
    <x v="0"/>
    <x v="7"/>
    <n v="2300"/>
    <n v="348288"/>
    <n v="348.28800000000001"/>
  </r>
  <r>
    <n v="19"/>
    <s v="Sotipapier"/>
    <n v="398410"/>
    <x v="7"/>
    <n v="78"/>
    <s v="Nord"/>
    <x v="8"/>
    <x v="1"/>
    <s v="Turbine à Gaz"/>
    <n v="2008"/>
    <n v="5000"/>
    <n v="5000"/>
    <n v="36766"/>
    <n v="28646"/>
    <n v="8120"/>
    <x v="0"/>
    <x v="7"/>
    <n v="5500"/>
    <n v="1960319"/>
    <n v="1960.319"/>
  </r>
  <r>
    <n v="20"/>
    <s v="Sotipapier"/>
    <n v="398411"/>
    <x v="7"/>
    <n v="78"/>
    <s v="Nord"/>
    <x v="8"/>
    <x v="1"/>
    <s v="Turbine à Gaz"/>
    <n v="2008"/>
    <n v="5000"/>
    <n v="5000"/>
    <n v="26800"/>
    <n v="19691"/>
    <n v="7109"/>
    <x v="0"/>
    <x v="7"/>
    <n v="0"/>
    <n v="0"/>
    <n v="0"/>
  </r>
  <r>
    <n v="21"/>
    <s v="CSM GIAS"/>
    <n v="379041"/>
    <x v="25"/>
    <n v="77"/>
    <s v="Nord"/>
    <x v="1"/>
    <x v="1"/>
    <s v="Moteur"/>
    <n v="2020"/>
    <n v="1202"/>
    <n v="980"/>
    <n v="0"/>
    <n v="0"/>
    <n v="0"/>
    <x v="0"/>
    <x v="7"/>
    <n v="607"/>
    <n v="3124443"/>
    <n v="3124.4430000000002"/>
  </r>
  <r>
    <n v="22"/>
    <s v="ONAS"/>
    <n v="355210"/>
    <x v="25"/>
    <n v="77"/>
    <s v="Nord"/>
    <x v="2"/>
    <x v="0"/>
    <s v="Photovoltaïque"/>
    <n v="2020"/>
    <n v="121"/>
    <n v="121"/>
    <n v="0"/>
    <n v="0"/>
    <n v="0"/>
    <x v="0"/>
    <x v="7"/>
    <n v="250"/>
    <n v="458958"/>
    <n v="458.95800000000003"/>
  </r>
  <r>
    <n v="23"/>
    <s v="Commune Nabeul"/>
    <n v="356031"/>
    <x v="25"/>
    <n v="77"/>
    <s v="Nord"/>
    <x v="9"/>
    <x v="0"/>
    <s v="Photovoltaïque"/>
    <n v="2018"/>
    <n v="37.5"/>
    <n v="37.5"/>
    <n v="0"/>
    <n v="0"/>
    <n v="0"/>
    <x v="0"/>
    <x v="7"/>
    <n v="300"/>
    <n v="267687"/>
    <n v="267.68700000000001"/>
  </r>
  <r>
    <n v="24"/>
    <s v="Salah toumi"/>
    <n v="358151"/>
    <x v="25"/>
    <n v="77"/>
    <s v="Nord"/>
    <x v="2"/>
    <x v="0"/>
    <s v="Photovoltaïque"/>
    <n v="2018"/>
    <n v="19.5"/>
    <n v="19.5"/>
    <n v="31.2"/>
    <n v="11.3"/>
    <n v="19.899999999999999"/>
    <x v="0"/>
    <x v="7"/>
    <n v="25"/>
    <n v="14662"/>
    <n v="14.662000000000001"/>
  </r>
  <r>
    <n v="25"/>
    <s v="Emna"/>
    <n v="369005"/>
    <x v="25"/>
    <n v="77"/>
    <s v="Nord"/>
    <x v="1"/>
    <x v="0"/>
    <s v="Photovoltaïque"/>
    <n v="2019"/>
    <n v="149.81"/>
    <n v="149.81"/>
    <n v="152.56"/>
    <n v="152.56"/>
    <n v="0"/>
    <x v="0"/>
    <x v="7"/>
    <n v="150"/>
    <n v="95183"/>
    <n v="95.183000000000007"/>
  </r>
  <r>
    <n v="26"/>
    <s v="École nationale de comondo"/>
    <n v="431050"/>
    <x v="8"/>
    <n v="74"/>
    <s v="Nord ouest"/>
    <x v="11"/>
    <x v="0"/>
    <s v="Photovoltaïque"/>
    <n v="2020"/>
    <n v="151"/>
    <n v="151"/>
    <n v="0"/>
    <n v="0"/>
    <n v="0"/>
    <x v="0"/>
    <x v="7"/>
    <n v="80"/>
    <n v="240788"/>
    <n v="240.78800000000001"/>
  </r>
  <r>
    <n v="27"/>
    <s v="Poulailler bouzid"/>
    <n v="369025"/>
    <x v="25"/>
    <n v="77"/>
    <s v="Nord"/>
    <x v="2"/>
    <x v="0"/>
    <s v="Photovoltaïque"/>
    <n v="2017"/>
    <n v="40"/>
    <n v="40"/>
    <n v="192.08"/>
    <n v="153.66"/>
    <n v="38.420000000000016"/>
    <x v="0"/>
    <x v="7"/>
    <n v="160"/>
    <n v="63735"/>
    <n v="63.734999999999999"/>
  </r>
  <r>
    <n v="28"/>
    <s v="Ettaoufik1"/>
    <n v="434122"/>
    <x v="8"/>
    <n v="74"/>
    <s v="Nord ouest"/>
    <x v="2"/>
    <x v="0"/>
    <s v="Photovoltaïque"/>
    <n v="2020"/>
    <n v="187.3"/>
    <n v="187.3"/>
    <n v="0"/>
    <n v="0"/>
    <n v="0"/>
    <x v="0"/>
    <x v="7"/>
    <n v="130"/>
    <n v="267662"/>
    <n v="267.66199999999998"/>
  </r>
  <r>
    <n v="29"/>
    <s v="Société Aziz et Mariem"/>
    <n v="429286"/>
    <x v="8"/>
    <n v="74"/>
    <s v="Nord ouest"/>
    <x v="2"/>
    <x v="0"/>
    <s v="Photovoltaïque"/>
    <n v="2019"/>
    <n v="45.6"/>
    <n v="45.6"/>
    <n v="44"/>
    <n v="29"/>
    <n v="15"/>
    <x v="0"/>
    <x v="7"/>
    <n v="15"/>
    <n v="21555"/>
    <n v="21.555"/>
  </r>
  <r>
    <n v="30"/>
    <s v="Sucrerie de Béja"/>
    <n v="423590"/>
    <x v="8"/>
    <n v="74"/>
    <s v="Nord ouest"/>
    <x v="1"/>
    <x v="3"/>
    <s v="Turbine vapeur"/>
    <n v="2003"/>
    <n v="4500"/>
    <n v="2800"/>
    <n v="16075"/>
    <n v="16075"/>
    <n v="0"/>
    <x v="1"/>
    <x v="7"/>
    <n v="2000"/>
    <n v="738038"/>
    <n v="738.03800000000001"/>
  </r>
  <r>
    <n v="31"/>
    <s v="Ettaoufik2"/>
    <n v="434123"/>
    <x v="8"/>
    <n v="74"/>
    <s v="Nord ouest"/>
    <x v="2"/>
    <x v="0"/>
    <s v="Photovoltaïque"/>
    <n v="2020"/>
    <n v="213"/>
    <n v="213"/>
    <n v="0"/>
    <n v="0"/>
    <n v="0"/>
    <x v="0"/>
    <x v="7"/>
    <n v="160"/>
    <n v="314521"/>
    <n v="314.52100000000002"/>
  </r>
  <r>
    <n v="32"/>
    <s v="Ettaoufik3"/>
    <n v="434121"/>
    <x v="8"/>
    <n v="74"/>
    <s v="Nord ouest"/>
    <x v="2"/>
    <x v="0"/>
    <s v="Photovoltaïque"/>
    <n v="2020"/>
    <n v="213"/>
    <n v="213"/>
    <n v="0"/>
    <n v="0"/>
    <n v="0"/>
    <x v="0"/>
    <x v="7"/>
    <n v="200"/>
    <n v="369745"/>
    <n v="369.745"/>
  </r>
  <r>
    <n v="33"/>
    <s v="Testour 1"/>
    <n v="438088"/>
    <x v="8"/>
    <n v="74"/>
    <s v="Nord ouest"/>
    <x v="2"/>
    <x v="0"/>
    <s v="Photovoltaïque"/>
    <n v="2020"/>
    <n v="310"/>
    <n v="310"/>
    <n v="0"/>
    <n v="0"/>
    <n v="0"/>
    <x v="0"/>
    <x v="7"/>
    <n v="250"/>
    <n v="369234"/>
    <n v="369.23399999999998"/>
  </r>
  <r>
    <n v="34"/>
    <s v="Testour 2"/>
    <n v="438149"/>
    <x v="8"/>
    <n v="74"/>
    <s v="Nord ouest"/>
    <x v="2"/>
    <x v="0"/>
    <s v="Photovoltaïque"/>
    <n v="2020"/>
    <n v="310.08"/>
    <n v="310.08"/>
    <n v="0"/>
    <n v="0"/>
    <n v="0"/>
    <x v="0"/>
    <x v="7"/>
    <n v="270"/>
    <n v="414430"/>
    <n v="414.43"/>
  </r>
  <r>
    <n v="35"/>
    <s v="Testour 3"/>
    <n v="438093"/>
    <x v="8"/>
    <n v="74"/>
    <s v="Nord ouest"/>
    <x v="2"/>
    <x v="0"/>
    <s v="Photovoltaïque"/>
    <n v="2020"/>
    <n v="310.08"/>
    <n v="310.08"/>
    <n v="0"/>
    <n v="0"/>
    <n v="0"/>
    <x v="0"/>
    <x v="7"/>
    <n v="250"/>
    <n v="429508"/>
    <n v="429.50799999999998"/>
  </r>
  <r>
    <n v="36"/>
    <s v="Hôpital"/>
    <n v="460010"/>
    <x v="29"/>
    <m/>
    <s v="Nord ouest"/>
    <x v="11"/>
    <x v="0"/>
    <s v="Photovoltaïque"/>
    <n v="2020"/>
    <n v="33.299999999999997"/>
    <n v="33.200000000000003"/>
    <n v="0"/>
    <n v="0"/>
    <n v="0"/>
    <x v="0"/>
    <x v="7"/>
    <n v="45"/>
    <n v="28355"/>
    <n v="28.355"/>
  </r>
  <r>
    <n v="37"/>
    <s v="Société essaada"/>
    <n v="456830"/>
    <x v="29"/>
    <m/>
    <s v="Nord ouest"/>
    <x v="1"/>
    <x v="0"/>
    <s v="Photovoltaïque"/>
    <n v="2020"/>
    <n v="53.2"/>
    <n v="53.3"/>
    <n v="0"/>
    <n v="0"/>
    <n v="0"/>
    <x v="0"/>
    <x v="7"/>
    <n v="14"/>
    <n v="162046"/>
    <n v="162.04599999999999"/>
  </r>
  <r>
    <n v="38"/>
    <s v="Ginor"/>
    <n v="456100"/>
    <x v="29"/>
    <m/>
    <s v="Nord ouest"/>
    <x v="1"/>
    <x v="3"/>
    <s v="Turbine vapeur"/>
    <n v="2009"/>
    <n v="4500"/>
    <n v="3200"/>
    <n v="2304"/>
    <n v="2304"/>
    <n v="0"/>
    <x v="1"/>
    <x v="7"/>
    <n v="2500"/>
    <n v="1937824"/>
    <n v="1937.8240000000001"/>
  </r>
  <r>
    <n v="39"/>
    <s v="Ginor"/>
    <n v="456101"/>
    <x v="29"/>
    <m/>
    <s v="Nord ouest"/>
    <x v="1"/>
    <x v="3"/>
    <s v="Turbine vapeur"/>
    <n v="2009"/>
    <n v="4500"/>
    <n v="3200"/>
    <n v="1959"/>
    <n v="1959"/>
    <n v="0"/>
    <x v="1"/>
    <x v="7"/>
    <n v="0"/>
    <n v="0"/>
    <n v="0"/>
  </r>
  <r>
    <n v="40"/>
    <s v="Société ezzouhour"/>
    <n v="456050"/>
    <x v="29"/>
    <m/>
    <s v="Nord ouest"/>
    <x v="1"/>
    <x v="0"/>
    <s v="Photovoltaïque"/>
    <n v="2019"/>
    <n v="41"/>
    <n v="41"/>
    <n v="0"/>
    <n v="0"/>
    <n v="0"/>
    <x v="0"/>
    <x v="7"/>
    <n v="63"/>
    <n v="196270"/>
    <n v="196.27"/>
  </r>
  <r>
    <n v="41"/>
    <s v="Kokam+"/>
    <n v="528676"/>
    <x v="26"/>
    <n v="72"/>
    <s v="Nord ouest"/>
    <x v="2"/>
    <x v="0"/>
    <s v="Photovoltaïque"/>
    <n v="2018"/>
    <n v="274.27"/>
    <n v="274.27"/>
    <n v="612.95899999999995"/>
    <n v="445.31599999999997"/>
    <n v="167.64299999999997"/>
    <x v="0"/>
    <x v="7"/>
    <n v="300"/>
    <n v="651247"/>
    <n v="651.24699999999996"/>
  </r>
  <r>
    <n v="42"/>
    <s v="Collège makthar"/>
    <n v="504065"/>
    <x v="26"/>
    <n v="72"/>
    <s v="Nord ouest"/>
    <x v="11"/>
    <x v="0"/>
    <s v="Photovoltaïque"/>
    <n v="2016"/>
    <n v="35"/>
    <n v="35"/>
    <n v="38.229999999999997"/>
    <n v="26.69"/>
    <n v="11.539999999999996"/>
    <x v="0"/>
    <x v="7"/>
    <n v="35"/>
    <n v="26605"/>
    <n v="26.605"/>
  </r>
  <r>
    <n v="43"/>
    <s v="hypermarche Geant"/>
    <n v="94520"/>
    <x v="2"/>
    <n v="61"/>
    <s v="Tunis"/>
    <x v="11"/>
    <x v="0"/>
    <s v="Photovoltaïque"/>
    <n v="2020"/>
    <n v="1700"/>
    <n v="1700"/>
    <n v="0"/>
    <n v="0"/>
    <n v="0"/>
    <x v="0"/>
    <x v="7"/>
    <n v="2100"/>
    <n v="5835499"/>
    <n v="5835.4989999999998"/>
  </r>
  <r>
    <n v="44"/>
    <s v="IHE"/>
    <n v="22070"/>
    <x v="0"/>
    <n v="60"/>
    <s v="Tunis"/>
    <x v="11"/>
    <x v="0"/>
    <s v="Photovoltaïque"/>
    <n v="2020"/>
    <n v="27"/>
    <n v="27"/>
    <n v="0"/>
    <n v="0"/>
    <n v="0"/>
    <x v="0"/>
    <x v="7"/>
    <n v="300"/>
    <n v="29952"/>
    <n v="29.952000000000002"/>
  </r>
  <r>
    <n v="45"/>
    <s v="Centre nationale technologie d éducation"/>
    <n v="22250"/>
    <x v="0"/>
    <n v="60"/>
    <s v="Tunis"/>
    <x v="11"/>
    <x v="1"/>
    <s v="Moteur"/>
    <n v="2016"/>
    <n v="140"/>
    <n v="110"/>
    <n v="344.35"/>
    <n v="342"/>
    <n v="2.3500000000000227"/>
    <x v="0"/>
    <x v="7"/>
    <n v="200"/>
    <n v="380362"/>
    <n v="380.36200000000002"/>
  </r>
  <r>
    <n v="46"/>
    <s v="SBF"/>
    <n v="44060"/>
    <x v="0"/>
    <n v="60"/>
    <s v="Tunis"/>
    <x v="11"/>
    <x v="0"/>
    <s v="Photovoltaïque"/>
    <n v="2020"/>
    <n v="22.68"/>
    <n v="22.67"/>
    <n v="0"/>
    <n v="0"/>
    <n v="0"/>
    <x v="0"/>
    <x v="7"/>
    <n v="150"/>
    <n v="105751"/>
    <n v="105.751"/>
  </r>
  <r>
    <n v="47"/>
    <s v="SS Utique"/>
    <n v="327730"/>
    <x v="6"/>
    <n v="73"/>
    <s v="Nord"/>
    <x v="11"/>
    <x v="0"/>
    <s v="Photovoltaïque"/>
    <n v="2020"/>
    <n v="48"/>
    <n v="48"/>
    <n v="0"/>
    <n v="0"/>
    <n v="0"/>
    <x v="0"/>
    <x v="7"/>
    <n v="63"/>
    <n v="141299"/>
    <n v="141.29900000000001"/>
  </r>
  <r>
    <n v="48"/>
    <s v="Les jardins du Lac GP9"/>
    <n v="216116"/>
    <x v="0"/>
    <n v="60"/>
    <s v="Tunis"/>
    <x v="11"/>
    <x v="0"/>
    <s v="Photovoltaïque"/>
    <n v="2018"/>
    <n v="47.08"/>
    <n v="47.08"/>
    <n v="65.319000000000003"/>
    <n v="1"/>
    <n v="64.319000000000003"/>
    <x v="0"/>
    <x v="7"/>
    <n v="160"/>
    <n v="197666"/>
    <n v="197.666"/>
  </r>
  <r>
    <n v="49"/>
    <s v="Grombalia A1"/>
    <n v="397600"/>
    <x v="7"/>
    <n v="78"/>
    <s v="Nord"/>
    <x v="11"/>
    <x v="0"/>
    <s v="Photovoltaïque"/>
    <n v="2018"/>
    <n v="36.6"/>
    <n v="36.6"/>
    <n v="28.61"/>
    <n v="1"/>
    <n v="27.61"/>
    <x v="0"/>
    <x v="7"/>
    <n v="400"/>
    <n v="440866"/>
    <n v="440.86599999999999"/>
  </r>
  <r>
    <n v="50"/>
    <s v="Station total ELjem"/>
    <n v="668019"/>
    <x v="13"/>
    <n v="82"/>
    <s v="Centre"/>
    <x v="11"/>
    <x v="0"/>
    <s v="Photovoltaïque"/>
    <n v="2018"/>
    <n v="62.7"/>
    <n v="62.7"/>
    <n v="86.313999999999993"/>
    <n v="1"/>
    <n v="85.313999999999993"/>
    <x v="0"/>
    <x v="7"/>
    <n v="160"/>
    <n v="271947"/>
    <n v="271.947"/>
  </r>
  <r>
    <n v="51"/>
    <s v="Station EL Borgine"/>
    <n v="584247"/>
    <x v="12"/>
    <n v="81"/>
    <s v="Centre"/>
    <x v="11"/>
    <x v="0"/>
    <s v="Photovoltaïque"/>
    <n v="2019"/>
    <n v="67.78"/>
    <n v="67.78"/>
    <n v="55.433"/>
    <n v="1"/>
    <n v="54.433"/>
    <x v="0"/>
    <x v="7"/>
    <n v="160"/>
    <n v="237370"/>
    <n v="237.37"/>
  </r>
  <r>
    <n v="52"/>
    <s v="Station Andalous"/>
    <n v="94880"/>
    <x v="2"/>
    <n v="61"/>
    <s v="Tunis"/>
    <x v="11"/>
    <x v="0"/>
    <s v="Photovoltaïque"/>
    <n v="2020"/>
    <n v="25.5"/>
    <n v="25.5"/>
    <n v="0"/>
    <n v="0"/>
    <n v="0"/>
    <x v="0"/>
    <x v="7"/>
    <n v="63"/>
    <n v="53171"/>
    <n v="53.170999999999999"/>
  </r>
  <r>
    <n v="53"/>
    <s v="Étiquettes et Accessoires"/>
    <n v="74510"/>
    <x v="2"/>
    <n v="61"/>
    <s v="Tunis"/>
    <x v="5"/>
    <x v="0"/>
    <s v="Photovoltaïque"/>
    <n v="2021"/>
    <n v="70.349999999999994"/>
    <n v="70.349999999999994"/>
    <n v="0"/>
    <n v="0"/>
    <n v="0"/>
    <x v="0"/>
    <x v="7"/>
    <n v="160"/>
    <n v="189083"/>
    <n v="189.083"/>
  </r>
  <r>
    <n v="54"/>
    <s v="Bouchamaoui A R Industries"/>
    <n v="40010"/>
    <x v="0"/>
    <n v="60"/>
    <s v="Tunis"/>
    <x v="11"/>
    <x v="0"/>
    <s v="Photovoltaïque"/>
    <n v="2021"/>
    <n v="72"/>
    <n v="72"/>
    <n v="0"/>
    <n v="0"/>
    <n v="0"/>
    <x v="0"/>
    <x v="7"/>
    <n v="200"/>
    <n v="183260"/>
    <n v="183.26"/>
  </r>
  <r>
    <n v="55"/>
    <s v="Albuhaira invest"/>
    <n v="50360"/>
    <x v="0"/>
    <n v="60"/>
    <s v="Tunis"/>
    <x v="11"/>
    <x v="0"/>
    <s v="Photovoltaïque"/>
    <n v="2021"/>
    <n v="14"/>
    <n v="14"/>
    <n v="0"/>
    <n v="0"/>
    <n v="0"/>
    <x v="0"/>
    <x v="7"/>
    <n v="200"/>
    <n v="185540"/>
    <n v="185.54"/>
  </r>
  <r>
    <n v="56"/>
    <s v="Innorpi"/>
    <n v="26270"/>
    <x v="0"/>
    <n v="60"/>
    <s v="Tunis"/>
    <x v="11"/>
    <x v="0"/>
    <s v="Photovoltaïque"/>
    <n v="2021"/>
    <n v="40"/>
    <n v="40"/>
    <n v="50.843000000000004"/>
    <n v="39.5"/>
    <n v="11.343000000000004"/>
    <x v="0"/>
    <x v="7"/>
    <n v="315"/>
    <n v="109135"/>
    <n v="109.13500000000001"/>
  </r>
  <r>
    <n v="57"/>
    <s v="APIA"/>
    <n v="26310"/>
    <x v="0"/>
    <n v="60"/>
    <s v="Tunis"/>
    <x v="11"/>
    <x v="0"/>
    <s v="Photovoltaïque"/>
    <n v="2020"/>
    <n v="10"/>
    <n v="10"/>
    <n v="8.1"/>
    <n v="2.13"/>
    <n v="5.97"/>
    <x v="0"/>
    <x v="7"/>
    <n v="315"/>
    <n v="135164"/>
    <n v="135.16399999999999"/>
  </r>
  <r>
    <n v="58"/>
    <s v="OMMP"/>
    <n v="215075"/>
    <x v="3"/>
    <n v="69"/>
    <s v="Tunis"/>
    <x v="11"/>
    <x v="0"/>
    <s v="Photovoltaïque"/>
    <n v="2020"/>
    <n v="600"/>
    <n v="600"/>
    <n v="560"/>
    <n v="560"/>
    <n v="0"/>
    <x v="0"/>
    <x v="7"/>
    <n v="1400"/>
    <n v="4252594"/>
    <n v="4252.5940000000001"/>
  </r>
  <r>
    <n v="59"/>
    <s v="Sndp nechi"/>
    <n v="36830"/>
    <x v="0"/>
    <n v="60"/>
    <s v="Tunis"/>
    <x v="11"/>
    <x v="0"/>
    <s v="Photovoltaïque"/>
    <n v="2019"/>
    <n v="6"/>
    <n v="6"/>
    <n v="1.5"/>
    <n v="1"/>
    <n v="0.5"/>
    <x v="0"/>
    <x v="7"/>
    <n v="40"/>
    <n v="24959"/>
    <n v="24.959"/>
  </r>
  <r>
    <n v="60"/>
    <s v="Hôtel Résidence"/>
    <n v="225735"/>
    <x v="3"/>
    <n v="69"/>
    <s v="Tunis"/>
    <x v="0"/>
    <x v="1"/>
    <s v="Moteur"/>
    <n v="2016"/>
    <n v="500"/>
    <n v="500"/>
    <n v="2587.33"/>
    <n v="2587.33"/>
    <n v="0"/>
    <x v="0"/>
    <x v="7"/>
    <n v="850"/>
    <n v="1815793"/>
    <n v="1815.7929999999999"/>
  </r>
  <r>
    <n v="61"/>
    <s v="BSB SA toyota"/>
    <n v="226530"/>
    <x v="3"/>
    <n v="69"/>
    <s v="Tunis"/>
    <x v="11"/>
    <x v="0"/>
    <s v="Photovoltaïque"/>
    <n v="2015"/>
    <n v="10"/>
    <n v="10"/>
    <n v="0"/>
    <n v="0"/>
    <n v="0"/>
    <x v="0"/>
    <x v="7"/>
    <n v="0"/>
    <n v="0"/>
    <n v="0"/>
  </r>
  <r>
    <n v="62"/>
    <s v="Sfbt"/>
    <n v="18500"/>
    <x v="0"/>
    <n v="60"/>
    <s v="Tunis"/>
    <x v="1"/>
    <x v="1"/>
    <s v="Moteur"/>
    <n v="2020"/>
    <n v="4000"/>
    <n v="4000"/>
    <n v="0"/>
    <n v="0"/>
    <n v="0"/>
    <x v="0"/>
    <x v="7"/>
    <n v="3100"/>
    <n v="3670260"/>
    <n v="3670.26"/>
  </r>
  <r>
    <n v="63"/>
    <s v="slama frères"/>
    <n v="567350"/>
    <x v="4"/>
    <n v="66"/>
    <s v="Tunis"/>
    <x v="1"/>
    <x v="1"/>
    <s v="Moteur"/>
    <n v="2015"/>
    <n v="2000"/>
    <n v="2000"/>
    <n v="20678"/>
    <n v="20600"/>
    <n v="78"/>
    <x v="0"/>
    <x v="7"/>
    <n v="25"/>
    <n v="21876"/>
    <n v="21.876000000000001"/>
  </r>
  <r>
    <n v="64"/>
    <s v="STE SELECT FRUITS"/>
    <n v="178800"/>
    <x v="30"/>
    <m/>
    <s v="Tunis"/>
    <x v="2"/>
    <x v="0"/>
    <s v="Photovoltaïque"/>
    <n v="2016"/>
    <n v="150.75"/>
    <n v="150.75"/>
    <n v="0"/>
    <n v="0"/>
    <n v="0"/>
    <x v="0"/>
    <x v="7"/>
    <n v="220"/>
    <n v="477001"/>
    <n v="477.00099999999998"/>
  </r>
  <r>
    <n v="65"/>
    <s v="Sndp sidi khlifa"/>
    <n v="618341"/>
    <x v="11"/>
    <n v="80"/>
    <s v="Centre"/>
    <x v="11"/>
    <x v="0"/>
    <s v="Photovoltaïque"/>
    <n v="2014"/>
    <n v="6"/>
    <n v="6"/>
    <n v="5.2"/>
    <n v="4.2"/>
    <n v="1"/>
    <x v="0"/>
    <x v="7"/>
    <n v="0"/>
    <n v="0"/>
    <n v="0"/>
  </r>
  <r>
    <n v="66"/>
    <s v="Sndp borjine"/>
    <n v="584249"/>
    <x v="12"/>
    <n v="81"/>
    <s v="Centre"/>
    <x v="11"/>
    <x v="0"/>
    <s v="Photovoltaïque"/>
    <n v="2020"/>
    <n v="6.5"/>
    <n v="6.5"/>
    <n v="4.5999999999999996"/>
    <n v="3.9"/>
    <n v="0.69999999999999973"/>
    <x v="0"/>
    <x v="7"/>
    <n v="160"/>
    <n v="237583"/>
    <n v="237.583"/>
  </r>
  <r>
    <n v="67"/>
    <s v="Sndp mahdia"/>
    <n v="668018"/>
    <x v="13"/>
    <n v="82"/>
    <s v="Centre"/>
    <x v="11"/>
    <x v="0"/>
    <s v="Photovoltaïque"/>
    <n v="2012"/>
    <n v="6.9"/>
    <n v="6.9"/>
    <n v="6.5"/>
    <n v="5"/>
    <n v="1.5"/>
    <x v="0"/>
    <x v="7"/>
    <n v="160"/>
    <n v="167840"/>
    <n v="167.84"/>
  </r>
  <r>
    <n v="68"/>
    <s v=" CAVEO"/>
    <n v="134440"/>
    <x v="1"/>
    <n v="62"/>
    <s v="Tunis"/>
    <x v="10"/>
    <x v="1"/>
    <s v="Moteur"/>
    <n v="2021"/>
    <n v="2679"/>
    <n v="2600"/>
    <n v="0"/>
    <n v="0"/>
    <n v="0"/>
    <x v="0"/>
    <x v="7"/>
    <n v="2200"/>
    <n v="6282197"/>
    <n v="6282.1970000000001"/>
  </r>
  <r>
    <n v="69"/>
    <s v="Épi d'or"/>
    <n v="545861"/>
    <x v="31"/>
    <m/>
    <s v="Centre"/>
    <x v="1"/>
    <x v="1"/>
    <s v="Moteur"/>
    <n v="2016"/>
    <n v="4000"/>
    <n v="4000"/>
    <n v="0"/>
    <n v="0"/>
    <n v="0"/>
    <x v="0"/>
    <x v="7"/>
    <n v="5000"/>
    <n v="38445057"/>
    <n v="38445.057000000001"/>
  </r>
  <r>
    <n v="70"/>
    <s v="Sndp souk lahad"/>
    <n v="545090"/>
    <x v="31"/>
    <m/>
    <s v="Centre"/>
    <x v="11"/>
    <x v="0"/>
    <s v="Photovoltaïque"/>
    <n v="2013"/>
    <n v="6.5"/>
    <n v="6.5"/>
    <n v="0"/>
    <n v="0"/>
    <n v="0"/>
    <x v="0"/>
    <x v="7"/>
    <n v="160"/>
    <n v="105429"/>
    <n v="105.429"/>
  </r>
  <r>
    <n v="71"/>
    <s v="Fawanis"/>
    <n v="548460"/>
    <x v="31"/>
    <m/>
    <s v="Centre"/>
    <x v="9"/>
    <x v="0"/>
    <s v="Photovoltaïque"/>
    <n v="2014"/>
    <n v="68"/>
    <n v="68"/>
    <n v="0"/>
    <n v="0"/>
    <n v="0"/>
    <x v="0"/>
    <x v="7"/>
    <n v="160"/>
    <n v="312761"/>
    <n v="312.76100000000002"/>
  </r>
  <r>
    <n v="72"/>
    <s v="RANDA"/>
    <n v="158540"/>
    <x v="1"/>
    <n v="62"/>
    <s v="Tunis"/>
    <x v="1"/>
    <x v="1"/>
    <s v="Moteur"/>
    <n v="2020"/>
    <n v="4500"/>
    <n v="3200"/>
    <n v="33607"/>
    <n v="29887"/>
    <n v="3720"/>
    <x v="0"/>
    <x v="7"/>
    <n v="5600"/>
    <n v="3121808"/>
    <n v="3121.808"/>
  </r>
  <r>
    <n v="73"/>
    <s v="Oriental"/>
    <n v="541440"/>
    <x v="31"/>
    <m/>
    <s v="Centre"/>
    <x v="9"/>
    <x v="0"/>
    <s v="Photovoltaïque"/>
    <n v="2021"/>
    <n v="15"/>
    <n v="15"/>
    <n v="23"/>
    <n v="5"/>
    <n v="18"/>
    <x v="0"/>
    <x v="7"/>
    <n v="30"/>
    <n v="15341"/>
    <n v="15.340999999999999"/>
  </r>
  <r>
    <n v="74"/>
    <s v="Cleers"/>
    <n v="537800"/>
    <x v="31"/>
    <m/>
    <s v="Centre"/>
    <x v="11"/>
    <x v="0"/>
    <s v="Photovoltaïque"/>
    <n v="2016"/>
    <n v="21"/>
    <n v="21"/>
    <n v="14.5"/>
    <n v="2.9"/>
    <n v="11.6"/>
    <x v="0"/>
    <x v="7"/>
    <n v="27"/>
    <n v="25772"/>
    <n v="25.771999999999998"/>
  </r>
  <r>
    <n v="75"/>
    <s v="SGBIA"/>
    <n v="165140"/>
    <x v="1"/>
    <n v="62"/>
    <s v="Tunis"/>
    <x v="1"/>
    <x v="1"/>
    <s v="Moteur"/>
    <n v="2014"/>
    <n v="1131"/>
    <n v="1131"/>
    <n v="8110"/>
    <n v="6569"/>
    <n v="1541"/>
    <x v="0"/>
    <x v="7"/>
    <n v="2130"/>
    <n v="2970080"/>
    <n v="2970.08"/>
  </r>
  <r>
    <n v="76"/>
    <s v="Crt Sousse"/>
    <n v="542155"/>
    <x v="31"/>
    <m/>
    <s v="Centre"/>
    <x v="11"/>
    <x v="0"/>
    <s v="Photovoltaïque"/>
    <n v="2019"/>
    <n v="10"/>
    <n v="10"/>
    <n v="10.7"/>
    <n v="10.7"/>
    <n v="0"/>
    <x v="0"/>
    <x v="7"/>
    <n v="200"/>
    <n v="241098"/>
    <n v="241.09800000000001"/>
  </r>
  <r>
    <n v="77"/>
    <s v="Makelda"/>
    <n v="549998"/>
    <x v="31"/>
    <m/>
    <s v="Centre"/>
    <x v="10"/>
    <x v="3"/>
    <s v="Moteur"/>
    <n v="2019"/>
    <n v="4000"/>
    <n v="3750"/>
    <n v="10902"/>
    <n v="10902"/>
    <n v="0"/>
    <x v="1"/>
    <x v="7"/>
    <n v="1250"/>
    <n v="345446"/>
    <n v="345.44600000000003"/>
  </r>
  <r>
    <n v="78"/>
    <s v="TAV"/>
    <n v="564225"/>
    <x v="11"/>
    <n v="80"/>
    <s v="Centre"/>
    <x v="11"/>
    <x v="1"/>
    <s v="Moteur"/>
    <n v="2013"/>
    <n v="4400"/>
    <n v="1500"/>
    <n v="16328"/>
    <n v="11983"/>
    <n v="4345"/>
    <x v="0"/>
    <x v="7"/>
    <n v="0"/>
    <n v="0"/>
    <n v="0"/>
  </r>
  <r>
    <n v="79"/>
    <s v="Centrale de production Le soleil"/>
    <n v="574775"/>
    <x v="11"/>
    <n v="80"/>
    <s v="Centre"/>
    <x v="11"/>
    <x v="5"/>
    <s v="Photovoltaïque"/>
    <n v="2019"/>
    <n v="1000"/>
    <n v="1000"/>
    <n v="0"/>
    <n v="0"/>
    <n v="0"/>
    <x v="0"/>
    <x v="7"/>
    <n v="10"/>
    <n v="6647"/>
    <n v="6.6470000000000002"/>
  </r>
  <r>
    <n v="80"/>
    <s v="Tunisie ouate"/>
    <n v="574350"/>
    <x v="11"/>
    <n v="80"/>
    <s v="Centre"/>
    <x v="8"/>
    <x v="1"/>
    <s v="Moteur"/>
    <n v="2017"/>
    <n v="8800"/>
    <n v="8800"/>
    <n v="43212"/>
    <n v="37103"/>
    <n v="6109"/>
    <x v="0"/>
    <x v="7"/>
    <n v="7300"/>
    <n v="2695134"/>
    <n v="2695.134"/>
  </r>
  <r>
    <n v="81"/>
    <s v="Ifri-Sol"/>
    <n v="574145"/>
    <x v="11"/>
    <n v="80"/>
    <s v="Centre"/>
    <x v="9"/>
    <x v="0"/>
    <s v="Photovoltaïque"/>
    <n v="2017"/>
    <n v="148"/>
    <n v="148"/>
    <n v="244.3"/>
    <n v="236.17"/>
    <n v="8.1300000000000239"/>
    <x v="0"/>
    <x v="7"/>
    <n v="400"/>
    <n v="446316"/>
    <n v="446.31599999999997"/>
  </r>
  <r>
    <n v="82"/>
    <s v="Creomoda"/>
    <n v="566737"/>
    <x v="11"/>
    <n v="80"/>
    <s v="Centre"/>
    <x v="5"/>
    <x v="0"/>
    <s v="Photovoltaïque"/>
    <n v="2012"/>
    <n v="50"/>
    <n v="50"/>
    <n v="0"/>
    <n v="0"/>
    <n v="0"/>
    <x v="0"/>
    <x v="7"/>
    <n v="112"/>
    <n v="125081"/>
    <n v="125.081"/>
  </r>
  <r>
    <n v="83"/>
    <s v="Somocer"/>
    <n v="584340"/>
    <x v="12"/>
    <n v="81"/>
    <s v="Centre"/>
    <x v="7"/>
    <x v="1"/>
    <s v="Turbine à Gaz"/>
    <n v="2013"/>
    <n v="5700"/>
    <n v="5700"/>
    <n v="40935"/>
    <n v="24448"/>
    <n v="16487"/>
    <x v="0"/>
    <x v="7"/>
    <n v="3560"/>
    <n v="1610126"/>
    <n v="1610.126"/>
  </r>
  <r>
    <n v="84"/>
    <s v="Sodas"/>
    <n v="597030"/>
    <x v="12"/>
    <n v="81"/>
    <s v="Centre"/>
    <x v="2"/>
    <x v="0"/>
    <s v="Photovoltaïque"/>
    <n v="2020"/>
    <n v="150"/>
    <n v="150"/>
    <n v="160.12"/>
    <n v="98.4"/>
    <n v="61.72"/>
    <x v="0"/>
    <x v="7"/>
    <n v="100"/>
    <n v="166397"/>
    <n v="166.39699999999999"/>
  </r>
  <r>
    <n v="85"/>
    <s v="Issatex"/>
    <n v="597002"/>
    <x v="12"/>
    <n v="81"/>
    <s v="Centre"/>
    <x v="5"/>
    <x v="0"/>
    <s v="Photovoltaïque"/>
    <n v="2017"/>
    <n v="85"/>
    <n v="85"/>
    <n v="0"/>
    <n v="0"/>
    <n v="0"/>
    <x v="0"/>
    <x v="7"/>
    <n v="0"/>
    <n v="0"/>
    <n v="0"/>
  </r>
  <r>
    <n v="86"/>
    <s v="Cettex"/>
    <n v="599005"/>
    <x v="12"/>
    <n v="81"/>
    <s v="Centre"/>
    <x v="11"/>
    <x v="0"/>
    <s v="Photovoltaïque"/>
    <n v="2016"/>
    <n v="22"/>
    <n v="22"/>
    <n v="19.84"/>
    <n v="19.84"/>
    <n v="0"/>
    <x v="0"/>
    <x v="7"/>
    <n v="90"/>
    <n v="46846"/>
    <n v="46.845999999999997"/>
  </r>
  <r>
    <n v="87"/>
    <s v="Faculté des langues"/>
    <n v="644291"/>
    <x v="13"/>
    <n v="82"/>
    <s v="Centre"/>
    <x v="11"/>
    <x v="0"/>
    <s v="Photovoltaïque"/>
    <n v="2020"/>
    <n v="21"/>
    <n v="21"/>
    <n v="0"/>
    <n v="0"/>
    <n v="0"/>
    <x v="0"/>
    <x v="7"/>
    <n v="200"/>
    <n v="24722"/>
    <n v="24.722000000000001"/>
  </r>
  <r>
    <n v="88"/>
    <s v="Faculté informatique"/>
    <n v="641520"/>
    <x v="13"/>
    <n v="82"/>
    <s v="Centre"/>
    <x v="11"/>
    <x v="0"/>
    <s v="Photovoltaïque"/>
    <n v="2016"/>
    <n v="25"/>
    <n v="25"/>
    <n v="0"/>
    <n v="0"/>
    <n v="0"/>
    <x v="0"/>
    <x v="7"/>
    <n v="250"/>
    <n v="143984"/>
    <n v="143.98400000000001"/>
  </r>
  <r>
    <n v="89"/>
    <s v="Vitalait"/>
    <n v="642211"/>
    <x v="13"/>
    <n v="82"/>
    <s v="Centre"/>
    <x v="1"/>
    <x v="1"/>
    <s v="Moteur"/>
    <n v="2018"/>
    <n v="4000"/>
    <n v="3700"/>
    <n v="13381"/>
    <n v="13253"/>
    <n v="128"/>
    <x v="0"/>
    <x v="7"/>
    <n v="3550"/>
    <n v="2673571"/>
    <n v="2673.5709999999999"/>
  </r>
  <r>
    <n v="90"/>
    <s v="Cte salkta des métaux"/>
    <n v="650111"/>
    <x v="13"/>
    <n v="82"/>
    <s v="Centre"/>
    <x v="10"/>
    <x v="0"/>
    <s v="Photovoltaïque"/>
    <n v="2020"/>
    <n v="6.24"/>
    <n v="6.24"/>
    <n v="0"/>
    <n v="0"/>
    <n v="0"/>
    <x v="0"/>
    <x v="7"/>
    <n v="30"/>
    <n v="33460"/>
    <n v="33.46"/>
  </r>
  <r>
    <n v="91"/>
    <s v="Makelda 2"/>
    <n v="668380"/>
    <x v="13"/>
    <n v="82"/>
    <s v="Centre"/>
    <x v="10"/>
    <x v="1"/>
    <s v="Moteur"/>
    <n v="2019"/>
    <n v="2000"/>
    <n v="1800"/>
    <n v="10413"/>
    <n v="8249.9789999999994"/>
    <n v="2163.0210000000006"/>
    <x v="0"/>
    <x v="7"/>
    <n v="3200"/>
    <n v="1525990"/>
    <n v="1525.99"/>
  </r>
  <r>
    <n v="92"/>
    <s v="Shams technologie"/>
    <n v="696450"/>
    <x v="32"/>
    <m/>
    <s v="Centre"/>
    <x v="11"/>
    <x v="0"/>
    <s v="Photovoltaïque"/>
    <n v="2018"/>
    <n v="25"/>
    <n v="25"/>
    <n v="53.54"/>
    <n v="53.54"/>
    <n v="0"/>
    <x v="0"/>
    <x v="7"/>
    <n v="20"/>
    <n v="38087"/>
    <n v="38.087000000000003"/>
  </r>
  <r>
    <n v="93"/>
    <s v="Sergaz"/>
    <n v="700890"/>
    <x v="32"/>
    <m/>
    <s v="Centre"/>
    <x v="3"/>
    <x v="3"/>
    <s v="Turbine à Gaz"/>
    <n v="2018"/>
    <n v="1500"/>
    <n v="1500"/>
    <n v="47.7"/>
    <n v="47.7"/>
    <n v="0"/>
    <x v="1"/>
    <x v="7"/>
    <n v="500"/>
    <n v="840096"/>
    <n v="840.096"/>
  </r>
  <r>
    <n v="94"/>
    <s v="Hôpital laa"/>
    <n v="690200"/>
    <x v="32"/>
    <m/>
    <s v="Centre"/>
    <x v="11"/>
    <x v="0"/>
    <s v="Photovoltaïque"/>
    <n v="2014"/>
    <n v="25.6"/>
    <n v="25.6"/>
    <n v="0"/>
    <n v="0"/>
    <n v="0"/>
    <x v="0"/>
    <x v="7"/>
    <n v="150"/>
    <n v="79646"/>
    <n v="79.646000000000001"/>
  </r>
  <r>
    <n v="95"/>
    <s v="Couvoir okba"/>
    <n v="693780"/>
    <x v="33"/>
    <m/>
    <s v="Centre"/>
    <x v="1"/>
    <x v="0"/>
    <s v="Photovoltaïque"/>
    <n v="2018"/>
    <n v="30.42"/>
    <n v="30.42"/>
    <n v="0"/>
    <n v="0"/>
    <n v="0"/>
    <x v="0"/>
    <x v="7"/>
    <n v="17"/>
    <n v="7188"/>
    <n v="7.1879999999999997"/>
  </r>
  <r>
    <n v="96"/>
    <s v="Sonde"/>
    <n v="999999"/>
    <x v="33"/>
    <m/>
    <s v="Centre"/>
    <x v="2"/>
    <x v="0"/>
    <s v="Photovoltaïque"/>
    <n v="2016"/>
    <n v="10"/>
    <n v="10"/>
    <n v="13.6"/>
    <n v="13.6"/>
    <n v="0"/>
    <x v="1"/>
    <x v="7"/>
    <n v="0"/>
    <n v="0"/>
    <n v="0"/>
  </r>
  <r>
    <n v="97"/>
    <s v="Hôpital hajeb laayoun"/>
    <n v="689100"/>
    <x v="33"/>
    <m/>
    <s v="Centre"/>
    <x v="11"/>
    <x v="0"/>
    <s v="Photovoltaïque"/>
    <n v="2019"/>
    <n v="40"/>
    <n v="40"/>
    <n v="0"/>
    <n v="0"/>
    <n v="0"/>
    <x v="0"/>
    <x v="7"/>
    <n v="6"/>
    <n v="34397"/>
    <n v="34.396999999999998"/>
  </r>
  <r>
    <n v="98"/>
    <s v="Usine soboco"/>
    <n v="673680"/>
    <x v="33"/>
    <m/>
    <s v="Centre"/>
    <x v="1"/>
    <x v="1"/>
    <s v="Moteur"/>
    <n v="1980"/>
    <n v="1200"/>
    <n v="1180"/>
    <n v="0"/>
    <n v="0"/>
    <n v="0"/>
    <x v="0"/>
    <x v="7"/>
    <n v="1200"/>
    <n v="3260122"/>
    <n v="3260.1219999999998"/>
  </r>
  <r>
    <n v="99"/>
    <s v="ISSATK"/>
    <n v="672550"/>
    <x v="33"/>
    <m/>
    <s v="Centre"/>
    <x v="11"/>
    <x v="0"/>
    <s v="Photovoltaïque"/>
    <n v="2020"/>
    <n v="33.26"/>
    <n v="33.26"/>
    <n v="0"/>
    <n v="0"/>
    <n v="0"/>
    <x v="0"/>
    <x v="7"/>
    <n v="560"/>
    <n v="272878"/>
    <n v="272.87799999999999"/>
  </r>
  <r>
    <n v="100"/>
    <s v="Habib selmi"/>
    <n v="677540"/>
    <x v="33"/>
    <m/>
    <s v="Centre"/>
    <x v="2"/>
    <x v="0"/>
    <s v="Photovoltaïque"/>
    <n v="2020"/>
    <n v="24"/>
    <n v="24"/>
    <n v="38.4"/>
    <n v="38.4"/>
    <n v="0"/>
    <x v="1"/>
    <x v="7"/>
    <n v="60"/>
    <n v="17340"/>
    <n v="17.34"/>
  </r>
  <r>
    <n v="101"/>
    <s v="Saleh errayes"/>
    <n v="694600"/>
    <x v="33"/>
    <m/>
    <s v="Centre"/>
    <x v="2"/>
    <x v="0"/>
    <s v="Photovoltaïque"/>
    <n v="2017"/>
    <n v="15"/>
    <n v="15"/>
    <n v="0"/>
    <n v="0"/>
    <n v="0"/>
    <x v="1"/>
    <x v="7"/>
    <n v="50"/>
    <n v="77151"/>
    <n v="77.150999999999996"/>
  </r>
  <r>
    <n v="102"/>
    <s v="RBC"/>
    <n v="616650"/>
    <x v="23"/>
    <n v="84"/>
    <s v="Centre"/>
    <x v="5"/>
    <x v="0"/>
    <s v="Photovoltaïque"/>
    <n v="2020"/>
    <n v="72"/>
    <n v="72"/>
    <n v="116.7"/>
    <n v="116.7"/>
    <n v="0"/>
    <x v="0"/>
    <x v="7"/>
    <n v="150"/>
    <n v="253931"/>
    <n v="253.93100000000001"/>
  </r>
  <r>
    <n v="103"/>
    <s v="JSCOM"/>
    <n v="625500"/>
    <x v="23"/>
    <n v="84"/>
    <s v="Centre"/>
    <x v="5"/>
    <x v="0"/>
    <s v="Photovoltaïque"/>
    <n v="2021"/>
    <n v="61"/>
    <n v="61"/>
    <n v="0"/>
    <n v="0"/>
    <n v="0"/>
    <x v="1"/>
    <x v="7"/>
    <n v="160"/>
    <n v="168910"/>
    <n v="168.91"/>
  </r>
  <r>
    <n v="104"/>
    <s v="ENFAVET"/>
    <n v="621857"/>
    <x v="23"/>
    <n v="84"/>
    <s v="Centre"/>
    <x v="5"/>
    <x v="0"/>
    <s v="Photovoltaïque"/>
    <n v="2018"/>
    <n v="97.2"/>
    <n v="97.2"/>
    <n v="0"/>
    <n v="0"/>
    <n v="0"/>
    <x v="0"/>
    <x v="7"/>
    <n v="160"/>
    <n v="215930"/>
    <n v="215.93"/>
  </r>
  <r>
    <n v="105"/>
    <s v="Congitex"/>
    <n v="627510"/>
    <x v="23"/>
    <n v="84"/>
    <s v="Centre"/>
    <x v="5"/>
    <x v="0"/>
    <s v="Photovoltaïque"/>
    <n v="2019"/>
    <n v="50"/>
    <n v="50"/>
    <n v="0"/>
    <n v="0"/>
    <n v="0"/>
    <x v="1"/>
    <x v="7"/>
    <n v="100"/>
    <n v="100239"/>
    <n v="100.239"/>
  </r>
  <r>
    <n v="106"/>
    <s v="Demconstruct"/>
    <n v="620570"/>
    <x v="23"/>
    <n v="84"/>
    <s v="Centre"/>
    <x v="10"/>
    <x v="0"/>
    <s v="Photovoltaïque"/>
    <n v="2020"/>
    <n v="198.1"/>
    <n v="198.1"/>
    <n v="0"/>
    <n v="0"/>
    <n v="0"/>
    <x v="0"/>
    <x v="7"/>
    <n v="500"/>
    <n v="542670"/>
    <n v="542.66999999999996"/>
  </r>
  <r>
    <n v="107"/>
    <s v="Demco knitwear"/>
    <n v="620345"/>
    <x v="23"/>
    <n v="84"/>
    <s v="Centre"/>
    <x v="5"/>
    <x v="0"/>
    <s v="Photovoltaïque"/>
    <n v="2017"/>
    <n v="445"/>
    <n v="445"/>
    <n v="79.52"/>
    <n v="71.62"/>
    <n v="7.8999999999999915"/>
    <x v="0"/>
    <x v="7"/>
    <n v="0"/>
    <n v="0"/>
    <n v="0"/>
  </r>
  <r>
    <n v="108"/>
    <s v="Demco jeanswear2"/>
    <n v="620202"/>
    <x v="23"/>
    <n v="84"/>
    <s v="Centre"/>
    <x v="5"/>
    <x v="0"/>
    <s v="Photovoltaïque"/>
    <n v="2019"/>
    <n v="351"/>
    <n v="351"/>
    <n v="2"/>
    <n v="1"/>
    <n v="1"/>
    <x v="0"/>
    <x v="7"/>
    <n v="1000"/>
    <n v="3582401"/>
    <n v="3582.4009999999998"/>
  </r>
  <r>
    <n v="109"/>
    <s v="Demco jeanswear1"/>
    <n v="620152"/>
    <x v="23"/>
    <n v="84"/>
    <s v="Centre"/>
    <x v="5"/>
    <x v="0"/>
    <s v="Photovoltaïque"/>
    <n v="2020"/>
    <n v="260.5"/>
    <n v="260.5"/>
    <n v="0"/>
    <n v="0"/>
    <n v="0"/>
    <x v="0"/>
    <x v="7"/>
    <n v="0"/>
    <n v="0"/>
    <n v="0"/>
  </r>
  <r>
    <n v="110"/>
    <s v="Serveur informatique"/>
    <n v="620152"/>
    <x v="23"/>
    <n v="84"/>
    <s v="Centre"/>
    <x v="11"/>
    <x v="0"/>
    <s v="Photovoltaïque"/>
    <n v="2019"/>
    <n v="36"/>
    <n v="36"/>
    <n v="0"/>
    <n v="0"/>
    <n v="0"/>
    <x v="1"/>
    <x v="7"/>
    <n v="1400"/>
    <n v="1613672"/>
    <n v="1613.672"/>
  </r>
  <r>
    <n v="111"/>
    <s v="MSPE"/>
    <n v="618055"/>
    <x v="23"/>
    <n v="84"/>
    <s v="Centre"/>
    <x v="9"/>
    <x v="0"/>
    <s v="Photovoltaïque"/>
    <n v="2020"/>
    <n v="194.04"/>
    <n v="194.04"/>
    <n v="0"/>
    <n v="0"/>
    <n v="0"/>
    <x v="0"/>
    <x v="7"/>
    <n v="160"/>
    <n v="643429"/>
    <n v="643.42899999999997"/>
  </r>
  <r>
    <n v="112"/>
    <s v="Sitex"/>
    <n v="628050"/>
    <x v="23"/>
    <n v="84"/>
    <s v="Centre"/>
    <x v="5"/>
    <x v="1"/>
    <s v="Moteur"/>
    <n v="2019"/>
    <n v="5400"/>
    <n v="5400"/>
    <n v="29131"/>
    <n v="21253"/>
    <n v="7878"/>
    <x v="0"/>
    <x v="7"/>
    <n v="1800"/>
    <n v="536022"/>
    <n v="536.02200000000005"/>
  </r>
  <r>
    <n v="113"/>
    <s v="Sartex"/>
    <n v="628740"/>
    <x v="23"/>
    <n v="84"/>
    <s v="Centre"/>
    <x v="5"/>
    <x v="0"/>
    <s v="Photovoltaïque"/>
    <n v="2020"/>
    <n v="119"/>
    <n v="119"/>
    <n v="0"/>
    <n v="0"/>
    <n v="0"/>
    <x v="0"/>
    <x v="7"/>
    <n v="210"/>
    <n v="410700"/>
    <n v="410.7"/>
  </r>
  <r>
    <n v="114"/>
    <s v="CTKP pétrole"/>
    <n v="664070"/>
    <x v="13"/>
    <n v="82"/>
    <s v="Centre"/>
    <x v="3"/>
    <x v="3"/>
    <s v="Moteur"/>
    <n v="2020"/>
    <n v="1500"/>
    <n v="750"/>
    <n v="680.36"/>
    <n v="680.36"/>
    <n v="0"/>
    <x v="1"/>
    <x v="7"/>
    <n v="630"/>
    <n v="70920"/>
    <n v="70.92"/>
  </r>
  <r>
    <n v="115"/>
    <s v="SMBSA elfawz chorbane"/>
    <n v="667080"/>
    <x v="13"/>
    <n v="82"/>
    <s v="Centre"/>
    <x v="2"/>
    <x v="0"/>
    <s v="Photovoltaïque"/>
    <n v="2020"/>
    <n v="66.400000000000006"/>
    <n v="66.400000000000006"/>
    <n v="0"/>
    <n v="0"/>
    <n v="0"/>
    <x v="0"/>
    <x v="7"/>
    <n v="300"/>
    <n v="257238"/>
    <n v="257.238"/>
  </r>
  <r>
    <n v="116"/>
    <s v="GDA portable entilaka"/>
    <n v="667050"/>
    <x v="13"/>
    <n v="82"/>
    <s v="Centre"/>
    <x v="2"/>
    <x v="0"/>
    <s v="Photovoltaïque"/>
    <n v="2020"/>
    <n v="16"/>
    <n v="16"/>
    <n v="0"/>
    <n v="0"/>
    <n v="0"/>
    <x v="0"/>
    <x v="7"/>
    <n v="9"/>
    <n v="43178"/>
    <n v="43.177999999999997"/>
  </r>
  <r>
    <n v="117"/>
    <s v="Rayenne Mahdia"/>
    <n v="666395"/>
    <x v="13"/>
    <n v="82"/>
    <s v="Centre"/>
    <x v="2"/>
    <x v="0"/>
    <s v="Photovoltaïque"/>
    <n v="2016"/>
    <n v="18"/>
    <n v="18"/>
    <n v="29.3"/>
    <n v="29.3"/>
    <n v="0"/>
    <x v="1"/>
    <x v="7"/>
    <n v="30"/>
    <n v="34001"/>
    <n v="34.000999999999998"/>
  </r>
  <r>
    <n v="118"/>
    <s v="City meuble"/>
    <n v="850160"/>
    <x v="18"/>
    <n v="87"/>
    <s v="Sfax"/>
    <x v="9"/>
    <x v="0"/>
    <s v="Photovoltaïque"/>
    <n v="2020"/>
    <n v="70"/>
    <n v="70"/>
    <n v="85.6"/>
    <n v="14.5"/>
    <n v="71.099999999999994"/>
    <x v="0"/>
    <x v="7"/>
    <n v="150"/>
    <n v="74513"/>
    <n v="74.513000000000005"/>
  </r>
  <r>
    <n v="119"/>
    <s v="Poulailler geagri"/>
    <n v="850100"/>
    <x v="18"/>
    <n v="87"/>
    <s v="Sfax"/>
    <x v="2"/>
    <x v="0"/>
    <s v="Photovoltaïque"/>
    <n v="1996"/>
    <n v="99.7"/>
    <n v="99.7"/>
    <n v="164.8"/>
    <n v="126.46"/>
    <n v="38.340000000000018"/>
    <x v="0"/>
    <x v="7"/>
    <n v="150"/>
    <n v="271118"/>
    <n v="271.11799999999999"/>
  </r>
  <r>
    <n v="120"/>
    <s v="Simed"/>
    <n v="849560"/>
    <x v="18"/>
    <n v="87"/>
    <s v="Sfax"/>
    <x v="6"/>
    <x v="0"/>
    <s v="Photovoltaïque"/>
    <n v="2020"/>
    <n v="300"/>
    <n v="300"/>
    <n v="446.23"/>
    <n v="393.63"/>
    <n v="52.600000000000023"/>
    <x v="0"/>
    <x v="7"/>
    <n v="400"/>
    <n v="834550"/>
    <n v="834.55"/>
  </r>
  <r>
    <n v="121"/>
    <s v="Simede"/>
    <n v="848330"/>
    <x v="18"/>
    <n v="87"/>
    <s v="Sfax"/>
    <x v="10"/>
    <x v="0"/>
    <s v="Photovoltaïque"/>
    <n v="2020"/>
    <n v="27"/>
    <n v="27"/>
    <n v="0"/>
    <n v="0"/>
    <n v="0"/>
    <x v="0"/>
    <x v="7"/>
    <n v="160"/>
    <n v="82545"/>
    <n v="82.545000000000002"/>
  </r>
  <r>
    <n v="122"/>
    <s v="Alvéoles"/>
    <n v="846478"/>
    <x v="18"/>
    <n v="87"/>
    <s v="Sfax"/>
    <x v="8"/>
    <x v="0"/>
    <s v="Photovoltaïque"/>
    <n v="2018"/>
    <n v="199.7"/>
    <n v="199.7"/>
    <n v="0"/>
    <n v="0"/>
    <n v="0"/>
    <x v="0"/>
    <x v="7"/>
    <n v="175"/>
    <n v="970071"/>
    <n v="970.07100000000003"/>
  </r>
  <r>
    <n v="123"/>
    <s v="Poulailler Khalil chaabene"/>
    <n v="846565"/>
    <x v="18"/>
    <n v="87"/>
    <s v="Sfax"/>
    <x v="2"/>
    <x v="0"/>
    <s v="Photovoltaïque"/>
    <n v="2018"/>
    <n v="40"/>
    <n v="40"/>
    <n v="49.5"/>
    <n v="40.1"/>
    <n v="9.3999999999999986"/>
    <x v="0"/>
    <x v="7"/>
    <n v="60"/>
    <n v="7408"/>
    <n v="7.4080000000000004"/>
  </r>
  <r>
    <n v="124"/>
    <s v="Ferme gargouri"/>
    <n v="852180"/>
    <x v="18"/>
    <n v="87"/>
    <s v="Sfax"/>
    <x v="2"/>
    <x v="0"/>
    <s v="Photovoltaïque"/>
    <n v="2019"/>
    <n v="12"/>
    <n v="12"/>
    <n v="12.34"/>
    <n v="3.44"/>
    <n v="8.9"/>
    <x v="0"/>
    <x v="7"/>
    <n v="63"/>
    <n v="10795"/>
    <n v="10.795"/>
  </r>
  <r>
    <n v="125"/>
    <s v="Ferme gargouri 2"/>
    <n v="850235"/>
    <x v="18"/>
    <n v="87"/>
    <s v="Sfax"/>
    <x v="2"/>
    <x v="0"/>
    <s v="Photovoltaïque"/>
    <n v="2019"/>
    <n v="12"/>
    <n v="12"/>
    <n v="11.5"/>
    <n v="10.4"/>
    <n v="1.0999999999999996"/>
    <x v="0"/>
    <x v="7"/>
    <n v="0"/>
    <n v="0"/>
    <n v="0"/>
  </r>
  <r>
    <n v="126"/>
    <s v="Ferme choisie"/>
    <n v="852239"/>
    <x v="18"/>
    <n v="87"/>
    <s v="Sfax"/>
    <x v="2"/>
    <x v="0"/>
    <s v="Photovoltaïque"/>
    <n v="2020"/>
    <n v="49.49"/>
    <n v="49.49"/>
    <n v="72.254000000000005"/>
    <n v="52.774999999999999"/>
    <n v="19.479000000000006"/>
    <x v="0"/>
    <x v="7"/>
    <n v="60"/>
    <n v="102601"/>
    <n v="102.601"/>
  </r>
  <r>
    <n v="127"/>
    <s v="MAS"/>
    <n v="852006"/>
    <x v="18"/>
    <n v="87"/>
    <s v="Sfax"/>
    <x v="10"/>
    <x v="0"/>
    <s v="Photovoltaïque"/>
    <n v="2020"/>
    <n v="182"/>
    <n v="182"/>
    <n v="155.74"/>
    <n v="143.4"/>
    <n v="12.340000000000003"/>
    <x v="0"/>
    <x v="7"/>
    <n v="400"/>
    <n v="759992"/>
    <n v="759.99199999999996"/>
  </r>
  <r>
    <n v="128"/>
    <s v="MAS"/>
    <n v="852006"/>
    <x v="18"/>
    <n v="87"/>
    <s v="Sfax"/>
    <x v="10"/>
    <x v="0"/>
    <s v="Photovoltaïque"/>
    <n v="2017"/>
    <n v="200"/>
    <n v="200"/>
    <n v="0"/>
    <n v="0"/>
    <n v="0"/>
    <x v="0"/>
    <x v="7"/>
    <n v="0"/>
    <n v="0"/>
    <n v="0"/>
  </r>
  <r>
    <n v="129"/>
    <s v="Khaled chefii"/>
    <n v="852245"/>
    <x v="18"/>
    <n v="87"/>
    <s v="Sfax"/>
    <x v="2"/>
    <x v="0"/>
    <s v="Photovoltaïque"/>
    <n v="2016"/>
    <n v="47.3"/>
    <n v="47.3"/>
    <n v="80.5"/>
    <n v="80.5"/>
    <n v="0"/>
    <x v="1"/>
    <x v="7"/>
    <n v="32"/>
    <n v="20416"/>
    <n v="20.416"/>
  </r>
  <r>
    <n v="130"/>
    <s v="Super mousse 3"/>
    <n v="847720"/>
    <x v="18"/>
    <n v="87"/>
    <s v="Sfax"/>
    <x v="9"/>
    <x v="0"/>
    <s v="Photovoltaïque"/>
    <n v="2016"/>
    <n v="99.77"/>
    <n v="99.77"/>
    <n v="0"/>
    <n v="0"/>
    <n v="0"/>
    <x v="0"/>
    <x v="7"/>
    <n v="225"/>
    <n v="164234"/>
    <n v="164.23400000000001"/>
  </r>
  <r>
    <n v="131"/>
    <s v="Super mousse 1"/>
    <n v="847680"/>
    <x v="18"/>
    <n v="87"/>
    <s v="Sfax"/>
    <x v="9"/>
    <x v="0"/>
    <s v="Photovoltaïque"/>
    <n v="2019"/>
    <n v="159.9"/>
    <n v="159.9"/>
    <n v="0"/>
    <n v="0"/>
    <n v="0"/>
    <x v="0"/>
    <x v="7"/>
    <n v="300"/>
    <n v="384410"/>
    <n v="384.41"/>
  </r>
  <r>
    <n v="132"/>
    <s v="Super mousse 2"/>
    <n v="847660"/>
    <x v="18"/>
    <n v="87"/>
    <s v="Sfax"/>
    <x v="9"/>
    <x v="0"/>
    <s v="Photovoltaïque"/>
    <n v="2018"/>
    <n v="159.9"/>
    <n v="159.9"/>
    <n v="0"/>
    <n v="0"/>
    <n v="0"/>
    <x v="0"/>
    <x v="7"/>
    <n v="450"/>
    <n v="401905"/>
    <n v="401.90499999999997"/>
  </r>
  <r>
    <n v="133"/>
    <s v="Logement Emna ennifar"/>
    <n v="844840"/>
    <x v="18"/>
    <n v="87"/>
    <s v="Sfax"/>
    <x v="0"/>
    <x v="0"/>
    <s v="Photovoltaïque"/>
    <n v="2020"/>
    <n v="15"/>
    <n v="15"/>
    <n v="0"/>
    <n v="0"/>
    <n v="0"/>
    <x v="0"/>
    <x v="7"/>
    <n v="35"/>
    <n v="28228"/>
    <n v="28.228000000000002"/>
  </r>
  <r>
    <n v="134"/>
    <s v="Ennifar Fathi"/>
    <n v="844850"/>
    <x v="18"/>
    <n v="87"/>
    <s v="Sfax"/>
    <x v="0"/>
    <x v="0"/>
    <s v="Photovoltaïque"/>
    <n v="2018"/>
    <n v="45"/>
    <n v="45"/>
    <n v="41.4"/>
    <n v="37.31"/>
    <n v="4.0899999999999963"/>
    <x v="0"/>
    <x v="7"/>
    <n v="225"/>
    <n v="119982"/>
    <n v="119.982"/>
  </r>
  <r>
    <n v="135"/>
    <s v="Nouvelle imprimerie du sud"/>
    <n v="842360"/>
    <x v="18"/>
    <n v="87"/>
    <s v="Sfax"/>
    <x v="8"/>
    <x v="0"/>
    <s v="Photovoltaïque"/>
    <n v="2020"/>
    <n v="99.66"/>
    <n v="99.66"/>
    <n v="0"/>
    <n v="0"/>
    <n v="0"/>
    <x v="0"/>
    <x v="7"/>
    <n v="250"/>
    <n v="188906"/>
    <n v="188.90600000000001"/>
  </r>
  <r>
    <n v="136"/>
    <s v="Nova print"/>
    <n v="842730"/>
    <x v="18"/>
    <n v="87"/>
    <s v="Sfax"/>
    <x v="8"/>
    <x v="0"/>
    <s v="Photovoltaïque"/>
    <n v="2020"/>
    <n v="184"/>
    <n v="184"/>
    <n v="0"/>
    <n v="0"/>
    <n v="0"/>
    <x v="0"/>
    <x v="7"/>
    <n v="200"/>
    <n v="392283"/>
    <n v="392.28300000000002"/>
  </r>
  <r>
    <n v="137"/>
    <s v="Ste FORPLAST PLUS"/>
    <n v="844890"/>
    <x v="18"/>
    <n v="87"/>
    <s v="Sfax"/>
    <x v="11"/>
    <x v="0"/>
    <s v="Photovoltaïque"/>
    <n v="2020"/>
    <n v="39.33"/>
    <n v="39.33"/>
    <n v="0"/>
    <n v="0"/>
    <n v="0"/>
    <x v="0"/>
    <x v="7"/>
    <n v="70"/>
    <n v="199610"/>
    <n v="199.61"/>
  </r>
  <r>
    <n v="138"/>
    <s v="Omrane selem"/>
    <n v="844540"/>
    <x v="18"/>
    <n v="87"/>
    <s v="Sfax"/>
    <x v="10"/>
    <x v="0"/>
    <s v="Photovoltaïque"/>
    <n v="2014"/>
    <n v="87.1"/>
    <n v="87.1"/>
    <n v="72.87"/>
    <n v="41.11"/>
    <n v="31.760000000000005"/>
    <x v="0"/>
    <x v="7"/>
    <n v="150"/>
    <n v="42645"/>
    <n v="42.645000000000003"/>
  </r>
  <r>
    <n v="139"/>
    <s v="CFTP"/>
    <n v="857660"/>
    <x v="18"/>
    <n v="87"/>
    <s v="Sfax"/>
    <x v="3"/>
    <x v="2"/>
    <s v="Moteur"/>
    <n v="2016"/>
    <n v="1800"/>
    <n v="1800"/>
    <n v="4415.1000000000004"/>
    <n v="2252.6999999999998"/>
    <n v="2162.4000000000005"/>
    <x v="0"/>
    <x v="7"/>
    <n v="0"/>
    <n v="0"/>
    <n v="0"/>
  </r>
  <r>
    <n v="140"/>
    <s v="Pompage Gargouri"/>
    <n v="861170"/>
    <x v="19"/>
    <n v="91"/>
    <s v="Sfax"/>
    <x v="2"/>
    <x v="0"/>
    <s v="Photovoltaïque"/>
    <n v="2020"/>
    <n v="12"/>
    <n v="12"/>
    <n v="24.58"/>
    <n v="22.86"/>
    <n v="1.7199999999999989"/>
    <x v="0"/>
    <x v="7"/>
    <n v="150"/>
    <n v="125095"/>
    <n v="125.095"/>
  </r>
  <r>
    <n v="141"/>
    <s v="Dagdoug frigo"/>
    <n v="862760"/>
    <x v="19"/>
    <n v="91"/>
    <s v="Sfax"/>
    <x v="10"/>
    <x v="0"/>
    <s v="Photovoltaïque"/>
    <n v="2020"/>
    <n v="27.28"/>
    <n v="27.28"/>
    <n v="53.75"/>
    <n v="18.54"/>
    <n v="35.21"/>
    <x v="0"/>
    <x v="7"/>
    <n v="50"/>
    <n v="22291"/>
    <n v="22.291"/>
  </r>
  <r>
    <n v="142"/>
    <s v="Souma"/>
    <n v="862610"/>
    <x v="19"/>
    <n v="91"/>
    <s v="Sfax"/>
    <x v="2"/>
    <x v="0"/>
    <s v="Photovoltaïque"/>
    <n v="2020"/>
    <n v="40"/>
    <n v="40"/>
    <n v="11.04"/>
    <n v="11.04"/>
    <n v="0"/>
    <x v="1"/>
    <x v="7"/>
    <n v="150"/>
    <n v="538287"/>
    <n v="538.28700000000003"/>
  </r>
  <r>
    <n v="143"/>
    <s v="CETIP"/>
    <n v="868250"/>
    <x v="19"/>
    <n v="91"/>
    <s v="Sfax"/>
    <x v="6"/>
    <x v="0"/>
    <s v="Photovoltaïque"/>
    <n v="2019"/>
    <n v="156.78"/>
    <n v="156.78"/>
    <n v="0"/>
    <n v="0"/>
    <n v="0"/>
    <x v="0"/>
    <x v="7"/>
    <n v="400"/>
    <n v="305510"/>
    <n v="305.51"/>
  </r>
  <r>
    <n v="144"/>
    <s v="EMS"/>
    <n v="869030"/>
    <x v="19"/>
    <n v="91"/>
    <s v="Sfax"/>
    <x v="10"/>
    <x v="0"/>
    <s v="Photovoltaïque"/>
    <n v="2017"/>
    <n v="417.36"/>
    <n v="417.36"/>
    <n v="0"/>
    <n v="0"/>
    <n v="0"/>
    <x v="0"/>
    <x v="7"/>
    <n v="550"/>
    <n v="1674419"/>
    <n v="1674.4190000000001"/>
  </r>
  <r>
    <n v="145"/>
    <s v="Henkel"/>
    <n v="869040"/>
    <x v="19"/>
    <n v="91"/>
    <s v="Sfax"/>
    <x v="6"/>
    <x v="0"/>
    <s v="Photovoltaïque"/>
    <n v="2015"/>
    <n v="92.22"/>
    <n v="92.23"/>
    <n v="135.76499999999999"/>
    <n v="135.76499999999999"/>
    <n v="0"/>
    <x v="0"/>
    <x v="7"/>
    <n v="0"/>
    <n v="0"/>
    <n v="0"/>
  </r>
  <r>
    <n v="146"/>
    <s v="Henkel"/>
    <n v="869040"/>
    <x v="19"/>
    <n v="91"/>
    <s v="Sfax"/>
    <x v="6"/>
    <x v="0"/>
    <s v="Photovoltaïque"/>
    <n v="2019"/>
    <n v="101.08"/>
    <n v="101.08"/>
    <n v="0"/>
    <n v="0"/>
    <n v="0"/>
    <x v="0"/>
    <x v="7"/>
    <n v="350"/>
    <n v="951464"/>
    <n v="951.46400000000006"/>
  </r>
  <r>
    <n v="147"/>
    <s v="ISA1"/>
    <n v="869290"/>
    <x v="19"/>
    <n v="91"/>
    <s v="Sfax"/>
    <x v="5"/>
    <x v="0"/>
    <s v="Photovoltaïque"/>
    <n v="2016"/>
    <n v="75.599999999999994"/>
    <n v="75.599999999999994"/>
    <n v="0"/>
    <n v="0"/>
    <n v="0"/>
    <x v="0"/>
    <x v="7"/>
    <n v="0"/>
    <n v="0"/>
    <n v="0"/>
  </r>
  <r>
    <n v="148"/>
    <s v="ISA2"/>
    <n v="869290"/>
    <x v="19"/>
    <n v="91"/>
    <s v="Sfax"/>
    <x v="5"/>
    <x v="0"/>
    <s v="Photovoltaïque"/>
    <n v="2020"/>
    <n v="157.94999999999999"/>
    <n v="157.94999999999999"/>
    <n v="0"/>
    <n v="0"/>
    <n v="0"/>
    <x v="0"/>
    <x v="7"/>
    <n v="85"/>
    <n v="178301"/>
    <n v="178.30099999999999"/>
  </r>
  <r>
    <n v="149"/>
    <s v="Huila"/>
    <n v="805070"/>
    <x v="19"/>
    <n v="91"/>
    <s v="Sfax"/>
    <x v="1"/>
    <x v="0"/>
    <s v="Photovoltaïque"/>
    <n v="2019"/>
    <n v="25.175000000000001"/>
    <n v="25.175000000000001"/>
    <n v="36.619999999999997"/>
    <n v="18.760000000000002"/>
    <n v="17.859999999999996"/>
    <x v="0"/>
    <x v="7"/>
    <n v="0"/>
    <n v="0"/>
    <n v="0"/>
  </r>
  <r>
    <n v="150"/>
    <s v="Poulailler m'essedi Faouzi"/>
    <n v="864250"/>
    <x v="19"/>
    <n v="91"/>
    <s v="Sfax"/>
    <x v="2"/>
    <x v="0"/>
    <s v="Photovoltaïque"/>
    <n v="2018"/>
    <n v="153"/>
    <n v="153"/>
    <n v="175.2"/>
    <n v="23.77"/>
    <n v="151.42999999999998"/>
    <x v="0"/>
    <x v="7"/>
    <n v="150"/>
    <n v="192307"/>
    <n v="192.30699999999999"/>
  </r>
  <r>
    <n v="151"/>
    <s v="Carthago Céramique"/>
    <n v="865480"/>
    <x v="19"/>
    <n v="91"/>
    <s v="Sfax"/>
    <x v="7"/>
    <x v="1"/>
    <s v="Turbine à Gaz"/>
    <n v="2020"/>
    <n v="5000"/>
    <n v="5000"/>
    <n v="36737"/>
    <n v="29950"/>
    <n v="6787"/>
    <x v="0"/>
    <x v="7"/>
    <n v="4300"/>
    <n v="1850387"/>
    <n v="1850.3869999999999"/>
  </r>
  <r>
    <n v="152"/>
    <s v="Carthago grès"/>
    <n v="865540"/>
    <x v="19"/>
    <n v="91"/>
    <s v="Sfax"/>
    <x v="7"/>
    <x v="1"/>
    <s v="Turbine à Gaz"/>
    <n v="2019"/>
    <n v="5000"/>
    <n v="3000"/>
    <n v="18679"/>
    <n v="7781"/>
    <n v="10898"/>
    <x v="0"/>
    <x v="7"/>
    <n v="1500"/>
    <n v="3643399"/>
    <n v="3643.3989999999999"/>
  </r>
  <r>
    <n v="153"/>
    <s v="SID"/>
    <n v="869540"/>
    <x v="19"/>
    <n v="91"/>
    <s v="Sfax"/>
    <x v="10"/>
    <x v="0"/>
    <s v="Photovoltaïque"/>
    <n v="2019"/>
    <n v="203.01"/>
    <n v="203.01"/>
    <n v="0"/>
    <n v="0"/>
    <n v="0"/>
    <x v="0"/>
    <x v="7"/>
    <n v="500"/>
    <n v="423909"/>
    <n v="423.90899999999999"/>
  </r>
  <r>
    <n v="154"/>
    <s v="SORATOL"/>
    <n v="869460"/>
    <x v="19"/>
    <n v="91"/>
    <s v="Sfax"/>
    <x v="10"/>
    <x v="0"/>
    <s v="Photovoltaïque"/>
    <n v="2015"/>
    <n v="75"/>
    <n v="75"/>
    <n v="113.57"/>
    <n v="73.61"/>
    <n v="39.959999999999994"/>
    <x v="0"/>
    <x v="7"/>
    <n v="0"/>
    <n v="0"/>
    <n v="0"/>
  </r>
  <r>
    <n v="155"/>
    <s v="SORETOL"/>
    <n v="869460"/>
    <x v="19"/>
    <n v="91"/>
    <s v="Sfax"/>
    <x v="10"/>
    <x v="0"/>
    <s v="Photovoltaïque"/>
    <n v="2015"/>
    <n v="101"/>
    <n v="101"/>
    <n v="149.96"/>
    <n v="96.15"/>
    <n v="53.81"/>
    <x v="0"/>
    <x v="7"/>
    <n v="300"/>
    <n v="139808"/>
    <n v="139.80799999999999"/>
  </r>
  <r>
    <n v="156"/>
    <s v="LEADER FOOD"/>
    <n v="870301"/>
    <x v="19"/>
    <n v="91"/>
    <s v="Sfax"/>
    <x v="1"/>
    <x v="0"/>
    <s v="Photovoltaïque"/>
    <n v="2001"/>
    <n v="36"/>
    <n v="36"/>
    <n v="0"/>
    <n v="0"/>
    <n v="0"/>
    <x v="0"/>
    <x v="7"/>
    <n v="80"/>
    <n v="58818"/>
    <n v="58.817999999999998"/>
  </r>
  <r>
    <n v="157"/>
    <s v="Poulet meher messedi"/>
    <n v="864560"/>
    <x v="19"/>
    <n v="91"/>
    <s v="Sfax"/>
    <x v="2"/>
    <x v="0"/>
    <s v="Photovoltaïque"/>
    <n v="2009"/>
    <n v="150"/>
    <n v="150"/>
    <n v="100.45"/>
    <n v="66.16"/>
    <n v="34.290000000000006"/>
    <x v="0"/>
    <x v="7"/>
    <n v="100"/>
    <n v="372112"/>
    <n v="372.11200000000002"/>
  </r>
  <r>
    <n v="158"/>
    <s v="T-PAP"/>
    <n v="865555"/>
    <x v="19"/>
    <n v="91"/>
    <s v="Sfax"/>
    <x v="8"/>
    <x v="1"/>
    <s v="Turbine à Gaz"/>
    <n v="2020"/>
    <n v="5500"/>
    <n v="3600"/>
    <n v="33148"/>
    <n v="22600"/>
    <n v="10548"/>
    <x v="0"/>
    <x v="7"/>
    <n v="3500"/>
    <n v="803157"/>
    <n v="803.15700000000004"/>
  </r>
  <r>
    <n v="159"/>
    <s v="TPS"/>
    <n v="863720"/>
    <x v="19"/>
    <n v="91"/>
    <s v="Sfax"/>
    <x v="3"/>
    <x v="2"/>
    <s v="Turbine à Gaz"/>
    <n v="2018"/>
    <n v="1200"/>
    <n v="1200"/>
    <n v="7920"/>
    <n v="7920"/>
    <n v="0"/>
    <x v="0"/>
    <x v="7"/>
    <n v="600"/>
    <n v="1626535"/>
    <n v="1626.5350000000001"/>
  </r>
  <r>
    <n v="160"/>
    <s v="TPS GBIBA"/>
    <n v="866700"/>
    <x v="19"/>
    <n v="91"/>
    <s v="Sfax"/>
    <x v="3"/>
    <x v="2"/>
    <s v="Turbine à Gaz"/>
    <n v="2019"/>
    <n v="1000"/>
    <n v="1000"/>
    <n v="6600"/>
    <n v="6398"/>
    <n v="202"/>
    <x v="0"/>
    <x v="7"/>
    <n v="400"/>
    <n v="2025028"/>
    <n v="2025.028"/>
  </r>
  <r>
    <n v="161"/>
    <s v="Tejra"/>
    <n v="865350"/>
    <x v="19"/>
    <n v="91"/>
    <s v="Sfax"/>
    <x v="7"/>
    <x v="1"/>
    <s v="Moteur"/>
    <n v="2020"/>
    <n v="4000"/>
    <n v="3800"/>
    <n v="20608.53"/>
    <n v="16440.240000000002"/>
    <n v="4168.2899999999972"/>
    <x v="0"/>
    <x v="7"/>
    <n v="2600"/>
    <n v="0"/>
    <n v="0"/>
  </r>
  <r>
    <n v="162"/>
    <s v="Emna agricole"/>
    <n v="876490"/>
    <x v="34"/>
    <n v="65"/>
    <s v="Sfax"/>
    <x v="2"/>
    <x v="0"/>
    <s v="Photovoltaïque"/>
    <n v="2013"/>
    <n v="65.08"/>
    <n v="65.08"/>
    <n v="205.7"/>
    <n v="205.7"/>
    <n v="0"/>
    <x v="0"/>
    <x v="7"/>
    <n v="10"/>
    <n v="4317"/>
    <n v="4.3170000000000002"/>
  </r>
  <r>
    <n v="163"/>
    <s v="Sonede gharaiba"/>
    <n v="876440"/>
    <x v="34"/>
    <n v="65"/>
    <s v="Sfax"/>
    <x v="2"/>
    <x v="0"/>
    <s v="Photovoltaïque"/>
    <n v="2010"/>
    <n v="10"/>
    <n v="10"/>
    <n v="17"/>
    <n v="17"/>
    <n v="0"/>
    <x v="0"/>
    <x v="7"/>
    <n v="130"/>
    <n v="691647"/>
    <n v="691.64700000000005"/>
  </r>
  <r>
    <n v="164"/>
    <s v="Tifert"/>
    <n v="877710"/>
    <x v="34"/>
    <n v="65"/>
    <s v="Sfax"/>
    <x v="6"/>
    <x v="4"/>
    <s v="Turbine vapeur"/>
    <n v="2017"/>
    <n v="24000"/>
    <n v="16000"/>
    <n v="75936.800000000003"/>
    <n v="75474.857000000004"/>
    <n v="461.9429999999993"/>
    <x v="0"/>
    <x v="7"/>
    <n v="10000"/>
    <n v="20899806"/>
    <n v="20899.806"/>
  </r>
  <r>
    <n v="165"/>
    <s v="Ste DAS"/>
    <n v="877265"/>
    <x v="34"/>
    <n v="65"/>
    <s v="Sfax"/>
    <x v="2"/>
    <x v="0"/>
    <s v="Photovoltaïque"/>
    <n v="2017"/>
    <n v="24"/>
    <n v="24"/>
    <n v="0"/>
    <n v="0"/>
    <n v="0"/>
    <x v="0"/>
    <x v="7"/>
    <n v="25"/>
    <n v="298646"/>
    <n v="298.64600000000002"/>
  </r>
  <r>
    <n v="166"/>
    <s v="GCT 2"/>
    <n v="877700"/>
    <x v="34"/>
    <n v="65"/>
    <s v="Sfax"/>
    <x v="6"/>
    <x v="4"/>
    <s v="Turbine vapeur"/>
    <n v="2017"/>
    <n v="18400"/>
    <n v="18400"/>
    <n v="25938"/>
    <n v="25931"/>
    <n v="7"/>
    <x v="0"/>
    <x v="7"/>
    <n v="8000"/>
    <n v="26957651"/>
    <n v="26957.651000000002"/>
  </r>
  <r>
    <n v="167"/>
    <s v="Trapsa"/>
    <n v="877600"/>
    <x v="34"/>
    <n v="65"/>
    <s v="Sfax"/>
    <x v="3"/>
    <x v="3"/>
    <s v="Moteur"/>
    <n v="2018"/>
    <n v="1500"/>
    <n v="1500"/>
    <n v="677.4"/>
    <n v="677.4"/>
    <n v="0"/>
    <x v="1"/>
    <x v="7"/>
    <n v="0"/>
    <n v="0"/>
    <n v="0"/>
  </r>
  <r>
    <n v="168"/>
    <s v="Trapsa"/>
    <n v="877600"/>
    <x v="34"/>
    <n v="65"/>
    <s v="Sfax"/>
    <x v="3"/>
    <x v="3"/>
    <s v="Moteur"/>
    <n v="2018"/>
    <n v="500"/>
    <n v="500"/>
    <n v="324"/>
    <n v="324"/>
    <n v="0"/>
    <x v="1"/>
    <x v="7"/>
    <n v="400"/>
    <n v="929824"/>
    <n v="929.82399999999996"/>
  </r>
  <r>
    <n v="169"/>
    <s v="Trapsa sp3"/>
    <n v="877600"/>
    <x v="34"/>
    <n v="65"/>
    <s v="Sfax"/>
    <x v="3"/>
    <x v="3"/>
    <s v="Moteur"/>
    <n v="2013"/>
    <n v="400"/>
    <n v="400"/>
    <n v="350.42"/>
    <n v="350.42"/>
    <n v="0"/>
    <x v="1"/>
    <x v="7"/>
    <n v="0"/>
    <n v="0"/>
    <n v="0"/>
  </r>
  <r>
    <n v="170"/>
    <s v="Poulailler Mustapha chiha"/>
    <n v="874380"/>
    <x v="34"/>
    <n v="65"/>
    <s v="Sfax"/>
    <x v="2"/>
    <x v="0"/>
    <s v="Photovoltaïque"/>
    <n v="2020"/>
    <n v="25"/>
    <n v="25"/>
    <n v="3.15"/>
    <n v="3.15"/>
    <n v="0"/>
    <x v="0"/>
    <x v="7"/>
    <n v="225"/>
    <n v="219696"/>
    <n v="219.696"/>
  </r>
  <r>
    <n v="171"/>
    <s v="SOCEPA"/>
    <n v="808220"/>
    <x v="17"/>
    <n v="93"/>
    <s v="Sfax"/>
    <x v="1"/>
    <x v="0"/>
    <s v="Photovoltaïque"/>
    <n v="1987"/>
    <n v="180"/>
    <n v="180"/>
    <n v="0"/>
    <n v="0"/>
    <n v="0"/>
    <x v="0"/>
    <x v="7"/>
    <n v="200"/>
    <n v="745492"/>
    <n v="745.49199999999996"/>
  </r>
  <r>
    <n v="172"/>
    <s v="Sorimex"/>
    <n v="804380"/>
    <x v="17"/>
    <n v="93"/>
    <s v="Sfax"/>
    <x v="11"/>
    <x v="0"/>
    <s v="Photovoltaïque"/>
    <n v="1960"/>
    <n v="141.21"/>
    <n v="141.21"/>
    <n v="0"/>
    <n v="0"/>
    <n v="0"/>
    <x v="0"/>
    <x v="7"/>
    <n v="700"/>
    <n v="1112801"/>
    <n v="1112.8009999999999"/>
  </r>
  <r>
    <n v="173"/>
    <s v="STIPLAST"/>
    <n v="814580"/>
    <x v="17"/>
    <n v="93"/>
    <s v="Sfax"/>
    <x v="11"/>
    <x v="0"/>
    <s v="Photovoltaïque"/>
    <n v="1960"/>
    <n v="60"/>
    <n v="60"/>
    <n v="88.927000000000007"/>
    <n v="66.2"/>
    <n v="22.727000000000004"/>
    <x v="0"/>
    <x v="7"/>
    <n v="0"/>
    <n v="0"/>
    <n v="0"/>
  </r>
  <r>
    <n v="174"/>
    <s v="Designe Mode"/>
    <n v="813291"/>
    <x v="17"/>
    <n v="93"/>
    <s v="Sfax"/>
    <x v="5"/>
    <x v="0"/>
    <s v="Photovoltaïque"/>
    <n v="1960"/>
    <n v="39.270000000000003"/>
    <n v="39.270000000000003"/>
    <n v="0"/>
    <n v="0"/>
    <n v="0"/>
    <x v="0"/>
    <x v="7"/>
    <n v="100"/>
    <n v="98686"/>
    <n v="98.686000000000007"/>
  </r>
  <r>
    <n v="175"/>
    <s v="EVA"/>
    <n v="816430"/>
    <x v="17"/>
    <n v="93"/>
    <s v="Sfax"/>
    <x v="9"/>
    <x v="0"/>
    <s v="Photovoltaïque"/>
    <n v="2019"/>
    <n v="60"/>
    <n v="60"/>
    <n v="0"/>
    <n v="0"/>
    <n v="0"/>
    <x v="0"/>
    <x v="7"/>
    <n v="120"/>
    <n v="159748"/>
    <n v="159.74799999999999"/>
  </r>
  <r>
    <n v="176"/>
    <s v="Ste FIRAS"/>
    <n v="816590"/>
    <x v="17"/>
    <n v="93"/>
    <s v="Sfax"/>
    <x v="9"/>
    <x v="0"/>
    <s v="Photovoltaïque"/>
    <n v="2020"/>
    <n v="40"/>
    <n v="40"/>
    <n v="62.27"/>
    <n v="1"/>
    <n v="61.27"/>
    <x v="0"/>
    <x v="7"/>
    <n v="200"/>
    <n v="426299"/>
    <n v="426.29899999999998"/>
  </r>
  <r>
    <n v="177"/>
    <s v="Sivo"/>
    <n v="814310"/>
    <x v="17"/>
    <n v="93"/>
    <s v="Sfax"/>
    <x v="9"/>
    <x v="0"/>
    <s v="Photovoltaïque"/>
    <n v="2020"/>
    <n v="127.075"/>
    <n v="127.075"/>
    <n v="0"/>
    <n v="0"/>
    <n v="0"/>
    <x v="0"/>
    <x v="7"/>
    <n v="145"/>
    <n v="758496"/>
    <n v="758.49599999999998"/>
  </r>
  <r>
    <n v="178"/>
    <s v="Cotufas"/>
    <n v="814550"/>
    <x v="17"/>
    <n v="93"/>
    <s v="Sfax"/>
    <x v="9"/>
    <x v="0"/>
    <s v="Photovoltaïque"/>
    <n v="2015"/>
    <n v="128.06"/>
    <n v="128.06"/>
    <n v="0"/>
    <n v="0"/>
    <n v="0"/>
    <x v="0"/>
    <x v="7"/>
    <n v="125"/>
    <n v="177008"/>
    <n v="177.00800000000001"/>
  </r>
  <r>
    <n v="179"/>
    <s v="CDS"/>
    <n v="818240"/>
    <x v="17"/>
    <n v="93"/>
    <s v="Sfax"/>
    <x v="1"/>
    <x v="1"/>
    <s v="Moteur"/>
    <n v="2020"/>
    <n v="3360"/>
    <n v="3200"/>
    <n v="0"/>
    <n v="0"/>
    <n v="0"/>
    <x v="0"/>
    <x v="7"/>
    <n v="50"/>
    <n v="41103"/>
    <n v="41.103000000000002"/>
  </r>
  <r>
    <n v="180"/>
    <s v="MPBS"/>
    <n v="834700"/>
    <x v="17"/>
    <n v="93"/>
    <s v="Sfax"/>
    <x v="9"/>
    <x v="0"/>
    <s v="Photovoltaïque"/>
    <n v="2020"/>
    <n v="110"/>
    <n v="110"/>
    <n v="104.5"/>
    <n v="53.7"/>
    <n v="50.8"/>
    <x v="0"/>
    <x v="7"/>
    <n v="200"/>
    <n v="224304"/>
    <n v="224.304"/>
  </r>
  <r>
    <n v="181"/>
    <s v="SOPAL"/>
    <n v="834670"/>
    <x v="17"/>
    <n v="93"/>
    <s v="Sfax"/>
    <x v="10"/>
    <x v="0"/>
    <s v="Photovoltaïque"/>
    <n v="2019"/>
    <n v="99.51"/>
    <n v="99.51"/>
    <n v="0"/>
    <n v="0"/>
    <n v="0"/>
    <x v="0"/>
    <x v="7"/>
    <n v="350"/>
    <n v="763101"/>
    <n v="763.101"/>
  </r>
  <r>
    <n v="182"/>
    <s v="Kallel Lassaad"/>
    <n v="835430"/>
    <x v="17"/>
    <n v="93"/>
    <s v="Sfax"/>
    <x v="1"/>
    <x v="0"/>
    <s v="Photovoltaïque"/>
    <n v="2020"/>
    <n v="90.21"/>
    <n v="90.21"/>
    <n v="96.7"/>
    <n v="59.55"/>
    <n v="37.150000000000006"/>
    <x v="0"/>
    <x v="7"/>
    <n v="100"/>
    <n v="127933"/>
    <n v="127.93300000000001"/>
  </r>
  <r>
    <n v="183"/>
    <s v="Golden fish"/>
    <n v="835740"/>
    <x v="17"/>
    <n v="93"/>
    <s v="Sfax"/>
    <x v="11"/>
    <x v="0"/>
    <s v="Photovoltaïque"/>
    <n v="2020"/>
    <n v="545.02"/>
    <n v="545.02"/>
    <n v="0"/>
    <n v="0"/>
    <n v="0"/>
    <x v="0"/>
    <x v="7"/>
    <n v="320"/>
    <n v="1462510"/>
    <n v="1462.51"/>
  </r>
  <r>
    <n v="184"/>
    <s v="SOTUP"/>
    <n v="834320"/>
    <x v="17"/>
    <n v="93"/>
    <s v="Sfax"/>
    <x v="6"/>
    <x v="0"/>
    <s v="Photovoltaïque"/>
    <n v="2020"/>
    <n v="50.63"/>
    <n v="50.63"/>
    <n v="0"/>
    <n v="0"/>
    <n v="0"/>
    <x v="0"/>
    <x v="7"/>
    <n v="100"/>
    <n v="427955"/>
    <n v="427.95499999999998"/>
  </r>
  <r>
    <n v="185"/>
    <s v="Sifcol"/>
    <n v="833170"/>
    <x v="17"/>
    <n v="93"/>
    <s v="Sfax"/>
    <x v="6"/>
    <x v="0"/>
    <s v="Photovoltaïque"/>
    <n v="2015"/>
    <n v="40.200000000000003"/>
    <n v="40.200000000000003"/>
    <n v="0"/>
    <n v="0"/>
    <n v="0"/>
    <x v="0"/>
    <x v="7"/>
    <n v="110"/>
    <n v="83986"/>
    <n v="83.986000000000004"/>
  </r>
  <r>
    <n v="186"/>
    <s v="ENIS"/>
    <n v="830090"/>
    <x v="17"/>
    <n v="93"/>
    <s v="Sfax"/>
    <x v="11"/>
    <x v="0"/>
    <s v="Photovoltaïque"/>
    <n v="2019"/>
    <n v="11"/>
    <n v="11"/>
    <n v="8364"/>
    <n v="8364"/>
    <n v="0"/>
    <x v="0"/>
    <x v="7"/>
    <n v="550"/>
    <n v="589144"/>
    <n v="589.14400000000001"/>
  </r>
  <r>
    <n v="187"/>
    <s v="ENIS"/>
    <n v="830090"/>
    <x v="17"/>
    <n v="93"/>
    <s v="Sfax"/>
    <x v="11"/>
    <x v="0"/>
    <s v="Photovoltaïque"/>
    <n v="2019"/>
    <n v="2"/>
    <n v="2"/>
    <n v="2120"/>
    <n v="2120"/>
    <n v="0"/>
    <x v="0"/>
    <x v="7"/>
    <n v="0"/>
    <n v="0"/>
    <n v="0"/>
  </r>
  <r>
    <n v="188"/>
    <s v="Lycée farhat hached"/>
    <n v="838370"/>
    <x v="17"/>
    <n v="93"/>
    <s v="Sfax"/>
    <x v="11"/>
    <x v="0"/>
    <s v="Photovoltaïque"/>
    <n v="2020"/>
    <n v="13"/>
    <n v="13"/>
    <n v="19.78"/>
    <n v="7.9"/>
    <n v="11.88"/>
    <x v="0"/>
    <x v="7"/>
    <n v="30"/>
    <n v="29597"/>
    <n v="29.597000000000001"/>
  </r>
  <r>
    <n v="189"/>
    <s v="Hôpital kerkenah"/>
    <n v="838190"/>
    <x v="17"/>
    <n v="93"/>
    <s v="Sfax"/>
    <x v="11"/>
    <x v="0"/>
    <s v="Photovoltaïque"/>
    <n v="2020"/>
    <n v="60.68"/>
    <n v="60.68"/>
    <n v="2"/>
    <n v="1"/>
    <n v="1"/>
    <x v="0"/>
    <x v="7"/>
    <n v="225"/>
    <n v="388355"/>
    <n v="388.35500000000002"/>
  </r>
  <r>
    <n v="190"/>
    <s v="Perenco"/>
    <n v="838140"/>
    <x v="17"/>
    <n v="93"/>
    <s v="Sfax"/>
    <x v="3"/>
    <x v="3"/>
    <s v="Moteur"/>
    <n v="2021"/>
    <n v="1800"/>
    <n v="600"/>
    <n v="292"/>
    <n v="292"/>
    <n v="0"/>
    <x v="1"/>
    <x v="7"/>
    <n v="30"/>
    <n v="32451"/>
    <n v="32.451000000000001"/>
  </r>
  <r>
    <n v="191"/>
    <s v="Confiserie triki"/>
    <n v="832900"/>
    <x v="17"/>
    <n v="93"/>
    <s v="Sfax"/>
    <x v="1"/>
    <x v="1"/>
    <s v="Moteur"/>
    <n v="2017"/>
    <n v="2200"/>
    <n v="1900"/>
    <n v="11160.231"/>
    <n v="8385.93"/>
    <n v="2774.3009999999995"/>
    <x v="0"/>
    <x v="7"/>
    <n v="2000"/>
    <n v="1953516"/>
    <n v="1953.5160000000001"/>
  </r>
  <r>
    <n v="192"/>
    <s v="Pharmacare"/>
    <n v="895551"/>
    <x v="35"/>
    <n v="64"/>
    <s v="Sfax"/>
    <x v="6"/>
    <x v="0"/>
    <s v="Photovoltaïque"/>
    <n v="2016"/>
    <n v="107.2"/>
    <n v="107.2"/>
    <n v="0"/>
    <n v="0"/>
    <n v="0"/>
    <x v="0"/>
    <x v="7"/>
    <n v="0"/>
    <n v="0"/>
    <n v="0"/>
  </r>
  <r>
    <n v="193"/>
    <s v="Wieek"/>
    <n v="999999"/>
    <x v="35"/>
    <n v="64"/>
    <s v="Sfax"/>
    <x v="2"/>
    <x v="0"/>
    <s v="Photovoltaïque"/>
    <n v="2016"/>
    <n v="69.989999999999995"/>
    <n v="66.989999999999995"/>
    <n v="66.2"/>
    <n v="66.2"/>
    <n v="0"/>
    <x v="0"/>
    <x v="7"/>
    <n v="0"/>
    <n v="0"/>
    <n v="0"/>
  </r>
  <r>
    <n v="194"/>
    <s v="Wifak"/>
    <n v="696937"/>
    <x v="35"/>
    <n v="64"/>
    <s v="Sfax"/>
    <x v="8"/>
    <x v="0"/>
    <s v="Photovoltaïque"/>
    <n v="2020"/>
    <n v="52"/>
    <n v="52"/>
    <n v="88.3"/>
    <n v="88.3"/>
    <n v="0"/>
    <x v="0"/>
    <x v="7"/>
    <n v="0"/>
    <n v="0"/>
    <n v="0"/>
  </r>
  <r>
    <n v="195"/>
    <s v="Tuni food"/>
    <n v="857730"/>
    <x v="35"/>
    <n v="64"/>
    <s v="Sfax"/>
    <x v="1"/>
    <x v="0"/>
    <s v="Photovoltaïque"/>
    <n v="2008"/>
    <n v="102.6"/>
    <n v="102.6"/>
    <n v="0"/>
    <n v="0"/>
    <n v="0"/>
    <x v="0"/>
    <x v="7"/>
    <n v="150"/>
    <n v="207524"/>
    <n v="207.524"/>
  </r>
  <r>
    <n v="196"/>
    <s v="D'Esquare"/>
    <n v="857396"/>
    <x v="35"/>
    <n v="64"/>
    <s v="Sfax"/>
    <x v="9"/>
    <x v="0"/>
    <s v="Photovoltaïque"/>
    <n v="2017"/>
    <n v="76.319999999999993"/>
    <n v="76.319999999999993"/>
    <n v="79.58"/>
    <n v="79.58"/>
    <n v="0"/>
    <x v="0"/>
    <x v="7"/>
    <n v="150"/>
    <n v="33372"/>
    <n v="33.372"/>
  </r>
  <r>
    <n v="197"/>
    <s v="Ferme EDRISS"/>
    <n v="999999"/>
    <x v="35"/>
    <n v="64"/>
    <s v="Sfax"/>
    <x v="2"/>
    <x v="0"/>
    <s v="Photovoltaïque"/>
    <n v="2020"/>
    <n v="13"/>
    <n v="13"/>
    <n v="0"/>
    <n v="0"/>
    <n v="0"/>
    <x v="1"/>
    <x v="7"/>
    <n v="0"/>
    <n v="0"/>
    <n v="0"/>
  </r>
  <r>
    <n v="198"/>
    <s v="Ali Aroussi"/>
    <n v="999999"/>
    <x v="35"/>
    <n v="64"/>
    <s v="Sfax"/>
    <x v="2"/>
    <x v="0"/>
    <s v="Photovoltaïque"/>
    <n v="2018"/>
    <n v="25"/>
    <n v="25"/>
    <n v="38.25"/>
    <n v="38.25"/>
    <n v="0"/>
    <x v="1"/>
    <x v="7"/>
    <n v="0"/>
    <n v="0"/>
    <n v="0"/>
  </r>
  <r>
    <n v="199"/>
    <s v="Station de pompage soned Ben guerdan"/>
    <n v="948680"/>
    <x v="36"/>
    <m/>
    <s v="Sud"/>
    <x v="2"/>
    <x v="0"/>
    <s v="Photovoltaïque"/>
    <n v="2019"/>
    <n v="211"/>
    <n v="211"/>
    <n v="335.75"/>
    <n v="312.05"/>
    <n v="23.699999999999989"/>
    <x v="0"/>
    <x v="7"/>
    <n v="200"/>
    <n v="438633"/>
    <n v="438.63299999999998"/>
  </r>
  <r>
    <n v="200"/>
    <s v="Hôte  plaza"/>
    <n v="949300"/>
    <x v="27"/>
    <n v="98"/>
    <s v="Sud"/>
    <x v="11"/>
    <x v="0"/>
    <s v="Photovoltaïque"/>
    <n v="2021"/>
    <n v="254"/>
    <n v="254"/>
    <n v="47.523000000000003"/>
    <n v="19.52"/>
    <n v="28.003000000000004"/>
    <x v="0"/>
    <x v="7"/>
    <n v="0"/>
    <n v="0"/>
    <n v="0"/>
  </r>
  <r>
    <n v="201"/>
    <s v="Hôtel Plaza"/>
    <n v="949300"/>
    <x v="27"/>
    <n v="98"/>
    <s v="Sud"/>
    <x v="0"/>
    <x v="0"/>
    <s v="Photovoltaïque"/>
    <n v="2018"/>
    <n v="128"/>
    <n v="128"/>
    <n v="0"/>
    <n v="0"/>
    <n v="0"/>
    <x v="0"/>
    <x v="7"/>
    <n v="565"/>
    <n v="1071384"/>
    <n v="1071.384"/>
  </r>
  <r>
    <n v="202"/>
    <s v="PPT"/>
    <n v="789654"/>
    <x v="28"/>
    <n v="96"/>
    <s v="Sud"/>
    <x v="3"/>
    <x v="2"/>
    <s v="Turbine à Gaz"/>
    <n v="2020"/>
    <n v="28000"/>
    <n v="28000"/>
    <n v="0"/>
    <n v="0"/>
    <n v="0"/>
    <x v="0"/>
    <x v="7"/>
    <n v="0"/>
    <n v="0"/>
    <n v="0"/>
  </r>
  <r>
    <n v="203"/>
    <s v="AIC BOU SIOUF2"/>
    <n v="970785"/>
    <x v="37"/>
    <m/>
    <s v="Sud"/>
    <x v="2"/>
    <x v="0"/>
    <s v="Photovoltaïque"/>
    <n v="2019"/>
    <n v="67"/>
    <n v="67"/>
    <n v="0"/>
    <n v="0"/>
    <n v="0"/>
    <x v="0"/>
    <x v="7"/>
    <n v="20"/>
    <n v="115267"/>
    <n v="115.267"/>
  </r>
  <r>
    <n v="204"/>
    <s v="AIC JADAIDA"/>
    <n v="970579"/>
    <x v="37"/>
    <m/>
    <s v="Sud"/>
    <x v="2"/>
    <x v="0"/>
    <s v="Photovoltaïque"/>
    <n v="2013"/>
    <n v="67"/>
    <n v="67"/>
    <n v="0"/>
    <n v="0"/>
    <n v="0"/>
    <x v="0"/>
    <x v="7"/>
    <n v="0"/>
    <n v="0"/>
    <n v="0"/>
  </r>
  <r>
    <n v="205"/>
    <s v="SEREE"/>
    <n v="969040"/>
    <x v="37"/>
    <m/>
    <s v="Sud"/>
    <x v="11"/>
    <x v="5"/>
    <s v="Photovoltaïque"/>
    <n v="2019"/>
    <n v="10000"/>
    <n v="10000"/>
    <n v="0"/>
    <n v="0"/>
    <n v="0"/>
    <x v="0"/>
    <x v="7"/>
    <n v="0"/>
    <n v="0"/>
    <n v="0"/>
  </r>
  <r>
    <n v="206"/>
    <s v="Eni"/>
    <n v="999999"/>
    <x v="37"/>
    <m/>
    <s v="Sud"/>
    <x v="11"/>
    <x v="0"/>
    <s v="Photovoltaïque"/>
    <n v="2020"/>
    <n v="5000"/>
    <n v="5000"/>
    <n v="0"/>
    <n v="0"/>
    <n v="0"/>
    <x v="1"/>
    <x v="7"/>
    <n v="0"/>
    <n v="0"/>
    <n v="0"/>
  </r>
  <r>
    <n v="207"/>
    <s v="Poulailler ELMAJD"/>
    <n v="894500"/>
    <x v="38"/>
    <n v="94"/>
    <s v="Sud"/>
    <x v="2"/>
    <x v="0"/>
    <s v="Photovoltaïque"/>
    <n v="2004"/>
    <n v="22.5"/>
    <n v="22.5"/>
    <n v="35"/>
    <n v="32.549999999999997"/>
    <n v="2.4500000000000028"/>
    <x v="0"/>
    <x v="7"/>
    <n v="100"/>
    <n v="195429"/>
    <n v="195.429"/>
  </r>
  <r>
    <n v="208"/>
    <s v="Poulailler ALMAJD"/>
    <n v="894500"/>
    <x v="38"/>
    <n v="94"/>
    <s v="Sud"/>
    <x v="2"/>
    <x v="0"/>
    <s v="Photovoltaïque"/>
    <n v="2019"/>
    <n v="8.8000000000000007"/>
    <n v="8.8000000000000007"/>
    <n v="18.13"/>
    <n v="18.13"/>
    <n v="0"/>
    <x v="1"/>
    <x v="7"/>
    <n v="0"/>
    <n v="0"/>
    <n v="0"/>
  </r>
  <r>
    <n v="209"/>
    <s v="Poulailler AL ONS"/>
    <n v="894650"/>
    <x v="38"/>
    <n v="94"/>
    <s v="Sud"/>
    <x v="2"/>
    <x v="0"/>
    <s v="Photovoltaïque"/>
    <n v="2019"/>
    <n v="26.25"/>
    <n v="26.25"/>
    <n v="46.3"/>
    <n v="43.05"/>
    <n v="3.25"/>
    <x v="0"/>
    <x v="7"/>
    <n v="150"/>
    <n v="305710"/>
    <n v="305.70999999999998"/>
  </r>
  <r>
    <n v="210"/>
    <s v="Onas gabes"/>
    <n v="894070"/>
    <x v="38"/>
    <n v="94"/>
    <s v="Sud"/>
    <x v="11"/>
    <x v="0"/>
    <s v="Photovoltaïque"/>
    <n v="2020"/>
    <n v="97.9"/>
    <n v="97.9"/>
    <n v="120.2"/>
    <n v="108.18"/>
    <n v="12.019999999999996"/>
    <x v="0"/>
    <x v="7"/>
    <n v="83"/>
    <n v="454083"/>
    <n v="454.08300000000003"/>
  </r>
  <r>
    <n v="211"/>
    <s v="ICF"/>
    <n v="888491"/>
    <x v="38"/>
    <n v="94"/>
    <s v="Sud"/>
    <x v="6"/>
    <x v="4"/>
    <s v="Turbine vapeur"/>
    <n v="2020"/>
    <n v="3000"/>
    <n v="2500"/>
    <n v="9458"/>
    <n v="9422"/>
    <n v="36"/>
    <x v="0"/>
    <x v="7"/>
    <n v="2475"/>
    <n v="9769536"/>
    <n v="9769.5360000000001"/>
  </r>
  <r>
    <n v="212"/>
    <s v="ICM"/>
    <n v="888050"/>
    <x v="38"/>
    <n v="94"/>
    <s v="Sud"/>
    <x v="6"/>
    <x v="4"/>
    <s v="Turbine vapeur"/>
    <n v="2015"/>
    <n v="3800"/>
    <n v="1980"/>
    <n v="19842.599999999999"/>
    <n v="19010.2"/>
    <n v="832.39999999999782"/>
    <x v="0"/>
    <x v="7"/>
    <n v="10000"/>
    <n v="35020211"/>
    <n v="35020.211000000003"/>
  </r>
  <r>
    <n v="213"/>
    <s v="AL KIMIA"/>
    <n v="901690"/>
    <x v="38"/>
    <n v="94"/>
    <s v="Sud"/>
    <x v="6"/>
    <x v="1"/>
    <s v="Moteur"/>
    <n v="2018"/>
    <n v="4400"/>
    <n v="4000"/>
    <n v="29534.6"/>
    <n v="26123.200000000001"/>
    <n v="3411.3999999999978"/>
    <x v="0"/>
    <x v="7"/>
    <n v="0"/>
    <n v="0"/>
    <n v="0"/>
  </r>
  <r>
    <n v="214"/>
    <s v="DAP"/>
    <n v="901720"/>
    <x v="38"/>
    <n v="94"/>
    <s v="Sud"/>
    <x v="6"/>
    <x v="4"/>
    <s v="Turbine vapeur"/>
    <n v="2013"/>
    <n v="7200"/>
    <n v="4000"/>
    <n v="19480"/>
    <n v="19476.23"/>
    <n v="3.7700000000004366"/>
    <x v="0"/>
    <x v="7"/>
    <n v="0"/>
    <n v="0"/>
    <n v="0"/>
  </r>
  <r>
    <n v="215"/>
    <s v="DAP"/>
    <n v="901090"/>
    <x v="38"/>
    <n v="94"/>
    <s v="Sud"/>
    <x v="6"/>
    <x v="4"/>
    <s v="Turbine vapeur"/>
    <n v="2019"/>
    <n v="20000"/>
    <n v="14500"/>
    <n v="56653.82"/>
    <n v="56644.06"/>
    <n v="9.7600000000020373"/>
    <x v="0"/>
    <x v="7"/>
    <n v="0"/>
    <n v="0"/>
    <n v="0"/>
  </r>
  <r>
    <n v="216"/>
    <s v="Pet Crystal"/>
    <n v="901330"/>
    <x v="38"/>
    <n v="94"/>
    <s v="Sud"/>
    <x v="9"/>
    <x v="1"/>
    <s v="Moteur"/>
    <n v="2015"/>
    <n v="4400"/>
    <n v="3500"/>
    <n v="19545.759999999998"/>
    <n v="10459.200000000001"/>
    <n v="9086.5599999999977"/>
    <x v="0"/>
    <x v="7"/>
    <n v="0"/>
    <n v="0"/>
    <n v="0"/>
  </r>
  <r>
    <n v="217"/>
    <s v="Désert joy"/>
    <n v="896140"/>
    <x v="38"/>
    <n v="94"/>
    <s v="Sud"/>
    <x v="2"/>
    <x v="0"/>
    <s v="Photovoltaïque"/>
    <n v="1978"/>
    <n v="700"/>
    <n v="700"/>
    <n v="300"/>
    <n v="300"/>
    <n v="0"/>
    <x v="1"/>
    <x v="7"/>
    <n v="500"/>
    <n v="2337944"/>
    <n v="2337.944"/>
  </r>
  <r>
    <n v="218"/>
    <s v="Désert joy1"/>
    <n v="884600"/>
    <x v="38"/>
    <n v="94"/>
    <s v="Sud"/>
    <x v="2"/>
    <x v="0"/>
    <s v="Photovoltaïque"/>
    <n v="2017"/>
    <n v="160"/>
    <n v="160"/>
    <n v="0"/>
    <n v="0"/>
    <n v="0"/>
    <x v="1"/>
    <x v="7"/>
    <n v="0"/>
    <n v="0"/>
    <n v="0"/>
  </r>
  <r>
    <n v="219"/>
    <s v="CFPTI Hamma"/>
    <n v="899100"/>
    <x v="38"/>
    <n v="94"/>
    <s v="Sud"/>
    <x v="11"/>
    <x v="0"/>
    <s v="Photovoltaïque"/>
    <n v="1982"/>
    <n v="21"/>
    <n v="21"/>
    <n v="36.6"/>
    <n v="34.6"/>
    <n v="2"/>
    <x v="0"/>
    <x v="7"/>
    <n v="80"/>
    <n v="53737"/>
    <n v="53.737000000000002"/>
  </r>
  <r>
    <n v="220"/>
    <s v="ISET Gabes"/>
    <n v="883150"/>
    <x v="38"/>
    <n v="94"/>
    <s v="Sud"/>
    <x v="11"/>
    <x v="0"/>
    <s v="Photovoltaïque"/>
    <n v="1977"/>
    <n v="3.6"/>
    <n v="3.6"/>
    <n v="5.6"/>
    <n v="5.0999999999999996"/>
    <n v="0.5"/>
    <x v="0"/>
    <x v="7"/>
    <n v="200"/>
    <n v="132699"/>
    <n v="132.69900000000001"/>
  </r>
  <r>
    <n v="221"/>
    <s v="OMV"/>
    <n v="901570"/>
    <x v="38"/>
    <n v="94"/>
    <s v="Sud"/>
    <x v="3"/>
    <x v="2"/>
    <s v="Turbine à Gaz"/>
    <n v="2017"/>
    <n v="5600"/>
    <n v="1400"/>
    <n v="0"/>
    <n v="0"/>
    <n v="0"/>
    <x v="0"/>
    <x v="7"/>
    <n v="0"/>
    <n v="0"/>
    <n v="0"/>
  </r>
  <r>
    <n v="222"/>
    <s v="ENIG"/>
    <n v="882150"/>
    <x v="38"/>
    <n v="94"/>
    <s v="Sud"/>
    <x v="11"/>
    <x v="0"/>
    <s v="Photovoltaïque"/>
    <n v="2018"/>
    <n v="3.3"/>
    <n v="3.3"/>
    <n v="0"/>
    <n v="0"/>
    <n v="0"/>
    <x v="1"/>
    <x v="7"/>
    <n v="0"/>
    <n v="0"/>
    <n v="0"/>
  </r>
  <r>
    <n v="223"/>
    <s v="Centrale de production BSE"/>
    <n v="902200"/>
    <x v="38"/>
    <n v="94"/>
    <s v="Sud"/>
    <x v="11"/>
    <x v="5"/>
    <s v="Photovoltaïque"/>
    <n v="2020"/>
    <n v="1000"/>
    <n v="1000"/>
    <n v="0"/>
    <n v="0"/>
    <n v="0"/>
    <x v="0"/>
    <x v="7"/>
    <n v="0"/>
    <n v="0"/>
    <n v="0"/>
  </r>
  <r>
    <n v="224"/>
    <s v="GDA ZARAT"/>
    <n v="907010"/>
    <x v="38"/>
    <n v="94"/>
    <s v="Sud"/>
    <x v="2"/>
    <x v="0"/>
    <s v="Photovoltaïque"/>
    <n v="2014"/>
    <n v="20.8"/>
    <n v="20.8"/>
    <n v="4.21"/>
    <n v="3"/>
    <n v="1.21"/>
    <x v="0"/>
    <x v="7"/>
    <n v="27"/>
    <n v="175305"/>
    <n v="175.30500000000001"/>
  </r>
  <r>
    <n v="225"/>
    <s v="APO"/>
    <n v="874120"/>
    <x v="34"/>
    <n v="65"/>
    <s v="Sfax"/>
    <x v="3"/>
    <x v="3"/>
    <s v="Turbine à Gaz"/>
    <n v="2017"/>
    <n v="60000"/>
    <n v="14000"/>
    <n v="113800"/>
    <n v="113800"/>
    <n v="0"/>
    <x v="1"/>
    <x v="7"/>
    <n v="600"/>
    <n v="239280"/>
    <n v="239.28"/>
  </r>
  <r>
    <n v="226"/>
    <s v="APO 2"/>
    <n v="874131"/>
    <x v="34"/>
    <n v="65"/>
    <s v="Sfax"/>
    <x v="3"/>
    <x v="3"/>
    <s v="Turbine à Gaz"/>
    <n v="2019"/>
    <n v="32000"/>
    <n v="8500"/>
    <n v="35700"/>
    <n v="35700"/>
    <n v="0"/>
    <x v="1"/>
    <x v="7"/>
    <n v="800"/>
    <n v="129793"/>
    <n v="129.79300000000001"/>
  </r>
  <r>
    <n v="227"/>
    <s v="ONAS GAFSA"/>
    <n v="760245"/>
    <x v="15"/>
    <n v="95"/>
    <s v="Sud ouest"/>
    <x v="11"/>
    <x v="2"/>
    <s v="Moteur"/>
    <n v="2020"/>
    <n v="516"/>
    <n v="516"/>
    <n v="0"/>
    <n v="0"/>
    <n v="0"/>
    <x v="0"/>
    <x v="7"/>
    <n v="1080"/>
    <n v="969035"/>
    <n v="969.03499999999997"/>
  </r>
  <r>
    <n v="228"/>
    <s v="Hôpital gafsa"/>
    <n v="765200"/>
    <x v="15"/>
    <n v="95"/>
    <s v="Sud ouest"/>
    <x v="11"/>
    <x v="0"/>
    <s v="Photovoltaïque"/>
    <n v="2020"/>
    <n v="98"/>
    <n v="98"/>
    <n v="0"/>
    <n v="0"/>
    <n v="0"/>
    <x v="0"/>
    <x v="7"/>
    <n v="7000"/>
    <n v="16663950"/>
    <n v="16663.95"/>
  </r>
  <r>
    <n v="229"/>
    <s v="Gct gafsa 2"/>
    <n v="765220"/>
    <x v="15"/>
    <n v="95"/>
    <s v="Sud ouest"/>
    <x v="6"/>
    <x v="4"/>
    <s v="Turbine vapeur"/>
    <n v="2019"/>
    <n v="24000"/>
    <n v="16000"/>
    <n v="0"/>
    <n v="0"/>
    <n v="0"/>
    <x v="0"/>
    <x v="7"/>
    <n v="4000"/>
    <n v="0"/>
    <n v="0"/>
  </r>
  <r>
    <n v="230"/>
    <s v="CPG1 Gafsa"/>
    <n v="765200"/>
    <x v="15"/>
    <n v="95"/>
    <s v="Sud ouest"/>
    <x v="6"/>
    <x v="4"/>
    <s v="Turbine vapeur"/>
    <n v="1994"/>
    <n v="15200"/>
    <n v="8000"/>
    <n v="27991.200000000001"/>
    <n v="27598.799999999999"/>
    <n v="392.40000000000146"/>
    <x v="0"/>
    <x v="7"/>
    <n v="0"/>
    <n v="0"/>
    <n v="0"/>
  </r>
  <r>
    <n v="231"/>
    <s v="Palma des eaux"/>
    <n v="773300"/>
    <x v="15"/>
    <n v="95"/>
    <s v="Sud ouest"/>
    <x v="1"/>
    <x v="0"/>
    <s v="Photovoltaïque"/>
    <n v="1994"/>
    <n v="506"/>
    <n v="506"/>
    <n v="0"/>
    <n v="0"/>
    <n v="0"/>
    <x v="0"/>
    <x v="7"/>
    <n v="1000"/>
    <n v="2575640"/>
    <n v="2575.64"/>
  </r>
  <r>
    <n v="232"/>
    <s v="Agriculture Gouadria"/>
    <n v="287265"/>
    <x v="15"/>
    <n v="95"/>
    <s v="Sud ouest"/>
    <x v="2"/>
    <x v="0"/>
    <s v="Photovoltaïque"/>
    <n v="2019"/>
    <n v="33"/>
    <n v="33"/>
    <n v="56.1"/>
    <n v="56.1"/>
    <n v="0"/>
    <x v="1"/>
    <x v="7"/>
    <n v="0"/>
    <n v="0"/>
    <n v="0"/>
  </r>
  <r>
    <n v="233"/>
    <s v="Agriculture Gouadria"/>
    <n v="941280"/>
    <x v="15"/>
    <n v="95"/>
    <s v="Sud ouest"/>
    <x v="2"/>
    <x v="0"/>
    <s v="Photovoltaïque"/>
    <n v="2020"/>
    <n v="59.4"/>
    <n v="59.4"/>
    <n v="0"/>
    <n v="0"/>
    <n v="0"/>
    <x v="1"/>
    <x v="7"/>
    <n v="30"/>
    <n v="8835"/>
    <n v="8.8350000000000009"/>
  </r>
  <r>
    <n v="234"/>
    <s v="Mohamed GOUADRIA"/>
    <n v="999999"/>
    <x v="15"/>
    <n v="95"/>
    <s v="Sud ouest"/>
    <x v="2"/>
    <x v="0"/>
    <s v="Photovoltaïque"/>
    <n v="2019"/>
    <n v="60.5"/>
    <n v="60.5"/>
    <n v="0"/>
    <n v="0"/>
    <n v="0"/>
    <x v="1"/>
    <x v="7"/>
    <n v="0"/>
    <n v="0"/>
    <n v="0"/>
  </r>
  <r>
    <n v="235"/>
    <s v="Agriculture Gouadria"/>
    <n v="999999"/>
    <x v="15"/>
    <n v="95"/>
    <s v="Sud ouest"/>
    <x v="2"/>
    <x v="0"/>
    <s v="Photovoltaïque"/>
    <n v="1985"/>
    <n v="60.5"/>
    <n v="60.5"/>
    <n v="0"/>
    <n v="0"/>
    <n v="0"/>
    <x v="1"/>
    <x v="7"/>
    <n v="0"/>
    <n v="0"/>
    <n v="0"/>
  </r>
  <r>
    <n v="236"/>
    <s v="Mohamed GOUADRIA"/>
    <n v="999999"/>
    <x v="15"/>
    <n v="95"/>
    <s v="Sud ouest"/>
    <x v="2"/>
    <x v="0"/>
    <s v="Photovoltaïque"/>
    <n v="2020"/>
    <n v="33"/>
    <n v="33"/>
    <n v="0"/>
    <n v="0"/>
    <n v="0"/>
    <x v="1"/>
    <x v="7"/>
    <n v="0"/>
    <n v="0"/>
    <n v="0"/>
  </r>
  <r>
    <n v="237"/>
    <s v="Agriculture Gouadria"/>
    <n v="999999"/>
    <x v="15"/>
    <n v="95"/>
    <s v="Sud ouest"/>
    <x v="2"/>
    <x v="0"/>
    <s v="Photovoltaïque"/>
    <n v="2018"/>
    <n v="33"/>
    <n v="33"/>
    <n v="0"/>
    <n v="0"/>
    <n v="0"/>
    <x v="1"/>
    <x v="7"/>
    <n v="0"/>
    <n v="0"/>
    <n v="0"/>
  </r>
  <r>
    <n v="238"/>
    <s v="Al ITHA Agricole"/>
    <n v="770770"/>
    <x v="15"/>
    <n v="95"/>
    <s v="Sud ouest"/>
    <x v="2"/>
    <x v="0"/>
    <s v="Photovoltaïque"/>
    <n v="2020"/>
    <n v="65.45"/>
    <n v="65.45"/>
    <n v="109.6"/>
    <n v="109.6"/>
    <n v="0"/>
    <x v="1"/>
    <x v="7"/>
    <n v="17"/>
    <n v="56832"/>
    <n v="56.832000000000001"/>
  </r>
  <r>
    <n v="239"/>
    <s v="Mohamed GOUADRIA"/>
    <n v="999999"/>
    <x v="15"/>
    <n v="95"/>
    <s v="Sud ouest"/>
    <x v="2"/>
    <x v="0"/>
    <s v="Photovoltaïque"/>
    <n v="2019"/>
    <n v="33"/>
    <n v="33"/>
    <n v="53.8"/>
    <n v="53.8"/>
    <n v="0"/>
    <x v="1"/>
    <x v="7"/>
    <n v="0"/>
    <n v="0"/>
    <n v="0"/>
  </r>
  <r>
    <n v="240"/>
    <s v="Mecki AYDI"/>
    <n v="770230"/>
    <x v="15"/>
    <n v="95"/>
    <s v="Sud ouest"/>
    <x v="2"/>
    <x v="0"/>
    <s v="Photovoltaïque"/>
    <n v="2020"/>
    <n v="67"/>
    <n v="67"/>
    <n v="0"/>
    <n v="0"/>
    <n v="0"/>
    <x v="0"/>
    <x v="7"/>
    <n v="17"/>
    <n v="227547"/>
    <n v="227.547"/>
  </r>
  <r>
    <n v="241"/>
    <s v="Kamel GAFSI"/>
    <n v="770220"/>
    <x v="15"/>
    <n v="95"/>
    <s v="Sud ouest"/>
    <x v="2"/>
    <x v="0"/>
    <s v="Photovoltaïque"/>
    <n v="2019"/>
    <n v="47.5"/>
    <n v="47.5"/>
    <n v="0"/>
    <n v="0"/>
    <n v="0"/>
    <x v="1"/>
    <x v="7"/>
    <n v="17"/>
    <n v="291906"/>
    <n v="291.90600000000001"/>
  </r>
  <r>
    <n v="242"/>
    <s v="Centrale de production PERENCO"/>
    <n v="999999"/>
    <x v="39"/>
    <m/>
    <s v="Sud"/>
    <x v="11"/>
    <x v="5"/>
    <s v="Photovoltaïque"/>
    <n v="2020"/>
    <n v="1000"/>
    <n v="1000"/>
    <n v="0"/>
    <n v="0"/>
    <n v="0"/>
    <x v="0"/>
    <x v="7"/>
    <n v="0"/>
    <n v="0"/>
    <n v="0"/>
  </r>
  <r>
    <n v="243"/>
    <s v="Perenco"/>
    <n v="921720"/>
    <x v="39"/>
    <m/>
    <s v="Sud"/>
    <x v="3"/>
    <x v="3"/>
    <s v="Moteur"/>
    <n v="2018"/>
    <n v="385"/>
    <n v="385"/>
    <n v="0"/>
    <n v="0"/>
    <n v="0"/>
    <x v="1"/>
    <x v="7"/>
    <n v="225"/>
    <n v="134244"/>
    <n v="134.244"/>
  </r>
  <r>
    <n v="244"/>
    <s v="GDA SOMAA"/>
    <n v="920350"/>
    <x v="39"/>
    <m/>
    <s v="Sud"/>
    <x v="2"/>
    <x v="0"/>
    <s v="Photovoltaïque"/>
    <n v="2019"/>
    <n v="16.8"/>
    <n v="16.8"/>
    <n v="0"/>
    <n v="0"/>
    <n v="0"/>
    <x v="0"/>
    <x v="7"/>
    <n v="62"/>
    <n v="296811"/>
    <n v="296.81099999999998"/>
  </r>
  <r>
    <n v="245"/>
    <s v="Jawhara Palme"/>
    <n v="919040"/>
    <x v="39"/>
    <m/>
    <s v="Sud"/>
    <x v="1"/>
    <x v="0"/>
    <s v="Photovoltaïque"/>
    <n v="2020"/>
    <n v="5.5"/>
    <n v="5.5"/>
    <n v="0"/>
    <n v="0"/>
    <n v="0"/>
    <x v="0"/>
    <x v="7"/>
    <n v="0"/>
    <n v="0"/>
    <n v="0"/>
  </r>
  <r>
    <n v="246"/>
    <s v="Prenenco DOUZ NORD"/>
    <n v="838250"/>
    <x v="39"/>
    <m/>
    <s v="Sud"/>
    <x v="3"/>
    <x v="3"/>
    <s v="Moteur"/>
    <n v="2019"/>
    <n v="1000"/>
    <n v="250"/>
    <n v="150"/>
    <n v="150"/>
    <n v="0"/>
    <x v="1"/>
    <x v="7"/>
    <n v="30"/>
    <n v="32409"/>
    <n v="32.408999999999999"/>
  </r>
  <r>
    <n v="247"/>
    <s v="École de qualification technique"/>
    <n v="784220"/>
    <x v="16"/>
    <n v="97"/>
    <s v="Sud ouest"/>
    <x v="11"/>
    <x v="0"/>
    <s v="Photovoltaïque"/>
    <n v="2021"/>
    <n v="12"/>
    <n v="12"/>
    <n v="31.26"/>
    <n v="14.84"/>
    <n v="16.420000000000002"/>
    <x v="0"/>
    <x v="7"/>
    <n v="15"/>
    <n v="12020"/>
    <n v="12.02"/>
  </r>
  <r>
    <n v="248"/>
    <s v="Centre de formation kastilia"/>
    <n v="784201"/>
    <x v="16"/>
    <n v="97"/>
    <s v="Sud ouest"/>
    <x v="11"/>
    <x v="0"/>
    <s v="Photovoltaïque"/>
    <n v="1998"/>
    <n v="24"/>
    <n v="24"/>
    <n v="41.76"/>
    <n v="31.48"/>
    <n v="10.279999999999998"/>
    <x v="0"/>
    <x v="7"/>
    <n v="25"/>
    <n v="32187"/>
    <n v="32.186999999999998"/>
  </r>
  <r>
    <n v="249"/>
    <s v="Hôpital régional hezoua"/>
    <n v="797475"/>
    <x v="16"/>
    <n v="97"/>
    <s v="Sud ouest"/>
    <x v="11"/>
    <x v="0"/>
    <s v="Photovoltaïque"/>
    <n v="2011"/>
    <n v="25"/>
    <n v="25"/>
    <n v="0"/>
    <n v="0"/>
    <n v="0"/>
    <x v="0"/>
    <x v="7"/>
    <n v="128"/>
    <n v="81524"/>
    <n v="81.524000000000001"/>
  </r>
  <r>
    <n v="250"/>
    <s v="Frigo béni ghribi"/>
    <n v="797750"/>
    <x v="16"/>
    <n v="97"/>
    <s v="Sud ouest"/>
    <x v="2"/>
    <x v="0"/>
    <s v="Photovoltaïque"/>
    <n v="2017"/>
    <n v="5"/>
    <n v="5"/>
    <n v="8.67"/>
    <n v="6.8"/>
    <n v="1.87"/>
    <x v="0"/>
    <x v="7"/>
    <n v="128"/>
    <n v="280633"/>
    <n v="280.63299999999998"/>
  </r>
  <r>
    <n v="251"/>
    <s v="CRG HEZOUA"/>
    <n v="797755"/>
    <x v="16"/>
    <n v="97"/>
    <s v="Sud ouest"/>
    <x v="2"/>
    <x v="0"/>
    <s v="Photovoltaïque"/>
    <n v="2013"/>
    <n v="5.7"/>
    <n v="5.7"/>
    <n v="9.7899999999999991"/>
    <n v="8.1999999999999993"/>
    <n v="1.5899999999999999"/>
    <x v="0"/>
    <x v="7"/>
    <n v="0"/>
    <n v="0"/>
    <n v="0"/>
  </r>
  <r>
    <n v="252"/>
    <s v="Société FARAH TRAIDING"/>
    <n v="795341"/>
    <x v="16"/>
    <n v="97"/>
    <s v="Sud ouest"/>
    <x v="11"/>
    <x v="0"/>
    <s v="Photovoltaïque"/>
    <n v="2018"/>
    <n v="5.7"/>
    <n v="5.7"/>
    <n v="0"/>
    <n v="0"/>
    <n v="0"/>
    <x v="0"/>
    <x v="7"/>
    <n v="50"/>
    <n v="56152"/>
    <n v="56.152000000000001"/>
  </r>
  <r>
    <n v="253"/>
    <s v="South dattes"/>
    <n v="795078"/>
    <x v="16"/>
    <n v="97"/>
    <s v="Sud ouest"/>
    <x v="2"/>
    <x v="0"/>
    <s v="Photovoltaïque"/>
    <n v="2018"/>
    <n v="40"/>
    <n v="40"/>
    <n v="0"/>
    <n v="0"/>
    <n v="0"/>
    <x v="0"/>
    <x v="7"/>
    <n v="128"/>
    <n v="8333"/>
    <n v="8.3330000000000002"/>
  </r>
  <r>
    <n v="254"/>
    <s v="Société DEGLA EN BRANCHE"/>
    <n v="787521"/>
    <x v="16"/>
    <n v="97"/>
    <s v="Sud ouest"/>
    <x v="2"/>
    <x v="0"/>
    <s v="Photovoltaïque"/>
    <n v="2018"/>
    <n v="5.5"/>
    <n v="5.5"/>
    <n v="0"/>
    <n v="0"/>
    <n v="0"/>
    <x v="0"/>
    <x v="7"/>
    <n v="50"/>
    <n v="56467"/>
    <n v="56.466999999999999"/>
  </r>
  <r>
    <n v="255"/>
    <s v="ISET Tozeur"/>
    <n v="791495"/>
    <x v="16"/>
    <n v="97"/>
    <s v="Sud ouest"/>
    <x v="11"/>
    <x v="0"/>
    <s v="Photovoltaïque"/>
    <n v="2014"/>
    <n v="2"/>
    <n v="2"/>
    <n v="2.64"/>
    <n v="2.61"/>
    <n v="3.0000000000000249E-2"/>
    <x v="0"/>
    <x v="7"/>
    <n v="200"/>
    <n v="245735"/>
    <n v="245.73500000000001"/>
  </r>
  <r>
    <n v="256"/>
    <s v="ISET Tozeur"/>
    <n v="791495"/>
    <x v="16"/>
    <n v="97"/>
    <s v="Sud ouest"/>
    <x v="11"/>
    <x v="0"/>
    <s v="Photovoltaïque"/>
    <n v="2015"/>
    <n v="18"/>
    <n v="18"/>
    <n v="0"/>
    <n v="0"/>
    <n v="0"/>
    <x v="0"/>
    <x v="7"/>
    <n v="0"/>
    <n v="0"/>
    <n v="0"/>
  </r>
  <r>
    <n v="257"/>
    <s v="Société Al itha1"/>
    <n v="754825"/>
    <x v="40"/>
    <m/>
    <s v="Sud ouest"/>
    <x v="2"/>
    <x v="0"/>
    <s v="Photovoltaïque"/>
    <n v="2016"/>
    <n v="151.80000000000001"/>
    <n v="151.80000000000001"/>
    <n v="0"/>
    <n v="0"/>
    <n v="0"/>
    <x v="0"/>
    <x v="7"/>
    <n v="50"/>
    <n v="549224"/>
    <n v="549.22400000000005"/>
  </r>
  <r>
    <n v="258"/>
    <s v="Société Al itha2"/>
    <n v="754828"/>
    <x v="40"/>
    <m/>
    <s v="Sud ouest"/>
    <x v="2"/>
    <x v="0"/>
    <s v="Photovoltaïque"/>
    <n v="2015"/>
    <n v="225.45"/>
    <n v="225.45"/>
    <n v="0"/>
    <n v="0"/>
    <n v="0"/>
    <x v="0"/>
    <x v="7"/>
    <n v="70"/>
    <n v="799323"/>
    <n v="799.32299999999998"/>
  </r>
  <r>
    <n v="259"/>
    <s v="Société Al itha3"/>
    <n v="754822"/>
    <x v="40"/>
    <m/>
    <s v="Sud ouest"/>
    <x v="2"/>
    <x v="0"/>
    <s v="Photovoltaïque"/>
    <n v="2016"/>
    <n v="113.4"/>
    <n v="113.4"/>
    <n v="0"/>
    <n v="0"/>
    <n v="0"/>
    <x v="0"/>
    <x v="7"/>
    <n v="50"/>
    <n v="371965"/>
    <n v="371.96499999999997"/>
  </r>
  <r>
    <n v="260"/>
    <s v="Al itha4"/>
    <n v="754830"/>
    <x v="40"/>
    <m/>
    <s v="Sud ouest"/>
    <x v="2"/>
    <x v="0"/>
    <s v="Photovoltaïque"/>
    <n v="2015"/>
    <n v="211.5"/>
    <n v="211.5"/>
    <n v="0"/>
    <n v="0"/>
    <n v="0"/>
    <x v="0"/>
    <x v="7"/>
    <n v="92"/>
    <n v="700796"/>
    <n v="700.79600000000005"/>
  </r>
  <r>
    <n v="261"/>
    <s v="Saide BOU GHRINE"/>
    <n v="999999"/>
    <x v="15"/>
    <n v="95"/>
    <s v="Sud ouest"/>
    <x v="2"/>
    <x v="0"/>
    <s v="Photovoltaïque"/>
    <n v="2020"/>
    <n v="20"/>
    <n v="20"/>
    <n v="0"/>
    <n v="0"/>
    <n v="0"/>
    <x v="1"/>
    <x v="7"/>
    <n v="0"/>
    <n v="0"/>
    <n v="0"/>
  </r>
  <r>
    <n v="262"/>
    <s v="SOHPRA 3"/>
    <n v="754585"/>
    <x v="40"/>
    <m/>
    <s v="Sud ouest"/>
    <x v="2"/>
    <x v="0"/>
    <s v="Photovoltaïque"/>
    <n v="2020"/>
    <n v="89.11"/>
    <n v="89.11"/>
    <n v="0"/>
    <n v="0"/>
    <n v="0"/>
    <x v="1"/>
    <x v="7"/>
    <n v="0"/>
    <n v="0"/>
    <n v="0"/>
  </r>
  <r>
    <n v="263"/>
    <s v="Omor FAFSAOUI"/>
    <n v="754945"/>
    <x v="40"/>
    <m/>
    <s v="Sud ouest"/>
    <x v="2"/>
    <x v="0"/>
    <s v="Photovoltaïque"/>
    <n v="2020"/>
    <n v="40"/>
    <n v="40"/>
    <n v="0"/>
    <n v="0"/>
    <n v="0"/>
    <x v="1"/>
    <x v="7"/>
    <n v="26"/>
    <n v="120396"/>
    <n v="120.396"/>
  </r>
  <r>
    <n v="264"/>
    <s v="Coala"/>
    <n v="737150"/>
    <x v="40"/>
    <m/>
    <s v="Sud ouest"/>
    <x v="9"/>
    <x v="0"/>
    <s v="Photovoltaïque"/>
    <n v="2020"/>
    <n v="70"/>
    <n v="70"/>
    <n v="0"/>
    <n v="0"/>
    <n v="0"/>
    <x v="0"/>
    <x v="7"/>
    <n v="150"/>
    <n v="114698"/>
    <n v="114.69799999999999"/>
  </r>
  <r>
    <n v="265"/>
    <s v="Centrale PV MMJ POWER"/>
    <n v="999999"/>
    <x v="40"/>
    <m/>
    <s v="Sud ouest"/>
    <x v="11"/>
    <x v="5"/>
    <s v="Photovoltaïque"/>
    <n v="2020"/>
    <n v="10000"/>
    <n v="10000"/>
    <n v="0"/>
    <n v="0"/>
    <n v="0"/>
    <x v="0"/>
    <x v="7"/>
    <n v="0"/>
    <n v="0"/>
    <n v="0"/>
  </r>
  <r>
    <n v="266"/>
    <s v="SOHAPSA"/>
    <n v="754582"/>
    <x v="40"/>
    <m/>
    <s v="Sud ouest"/>
    <x v="2"/>
    <x v="0"/>
    <s v="Photovoltaïque"/>
    <n v="2020"/>
    <n v="44.22"/>
    <n v="44.22"/>
    <n v="0"/>
    <n v="0"/>
    <n v="0"/>
    <x v="1"/>
    <x v="7"/>
    <n v="40"/>
    <n v="140287"/>
    <n v="140.28700000000001"/>
  </r>
  <r>
    <n v="267"/>
    <s v="STE Hosni"/>
    <n v="754585"/>
    <x v="40"/>
    <m/>
    <s v="Sud ouest"/>
    <x v="2"/>
    <x v="0"/>
    <s v="Photovoltaïque"/>
    <n v="2020"/>
    <n v="84.45"/>
    <n v="84.45"/>
    <n v="0"/>
    <n v="0"/>
    <n v="0"/>
    <x v="1"/>
    <x v="7"/>
    <n v="50"/>
    <n v="243227"/>
    <n v="243.227"/>
  </r>
  <r>
    <n v="268"/>
    <s v="Omri FRERE"/>
    <n v="750895"/>
    <x v="40"/>
    <m/>
    <s v="Sud ouest"/>
    <x v="2"/>
    <x v="0"/>
    <s v="Photovoltaïque"/>
    <n v="2020"/>
    <n v="84"/>
    <n v="84"/>
    <n v="0"/>
    <n v="0"/>
    <n v="0"/>
    <x v="1"/>
    <x v="7"/>
    <n v="47"/>
    <n v="289676"/>
    <n v="289.67599999999999"/>
  </r>
  <r>
    <n v="269"/>
    <s v="Ste D'epargne"/>
    <n v="751505"/>
    <x v="40"/>
    <m/>
    <s v="Sud ouest"/>
    <x v="2"/>
    <x v="0"/>
    <s v="Photovoltaïque"/>
    <n v="2020"/>
    <n v="90"/>
    <n v="90"/>
    <n v="0"/>
    <n v="0"/>
    <n v="0"/>
    <x v="1"/>
    <x v="7"/>
    <n v="47"/>
    <n v="315780"/>
    <n v="315.77999999999997"/>
  </r>
  <r>
    <n v="270"/>
    <s v="Slimi nejma"/>
    <n v="751528"/>
    <x v="40"/>
    <m/>
    <s v="Sud ouest"/>
    <x v="2"/>
    <x v="0"/>
    <s v="Photovoltaïque"/>
    <n v="2022"/>
    <n v="35"/>
    <n v="35"/>
    <n v="0"/>
    <n v="0"/>
    <n v="0"/>
    <x v="1"/>
    <x v="7"/>
    <n v="0"/>
    <n v="0"/>
    <n v="0"/>
  </r>
  <r>
    <n v="271"/>
    <s v="Mohamed SLIMI"/>
    <n v="751728"/>
    <x v="40"/>
    <m/>
    <s v="Sud ouest"/>
    <x v="2"/>
    <x v="0"/>
    <s v="Photovoltaïque"/>
    <n v="2021"/>
    <n v="34.200000000000003"/>
    <n v="34.200000000000003"/>
    <n v="0"/>
    <n v="0"/>
    <n v="0"/>
    <x v="1"/>
    <x v="7"/>
    <n v="24"/>
    <n v="76781"/>
    <n v="76.781000000000006"/>
  </r>
  <r>
    <n v="272"/>
    <s v="Tlili SLIMI"/>
    <n v="751725"/>
    <x v="40"/>
    <m/>
    <s v="Sud ouest"/>
    <x v="2"/>
    <x v="0"/>
    <s v="Photovoltaïque"/>
    <n v="2021"/>
    <n v="34.369999999999997"/>
    <n v="34.369999999999997"/>
    <n v="0"/>
    <n v="0"/>
    <n v="0"/>
    <x v="1"/>
    <x v="7"/>
    <n v="17"/>
    <n v="41573"/>
    <n v="41.573"/>
  </r>
  <r>
    <n v="273"/>
    <s v="Mohsen drira"/>
    <n v="751330"/>
    <x v="40"/>
    <m/>
    <s v="Sud ouest"/>
    <x v="2"/>
    <x v="0"/>
    <s v="Photovoltaïque"/>
    <n v="2021"/>
    <n v="35"/>
    <n v="35"/>
    <n v="0"/>
    <n v="0"/>
    <n v="0"/>
    <x v="1"/>
    <x v="7"/>
    <n v="21"/>
    <n v="56511"/>
    <n v="56.511000000000003"/>
  </r>
  <r>
    <n v="274"/>
    <s v="STE ELFAOUZ"/>
    <n v="751319"/>
    <x v="40"/>
    <m/>
    <s v="Sud ouest"/>
    <x v="2"/>
    <x v="0"/>
    <s v="Photovoltaïque"/>
    <n v="2020"/>
    <n v="24.3"/>
    <n v="24.3"/>
    <n v="41.3"/>
    <n v="41.3"/>
    <n v="0"/>
    <x v="1"/>
    <x v="7"/>
    <n v="21"/>
    <n v="30300"/>
    <n v="30.3"/>
  </r>
  <r>
    <n v="275"/>
    <s v="STE BEN AYED"/>
    <n v="732177"/>
    <x v="40"/>
    <m/>
    <s v="Sud ouest"/>
    <x v="2"/>
    <x v="0"/>
    <s v="Photovoltaïque"/>
    <n v="2020"/>
    <n v="23.45"/>
    <n v="23.45"/>
    <n v="40.33"/>
    <n v="40.33"/>
    <n v="0"/>
    <x v="1"/>
    <x v="7"/>
    <n v="21"/>
    <n v="2640"/>
    <n v="2.64"/>
  </r>
  <r>
    <n v="276"/>
    <s v="STE NEJIB BEN SIID"/>
    <n v="732180"/>
    <x v="40"/>
    <m/>
    <s v="Sud ouest"/>
    <x v="2"/>
    <x v="0"/>
    <s v="Photovoltaïque"/>
    <n v="2020"/>
    <n v="28"/>
    <n v="28"/>
    <n v="0"/>
    <n v="0"/>
    <n v="0"/>
    <x v="1"/>
    <x v="7"/>
    <n v="25"/>
    <n v="69079"/>
    <n v="69.078999999999994"/>
  </r>
  <r>
    <n v="277"/>
    <s v="STE Rafik Drira"/>
    <n v="751455"/>
    <x v="40"/>
    <m/>
    <s v="Sud ouest"/>
    <x v="2"/>
    <x v="0"/>
    <s v="Photovoltaïque"/>
    <n v="2021"/>
    <n v="28"/>
    <n v="28"/>
    <n v="0"/>
    <n v="0"/>
    <n v="0"/>
    <x v="1"/>
    <x v="7"/>
    <n v="25"/>
    <n v="29729"/>
    <n v="29.728999999999999"/>
  </r>
  <r>
    <n v="278"/>
    <s v="Ghnimi HOUSSIN"/>
    <n v="751520"/>
    <x v="40"/>
    <m/>
    <s v="Sud ouest"/>
    <x v="2"/>
    <x v="0"/>
    <s v="Photovoltaïque"/>
    <n v="2020"/>
    <n v="20.16"/>
    <n v="20.16"/>
    <n v="0"/>
    <n v="0"/>
    <n v="0"/>
    <x v="1"/>
    <x v="7"/>
    <n v="21"/>
    <n v="100686"/>
    <n v="100.68600000000001"/>
  </r>
  <r>
    <n v="279"/>
    <s v="Youssef JLALLI"/>
    <n v="732350"/>
    <x v="40"/>
    <m/>
    <s v="Sud ouest"/>
    <x v="2"/>
    <x v="0"/>
    <s v="Photovoltaïque"/>
    <n v="2014"/>
    <n v="20.9"/>
    <n v="20.9"/>
    <n v="0"/>
    <n v="0"/>
    <n v="0"/>
    <x v="1"/>
    <x v="7"/>
    <n v="17"/>
    <n v="44295"/>
    <n v="44.295000000000002"/>
  </r>
  <r>
    <n v="280"/>
    <s v="STE Habib BEL AZHAR"/>
    <n v="754422"/>
    <x v="40"/>
    <m/>
    <s v="Sud ouest"/>
    <x v="2"/>
    <x v="0"/>
    <s v="Photovoltaïque"/>
    <n v="2019"/>
    <n v="16.5"/>
    <n v="16.5"/>
    <n v="0"/>
    <n v="0"/>
    <n v="0"/>
    <x v="1"/>
    <x v="7"/>
    <n v="25"/>
    <n v="49923"/>
    <n v="49.923000000000002"/>
  </r>
  <r>
    <n v="281"/>
    <s v="STE Akrimi RACHID"/>
    <n v="754469"/>
    <x v="40"/>
    <m/>
    <s v="Sud ouest"/>
    <x v="2"/>
    <x v="0"/>
    <s v="Photovoltaïque"/>
    <n v="2021"/>
    <n v="19.8"/>
    <n v="19.8"/>
    <n v="0"/>
    <n v="0"/>
    <n v="0"/>
    <x v="1"/>
    <x v="7"/>
    <n v="17"/>
    <n v="85310"/>
    <n v="85.31"/>
  </r>
  <r>
    <n v="282"/>
    <s v="STE Abdelmajid KHASKHOUSSI"/>
    <n v="740480"/>
    <x v="40"/>
    <m/>
    <s v="Sud ouest"/>
    <x v="2"/>
    <x v="0"/>
    <s v="Photovoltaïque"/>
    <n v="2020"/>
    <n v="15.07"/>
    <n v="15.07"/>
    <n v="0"/>
    <n v="0"/>
    <n v="0"/>
    <x v="1"/>
    <x v="7"/>
    <n v="21"/>
    <n v="24209"/>
    <n v="24.209"/>
  </r>
  <r>
    <n v="283"/>
    <s v="STE HAKMOUNI"/>
    <n v="744711"/>
    <x v="40"/>
    <m/>
    <s v="Sud ouest"/>
    <x v="2"/>
    <x v="0"/>
    <s v="Photovoltaïque"/>
    <n v="2021"/>
    <n v="34"/>
    <n v="34"/>
    <n v="55.42"/>
    <n v="55.42"/>
    <n v="0"/>
    <x v="1"/>
    <x v="7"/>
    <n v="0"/>
    <n v="0"/>
    <n v="0"/>
  </r>
  <r>
    <n v="284"/>
    <s v="STE HATEM BACCAR"/>
    <n v="744703"/>
    <x v="40"/>
    <m/>
    <s v="Sud ouest"/>
    <x v="2"/>
    <x v="0"/>
    <s v="Photovoltaïque"/>
    <n v="2021"/>
    <n v="22.4"/>
    <n v="22.4"/>
    <n v="0"/>
    <n v="0"/>
    <n v="0"/>
    <x v="1"/>
    <x v="7"/>
    <n v="32"/>
    <n v="235750"/>
    <n v="235.75"/>
  </r>
  <r>
    <n v="285"/>
    <s v="STE HEDI AGRICOLE"/>
    <n v="744711"/>
    <x v="40"/>
    <m/>
    <s v="Sud ouest"/>
    <x v="2"/>
    <x v="0"/>
    <s v="Photovoltaïque"/>
    <n v="2019"/>
    <n v="30.8"/>
    <n v="30.8"/>
    <n v="51.7"/>
    <n v="51.7"/>
    <n v="0"/>
    <x v="1"/>
    <x v="7"/>
    <n v="21"/>
    <n v="90359"/>
    <n v="90.358999999999995"/>
  </r>
  <r>
    <n v="286"/>
    <s v="SOHAG"/>
    <n v="709120"/>
    <x v="14"/>
    <n v="86"/>
    <s v="Sud ouest"/>
    <x v="2"/>
    <x v="0"/>
    <s v="Photovoltaïque"/>
    <n v="2020"/>
    <n v="216.07"/>
    <n v="216.07"/>
    <n v="0"/>
    <n v="0"/>
    <n v="0"/>
    <x v="0"/>
    <x v="7"/>
    <n v="41"/>
    <n v="587231"/>
    <n v="587.23099999999999"/>
  </r>
  <r>
    <n v="287"/>
    <s v="STE JAWAHER"/>
    <n v="709694"/>
    <x v="14"/>
    <n v="86"/>
    <s v="Sud ouest"/>
    <x v="2"/>
    <x v="0"/>
    <s v="Photovoltaïque"/>
    <n v="2020"/>
    <n v="126.72"/>
    <n v="126.72"/>
    <n v="0"/>
    <n v="0"/>
    <n v="0"/>
    <x v="1"/>
    <x v="7"/>
    <n v="47"/>
    <n v="224506"/>
    <n v="224.506"/>
  </r>
  <r>
    <n v="288"/>
    <s v="SSB SANTÉ Kasserine"/>
    <n v="703420"/>
    <x v="14"/>
    <n v="86"/>
    <s v="Sud ouest"/>
    <x v="11"/>
    <x v="0"/>
    <s v="Photovoltaïque"/>
    <n v="2013"/>
    <n v="16"/>
    <n v="16"/>
    <n v="20.8"/>
    <n v="15.1"/>
    <n v="5.7000000000000011"/>
    <x v="0"/>
    <x v="7"/>
    <n v="100"/>
    <n v="106613"/>
    <n v="106.613"/>
  </r>
  <r>
    <n v="289"/>
    <s v="STE SINABIDINE"/>
    <n v="707110"/>
    <x v="14"/>
    <n v="86"/>
    <s v="Sud ouest"/>
    <x v="2"/>
    <x v="0"/>
    <s v="Photovoltaïque"/>
    <n v="2021"/>
    <n v="66"/>
    <n v="66"/>
    <n v="54.2"/>
    <n v="54.2"/>
    <n v="0"/>
    <x v="1"/>
    <x v="7"/>
    <n v="25"/>
    <n v="168174"/>
    <n v="168.17400000000001"/>
  </r>
  <r>
    <n v="290"/>
    <s v="Ste Zineabidin misaoui"/>
    <n v="707190"/>
    <x v="14"/>
    <n v="86"/>
    <s v="Sud ouest"/>
    <x v="2"/>
    <x v="0"/>
    <s v="Photovoltaïque"/>
    <n v="2019"/>
    <n v="38"/>
    <n v="38"/>
    <n v="63.8"/>
    <n v="63.8"/>
    <n v="0"/>
    <x v="1"/>
    <x v="7"/>
    <n v="21"/>
    <n v="38791"/>
    <n v="38.790999999999997"/>
  </r>
  <r>
    <n v="291"/>
    <s v="El Tifi Hadi"/>
    <n v="725430"/>
    <x v="14"/>
    <n v="86"/>
    <s v="Sud ouest"/>
    <x v="2"/>
    <x v="0"/>
    <s v="Photovoltaïque"/>
    <n v="2020"/>
    <n v="18.399999999999999"/>
    <n v="18"/>
    <n v="0"/>
    <n v="0"/>
    <n v="0"/>
    <x v="1"/>
    <x v="7"/>
    <n v="21"/>
    <n v="102256"/>
    <n v="102.256"/>
  </r>
  <r>
    <n v="292"/>
    <s v="Sergaz Sbitla"/>
    <n v="710600"/>
    <x v="14"/>
    <n v="86"/>
    <s v="Sud ouest"/>
    <x v="4"/>
    <x v="3"/>
    <s v="Turbine à Gaz"/>
    <n v="2021"/>
    <n v="1600"/>
    <n v="400"/>
    <n v="349.375"/>
    <n v="349.375"/>
    <n v="0"/>
    <x v="1"/>
    <x v="7"/>
    <n v="600"/>
    <n v="734668"/>
    <n v="734.66800000000001"/>
  </r>
  <r>
    <n v="293"/>
    <s v="Sergaz Feriana"/>
    <n v="729800"/>
    <x v="14"/>
    <n v="86"/>
    <s v="Sud ouest"/>
    <x v="4"/>
    <x v="3"/>
    <s v="Turbine à Gaz"/>
    <n v="2013"/>
    <n v="3200"/>
    <n v="800"/>
    <n v="217.798"/>
    <n v="217.798"/>
    <n v="0"/>
    <x v="1"/>
    <x v="7"/>
    <n v="900"/>
    <n v="2589442"/>
    <n v="2589.442"/>
  </r>
  <r>
    <n v="294"/>
    <s v="Sergaz korba"/>
    <n v="999999"/>
    <x v="25"/>
    <n v="77"/>
    <s v="Nord"/>
    <x v="4"/>
    <x v="3"/>
    <s v="Turbine à Gaz"/>
    <n v="2019"/>
    <n v="1600"/>
    <n v="400"/>
    <n v="110.256"/>
    <n v="110.256"/>
    <n v="0"/>
    <x v="1"/>
    <x v="7"/>
    <n v="0"/>
    <n v="0"/>
    <n v="0"/>
  </r>
  <r>
    <n v="295"/>
    <s v="Sergaz Haouria"/>
    <n v="999999"/>
    <x v="41"/>
    <m/>
    <s v="Nord"/>
    <x v="4"/>
    <x v="3"/>
    <s v="Turbine à Gaz"/>
    <n v="2014"/>
    <n v="3200"/>
    <n v="400"/>
    <n v="25.657"/>
    <n v="25.657"/>
    <n v="0"/>
    <x v="1"/>
    <x v="7"/>
    <n v="0"/>
    <n v="0"/>
    <n v="0"/>
  </r>
  <r>
    <n v="296"/>
    <s v="STE ZAIDI Rachid"/>
    <n v="729180"/>
    <x v="14"/>
    <n v="86"/>
    <s v="Sud ouest"/>
    <x v="2"/>
    <x v="0"/>
    <s v="Photovoltaïque"/>
    <n v="2021"/>
    <n v="24"/>
    <n v="24"/>
    <n v="0"/>
    <n v="0"/>
    <n v="0"/>
    <x v="1"/>
    <x v="7"/>
    <n v="21"/>
    <n v="52299"/>
    <n v="52.298999999999999"/>
  </r>
  <r>
    <n v="297"/>
    <s v="CRDA garaat Ennaam"/>
    <n v="725257"/>
    <x v="14"/>
    <n v="86"/>
    <s v="Sud ouest"/>
    <x v="2"/>
    <x v="0"/>
    <s v="Photovoltaïque"/>
    <n v="2007"/>
    <n v="5"/>
    <n v="5"/>
    <n v="8.25"/>
    <n v="8.25"/>
    <n v="0"/>
    <x v="1"/>
    <x v="7"/>
    <n v="63"/>
    <n v="130906"/>
    <n v="130.90600000000001"/>
  </r>
  <r>
    <n v="298"/>
    <s v="CRDA AMAIRIA"/>
    <n v="725135"/>
    <x v="14"/>
    <n v="86"/>
    <s v="Sud ouest"/>
    <x v="2"/>
    <x v="0"/>
    <s v="Photovoltaïque"/>
    <n v="1982"/>
    <n v="12"/>
    <n v="12"/>
    <n v="19.8"/>
    <n v="19.8"/>
    <n v="0"/>
    <x v="0"/>
    <x v="7"/>
    <n v="63"/>
    <n v="178606"/>
    <n v="178.60599999999999"/>
  </r>
  <r>
    <n v="299"/>
    <s v="SNCTPA"/>
    <n v="703120"/>
    <x v="14"/>
    <n v="86"/>
    <s v="Sud ouest"/>
    <x v="8"/>
    <x v="4"/>
    <s v="Turbine vapeur"/>
    <n v="2007"/>
    <n v="2500"/>
    <n v="2200"/>
    <n v="0"/>
    <n v="0"/>
    <n v="0"/>
    <x v="0"/>
    <x v="7"/>
    <n v="100"/>
    <n v="209412"/>
    <n v="209.41200000000001"/>
  </r>
  <r>
    <n v="300"/>
    <s v="Hôpital FOUSANA"/>
    <n v="722150"/>
    <x v="14"/>
    <n v="86"/>
    <s v="Sud ouest"/>
    <x v="11"/>
    <x v="0"/>
    <s v="Photovoltaïque"/>
    <n v="1982"/>
    <n v="7.3"/>
    <n v="7.3"/>
    <n v="11.9"/>
    <n v="11.9"/>
    <n v="0"/>
    <x v="0"/>
    <x v="7"/>
    <n v="200"/>
    <n v="113974"/>
    <n v="113.974"/>
  </r>
  <r>
    <n v="301"/>
    <s v="GDA SFISIFA"/>
    <n v="709861"/>
    <x v="14"/>
    <n v="86"/>
    <s v="Sud ouest"/>
    <x v="2"/>
    <x v="0"/>
    <s v="Photovoltaïque"/>
    <n v="2021"/>
    <n v="3"/>
    <n v="3"/>
    <n v="0"/>
    <n v="0"/>
    <n v="0"/>
    <x v="0"/>
    <x v="7"/>
    <n v="75"/>
    <n v="87127"/>
    <n v="87.126999999999995"/>
  </r>
  <r>
    <n v="302"/>
    <s v="GDA RABAIIA"/>
    <n v="709140"/>
    <x v="14"/>
    <n v="86"/>
    <s v="Sud ouest"/>
    <x v="2"/>
    <x v="0"/>
    <s v="Photovoltaïque"/>
    <n v="2015"/>
    <n v="8"/>
    <n v="8"/>
    <n v="0"/>
    <n v="0"/>
    <n v="0"/>
    <x v="0"/>
    <x v="7"/>
    <n v="24"/>
    <n v="70677"/>
    <n v="70.677000000000007"/>
  </r>
  <r>
    <n v="303"/>
    <s v="SITEP"/>
    <n v="60560"/>
    <x v="0"/>
    <n v="60"/>
    <s v="Tunis"/>
    <x v="6"/>
    <x v="3"/>
    <s v="Turbine à Gaz"/>
    <n v="2018"/>
    <n v="22500"/>
    <n v="12300"/>
    <n v="103372"/>
    <n v="103372"/>
    <n v="0"/>
    <x v="1"/>
    <x v="7"/>
    <n v="100"/>
    <n v="206040"/>
    <n v="206.04"/>
  </r>
  <r>
    <n v="304"/>
    <s v="CGG GOLAA"/>
    <n v="922570"/>
    <x v="39"/>
    <m/>
    <s v="Sud"/>
    <x v="1"/>
    <x v="0"/>
    <s v="Photovoltaïque"/>
    <n v="1972"/>
    <n v="5.5"/>
    <n v="5.5"/>
    <n v="0"/>
    <n v="0"/>
    <n v="0"/>
    <x v="0"/>
    <x v="7"/>
    <n v="80"/>
    <n v="73734"/>
    <n v="73.733999999999995"/>
  </r>
  <r>
    <n v="305"/>
    <s v="CGG JEMNA"/>
    <n v="923140"/>
    <x v="39"/>
    <m/>
    <s v="Sud"/>
    <x v="1"/>
    <x v="0"/>
    <s v="Photovoltaïque"/>
    <n v="2012"/>
    <n v="5.5"/>
    <n v="5.5"/>
    <n v="0"/>
    <n v="0"/>
    <n v="0"/>
    <x v="0"/>
    <x v="7"/>
    <n v="0"/>
    <n v="0"/>
    <n v="0"/>
  </r>
  <r>
    <n v="306"/>
    <s v="STE Badri Abdelkhalek"/>
    <n v="752636"/>
    <x v="40"/>
    <m/>
    <s v="Sud ouest"/>
    <x v="2"/>
    <x v="0"/>
    <s v="Photovoltaïque"/>
    <n v="2018"/>
    <n v="18"/>
    <n v="18"/>
    <n v="29.7"/>
    <n v="29.7"/>
    <n v="0"/>
    <x v="1"/>
    <x v="7"/>
    <n v="17"/>
    <n v="48367"/>
    <n v="48.366999999999997"/>
  </r>
  <r>
    <n v="307"/>
    <s v="STE Neila MSALBI"/>
    <n v="754405"/>
    <x v="40"/>
    <m/>
    <s v="Sud ouest"/>
    <x v="2"/>
    <x v="0"/>
    <s v="Photovoltaïque"/>
    <n v="2018"/>
    <n v="12"/>
    <n v="12"/>
    <n v="0"/>
    <n v="0"/>
    <n v="0"/>
    <x v="1"/>
    <x v="7"/>
    <n v="25"/>
    <n v="8016"/>
    <n v="8.016"/>
  </r>
  <r>
    <n v="308"/>
    <s v="Perenco"/>
    <n v="999999"/>
    <x v="38"/>
    <n v="94"/>
    <s v="Sud"/>
    <x v="3"/>
    <x v="3"/>
    <s v="Moteur"/>
    <n v="1964"/>
    <n v="2000"/>
    <n v="400"/>
    <n v="260"/>
    <n v="260"/>
    <n v="0"/>
    <x v="1"/>
    <x v="7"/>
    <n v="0"/>
    <n v="0"/>
    <n v="0"/>
  </r>
  <r>
    <n v="309"/>
    <s v="Goupe de sante hassi frid"/>
    <n v="703110"/>
    <x v="14"/>
    <n v="86"/>
    <s v="Sud ouest"/>
    <x v="11"/>
    <x v="0"/>
    <s v="Photovoltaïque"/>
    <n v="2017"/>
    <n v="7.2"/>
    <n v="7.2"/>
    <n v="11.8"/>
    <n v="10.199999999999999"/>
    <n v="1.6000000000000014"/>
    <x v="0"/>
    <x v="7"/>
    <n v="315"/>
    <n v="356494"/>
    <n v="356.49400000000003"/>
  </r>
  <r>
    <n v="310"/>
    <s v="Centre SERT FORMATION ENERGIE"/>
    <n v="954600"/>
    <x v="27"/>
    <n v="98"/>
    <s v="Sud"/>
    <x v="11"/>
    <x v="0"/>
    <s v="Photovoltaïque"/>
    <n v="2017"/>
    <n v="14.3"/>
    <n v="14.3"/>
    <n v="20.09"/>
    <n v="12.6"/>
    <n v="7.49"/>
    <x v="0"/>
    <x v="7"/>
    <n v="100"/>
    <n v="58250"/>
    <n v="58.25"/>
  </r>
  <r>
    <n v="311"/>
    <s v="STE HIND SALLEMI"/>
    <n v="877215"/>
    <x v="34"/>
    <n v="65"/>
    <s v="Sfax"/>
    <x v="2"/>
    <x v="0"/>
    <s v="Photovoltaïque"/>
    <n v="2016"/>
    <n v="15"/>
    <n v="15"/>
    <n v="25.8"/>
    <n v="25.8"/>
    <n v="0"/>
    <x v="1"/>
    <x v="7"/>
    <n v="0"/>
    <n v="0"/>
    <n v="0"/>
  </r>
  <r>
    <n v="312"/>
    <s v="STE HEND SALLAMI"/>
    <n v="877215"/>
    <x v="34"/>
    <n v="65"/>
    <s v="Sfax"/>
    <x v="2"/>
    <x v="0"/>
    <s v="Photovoltaïque"/>
    <n v="2020"/>
    <n v="15"/>
    <n v="15"/>
    <n v="24.8"/>
    <n v="24.8"/>
    <n v="0"/>
    <x v="1"/>
    <x v="7"/>
    <n v="0"/>
    <n v="0"/>
    <n v="0"/>
  </r>
  <r>
    <n v="313"/>
    <s v="Lycée Américain"/>
    <n v="216351"/>
    <x v="3"/>
    <n v="69"/>
    <s v="Tunis"/>
    <x v="11"/>
    <x v="0"/>
    <s v="Photovoltaïque"/>
    <n v="2008"/>
    <n v="150.41499999999999"/>
    <n v="150.41499999999999"/>
    <n v="201.136"/>
    <n v="180.4"/>
    <n v="20.736000000000001"/>
    <x v="0"/>
    <x v="7"/>
    <n v="550"/>
    <n v="460619"/>
    <n v="460.61900000000003"/>
  </r>
  <r>
    <n v="314"/>
    <s v="BSB TOYOTA"/>
    <n v="226530"/>
    <x v="3"/>
    <n v="69"/>
    <s v="Tunis"/>
    <x v="11"/>
    <x v="0"/>
    <s v="Photovoltaïque"/>
    <n v="2012"/>
    <n v="11.13"/>
    <n v="11.13"/>
    <n v="7.6"/>
    <n v="5.7"/>
    <n v="2"/>
    <x v="0"/>
    <x v="7"/>
    <n v="200"/>
    <n v="328684"/>
    <n v="328.68400000000003"/>
  </r>
  <r>
    <n v="315"/>
    <s v="Centre de formation"/>
    <n v="204705"/>
    <x v="30"/>
    <m/>
    <s v="Tunis"/>
    <x v="2"/>
    <x v="0"/>
    <s v="Photovoltaïque"/>
    <n v="2017"/>
    <n v="10"/>
    <n v="10"/>
    <n v="0"/>
    <n v="0"/>
    <n v="0"/>
    <x v="0"/>
    <x v="7"/>
    <n v="63"/>
    <n v="5512"/>
    <n v="5.5119999999999996"/>
  </r>
  <r>
    <n v="316"/>
    <s v="Ste Alimentaire méditerranée"/>
    <n v="199800"/>
    <x v="30"/>
    <m/>
    <s v="Tunis"/>
    <x v="2"/>
    <x v="0"/>
    <s v="Photovoltaïque"/>
    <n v="2015"/>
    <n v="20.100000000000001"/>
    <n v="20.100000000000001"/>
    <n v="0"/>
    <n v="0"/>
    <n v="0"/>
    <x v="0"/>
    <x v="7"/>
    <n v="40"/>
    <n v="46899"/>
    <n v="46.899000000000001"/>
  </r>
  <r>
    <n v="317"/>
    <s v="MEDICEF"/>
    <n v="103360"/>
    <x v="42"/>
    <m/>
    <s v="Tunis"/>
    <x v="6"/>
    <x v="1"/>
    <s v="Moteur"/>
    <n v="2016"/>
    <n v="793"/>
    <n v="793"/>
    <n v="0"/>
    <n v="0"/>
    <n v="0"/>
    <x v="0"/>
    <x v="7"/>
    <n v="1000"/>
    <n v="2758177"/>
    <n v="2758.1770000000001"/>
  </r>
  <r>
    <n v="318"/>
    <s v="STE MED FRUITS"/>
    <n v="134820"/>
    <x v="1"/>
    <n v="62"/>
    <s v="Tunis"/>
    <x v="1"/>
    <x v="0"/>
    <s v="Photovoltaïque"/>
    <n v="2021"/>
    <n v="172.8"/>
    <n v="172.8"/>
    <n v="0"/>
    <n v="0"/>
    <n v="0"/>
    <x v="0"/>
    <x v="7"/>
    <n v="200"/>
    <n v="491167"/>
    <n v="491.16699999999997"/>
  </r>
  <r>
    <n v="319"/>
    <s v="SOTIEM"/>
    <n v="133520"/>
    <x v="1"/>
    <n v="62"/>
    <s v="Tunis"/>
    <x v="9"/>
    <x v="0"/>
    <s v="Photovoltaïque"/>
    <n v="2021"/>
    <n v="21.6"/>
    <n v="21.6"/>
    <n v="0"/>
    <n v="0"/>
    <n v="0"/>
    <x v="0"/>
    <x v="7"/>
    <n v="100"/>
    <n v="50571"/>
    <n v="50.570999999999998"/>
  </r>
  <r>
    <n v="320"/>
    <s v="Ste compto"/>
    <n v="163660"/>
    <x v="1"/>
    <n v="62"/>
    <s v="Tunis"/>
    <x v="11"/>
    <x v="0"/>
    <s v="Photovoltaïque"/>
    <n v="2019"/>
    <n v="35.840000000000003"/>
    <n v="35.840000000000003"/>
    <n v="0"/>
    <n v="0"/>
    <n v="0"/>
    <x v="0"/>
    <x v="7"/>
    <n v="65"/>
    <n v="50477"/>
    <n v="50.476999999999997"/>
  </r>
  <r>
    <n v="321"/>
    <s v="Ste winthrop pharma"/>
    <n v="115720"/>
    <x v="1"/>
    <n v="62"/>
    <s v="Tunis"/>
    <x v="6"/>
    <x v="1"/>
    <s v="Moteur"/>
    <n v="2021"/>
    <n v="800"/>
    <n v="800"/>
    <n v="0"/>
    <n v="0"/>
    <n v="0"/>
    <x v="0"/>
    <x v="7"/>
    <n v="1500"/>
    <n v="5772884"/>
    <n v="5772.884"/>
  </r>
  <r>
    <n v="322"/>
    <s v="STE Afrique froid"/>
    <n v="274143"/>
    <x v="4"/>
    <n v="66"/>
    <s v="Tunis"/>
    <x v="9"/>
    <x v="0"/>
    <s v="Photovoltaïque"/>
    <n v="2020"/>
    <n v="19.8"/>
    <n v="19.8"/>
    <n v="0"/>
    <n v="0"/>
    <n v="0"/>
    <x v="0"/>
    <x v="7"/>
    <n v="160"/>
    <n v="40746"/>
    <n v="40.746000000000002"/>
  </r>
  <r>
    <n v="323"/>
    <s v="Ginen2"/>
    <n v="279230"/>
    <x v="4"/>
    <n v="66"/>
    <s v="Tunis"/>
    <x v="2"/>
    <x v="0"/>
    <s v="Photovoltaïque"/>
    <n v="2021"/>
    <n v="75.3"/>
    <n v="75.3"/>
    <n v="0"/>
    <n v="0"/>
    <n v="0"/>
    <x v="0"/>
    <x v="7"/>
    <n v="80"/>
    <n v="228988"/>
    <n v="228.988"/>
  </r>
  <r>
    <n v="324"/>
    <s v="Ginen 1"/>
    <n v="279225"/>
    <x v="4"/>
    <n v="66"/>
    <s v="Tunis"/>
    <x v="2"/>
    <x v="0"/>
    <s v="Photovoltaïque"/>
    <n v="2020"/>
    <n v="78.400000000000006"/>
    <n v="78.400000000000006"/>
    <n v="0"/>
    <n v="0"/>
    <n v="0"/>
    <x v="0"/>
    <x v="7"/>
    <n v="80"/>
    <n v="261382"/>
    <n v="261.38200000000001"/>
  </r>
  <r>
    <n v="325"/>
    <s v="Genen 4"/>
    <n v="279334"/>
    <x v="4"/>
    <n v="66"/>
    <s v="Tunis"/>
    <x v="2"/>
    <x v="0"/>
    <s v="Photovoltaïque"/>
    <n v="2020"/>
    <n v="65"/>
    <n v="65"/>
    <n v="0"/>
    <n v="0"/>
    <n v="0"/>
    <x v="0"/>
    <x v="7"/>
    <n v="0"/>
    <n v="0"/>
    <n v="0"/>
  </r>
  <r>
    <n v="326"/>
    <s v="Genen 3"/>
    <n v="279235"/>
    <x v="4"/>
    <n v="66"/>
    <s v="Tunis"/>
    <x v="2"/>
    <x v="0"/>
    <s v="Photovoltaïque"/>
    <n v="2020"/>
    <n v="105.19"/>
    <n v="105.19"/>
    <n v="0"/>
    <n v="0"/>
    <n v="0"/>
    <x v="0"/>
    <x v="7"/>
    <n v="95"/>
    <n v="308557"/>
    <n v="308.55700000000002"/>
  </r>
  <r>
    <n v="327"/>
    <s v="ISGI SFAX"/>
    <n v="850250"/>
    <x v="18"/>
    <n v="87"/>
    <s v="Sfax"/>
    <x v="11"/>
    <x v="0"/>
    <s v="Photovoltaïque"/>
    <n v="2022"/>
    <n v="70.52"/>
    <n v="70.52"/>
    <n v="0"/>
    <n v="0"/>
    <n v="0"/>
    <x v="0"/>
    <x v="7"/>
    <n v="400"/>
    <n v="250047"/>
    <n v="250.047"/>
  </r>
  <r>
    <n v="328"/>
    <s v="Tasmid"/>
    <n v="285065"/>
    <x v="4"/>
    <n v="66"/>
    <s v="Tunis"/>
    <x v="6"/>
    <x v="0"/>
    <s v="Photovoltaïque"/>
    <n v="2017"/>
    <n v="63"/>
    <n v="63"/>
    <n v="12.4"/>
    <n v="12.4"/>
    <n v="1"/>
    <x v="0"/>
    <x v="7"/>
    <n v="200"/>
    <n v="80257"/>
    <n v="80.257000000000005"/>
  </r>
  <r>
    <n v="329"/>
    <s v="Shell morneg"/>
    <n v="137530"/>
    <x v="1"/>
    <n v="62"/>
    <s v="Tunis"/>
    <x v="11"/>
    <x v="0"/>
    <s v="Photovoltaïque"/>
    <n v="2019"/>
    <n v="55.9"/>
    <n v="55.9"/>
    <n v="12.829000000000001"/>
    <n v="10.17"/>
    <n v="2.657"/>
    <x v="0"/>
    <x v="7"/>
    <n v="80"/>
    <n v="75951"/>
    <n v="75.950999999999993"/>
  </r>
  <r>
    <n v="330"/>
    <s v="ANME"/>
    <n v="28020"/>
    <x v="0"/>
    <n v="60"/>
    <s v="Tunis"/>
    <x v="9"/>
    <x v="0"/>
    <s v="Photovoltaïque"/>
    <n v="2016"/>
    <n v="9"/>
    <n v="9"/>
    <n v="14.08"/>
    <n v="14.08"/>
    <n v="1"/>
    <x v="0"/>
    <x v="7"/>
    <n v="300"/>
    <n v="137541"/>
    <n v="137.541"/>
  </r>
  <r>
    <n v="331"/>
    <s v="ANME"/>
    <n v="28020"/>
    <x v="0"/>
    <n v="60"/>
    <s v="Tunis"/>
    <x v="11"/>
    <x v="0"/>
    <s v="Photovoltaïque"/>
    <n v="2016"/>
    <n v="7.56"/>
    <n v="7.56"/>
    <n v="12.2"/>
    <n v="12.2"/>
    <n v="1"/>
    <x v="0"/>
    <x v="7"/>
    <n v="0"/>
    <n v="0"/>
    <n v="0"/>
  </r>
  <r>
    <n v="332"/>
    <s v="ANME"/>
    <n v="28020"/>
    <x v="0"/>
    <n v="60"/>
    <s v="Tunis"/>
    <x v="11"/>
    <x v="0"/>
    <s v="Photovoltaïque"/>
    <n v="2016"/>
    <n v="3"/>
    <n v="3"/>
    <n v="4.2"/>
    <n v="4.2"/>
    <n v="1"/>
    <x v="0"/>
    <x v="7"/>
    <n v="0"/>
    <n v="0"/>
    <n v="0"/>
  </r>
  <r>
    <n v="333"/>
    <s v="ENIT"/>
    <n v="74300"/>
    <x v="0"/>
    <n v="60"/>
    <s v="Tunis"/>
    <x v="11"/>
    <x v="0"/>
    <s v="Photovoltaïque"/>
    <n v="2016"/>
    <n v="20"/>
    <n v="20"/>
    <n v="36"/>
    <n v="36"/>
    <n v="1"/>
    <x v="0"/>
    <x v="7"/>
    <n v="250"/>
    <n v="364688"/>
    <n v="364.68799999999999"/>
  </r>
  <r>
    <n v="334"/>
    <s v="REEMI"/>
    <n v="257630"/>
    <x v="43"/>
    <n v="70"/>
    <s v="Tunis"/>
    <x v="9"/>
    <x v="0"/>
    <s v="Photovoltaïque"/>
    <n v="2020"/>
    <n v="19.8"/>
    <n v="19.8"/>
    <n v="0"/>
    <n v="0"/>
    <n v="0"/>
    <x v="0"/>
    <x v="7"/>
    <n v="100"/>
    <n v="45758"/>
    <n v="45.758000000000003"/>
  </r>
  <r>
    <n v="335"/>
    <s v="Hôtel National"/>
    <n v="16220"/>
    <x v="0"/>
    <n v="60"/>
    <s v="Tunis"/>
    <x v="11"/>
    <x v="0"/>
    <s v="Photovoltaïque"/>
    <n v="2020"/>
    <n v="40"/>
    <n v="40"/>
    <n v="0"/>
    <n v="0"/>
    <n v="0"/>
    <x v="0"/>
    <x v="7"/>
    <n v="400"/>
    <n v="141406"/>
    <n v="141.40600000000001"/>
  </r>
  <r>
    <n v="336"/>
    <s v="LYCÉE SPORTIF"/>
    <n v="60010"/>
    <x v="0"/>
    <n v="60"/>
    <s v="Tunis"/>
    <x v="11"/>
    <x v="0"/>
    <s v="Photovoltaïque"/>
    <n v="2019"/>
    <n v="30"/>
    <n v="30"/>
    <n v="0"/>
    <n v="0"/>
    <n v="0"/>
    <x v="0"/>
    <x v="7"/>
    <n v="100"/>
    <n v="115163"/>
    <n v="115.163"/>
  </r>
  <r>
    <n v="337"/>
    <s v="Station VIVO ENERGIE"/>
    <n v="245035"/>
    <x v="43"/>
    <n v="70"/>
    <s v="Tunis"/>
    <x v="11"/>
    <x v="0"/>
    <s v="Photovoltaïque"/>
    <n v="2019"/>
    <n v="15.9"/>
    <n v="15.9"/>
    <n v="19.908000000000001"/>
    <n v="12.848000000000001"/>
    <n v="7.06"/>
    <x v="0"/>
    <x v="7"/>
    <n v="135"/>
    <n v="61169"/>
    <n v="61.168999999999997"/>
  </r>
  <r>
    <n v="338"/>
    <s v="Bibliothèque nationale"/>
    <n v="240485"/>
    <x v="43"/>
    <n v="70"/>
    <s v="Tunis"/>
    <x v="11"/>
    <x v="0"/>
    <s v="Photovoltaïque"/>
    <n v="2020"/>
    <n v="80.3"/>
    <n v="80.3"/>
    <n v="0"/>
    <n v="0"/>
    <n v="0"/>
    <x v="0"/>
    <x v="7"/>
    <n v="650"/>
    <n v="1035977"/>
    <n v="1035.9770000000001"/>
  </r>
  <r>
    <n v="339"/>
    <s v="CSFEMEBT"/>
    <n v="38470"/>
    <x v="0"/>
    <n v="60"/>
    <s v="Tunis"/>
    <x v="11"/>
    <x v="0"/>
    <s v="Photovoltaïque"/>
    <n v="2019"/>
    <n v="5.4"/>
    <n v="5.4"/>
    <n v="5.9"/>
    <n v="5.9"/>
    <n v="1"/>
    <x v="0"/>
    <x v="7"/>
    <n v="35"/>
    <n v="43035"/>
    <n v="43.034999999999997"/>
  </r>
  <r>
    <n v="340"/>
    <s v="CSFEMEBT"/>
    <n v="38470"/>
    <x v="0"/>
    <n v="60"/>
    <s v="Tunis"/>
    <x v="11"/>
    <x v="0"/>
    <s v="Photovoltaïque"/>
    <n v="2017"/>
    <n v="2.9"/>
    <n v="2.9"/>
    <n v="4"/>
    <n v="4"/>
    <n v="1"/>
    <x v="0"/>
    <x v="7"/>
    <n v="0"/>
    <n v="0"/>
    <n v="0"/>
  </r>
  <r>
    <n v="341"/>
    <s v="CSFEMEBT"/>
    <n v="48470"/>
    <x v="0"/>
    <n v="60"/>
    <s v="Tunis"/>
    <x v="11"/>
    <x v="0"/>
    <s v="Photovoltaïque"/>
    <n v="2015"/>
    <n v="3.3"/>
    <n v="3.3"/>
    <n v="4.0999999999999996"/>
    <n v="4.0999999999999996"/>
    <n v="1"/>
    <x v="0"/>
    <x v="7"/>
    <n v="0"/>
    <n v="0"/>
    <n v="0"/>
  </r>
  <r>
    <n v="342"/>
    <s v="CSFEK"/>
    <n v="673230"/>
    <x v="33"/>
    <m/>
    <s v="Centre"/>
    <x v="11"/>
    <x v="0"/>
    <s v="Photovoltaïque"/>
    <n v="2019"/>
    <n v="5.36"/>
    <n v="5.36"/>
    <n v="5.73"/>
    <n v="5.73"/>
    <n v="1"/>
    <x v="0"/>
    <x v="7"/>
    <n v="200"/>
    <n v="78282"/>
    <n v="78.281999999999996"/>
  </r>
  <r>
    <n v="343"/>
    <s v="CSFEK"/>
    <n v="673230"/>
    <x v="33"/>
    <m/>
    <s v="Centre"/>
    <x v="11"/>
    <x v="0"/>
    <s v="Photovoltaïque"/>
    <n v="2018"/>
    <n v="5.36"/>
    <n v="5.36"/>
    <n v="7.6"/>
    <n v="7.6"/>
    <n v="1"/>
    <x v="0"/>
    <x v="7"/>
    <n v="0"/>
    <n v="0"/>
    <n v="0"/>
  </r>
  <r>
    <n v="344"/>
    <s v="CSFEK"/>
    <n v="673230"/>
    <x v="33"/>
    <m/>
    <s v="Centre"/>
    <x v="11"/>
    <x v="0"/>
    <s v="Photovoltaïque"/>
    <n v="2017"/>
    <n v="2.4"/>
    <n v="2.4"/>
    <n v="3.4"/>
    <n v="3.4"/>
    <n v="1"/>
    <x v="0"/>
    <x v="7"/>
    <n v="0"/>
    <n v="0"/>
    <n v="0"/>
  </r>
  <r>
    <n v="345"/>
    <s v="Garde nationale ouina"/>
    <n v="50800"/>
    <x v="0"/>
    <n v="60"/>
    <s v="Tunis"/>
    <x v="11"/>
    <x v="0"/>
    <s v="Photovoltaïque"/>
    <n v="2020"/>
    <n v="16.12"/>
    <n v="16.12"/>
    <n v="0"/>
    <n v="0"/>
    <n v="0"/>
    <x v="0"/>
    <x v="7"/>
    <n v="400"/>
    <n v="759691"/>
    <n v="759.69100000000003"/>
  </r>
  <r>
    <n v="346"/>
    <s v="Hôpital kelibia"/>
    <n v="412650"/>
    <x v="41"/>
    <m/>
    <s v="Nord"/>
    <x v="11"/>
    <x v="0"/>
    <s v="Photovoltaïque"/>
    <n v="2021"/>
    <n v="50.22"/>
    <n v="50.22"/>
    <n v="0"/>
    <n v="0"/>
    <n v="0"/>
    <x v="0"/>
    <x v="7"/>
    <n v="200"/>
    <n v="173018"/>
    <n v="173.018"/>
  </r>
  <r>
    <n v="347"/>
    <s v="Ste tozaghran"/>
    <n v="418820"/>
    <x v="41"/>
    <m/>
    <s v="Nord"/>
    <x v="2"/>
    <x v="0"/>
    <s v="Photovoltaïque"/>
    <n v="2020"/>
    <n v="418.28"/>
    <n v="418.28"/>
    <n v="0"/>
    <n v="0"/>
    <n v="0"/>
    <x v="0"/>
    <x v="7"/>
    <n v="300"/>
    <n v="1200693"/>
    <n v="1200.693"/>
  </r>
  <r>
    <n v="348"/>
    <s v="Ste yassine"/>
    <n v="418900"/>
    <x v="41"/>
    <m/>
    <s v="Nord"/>
    <x v="2"/>
    <x v="0"/>
    <s v="Photovoltaïque"/>
    <n v="2020"/>
    <n v="188.02500000000001"/>
    <n v="188.02500000000001"/>
    <n v="0"/>
    <n v="0"/>
    <n v="0"/>
    <x v="0"/>
    <x v="7"/>
    <n v="160"/>
    <n v="419963"/>
    <n v="419.96300000000002"/>
  </r>
  <r>
    <n v="349"/>
    <s v="Henkel Tunisie"/>
    <n v="869040"/>
    <x v="19"/>
    <n v="91"/>
    <s v="Sfax"/>
    <x v="6"/>
    <x v="0"/>
    <s v="Photovoltaïque"/>
    <n v="2021"/>
    <n v="191"/>
    <n v="191"/>
    <n v="0"/>
    <n v="0"/>
    <n v="0"/>
    <x v="0"/>
    <x v="7"/>
    <n v="0"/>
    <n v="0"/>
    <n v="0"/>
  </r>
  <r>
    <n v="3"/>
    <s v="Azur 2"/>
    <n v="291394"/>
    <x v="5"/>
    <n v="71"/>
    <s v="Nord"/>
    <x v="8"/>
    <x v="1"/>
    <s v="Turbine à Gaz"/>
    <n v="2021"/>
    <n v="5000"/>
    <n v="4000"/>
    <n v="0"/>
    <n v="0"/>
    <n v="0"/>
    <x v="0"/>
    <x v="7"/>
    <n v="5000"/>
    <n v="542"/>
    <n v="0.54200000000000004"/>
  </r>
  <r>
    <n v="53"/>
    <s v="Étiquettes et Accessoires"/>
    <n v="74510"/>
    <x v="2"/>
    <n v="61"/>
    <s v="Tunis"/>
    <x v="5"/>
    <x v="0"/>
    <s v="Photovoltaïque"/>
    <n v="2021"/>
    <n v="70.349999999999994"/>
    <n v="70.349999999999994"/>
    <n v="0"/>
    <n v="0"/>
    <n v="0"/>
    <x v="0"/>
    <x v="7"/>
    <n v="160"/>
    <n v="189083"/>
    <n v="189.083"/>
  </r>
  <r>
    <n v="54"/>
    <s v="Bouchamaoui A R Industries"/>
    <n v="40010"/>
    <x v="0"/>
    <n v="60"/>
    <s v="Tunis"/>
    <x v="11"/>
    <x v="0"/>
    <s v="Photovoltaïque"/>
    <n v="2021"/>
    <n v="72"/>
    <n v="72"/>
    <n v="0"/>
    <n v="0"/>
    <n v="0"/>
    <x v="0"/>
    <x v="7"/>
    <n v="200"/>
    <n v="183260"/>
    <n v="183.26"/>
  </r>
  <r>
    <n v="55"/>
    <s v="Albuhaira invest"/>
    <n v="50360"/>
    <x v="0"/>
    <n v="60"/>
    <s v="Tunis"/>
    <x v="11"/>
    <x v="0"/>
    <s v="Photovoltaïque"/>
    <n v="2021"/>
    <n v="14"/>
    <n v="14"/>
    <n v="0"/>
    <n v="0"/>
    <n v="0"/>
    <x v="0"/>
    <x v="7"/>
    <n v="200"/>
    <n v="185540"/>
    <n v="185.54"/>
  </r>
  <r>
    <n v="56"/>
    <s v="Innorpi"/>
    <n v="26270"/>
    <x v="0"/>
    <n v="60"/>
    <s v="Tunis"/>
    <x v="11"/>
    <x v="0"/>
    <s v="Photovoltaïque"/>
    <n v="2021"/>
    <n v="40"/>
    <n v="40"/>
    <n v="50.843000000000004"/>
    <n v="39.5"/>
    <n v="11.343000000000004"/>
    <x v="0"/>
    <x v="7"/>
    <n v="315"/>
    <n v="109135"/>
    <n v="109.13500000000001"/>
  </r>
  <r>
    <n v="68"/>
    <s v=" CAVEO"/>
    <n v="134440"/>
    <x v="1"/>
    <n v="62"/>
    <s v="Tunis"/>
    <x v="10"/>
    <x v="1"/>
    <s v="Moteur"/>
    <n v="2021"/>
    <n v="2679"/>
    <n v="2600"/>
    <n v="0"/>
    <n v="0"/>
    <n v="0"/>
    <x v="0"/>
    <x v="7"/>
    <n v="2200"/>
    <n v="6282197"/>
    <n v="6282.1970000000001"/>
  </r>
  <r>
    <n v="73"/>
    <s v="Oriental"/>
    <n v="541440"/>
    <x v="31"/>
    <m/>
    <s v="Centre"/>
    <x v="9"/>
    <x v="0"/>
    <s v="Photovoltaïque"/>
    <n v="2021"/>
    <n v="15"/>
    <n v="15"/>
    <n v="23"/>
    <n v="5"/>
    <n v="18"/>
    <x v="0"/>
    <x v="7"/>
    <n v="30"/>
    <n v="15341"/>
    <n v="15.340999999999999"/>
  </r>
  <r>
    <n v="103"/>
    <s v="JSCOM"/>
    <n v="625500"/>
    <x v="23"/>
    <n v="84"/>
    <s v="Centre"/>
    <x v="5"/>
    <x v="0"/>
    <s v="Photovoltaïque"/>
    <n v="2021"/>
    <n v="61"/>
    <n v="61"/>
    <n v="0"/>
    <n v="0"/>
    <n v="0"/>
    <x v="1"/>
    <x v="7"/>
    <n v="160"/>
    <n v="168910"/>
    <n v="168.91"/>
  </r>
  <r>
    <n v="190"/>
    <s v="Perenco"/>
    <n v="838140"/>
    <x v="17"/>
    <n v="93"/>
    <s v="Sfax"/>
    <x v="3"/>
    <x v="3"/>
    <s v="Moteur"/>
    <n v="2021"/>
    <n v="1800"/>
    <n v="600"/>
    <n v="292"/>
    <n v="292"/>
    <n v="0"/>
    <x v="1"/>
    <x v="7"/>
    <n v="30"/>
    <n v="32451"/>
    <n v="32.451000000000001"/>
  </r>
  <r>
    <n v="200"/>
    <s v="Hôte  plaza"/>
    <n v="949300"/>
    <x v="27"/>
    <n v="98"/>
    <s v="Sud"/>
    <x v="11"/>
    <x v="0"/>
    <s v="Photovoltaïque"/>
    <n v="2021"/>
    <n v="254"/>
    <n v="254"/>
    <n v="47.523000000000003"/>
    <n v="19.52"/>
    <n v="28.003000000000004"/>
    <x v="0"/>
    <x v="7"/>
    <n v="0"/>
    <n v="0"/>
    <n v="0"/>
  </r>
  <r>
    <n v="247"/>
    <s v="École de qualification technique"/>
    <n v="784220"/>
    <x v="16"/>
    <n v="97"/>
    <s v="Sud ouest"/>
    <x v="11"/>
    <x v="0"/>
    <s v="Photovoltaïque"/>
    <n v="2021"/>
    <n v="12"/>
    <n v="12"/>
    <n v="31.26"/>
    <n v="14.84"/>
    <n v="16.420000000000002"/>
    <x v="0"/>
    <x v="7"/>
    <n v="15"/>
    <n v="12020"/>
    <n v="12.02"/>
  </r>
  <r>
    <n v="270"/>
    <s v="Slimi nejma"/>
    <n v="751528"/>
    <x v="40"/>
    <m/>
    <s v="Sud ouest"/>
    <x v="2"/>
    <x v="0"/>
    <s v="Photovoltaïque"/>
    <n v="2022"/>
    <n v="35"/>
    <n v="35"/>
    <n v="0"/>
    <n v="0"/>
    <n v="0"/>
    <x v="1"/>
    <x v="7"/>
    <n v="0"/>
    <n v="0"/>
    <n v="0"/>
  </r>
  <r>
    <n v="271"/>
    <s v="Mohamed SLIMI"/>
    <n v="751728"/>
    <x v="40"/>
    <m/>
    <s v="Sud ouest"/>
    <x v="2"/>
    <x v="0"/>
    <s v="Photovoltaïque"/>
    <n v="2021"/>
    <n v="34.200000000000003"/>
    <n v="34.200000000000003"/>
    <n v="0"/>
    <n v="0"/>
    <n v="0"/>
    <x v="1"/>
    <x v="7"/>
    <n v="24"/>
    <n v="76781"/>
    <n v="76.781000000000006"/>
  </r>
  <r>
    <n v="272"/>
    <s v="Tlili SLIMI"/>
    <n v="751725"/>
    <x v="40"/>
    <m/>
    <s v="Sud ouest"/>
    <x v="2"/>
    <x v="0"/>
    <s v="Photovoltaïque"/>
    <n v="2021"/>
    <n v="34.369999999999997"/>
    <n v="34.369999999999997"/>
    <n v="0"/>
    <n v="0"/>
    <n v="0"/>
    <x v="1"/>
    <x v="7"/>
    <n v="17"/>
    <n v="41573"/>
    <n v="41.573"/>
  </r>
  <r>
    <n v="273"/>
    <s v="Mohsen drira"/>
    <n v="751330"/>
    <x v="40"/>
    <m/>
    <s v="Sud ouest"/>
    <x v="2"/>
    <x v="0"/>
    <s v="Photovoltaïque"/>
    <n v="2021"/>
    <n v="35"/>
    <n v="35"/>
    <n v="0"/>
    <n v="0"/>
    <n v="0"/>
    <x v="1"/>
    <x v="7"/>
    <n v="21"/>
    <n v="56511"/>
    <n v="56.511000000000003"/>
  </r>
  <r>
    <n v="277"/>
    <s v="STE Rafik Drira"/>
    <n v="751455"/>
    <x v="40"/>
    <m/>
    <s v="Sud ouest"/>
    <x v="2"/>
    <x v="0"/>
    <s v="Photovoltaïque"/>
    <n v="2021"/>
    <n v="28"/>
    <n v="28"/>
    <n v="0"/>
    <n v="0"/>
    <n v="0"/>
    <x v="1"/>
    <x v="7"/>
    <n v="25"/>
    <n v="29729"/>
    <n v="29.728999999999999"/>
  </r>
  <r>
    <n v="281"/>
    <s v="STE Akrimi RACHID"/>
    <n v="754469"/>
    <x v="40"/>
    <m/>
    <s v="Sud ouest"/>
    <x v="2"/>
    <x v="0"/>
    <s v="Photovoltaïque"/>
    <n v="2021"/>
    <n v="19.8"/>
    <n v="19.8"/>
    <n v="0"/>
    <n v="0"/>
    <n v="0"/>
    <x v="1"/>
    <x v="7"/>
    <n v="17"/>
    <n v="85310"/>
    <n v="85.31"/>
  </r>
  <r>
    <n v="283"/>
    <s v="STE HAKMOUNI"/>
    <n v="744711"/>
    <x v="40"/>
    <m/>
    <s v="Sud ouest"/>
    <x v="2"/>
    <x v="0"/>
    <s v="Photovoltaïque"/>
    <n v="2021"/>
    <n v="34"/>
    <n v="34"/>
    <n v="55.42"/>
    <n v="55.42"/>
    <n v="0"/>
    <x v="1"/>
    <x v="7"/>
    <n v="0"/>
    <n v="0"/>
    <n v="0"/>
  </r>
  <r>
    <n v="284"/>
    <s v="STE HATEM BACCAR"/>
    <n v="744703"/>
    <x v="40"/>
    <m/>
    <s v="Sud ouest"/>
    <x v="2"/>
    <x v="0"/>
    <s v="Photovoltaïque"/>
    <n v="2021"/>
    <n v="22.4"/>
    <n v="22.4"/>
    <n v="0"/>
    <n v="0"/>
    <n v="0"/>
    <x v="1"/>
    <x v="7"/>
    <n v="32"/>
    <n v="235750"/>
    <n v="235.75"/>
  </r>
  <r>
    <n v="289"/>
    <s v="STE SINABIDINE"/>
    <n v="707110"/>
    <x v="14"/>
    <n v="86"/>
    <s v="Sud ouest"/>
    <x v="2"/>
    <x v="0"/>
    <s v="Photovoltaïque"/>
    <n v="2021"/>
    <n v="66"/>
    <n v="66"/>
    <n v="54.2"/>
    <n v="54.2"/>
    <n v="0"/>
    <x v="1"/>
    <x v="7"/>
    <n v="25"/>
    <n v="168174"/>
    <n v="168.17400000000001"/>
  </r>
  <r>
    <n v="292"/>
    <s v="Sergaz Sbitla"/>
    <n v="710600"/>
    <x v="14"/>
    <n v="86"/>
    <s v="Sud ouest"/>
    <x v="4"/>
    <x v="3"/>
    <s v="Turbine à Gaz"/>
    <n v="2021"/>
    <n v="1600"/>
    <n v="400"/>
    <n v="349.375"/>
    <n v="349.375"/>
    <n v="0"/>
    <x v="1"/>
    <x v="7"/>
    <n v="600"/>
    <n v="734668"/>
    <n v="734.66800000000001"/>
  </r>
  <r>
    <n v="296"/>
    <s v="STE ZAIDI Rachid"/>
    <n v="729180"/>
    <x v="14"/>
    <n v="86"/>
    <s v="Sud ouest"/>
    <x v="2"/>
    <x v="0"/>
    <s v="Photovoltaïque"/>
    <n v="2021"/>
    <n v="24"/>
    <n v="24"/>
    <n v="0"/>
    <n v="0"/>
    <n v="0"/>
    <x v="1"/>
    <x v="7"/>
    <n v="21"/>
    <n v="52299"/>
    <n v="52.298999999999999"/>
  </r>
  <r>
    <n v="301"/>
    <s v="GDA SFISIFA"/>
    <n v="709861"/>
    <x v="14"/>
    <n v="86"/>
    <s v="Sud ouest"/>
    <x v="2"/>
    <x v="0"/>
    <s v="Photovoltaïque"/>
    <n v="2021"/>
    <n v="3"/>
    <n v="3"/>
    <n v="0"/>
    <n v="0"/>
    <n v="0"/>
    <x v="0"/>
    <x v="7"/>
    <n v="75"/>
    <n v="87127"/>
    <n v="87.126999999999995"/>
  </r>
  <r>
    <n v="318"/>
    <s v="STE MED FRUITS"/>
    <n v="134820"/>
    <x v="1"/>
    <n v="62"/>
    <s v="Tunis"/>
    <x v="1"/>
    <x v="0"/>
    <s v="Photovoltaïque"/>
    <n v="2021"/>
    <n v="172.8"/>
    <n v="172.8"/>
    <n v="0"/>
    <n v="0"/>
    <n v="0"/>
    <x v="0"/>
    <x v="7"/>
    <n v="200"/>
    <n v="491167"/>
    <n v="491.16699999999997"/>
  </r>
  <r>
    <n v="319"/>
    <s v="SOTIEM"/>
    <n v="133520"/>
    <x v="1"/>
    <n v="62"/>
    <s v="Tunis"/>
    <x v="9"/>
    <x v="0"/>
    <s v="Photovoltaïque"/>
    <n v="2021"/>
    <n v="21.6"/>
    <n v="21.6"/>
    <n v="0"/>
    <n v="0"/>
    <n v="0"/>
    <x v="0"/>
    <x v="7"/>
    <n v="100"/>
    <n v="50571"/>
    <n v="50.570999999999998"/>
  </r>
  <r>
    <n v="321"/>
    <s v="Ste winthrop pharma"/>
    <n v="115720"/>
    <x v="1"/>
    <n v="62"/>
    <s v="Tunis"/>
    <x v="6"/>
    <x v="1"/>
    <s v="Moteur"/>
    <n v="2021"/>
    <n v="800"/>
    <n v="800"/>
    <n v="0"/>
    <n v="0"/>
    <n v="0"/>
    <x v="0"/>
    <x v="7"/>
    <n v="1500"/>
    <n v="5772884"/>
    <n v="5772.884"/>
  </r>
  <r>
    <n v="323"/>
    <s v="Ginen2"/>
    <n v="279230"/>
    <x v="4"/>
    <n v="66"/>
    <s v="Tunis"/>
    <x v="2"/>
    <x v="0"/>
    <s v="Photovoltaïque"/>
    <n v="2021"/>
    <n v="75.3"/>
    <n v="75.3"/>
    <n v="0"/>
    <n v="0"/>
    <n v="0"/>
    <x v="0"/>
    <x v="7"/>
    <n v="80"/>
    <n v="228988"/>
    <n v="228.988"/>
  </r>
  <r>
    <n v="327"/>
    <s v="ISGI SFAX"/>
    <n v="850250"/>
    <x v="18"/>
    <n v="87"/>
    <s v="Sfax"/>
    <x v="11"/>
    <x v="0"/>
    <s v="Photovoltaïque"/>
    <n v="2022"/>
    <n v="70.52"/>
    <n v="70.52"/>
    <n v="0"/>
    <n v="0"/>
    <n v="0"/>
    <x v="0"/>
    <x v="7"/>
    <n v="400"/>
    <n v="250047"/>
    <n v="250.047"/>
  </r>
  <r>
    <n v="346"/>
    <s v="Hôpital kelibia"/>
    <n v="412650"/>
    <x v="41"/>
    <m/>
    <s v="Nord"/>
    <x v="11"/>
    <x v="0"/>
    <s v="Photovoltaïque"/>
    <n v="2021"/>
    <n v="50.22"/>
    <n v="50.22"/>
    <n v="0"/>
    <n v="0"/>
    <n v="0"/>
    <x v="0"/>
    <x v="7"/>
    <n v="200"/>
    <n v="173018"/>
    <n v="173.018"/>
  </r>
  <r>
    <n v="349"/>
    <s v="Henkel Tunisie"/>
    <n v="869040"/>
    <x v="19"/>
    <n v="91"/>
    <s v="Sfax"/>
    <x v="6"/>
    <x v="0"/>
    <s v="Photovoltaïque"/>
    <n v="2021"/>
    <n v="191"/>
    <n v="191"/>
    <n v="0"/>
    <n v="0"/>
    <n v="0"/>
    <x v="0"/>
    <x v="7"/>
    <n v="0"/>
    <n v="0"/>
    <n v="0"/>
  </r>
  <r>
    <m/>
    <m/>
    <m/>
    <x v="44"/>
    <m/>
    <m/>
    <x v="12"/>
    <x v="6"/>
    <m/>
    <m/>
    <m/>
    <m/>
    <m/>
    <m/>
    <m/>
    <x v="2"/>
    <x v="8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4">
  <r>
    <n v="79"/>
    <s v="Centrale de production Le soleil"/>
    <n v="574775"/>
    <s v="Sousse nord"/>
    <n v="80"/>
    <s v="Centre"/>
    <m/>
    <m/>
    <m/>
    <m/>
    <m/>
    <m/>
    <m/>
    <x v="0"/>
    <x v="0"/>
    <x v="0"/>
    <n v="2019"/>
    <n v="1000"/>
    <n v="1000"/>
    <n v="0"/>
    <n v="0"/>
    <n v="0"/>
    <x v="0"/>
    <x v="0"/>
  </r>
  <r>
    <n v="205"/>
    <s v="SEREE"/>
    <n v="969040"/>
    <s v="Tataouine"/>
    <m/>
    <s v="Sud"/>
    <m/>
    <m/>
    <m/>
    <m/>
    <m/>
    <m/>
    <m/>
    <x v="0"/>
    <x v="0"/>
    <x v="0"/>
    <n v="2019"/>
    <n v="10000"/>
    <n v="10000"/>
    <n v="0"/>
    <n v="0"/>
    <n v="0"/>
    <x v="0"/>
    <x v="0"/>
  </r>
  <r>
    <n v="79"/>
    <s v="Centrale de production Le soleil"/>
    <n v="574775"/>
    <s v="Sousse nord"/>
    <n v="80"/>
    <s v="Centre"/>
    <m/>
    <m/>
    <m/>
    <m/>
    <m/>
    <m/>
    <m/>
    <x v="0"/>
    <x v="0"/>
    <x v="0"/>
    <n v="2019"/>
    <n v="1000"/>
    <n v="1000"/>
    <n v="0"/>
    <n v="0"/>
    <n v="0"/>
    <x v="0"/>
    <x v="1"/>
  </r>
  <r>
    <n v="205"/>
    <s v="SEREE"/>
    <n v="969040"/>
    <s v="Tataouine"/>
    <m/>
    <s v="Sud"/>
    <m/>
    <m/>
    <m/>
    <m/>
    <m/>
    <m/>
    <m/>
    <x v="0"/>
    <x v="0"/>
    <x v="0"/>
    <n v="2019"/>
    <n v="10000"/>
    <n v="10000"/>
    <n v="0"/>
    <n v="0"/>
    <n v="0"/>
    <x v="0"/>
    <x v="1"/>
  </r>
  <r>
    <n v="223"/>
    <s v="Centrale de production BSE"/>
    <n v="902200"/>
    <s v="Gabès"/>
    <n v="94"/>
    <s v="Sud"/>
    <m/>
    <m/>
    <m/>
    <m/>
    <m/>
    <m/>
    <m/>
    <x v="0"/>
    <x v="0"/>
    <x v="0"/>
    <n v="2020"/>
    <n v="1000"/>
    <n v="1000"/>
    <n v="0"/>
    <n v="0"/>
    <n v="0"/>
    <x v="0"/>
    <x v="1"/>
  </r>
  <r>
    <n v="242"/>
    <s v="Centrale de production PERENCO"/>
    <n v="999999"/>
    <s v="Kébili"/>
    <m/>
    <s v="Sud"/>
    <m/>
    <m/>
    <m/>
    <m/>
    <m/>
    <m/>
    <m/>
    <x v="0"/>
    <x v="0"/>
    <x v="0"/>
    <n v="2020"/>
    <n v="1000"/>
    <n v="1000"/>
    <n v="0"/>
    <n v="0"/>
    <n v="0"/>
    <x v="0"/>
    <x v="1"/>
  </r>
  <r>
    <n v="265"/>
    <s v="Centrale PV MMJ POWER"/>
    <n v="999999"/>
    <s v="Sidi Bouzid"/>
    <m/>
    <s v="Sud ouest"/>
    <m/>
    <m/>
    <m/>
    <m/>
    <m/>
    <m/>
    <m/>
    <x v="0"/>
    <x v="0"/>
    <x v="0"/>
    <n v="2020"/>
    <n v="10000"/>
    <n v="10000"/>
    <n v="0"/>
    <n v="0"/>
    <n v="0"/>
    <x v="0"/>
    <x v="1"/>
  </r>
  <r>
    <n v="2"/>
    <s v="SFBT"/>
    <n v="18500"/>
    <s v="Tunis ville"/>
    <n v="60"/>
    <s v="Tunis"/>
    <m/>
    <m/>
    <m/>
    <m/>
    <m/>
    <m/>
    <m/>
    <x v="1"/>
    <x v="1"/>
    <x v="1"/>
    <n v="2013"/>
    <n v="400"/>
    <n v="400"/>
    <n v="678"/>
    <n v="678"/>
    <n v="0"/>
    <x v="0"/>
    <x v="2"/>
  </r>
  <r>
    <n v="3"/>
    <s v="CNEFOD"/>
    <n v="22250"/>
    <s v="Tunis ville"/>
    <n v="60"/>
    <s v="Tunis"/>
    <m/>
    <m/>
    <m/>
    <m/>
    <m/>
    <m/>
    <m/>
    <x v="2"/>
    <x v="1"/>
    <x v="1"/>
    <n v="2015"/>
    <n v="0"/>
    <n v="0"/>
    <n v="0"/>
    <n v="0"/>
    <n v="0"/>
    <x v="0"/>
    <x v="2"/>
  </r>
  <r>
    <n v="7"/>
    <s v="HOTEL THE RESIDENCE"/>
    <n v="80140"/>
    <s v="Ariana"/>
    <n v="61"/>
    <s v="Tunis"/>
    <m/>
    <m/>
    <m/>
    <m/>
    <m/>
    <m/>
    <m/>
    <x v="2"/>
    <x v="1"/>
    <x v="1"/>
    <n v="2014"/>
    <n v="500"/>
    <n v="500"/>
    <n v="1320"/>
    <n v="1320"/>
    <n v="0"/>
    <x v="0"/>
    <x v="2"/>
  </r>
  <r>
    <n v="10"/>
    <s v="SLAMA FRERES / NEJMA HUILES"/>
    <n v="267340"/>
    <s v="Manouba"/>
    <n v="66"/>
    <s v="Tunis"/>
    <m/>
    <m/>
    <m/>
    <m/>
    <m/>
    <m/>
    <m/>
    <x v="1"/>
    <x v="1"/>
    <x v="1"/>
    <n v="2012"/>
    <n v="1200"/>
    <n v="1200"/>
    <n v="9114"/>
    <n v="6173"/>
    <n v="2941"/>
    <x v="0"/>
    <x v="2"/>
  </r>
  <r>
    <n v="11"/>
    <s v="Azur Papier"/>
    <n v="291136"/>
    <s v="Zaghouan"/>
    <n v="71"/>
    <s v="Nord"/>
    <s v="ZI Hammem Zriba"/>
    <n v="71809222"/>
    <n v="71771703"/>
    <s v="Romdhan Abdel"/>
    <m/>
    <n v="98809542"/>
    <s v="romdhane.a@azur.tn"/>
    <x v="3"/>
    <x v="1"/>
    <x v="2"/>
    <n v="2013"/>
    <n v="3500"/>
    <n v="3500"/>
    <n v="28192"/>
    <n v="21403"/>
    <n v="6789"/>
    <x v="0"/>
    <x v="2"/>
  </r>
  <r>
    <n v="12"/>
    <s v="Carthage graines"/>
    <n v="299720"/>
    <s v="Zaghouan"/>
    <n v="71"/>
    <s v="Nord"/>
    <s v="ZI Jbel Ouest"/>
    <n v="72640333"/>
    <n v="72640528"/>
    <s v="Hassen AYEDI"/>
    <s v="Responsable cogénértaion"/>
    <n v="52959781"/>
    <s v="hassensrgco@carthagegrains.com"/>
    <x v="4"/>
    <x v="1"/>
    <x v="1"/>
    <n v="2016"/>
    <n v="0"/>
    <n v="0"/>
    <n v="0"/>
    <n v="0"/>
    <n v="0"/>
    <x v="0"/>
    <x v="2"/>
  </r>
  <r>
    <n v="13"/>
    <s v="BBM"/>
    <n v="301384"/>
    <s v="Zaghouan"/>
    <n v="71"/>
    <s v="Nord"/>
    <s v="ZI de la gare 1193 Bir Mcherga"/>
    <n v="72119900"/>
    <n v="70014287"/>
    <s v="Mohamed Aziz Triki"/>
    <s v="Responsable énergie"/>
    <n v="97307271"/>
    <s v="energie@BBM.com.tn"/>
    <x v="5"/>
    <x v="1"/>
    <x v="2"/>
    <n v="2014"/>
    <n v="5000"/>
    <n v="4500"/>
    <n v="25335"/>
    <n v="13118"/>
    <n v="12217"/>
    <x v="0"/>
    <x v="2"/>
  </r>
  <r>
    <n v="16"/>
    <s v="El Mazraa"/>
    <n v="387840"/>
    <s v="Menzel Bouzelfa"/>
    <n v="78"/>
    <s v="Nord"/>
    <s v="ind Fondek Jdid ou adm Ezzahra"/>
    <n v="70020520"/>
    <n v="71452534"/>
    <s v="Nidhal Souissi"/>
    <s v="Ingénieur opérationnel"/>
    <n v="94634342"/>
    <s v="Nidhal.Souissi@poulinagroup.com"/>
    <x v="1"/>
    <x v="1"/>
    <x v="2"/>
    <n v="2013"/>
    <n v="5000"/>
    <n v="3800"/>
    <n v="27420"/>
    <n v="17451"/>
    <n v="9969"/>
    <x v="0"/>
    <x v="2"/>
  </r>
  <r>
    <n v="17"/>
    <s v="Sotupapier"/>
    <n v="398410"/>
    <s v="Menzel Bouzelfa"/>
    <n v="78"/>
    <s v="Nord"/>
    <s v="Belli"/>
    <n v="72200120"/>
    <n v="72200411"/>
    <s v="Lotfi Ben Amara"/>
    <s v="Directeur Usine"/>
    <n v="98703657"/>
    <s v="lbenamara@sotipapier.com"/>
    <x v="6"/>
    <x v="1"/>
    <x v="1"/>
    <n v="2008"/>
    <n v="10000"/>
    <n v="9000"/>
    <n v="61800"/>
    <n v="45000"/>
    <n v="16800"/>
    <x v="0"/>
    <x v="2"/>
  </r>
  <r>
    <n v="20"/>
    <s v="UNPA"/>
    <n v="545852"/>
    <s v="Sousse Ville"/>
    <n v="83"/>
    <s v="Centre"/>
    <s v="Route de Msaken 4002 Sousse"/>
    <m/>
    <m/>
    <s v="Mohamed Laajimi"/>
    <s v="Responsable efficacité énergétique"/>
    <n v="29637608"/>
    <s v="mahmoud.laajimi@lepidor.com.tn"/>
    <x v="1"/>
    <x v="1"/>
    <x v="1"/>
    <n v="2016"/>
    <n v="0"/>
    <n v="0"/>
    <n v="0"/>
    <n v="0"/>
    <n v="0"/>
    <x v="0"/>
    <x v="2"/>
  </r>
  <r>
    <n v="21"/>
    <s v="Maklda Ind"/>
    <n v="549998"/>
    <s v="Sousse Ville"/>
    <n v="83"/>
    <s v="Centre"/>
    <s v="ZI Sidi Abdel Hamid"/>
    <n v="70242512"/>
    <n v="73308520"/>
    <s v="Ammar Chaieb"/>
    <s v="Directeur Général"/>
    <n v="24313691"/>
    <s v="achaieb@stunasindustries.com"/>
    <x v="7"/>
    <x v="1"/>
    <x v="1"/>
    <n v="2014"/>
    <n v="4000"/>
    <n v="4000"/>
    <n v="9091.1"/>
    <n v="9091.1"/>
    <n v="0"/>
    <x v="0"/>
    <x v="2"/>
  </r>
  <r>
    <n v="22"/>
    <s v="TAV"/>
    <n v="574225"/>
    <s v="Sousse nord"/>
    <n v="80"/>
    <s v="Centre"/>
    <s v="Aeroport"/>
    <n v="73103000"/>
    <n v="73103044"/>
    <s v="Meriem Ben Abdeljelil"/>
    <s v="Chef département technique"/>
    <n v="99800706"/>
    <s v="merieme.abdeljelil@tav.aero"/>
    <x v="8"/>
    <x v="1"/>
    <x v="1"/>
    <n v="2012"/>
    <n v="4044"/>
    <n v="4044"/>
    <n v="23920"/>
    <n v="18190"/>
    <n v="5730"/>
    <x v="0"/>
    <x v="2"/>
  </r>
  <r>
    <n v="23"/>
    <s v="Tunisie Ouate"/>
    <n v="574360"/>
    <s v="Sousse nord"/>
    <n v="80"/>
    <s v="Centre"/>
    <s v="ZI Enfidha"/>
    <n v="36000601"/>
    <n v="73250310"/>
    <s v="Hethili Ben Ammar"/>
    <s v="Homme énergie"/>
    <n v="23312702"/>
    <s v="touate@gnet.tn"/>
    <x v="6"/>
    <x v="1"/>
    <x v="1"/>
    <n v="2016"/>
    <n v="0"/>
    <n v="0"/>
    <n v="0"/>
    <n v="0"/>
    <n v="0"/>
    <x v="0"/>
    <x v="2"/>
  </r>
  <r>
    <n v="24"/>
    <s v="SOMOCER"/>
    <n v="584340"/>
    <s v="Monastir"/>
    <n v="81"/>
    <s v="Centre"/>
    <s v="Menzel Hayet Monastir"/>
    <n v="73410116"/>
    <n v="73410100"/>
    <s v="Brahim Sghaier"/>
    <s v="Directeur Maintenance"/>
    <n v="29509039"/>
    <s v="sghaierbrahim@somocergroup.com"/>
    <x v="5"/>
    <x v="1"/>
    <x v="2"/>
    <n v="2016"/>
    <n v="0"/>
    <n v="0"/>
    <n v="0"/>
    <n v="0"/>
    <n v="0"/>
    <x v="0"/>
    <x v="2"/>
  </r>
  <r>
    <n v="25"/>
    <s v="Vitalait"/>
    <n v="642211"/>
    <s v="Mahdia"/>
    <n v="82"/>
    <s v="Centre"/>
    <s v="Dkhila BP123 Mahdia 5100"/>
    <n v="36277000"/>
    <n v="73677257"/>
    <s v="Fethi Dziri"/>
    <s v="Chef département électricité"/>
    <n v="25345652"/>
    <s v="fethi.dziri@vitalait.net"/>
    <x v="1"/>
    <x v="1"/>
    <x v="1"/>
    <n v="2014"/>
    <n v="2006"/>
    <n v="2006"/>
    <n v="8055.4"/>
    <n v="6555.2"/>
    <n v="1500.1999999999998"/>
    <x v="0"/>
    <x v="2"/>
  </r>
  <r>
    <n v="26"/>
    <s v="maklda el jem"/>
    <n v="668380"/>
    <s v="Mahdia"/>
    <n v="82"/>
    <s v="Centre"/>
    <s v="ZI El Jem 5160"/>
    <n v="73630660"/>
    <n v="73630721"/>
    <s v="Ammar Chaieb"/>
    <s v="Directeur Général"/>
    <n v="24313691"/>
    <s v="achaieb@stunasindustries.com"/>
    <x v="9"/>
    <x v="1"/>
    <x v="1"/>
    <n v="2016"/>
    <n v="0"/>
    <n v="0"/>
    <n v="0"/>
    <n v="0"/>
    <n v="0"/>
    <x v="0"/>
    <x v="2"/>
  </r>
  <r>
    <n v="45"/>
    <s v="TPAP "/>
    <n v="863481"/>
    <s v="Sfax Sud"/>
    <n v="91"/>
    <s v="Sfax"/>
    <s v="ZI Agareb 3030"/>
    <n v="74107000"/>
    <n v="74644467"/>
    <s v="Euchi FOUED"/>
    <s v="Resp.Sce Energie &amp; cogénértaion"/>
    <n v="96389106"/>
    <s v="fouedeuchi@yahoo.fr"/>
    <x v="6"/>
    <x v="1"/>
    <x v="2"/>
    <n v="2010"/>
    <n v="5000"/>
    <n v="4300"/>
    <n v="22605"/>
    <n v="14007"/>
    <n v="8598"/>
    <x v="0"/>
    <x v="2"/>
  </r>
  <r>
    <n v="49"/>
    <s v="Tejra"/>
    <n v="865350"/>
    <s v="Sfax Sud"/>
    <n v="91"/>
    <s v="Sfax"/>
    <s v="Agareb"/>
    <m/>
    <m/>
    <s v="Samir Barhoumi"/>
    <s v="Directeur d'usine"/>
    <n v="98748276"/>
    <s v="samir.barhoumi@tejra.tn"/>
    <x v="5"/>
    <x v="1"/>
    <x v="1"/>
    <n v="2017"/>
    <n v="0"/>
    <n v="0"/>
    <n v="0"/>
    <n v="0"/>
    <n v="0"/>
    <x v="0"/>
    <x v="2"/>
  </r>
  <r>
    <n v="50"/>
    <s v="Carthage Ceramique"/>
    <n v="865480"/>
    <s v="Sfax Sud"/>
    <n v="91"/>
    <s v="Sfax"/>
    <s v="ZI Agareb 3030 BP64 SFAX"/>
    <n v="74020780"/>
    <n v="74271031"/>
    <s v="Amor HAJJI"/>
    <s v="Resp.Sce Energie &amp; cogénértaion"/>
    <n v="97394931"/>
    <s v="energie@carthagoceramic"/>
    <x v="5"/>
    <x v="1"/>
    <x v="2"/>
    <n v="2001"/>
    <n v="5200"/>
    <n v="4300"/>
    <n v="40179"/>
    <n v="28800"/>
    <n v="11379"/>
    <x v="0"/>
    <x v="2"/>
  </r>
  <r>
    <n v="51"/>
    <s v="Carthage Grés"/>
    <n v="865540"/>
    <s v="Sfax Sud"/>
    <n v="91"/>
    <s v="Sfax"/>
    <m/>
    <m/>
    <m/>
    <m/>
    <m/>
    <m/>
    <m/>
    <x v="5"/>
    <x v="1"/>
    <x v="2"/>
    <n v="2010"/>
    <n v="5000"/>
    <n v="3000"/>
    <n v="14230"/>
    <n v="7350"/>
    <n v="6880"/>
    <x v="0"/>
    <x v="2"/>
  </r>
  <r>
    <n v="52"/>
    <s v="Confiserie Triki"/>
    <n v="866135"/>
    <s v="Sfax Sud"/>
    <n v="91"/>
    <s v="Sfax"/>
    <m/>
    <m/>
    <m/>
    <m/>
    <m/>
    <m/>
    <m/>
    <x v="7"/>
    <x v="1"/>
    <x v="1"/>
    <n v="2015"/>
    <n v="0"/>
    <n v="0"/>
    <n v="0"/>
    <n v="0"/>
    <n v="0"/>
    <x v="0"/>
    <x v="2"/>
  </r>
  <r>
    <n v="63"/>
    <s v="SITEX"/>
    <n v="999999"/>
    <s v="Moknine"/>
    <n v="84"/>
    <s v="Centre"/>
    <s v="Avenue Habib Bourguiba Ksar Hlel"/>
    <n v="73455267"/>
    <n v="73453713"/>
    <s v="Achref Gaaloul"/>
    <s v="Responsable maintenance"/>
    <n v="98771656"/>
    <s v="gaaloul.achraf@sitex.com.tn"/>
    <x v="3"/>
    <x v="1"/>
    <x v="1"/>
    <n v="2016"/>
    <n v="0"/>
    <n v="0"/>
    <n v="0"/>
    <n v="0"/>
    <n v="0"/>
    <x v="0"/>
    <x v="2"/>
  </r>
  <r>
    <n v="65"/>
    <s v="SFBT"/>
    <n v="18500"/>
    <s v="Tunis ville"/>
    <n v="60"/>
    <s v="Tunis"/>
    <m/>
    <m/>
    <m/>
    <m/>
    <m/>
    <m/>
    <m/>
    <x v="1"/>
    <x v="1"/>
    <x v="1"/>
    <n v="2013"/>
    <n v="400"/>
    <n v="400"/>
    <n v="3480"/>
    <n v="3480"/>
    <n v="0"/>
    <x v="0"/>
    <x v="3"/>
  </r>
  <r>
    <n v="66"/>
    <s v="CNEFOD"/>
    <n v="22250"/>
    <s v="Tunis ville"/>
    <n v="60"/>
    <s v="Tunis"/>
    <m/>
    <m/>
    <m/>
    <m/>
    <m/>
    <m/>
    <m/>
    <x v="2"/>
    <x v="1"/>
    <x v="1"/>
    <n v="2015"/>
    <n v="120"/>
    <n v="120"/>
    <n v="525.6"/>
    <n v="525.6"/>
    <n v="0"/>
    <x v="0"/>
    <x v="3"/>
  </r>
  <r>
    <n v="70"/>
    <s v="HOTEL THE RESIDENCE"/>
    <n v="80140"/>
    <s v="Ariana"/>
    <n v="61"/>
    <s v="Tunis"/>
    <m/>
    <m/>
    <m/>
    <m/>
    <m/>
    <m/>
    <m/>
    <x v="2"/>
    <x v="1"/>
    <x v="1"/>
    <n v="2014"/>
    <n v="500"/>
    <n v="500"/>
    <n v="4192"/>
    <n v="4192"/>
    <n v="0"/>
    <x v="0"/>
    <x v="3"/>
  </r>
  <r>
    <n v="73"/>
    <s v="SLAMA FRERES / NEJMA HUILES"/>
    <n v="267340"/>
    <s v="Manouba"/>
    <n v="66"/>
    <s v="Tunis"/>
    <m/>
    <m/>
    <m/>
    <m/>
    <m/>
    <m/>
    <m/>
    <x v="1"/>
    <x v="1"/>
    <x v="1"/>
    <n v="2012"/>
    <n v="1200"/>
    <n v="1200"/>
    <n v="8939"/>
    <n v="6024"/>
    <n v="2915"/>
    <x v="0"/>
    <x v="3"/>
  </r>
  <r>
    <n v="74"/>
    <s v="Azur Papier"/>
    <n v="291136"/>
    <s v="Zaghouan"/>
    <n v="71"/>
    <s v="Nord"/>
    <s v="ZI Hammem Zriba"/>
    <n v="71809222"/>
    <n v="71771703"/>
    <s v="Romdhan Abdel"/>
    <m/>
    <n v="98809542"/>
    <s v="romdhane.a@azur.tn"/>
    <x v="3"/>
    <x v="1"/>
    <x v="2"/>
    <n v="2013"/>
    <n v="3500"/>
    <n v="3500"/>
    <n v="27532"/>
    <n v="21170"/>
    <n v="6362"/>
    <x v="0"/>
    <x v="3"/>
  </r>
  <r>
    <n v="75"/>
    <s v="Carthage graines"/>
    <n v="299720"/>
    <s v="Zaghouan"/>
    <n v="71"/>
    <s v="Nord"/>
    <s v="ZI Jbel Ouest"/>
    <n v="72640333"/>
    <n v="72640528"/>
    <s v="Hassen AYEDI"/>
    <s v="Responsable cogénértaion"/>
    <n v="52959781"/>
    <s v="hassensrgco@carthagegrains.com"/>
    <x v="4"/>
    <x v="1"/>
    <x v="1"/>
    <n v="2016"/>
    <n v="0"/>
    <n v="0"/>
    <n v="0"/>
    <n v="0"/>
    <n v="0"/>
    <x v="0"/>
    <x v="3"/>
  </r>
  <r>
    <n v="76"/>
    <s v="BBM"/>
    <n v="301384"/>
    <s v="Zaghouan"/>
    <n v="71"/>
    <s v="Nord"/>
    <s v="ZI de la gare 1193 Bir Mcherga"/>
    <n v="72119900"/>
    <n v="70014287"/>
    <s v="Mohamed Aziz Triki"/>
    <s v="Responsable énergie"/>
    <n v="97307271"/>
    <s v="energie@BBM.com.tn"/>
    <x v="5"/>
    <x v="1"/>
    <x v="2"/>
    <n v="2014"/>
    <n v="5000"/>
    <n v="4500"/>
    <n v="25064"/>
    <n v="2523"/>
    <n v="11460"/>
    <x v="0"/>
    <x v="3"/>
  </r>
  <r>
    <n v="79"/>
    <s v="El Mazraa"/>
    <n v="387840"/>
    <s v="Menzel Bouzelfa"/>
    <n v="78"/>
    <s v="Nord"/>
    <s v="ind Fondek Jdid ou adm Ezzahra"/>
    <n v="70020520"/>
    <n v="71452534"/>
    <s v="Nidhal Souissi"/>
    <s v="Ingénieur opérationnel"/>
    <n v="94634342"/>
    <s v="Nidhal.Souissi@poulinagroup.com"/>
    <x v="1"/>
    <x v="1"/>
    <x v="2"/>
    <n v="2013"/>
    <n v="5000"/>
    <n v="3800"/>
    <n v="26899"/>
    <n v="18647"/>
    <n v="8252"/>
    <x v="0"/>
    <x v="3"/>
  </r>
  <r>
    <n v="80"/>
    <s v="Sotupapier"/>
    <n v="398410"/>
    <s v="Menzel Bouzelfa"/>
    <n v="78"/>
    <s v="Nord"/>
    <s v="Belli"/>
    <n v="72200120"/>
    <n v="72200411"/>
    <s v="Lotfi Ben Amara"/>
    <s v="Directeur Usine"/>
    <n v="98703657"/>
    <s v="lbenamara@sotipapier.com"/>
    <x v="6"/>
    <x v="1"/>
    <x v="1"/>
    <n v="2008"/>
    <n v="10000"/>
    <n v="9000"/>
    <n v="61232"/>
    <n v="44329"/>
    <n v="16903"/>
    <x v="0"/>
    <x v="3"/>
  </r>
  <r>
    <n v="83"/>
    <s v="UNPA"/>
    <n v="545852"/>
    <s v="Sousse Ville"/>
    <n v="83"/>
    <s v="Centre"/>
    <s v="Route de Msaken 4002 Sousse"/>
    <m/>
    <m/>
    <s v="Mohamed Laajimi"/>
    <s v="Responsable efficacité énergétique"/>
    <n v="29637608"/>
    <s v="mahmoud.laajimi@lepidor.com.tn"/>
    <x v="1"/>
    <x v="1"/>
    <x v="1"/>
    <n v="2016"/>
    <n v="0"/>
    <n v="0"/>
    <n v="0"/>
    <n v="0"/>
    <n v="0"/>
    <x v="0"/>
    <x v="3"/>
  </r>
  <r>
    <n v="84"/>
    <s v="Maklda Ind"/>
    <n v="549998"/>
    <s v="Sousse Ville"/>
    <n v="83"/>
    <s v="Centre"/>
    <s v="ZI Sidi Abdel Hamid"/>
    <n v="70242512"/>
    <n v="73308520"/>
    <s v="Ammar Chaieb"/>
    <s v="Directeur Général"/>
    <n v="24313691"/>
    <s v="achaieb@stunasindustries.com"/>
    <x v="7"/>
    <x v="1"/>
    <x v="1"/>
    <n v="2014"/>
    <n v="4000"/>
    <n v="4000"/>
    <n v="10880"/>
    <n v="10880"/>
    <n v="0"/>
    <x v="0"/>
    <x v="3"/>
  </r>
  <r>
    <n v="85"/>
    <s v="TAV"/>
    <n v="574225"/>
    <s v="Sousse nord"/>
    <n v="80"/>
    <s v="Centre"/>
    <s v="Aeroport"/>
    <n v="73103000"/>
    <n v="73103044"/>
    <s v="Meriem Ben Abdeljelil"/>
    <s v="Chef département technique"/>
    <n v="99800706"/>
    <s v="merieme.abdeljelil@tav.aero"/>
    <x v="8"/>
    <x v="1"/>
    <x v="1"/>
    <n v="2012"/>
    <n v="4044"/>
    <n v="4044"/>
    <n v="21870"/>
    <n v="15370"/>
    <n v="6500"/>
    <x v="0"/>
    <x v="3"/>
  </r>
  <r>
    <n v="86"/>
    <s v="Tunisie Ouate"/>
    <n v="574360"/>
    <s v="Sousse nord"/>
    <n v="80"/>
    <s v="Centre"/>
    <s v="ZI Enfidha"/>
    <n v="36000601"/>
    <n v="73250310"/>
    <s v="Hethili Ben Ammar"/>
    <s v="Homme énergie"/>
    <n v="23312702"/>
    <s v="touate@gnet.tn"/>
    <x v="6"/>
    <x v="1"/>
    <x v="1"/>
    <n v="2016"/>
    <n v="4400"/>
    <n v="4400"/>
    <n v="0"/>
    <n v="0"/>
    <n v="0"/>
    <x v="0"/>
    <x v="3"/>
  </r>
  <r>
    <n v="87"/>
    <s v="SOMOCER"/>
    <n v="584340"/>
    <s v="Monastir"/>
    <n v="81"/>
    <s v="Centre"/>
    <s v="Menzel Hayet Monastir"/>
    <n v="73410116"/>
    <n v="73410100"/>
    <s v="Brahim Sghaier"/>
    <s v="Directeur Maintenance"/>
    <n v="29509039"/>
    <s v="sghaierbrahim@somocergroup.com"/>
    <x v="5"/>
    <x v="1"/>
    <x v="2"/>
    <n v="2016"/>
    <n v="0"/>
    <n v="0"/>
    <n v="0"/>
    <n v="0"/>
    <n v="0"/>
    <x v="0"/>
    <x v="3"/>
  </r>
  <r>
    <n v="88"/>
    <s v="Vitalait"/>
    <n v="642211"/>
    <s v="Mahdia"/>
    <n v="82"/>
    <s v="Centre"/>
    <s v="Dkhila BP123 Mahdia 5100"/>
    <n v="36277000"/>
    <n v="73677257"/>
    <s v="Fethi Dziri"/>
    <s v="Chef département électricité"/>
    <n v="25345652"/>
    <s v="fethi.dziri@vitalait.net"/>
    <x v="1"/>
    <x v="1"/>
    <x v="1"/>
    <n v="2014"/>
    <n v="2006"/>
    <n v="2006"/>
    <n v="20709.099999999999"/>
    <n v="12927.1"/>
    <n v="7781.9999999999982"/>
    <x v="0"/>
    <x v="3"/>
  </r>
  <r>
    <n v="89"/>
    <s v="maklda el jem"/>
    <n v="668380"/>
    <s v="Mahdia"/>
    <n v="82"/>
    <s v="Centre"/>
    <s v="ZI El Jem 5160"/>
    <n v="73630660"/>
    <n v="73630721"/>
    <s v="Ammar Chaieb"/>
    <s v="Directeur Général"/>
    <n v="24313691"/>
    <s v="achaieb@stunasindustries.com"/>
    <x v="9"/>
    <x v="1"/>
    <x v="1"/>
    <n v="2016"/>
    <n v="0"/>
    <n v="0"/>
    <n v="0"/>
    <n v="0"/>
    <n v="0"/>
    <x v="0"/>
    <x v="3"/>
  </r>
  <r>
    <n v="109"/>
    <s v="TPAP "/>
    <n v="863481"/>
    <s v="Sfax Sud"/>
    <n v="91"/>
    <s v="Sfax"/>
    <s v="ZI Agareb 3030"/>
    <n v="74107000"/>
    <n v="74644467"/>
    <s v="Euchi FOUED"/>
    <s v="Resp.Sce Energie &amp; cogénértaion"/>
    <n v="96389106"/>
    <s v="fouedeuchi@yahoo.fr"/>
    <x v="6"/>
    <x v="1"/>
    <x v="2"/>
    <n v="2010"/>
    <n v="5000"/>
    <n v="4300"/>
    <n v="28275"/>
    <n v="20360"/>
    <n v="7916"/>
    <x v="0"/>
    <x v="3"/>
  </r>
  <r>
    <n v="113"/>
    <s v="Tejra"/>
    <n v="865350"/>
    <s v="Sfax Sud"/>
    <n v="91"/>
    <s v="Sfax"/>
    <s v="Agareb"/>
    <m/>
    <m/>
    <s v="Samir Barhoumi"/>
    <s v="Directeur d'usine"/>
    <n v="98748276"/>
    <s v="samir.barhoumi@tejra.tn"/>
    <x v="5"/>
    <x v="1"/>
    <x v="1"/>
    <n v="2017"/>
    <n v="0"/>
    <n v="0"/>
    <n v="0"/>
    <n v="0"/>
    <n v="0"/>
    <x v="0"/>
    <x v="3"/>
  </r>
  <r>
    <n v="114"/>
    <s v="Carthage Ceramique"/>
    <n v="865480"/>
    <s v="Sfax Sud"/>
    <n v="91"/>
    <s v="Sfax"/>
    <s v="ZI Agareb 3030 BP64 SFAX"/>
    <n v="74020780"/>
    <n v="74271031"/>
    <s v="Amor HAJJI"/>
    <s v="Resp.Sce Energie &amp; cogénértaion"/>
    <n v="97394931"/>
    <s v="energie@carthagoceramic"/>
    <x v="5"/>
    <x v="1"/>
    <x v="2"/>
    <n v="2001"/>
    <n v="5200"/>
    <n v="4300"/>
    <n v="31933"/>
    <n v="23623"/>
    <n v="8310"/>
    <x v="0"/>
    <x v="3"/>
  </r>
  <r>
    <n v="115"/>
    <s v="Carthage Grés"/>
    <n v="865540"/>
    <s v="Sfax Sud"/>
    <n v="91"/>
    <s v="Sfax"/>
    <m/>
    <m/>
    <m/>
    <m/>
    <m/>
    <m/>
    <m/>
    <x v="5"/>
    <x v="1"/>
    <x v="2"/>
    <n v="2010"/>
    <n v="5000"/>
    <n v="3000"/>
    <n v="15720"/>
    <n v="7150"/>
    <n v="8570"/>
    <x v="0"/>
    <x v="3"/>
  </r>
  <r>
    <n v="116"/>
    <s v="Confiserie Triki"/>
    <n v="866135"/>
    <s v="Sfax Sud"/>
    <n v="91"/>
    <s v="Sfax"/>
    <m/>
    <m/>
    <m/>
    <m/>
    <m/>
    <m/>
    <m/>
    <x v="7"/>
    <x v="1"/>
    <x v="1"/>
    <n v="2015"/>
    <n v="2000"/>
    <n v="1950"/>
    <n v="5934"/>
    <n v="4324"/>
    <n v="1610"/>
    <x v="0"/>
    <x v="3"/>
  </r>
  <r>
    <n v="127"/>
    <s v="SITEX"/>
    <n v="999999"/>
    <s v="Moknine"/>
    <n v="84"/>
    <s v="Centre"/>
    <s v="Avenue Habib Bourguiba Ksar Hlel"/>
    <n v="73455267"/>
    <n v="73453713"/>
    <s v="Achref Gaaloul"/>
    <s v="Responsable maintenance"/>
    <n v="98771656"/>
    <s v="gaaloul.achraf@sitex.com.tn"/>
    <x v="3"/>
    <x v="1"/>
    <x v="1"/>
    <n v="2016"/>
    <n v="0"/>
    <n v="0"/>
    <n v="0"/>
    <n v="0"/>
    <m/>
    <x v="0"/>
    <x v="3"/>
  </r>
  <r>
    <n v="129"/>
    <s v="SFBT"/>
    <n v="18500"/>
    <s v="Tunis ville"/>
    <n v="60"/>
    <s v="Tunis"/>
    <m/>
    <m/>
    <m/>
    <m/>
    <m/>
    <m/>
    <m/>
    <x v="1"/>
    <x v="1"/>
    <x v="1"/>
    <n v="2013"/>
    <n v="400"/>
    <n v="400"/>
    <n v="0"/>
    <n v="0"/>
    <n v="0"/>
    <x v="0"/>
    <x v="4"/>
  </r>
  <r>
    <n v="130"/>
    <s v="CNEFOD"/>
    <n v="22250"/>
    <s v="Tunis ville"/>
    <n v="60"/>
    <s v="Tunis"/>
    <m/>
    <m/>
    <m/>
    <m/>
    <m/>
    <m/>
    <m/>
    <x v="2"/>
    <x v="1"/>
    <x v="1"/>
    <n v="2015"/>
    <n v="120"/>
    <n v="120"/>
    <n v="562"/>
    <n v="562"/>
    <n v="0"/>
    <x v="0"/>
    <x v="4"/>
  </r>
  <r>
    <n v="134"/>
    <s v="HOTEL THE RESIDENCE"/>
    <n v="80140"/>
    <s v="Ariana"/>
    <n v="61"/>
    <s v="Tunis"/>
    <m/>
    <m/>
    <m/>
    <m/>
    <m/>
    <m/>
    <m/>
    <x v="2"/>
    <x v="1"/>
    <x v="1"/>
    <n v="2014"/>
    <n v="500"/>
    <n v="500"/>
    <n v="4520"/>
    <n v="4520"/>
    <n v="0"/>
    <x v="0"/>
    <x v="4"/>
  </r>
  <r>
    <n v="137"/>
    <s v="SLAMA FRERES / NEJMA HUILES"/>
    <n v="267340"/>
    <s v="Manouba"/>
    <n v="66"/>
    <s v="Tunis"/>
    <m/>
    <m/>
    <m/>
    <m/>
    <m/>
    <m/>
    <m/>
    <x v="1"/>
    <x v="1"/>
    <x v="1"/>
    <n v="2012"/>
    <n v="1200"/>
    <n v="1200"/>
    <n v="9000"/>
    <n v="6054"/>
    <n v="2946"/>
    <x v="0"/>
    <x v="4"/>
  </r>
  <r>
    <n v="138"/>
    <s v="Azur Papier"/>
    <n v="291136"/>
    <s v="Zaghouan"/>
    <n v="71"/>
    <s v="Nord"/>
    <s v="ZI Hammem Zriba"/>
    <n v="71809222"/>
    <n v="71771703"/>
    <s v="Romdhan Abdel"/>
    <m/>
    <n v="98809542"/>
    <s v="romdhane.a@azur.tn"/>
    <x v="3"/>
    <x v="1"/>
    <x v="2"/>
    <n v="2013"/>
    <n v="3500"/>
    <n v="3500"/>
    <n v="28124"/>
    <n v="23075"/>
    <n v="5049"/>
    <x v="0"/>
    <x v="4"/>
  </r>
  <r>
    <n v="139"/>
    <s v="Carthage graines"/>
    <n v="299720"/>
    <s v="Zaghouan"/>
    <n v="71"/>
    <s v="Nord"/>
    <s v="ZI Jbel Ouest"/>
    <n v="72640333"/>
    <n v="72640528"/>
    <s v="Hassen AYEDI"/>
    <s v="Responsable cogénértaion"/>
    <n v="52959781"/>
    <s v="hassensrgco@carthagegrains.com"/>
    <x v="4"/>
    <x v="1"/>
    <x v="1"/>
    <n v="2016"/>
    <n v="3356"/>
    <n v="3000"/>
    <n v="21925.1"/>
    <n v="15481.4"/>
    <n v="6443.6999999999989"/>
    <x v="0"/>
    <x v="4"/>
  </r>
  <r>
    <n v="140"/>
    <s v="BBM"/>
    <n v="301384"/>
    <s v="Zaghouan"/>
    <n v="71"/>
    <s v="Nord"/>
    <s v="ZI de la gare 1193 Bir Mcherga"/>
    <n v="72119900"/>
    <n v="70014287"/>
    <s v="Mohamed Aziz Triki"/>
    <s v="Responsable énergie"/>
    <n v="97307271"/>
    <s v="energie@BBM.com.tn"/>
    <x v="5"/>
    <x v="1"/>
    <x v="2"/>
    <n v="2014"/>
    <n v="5000"/>
    <n v="4500"/>
    <n v="21519"/>
    <n v="15890"/>
    <n v="5629"/>
    <x v="0"/>
    <x v="4"/>
  </r>
  <r>
    <n v="143"/>
    <s v="El Mazraa"/>
    <n v="387840"/>
    <s v="Menzel Bouzelfa"/>
    <n v="78"/>
    <s v="Nord"/>
    <s v="ind Fondek Jdid ou adm Ezzahra"/>
    <n v="70020520"/>
    <n v="71452534"/>
    <s v="Nidhal Souissi"/>
    <s v="Ingénieur opérationnel"/>
    <n v="94634342"/>
    <s v="Nidhal.Souissi@poulinagroup.com"/>
    <x v="1"/>
    <x v="1"/>
    <x v="2"/>
    <n v="2013"/>
    <n v="5000"/>
    <n v="3800"/>
    <n v="27968"/>
    <n v="20568.682000000001"/>
    <n v="7399.3179999999993"/>
    <x v="0"/>
    <x v="4"/>
  </r>
  <r>
    <n v="144"/>
    <s v="Sotupapier"/>
    <n v="398410"/>
    <s v="Menzel Bouzelfa"/>
    <n v="78"/>
    <s v="Nord"/>
    <s v="Belli"/>
    <n v="72200120"/>
    <n v="72200411"/>
    <s v="Lotfi Ben Amara"/>
    <s v="Directeur Usine"/>
    <n v="98703657"/>
    <s v="lbenamara@sotipapier.com"/>
    <x v="6"/>
    <x v="1"/>
    <x v="1"/>
    <n v="2008"/>
    <n v="10000"/>
    <n v="9000"/>
    <n v="59209"/>
    <n v="45192"/>
    <n v="14017"/>
    <x v="0"/>
    <x v="4"/>
  </r>
  <r>
    <n v="147"/>
    <s v="UNPA"/>
    <n v="545852"/>
    <s v="Sousse Ville"/>
    <n v="83"/>
    <s v="Centre"/>
    <s v="Route de Msaken 4002 Sousse"/>
    <m/>
    <m/>
    <s v="Mohamed Laajimi"/>
    <s v="Responsable efficacité énergétique"/>
    <n v="29637608"/>
    <s v="mahmoud.laajimi@lepidor.com.tn"/>
    <x v="1"/>
    <x v="1"/>
    <x v="1"/>
    <n v="2016"/>
    <n v="1950"/>
    <n v="1950"/>
    <n v="26285.25"/>
    <n v="25485.894"/>
    <n v="799.35599999999977"/>
    <x v="0"/>
    <x v="4"/>
  </r>
  <r>
    <n v="148"/>
    <s v="Maklda Ind"/>
    <n v="549998"/>
    <s v="Sousse Ville"/>
    <n v="83"/>
    <s v="Centre"/>
    <s v="ZI Sidi Abdel Hamid"/>
    <n v="70242512"/>
    <n v="73308520"/>
    <s v="Ammar Chaieb"/>
    <s v="Directeur Général"/>
    <n v="24313691"/>
    <s v="achaieb@stunasindustries.com"/>
    <x v="7"/>
    <x v="1"/>
    <x v="1"/>
    <n v="2014"/>
    <n v="4000"/>
    <n v="4000"/>
    <n v="10140"/>
    <n v="9671"/>
    <n v="469"/>
    <x v="0"/>
    <x v="4"/>
  </r>
  <r>
    <n v="149"/>
    <s v="TAV"/>
    <n v="574225"/>
    <s v="Sousse nord"/>
    <n v="80"/>
    <s v="Centre"/>
    <s v="Aeroport"/>
    <n v="73103000"/>
    <n v="73103044"/>
    <s v="Meriem Ben Abdeljelil"/>
    <s v="Chef département technique"/>
    <n v="99800706"/>
    <s v="merieme.abdeljelil@tav.aero"/>
    <x v="8"/>
    <x v="1"/>
    <x v="1"/>
    <n v="2012"/>
    <n v="4044"/>
    <n v="4044"/>
    <n v="22420"/>
    <n v="14960"/>
    <n v="7460"/>
    <x v="0"/>
    <x v="4"/>
  </r>
  <r>
    <n v="150"/>
    <s v="Tunisie Ouate"/>
    <n v="574360"/>
    <s v="Sousse nord"/>
    <n v="80"/>
    <s v="Centre"/>
    <s v="ZI Enfidha"/>
    <n v="36000601"/>
    <n v="73250310"/>
    <s v="Hethili Ben Ammar"/>
    <s v="Homme énergie"/>
    <n v="23312702"/>
    <s v="touate@gnet.tn"/>
    <x v="6"/>
    <x v="1"/>
    <x v="1"/>
    <n v="2016"/>
    <n v="4400"/>
    <n v="4400"/>
    <n v="15295"/>
    <n v="15056"/>
    <n v="239"/>
    <x v="0"/>
    <x v="4"/>
  </r>
  <r>
    <n v="151"/>
    <s v="SOMOCER"/>
    <n v="584340"/>
    <s v="Monastir"/>
    <n v="81"/>
    <s v="Centre"/>
    <s v="Menzel Hayet Monastir"/>
    <n v="73410116"/>
    <n v="73410100"/>
    <s v="Brahim Sghaier"/>
    <s v="Directeur Maintenance"/>
    <n v="29509039"/>
    <s v="sghaierbrahim@somocergroup.com"/>
    <x v="5"/>
    <x v="1"/>
    <x v="2"/>
    <n v="2016"/>
    <n v="5700"/>
    <n v="5700"/>
    <n v="34530"/>
    <n v="19452"/>
    <n v="15078"/>
    <x v="0"/>
    <x v="4"/>
  </r>
  <r>
    <n v="152"/>
    <s v="Vitalait"/>
    <n v="642211"/>
    <s v="Mahdia"/>
    <n v="82"/>
    <s v="Centre"/>
    <s v="Dkhila BP123 Mahdia 5100"/>
    <n v="36277000"/>
    <n v="73677257"/>
    <s v="Fethi Dziri"/>
    <s v="Chef département électricité"/>
    <n v="25345652"/>
    <s v="fethi.dziri@vitalait.net"/>
    <x v="1"/>
    <x v="1"/>
    <x v="1"/>
    <n v="2014"/>
    <n v="2006"/>
    <n v="2006"/>
    <n v="21057.200000000001"/>
    <n v="12607.2"/>
    <n v="8450"/>
    <x v="0"/>
    <x v="4"/>
  </r>
  <r>
    <n v="153"/>
    <s v="maklda el jem"/>
    <n v="668380"/>
    <s v="Mahdia"/>
    <n v="82"/>
    <s v="Centre"/>
    <s v="ZI El Jem 5160"/>
    <n v="73630660"/>
    <n v="73630721"/>
    <s v="Ammar Chaieb"/>
    <s v="Directeur Général"/>
    <n v="24313691"/>
    <s v="achaieb@stunasindustries.com"/>
    <x v="9"/>
    <x v="1"/>
    <x v="1"/>
    <n v="2016"/>
    <n v="2000"/>
    <n v="2000"/>
    <n v="11357"/>
    <n v="8617"/>
    <n v="2740"/>
    <x v="0"/>
    <x v="4"/>
  </r>
  <r>
    <n v="173"/>
    <s v="TPAP "/>
    <n v="863481"/>
    <s v="Sfax Sud"/>
    <n v="91"/>
    <s v="Sfax"/>
    <s v="ZI Agareb 3030"/>
    <n v="74107000"/>
    <n v="74644467"/>
    <s v="Euchi FOUED"/>
    <s v="Resp.Sce Energie &amp; cogénértaion"/>
    <n v="96389106"/>
    <s v="fouedeuchi@yahoo.fr"/>
    <x v="6"/>
    <x v="1"/>
    <x v="2"/>
    <n v="2010"/>
    <n v="5000"/>
    <n v="4300"/>
    <n v="30552.748"/>
    <n v="22821.081999999999"/>
    <n v="7731.6660000000011"/>
    <x v="0"/>
    <x v="4"/>
  </r>
  <r>
    <n v="177"/>
    <s v="Tejra"/>
    <n v="865350"/>
    <s v="Sfax Sud"/>
    <n v="91"/>
    <s v="Sfax"/>
    <s v="Agareb"/>
    <m/>
    <m/>
    <s v="Samir Barhoumi"/>
    <s v="Directeur d'usine"/>
    <n v="98748276"/>
    <s v="samir.barhoumi@tejra.tn"/>
    <x v="5"/>
    <x v="1"/>
    <x v="1"/>
    <n v="2017"/>
    <n v="4000"/>
    <n v="3500"/>
    <n v="0"/>
    <n v="0"/>
    <n v="0"/>
    <x v="0"/>
    <x v="4"/>
  </r>
  <r>
    <n v="178"/>
    <s v="Carthage Ceramique"/>
    <n v="865480"/>
    <s v="Sfax Sud"/>
    <n v="91"/>
    <s v="Sfax"/>
    <s v="ZI Agareb 3030 BP64 SFAX"/>
    <n v="74020780"/>
    <n v="74271031"/>
    <s v="Amor HAJJI"/>
    <s v="Resp.Sce Energie &amp; cogénértaion"/>
    <n v="97394931"/>
    <s v="energie@carthagoceramic"/>
    <x v="5"/>
    <x v="1"/>
    <x v="2"/>
    <n v="2001"/>
    <n v="5200"/>
    <n v="4300"/>
    <n v="35340"/>
    <n v="28136.5"/>
    <n v="7203.5"/>
    <x v="0"/>
    <x v="4"/>
  </r>
  <r>
    <n v="179"/>
    <s v="Carthage Grés"/>
    <n v="865540"/>
    <s v="Sfax Sud"/>
    <n v="91"/>
    <s v="Sfax"/>
    <m/>
    <m/>
    <m/>
    <m/>
    <m/>
    <m/>
    <m/>
    <x v="5"/>
    <x v="1"/>
    <x v="2"/>
    <n v="2010"/>
    <n v="5000"/>
    <n v="3000"/>
    <n v="21925.1"/>
    <n v="13462.099999999999"/>
    <n v="8463"/>
    <x v="0"/>
    <x v="4"/>
  </r>
  <r>
    <n v="180"/>
    <s v="Confiserie Triki"/>
    <n v="866135"/>
    <s v="Sfax Sud"/>
    <n v="91"/>
    <s v="Sfax"/>
    <m/>
    <m/>
    <m/>
    <m/>
    <m/>
    <m/>
    <m/>
    <x v="7"/>
    <x v="1"/>
    <x v="1"/>
    <n v="2015"/>
    <n v="2000"/>
    <n v="1950"/>
    <n v="10681.2"/>
    <n v="7921.2000000000007"/>
    <n v="2760"/>
    <x v="0"/>
    <x v="4"/>
  </r>
  <r>
    <n v="191"/>
    <s v="SITEX"/>
    <n v="999999"/>
    <s v="Moknine"/>
    <n v="84"/>
    <s v="Centre"/>
    <s v="Avenue Habib Bourguiba Ksar Hlel"/>
    <n v="73455267"/>
    <n v="73453713"/>
    <s v="Achref Gaaloul"/>
    <s v="Responsable maintenance"/>
    <n v="98771656"/>
    <s v="gaaloul.achraf@sitex.com.tn"/>
    <x v="3"/>
    <x v="1"/>
    <x v="1"/>
    <n v="2016"/>
    <n v="5400"/>
    <n v="5400"/>
    <n v="10766"/>
    <n v="4061"/>
    <n v="6705"/>
    <x v="0"/>
    <x v="4"/>
  </r>
  <r>
    <n v="193"/>
    <s v="SFBT"/>
    <n v="18500"/>
    <s v="Tunis ville"/>
    <n v="60"/>
    <s v="Tunis"/>
    <m/>
    <m/>
    <m/>
    <m/>
    <m/>
    <m/>
    <m/>
    <x v="1"/>
    <x v="1"/>
    <x v="1"/>
    <m/>
    <n v="400"/>
    <n v="400"/>
    <n v="0"/>
    <n v="0"/>
    <n v="0"/>
    <x v="0"/>
    <x v="5"/>
  </r>
  <r>
    <n v="194"/>
    <s v="CNEFOD"/>
    <n v="22250"/>
    <s v="Tunis ville"/>
    <n v="60"/>
    <s v="Tunis"/>
    <m/>
    <m/>
    <m/>
    <m/>
    <m/>
    <m/>
    <m/>
    <x v="2"/>
    <x v="1"/>
    <x v="1"/>
    <m/>
    <n v="120"/>
    <n v="120"/>
    <n v="395.15039999999999"/>
    <n v="348.15039999999999"/>
    <n v="47"/>
    <x v="0"/>
    <x v="5"/>
  </r>
  <r>
    <n v="198"/>
    <s v="HOTEL THE RESIDENCE"/>
    <n v="80140"/>
    <s v="Ariana"/>
    <n v="61"/>
    <s v="Tunis"/>
    <m/>
    <m/>
    <m/>
    <m/>
    <m/>
    <m/>
    <m/>
    <x v="2"/>
    <x v="1"/>
    <x v="1"/>
    <m/>
    <n v="500"/>
    <n v="500"/>
    <n v="3644.9519999999998"/>
    <n v="3370.752"/>
    <n v="274.19999999999982"/>
    <x v="0"/>
    <x v="5"/>
  </r>
  <r>
    <n v="199"/>
    <s v="SGBIA"/>
    <n v="165140"/>
    <s v="Manouba"/>
    <n v="66"/>
    <s v="Tunis"/>
    <m/>
    <n v="99849829"/>
    <m/>
    <s v="FERJANI WALID"/>
    <m/>
    <n v="99849829"/>
    <s v="w_ferjani@yahoo.fr"/>
    <x v="1"/>
    <x v="1"/>
    <x v="1"/>
    <m/>
    <n v="1131"/>
    <n v="1000"/>
    <n v="3870"/>
    <n v="2682"/>
    <n v="1188"/>
    <x v="0"/>
    <x v="5"/>
  </r>
  <r>
    <n v="202"/>
    <s v="Salma frères"/>
    <n v="267340"/>
    <s v="Manouba"/>
    <n v="66"/>
    <s v="Tunis"/>
    <m/>
    <m/>
    <m/>
    <m/>
    <m/>
    <m/>
    <m/>
    <x v="1"/>
    <x v="1"/>
    <x v="2"/>
    <m/>
    <n v="1200"/>
    <n v="1200"/>
    <n v="8850.0609999999997"/>
    <n v="7973.7249999999995"/>
    <n v="876.33600000000024"/>
    <x v="0"/>
    <x v="5"/>
  </r>
  <r>
    <n v="203"/>
    <s v="Azur"/>
    <n v="291136"/>
    <s v="Zaghouan"/>
    <n v="71"/>
    <s v="Nord"/>
    <m/>
    <n v="70609700"/>
    <m/>
    <s v="Abdelbaset Romdhane"/>
    <m/>
    <n v="98809542"/>
    <m/>
    <x v="3"/>
    <x v="1"/>
    <x v="2"/>
    <n v="2013"/>
    <n v="3500"/>
    <n v="3500"/>
    <n v="30395"/>
    <n v="24745"/>
    <n v="5650"/>
    <x v="0"/>
    <x v="5"/>
  </r>
  <r>
    <n v="204"/>
    <s v="Carthage Grains"/>
    <n v="299722"/>
    <s v="Zaghouan"/>
    <n v="71"/>
    <s v="Nord"/>
    <m/>
    <n v="71841076"/>
    <m/>
    <s v="Laifi Mondher"/>
    <m/>
    <n v="29865686"/>
    <s v="mondher.cogeneration@carthagegrains.com"/>
    <x v="1"/>
    <x v="1"/>
    <x v="1"/>
    <n v="2014"/>
    <n v="3356"/>
    <n v="3000"/>
    <n v="19081.005000000001"/>
    <n v="17800"/>
    <n v="1281.005000000001"/>
    <x v="0"/>
    <x v="5"/>
  </r>
  <r>
    <n v="205"/>
    <s v="BBM"/>
    <n v="301384"/>
    <s v="Zaghouan"/>
    <n v="71"/>
    <s v="Nord"/>
    <m/>
    <m/>
    <m/>
    <s v="Hayet ELLAFI"/>
    <m/>
    <n v="95480914"/>
    <s v="energie@BBM.com.tn"/>
    <x v="5"/>
    <x v="1"/>
    <x v="2"/>
    <m/>
    <n v="5000"/>
    <n v="3200"/>
    <n v="23522.6"/>
    <n v="22563"/>
    <n v="959.59999999999854"/>
    <x v="0"/>
    <x v="5"/>
  </r>
  <r>
    <n v="212"/>
    <s v="El Mazraa Foundok jedid 8012"/>
    <n v="393330"/>
    <s v="Menzel Bouzelfa"/>
    <n v="78"/>
    <s v="Nord"/>
    <m/>
    <n v="72399222"/>
    <m/>
    <s v="Beldi Mohamed"/>
    <m/>
    <n v="99246712"/>
    <s v="coge.elmazraa@poulinagroup.com"/>
    <x v="1"/>
    <x v="1"/>
    <x v="2"/>
    <n v="2013"/>
    <n v="5000"/>
    <n v="5000"/>
    <n v="28461"/>
    <n v="21567"/>
    <n v="6894"/>
    <x v="0"/>
    <x v="5"/>
  </r>
  <r>
    <n v="213"/>
    <s v="Sotipapier"/>
    <n v="398410"/>
    <s v="Menzel Bouzelfa"/>
    <n v="78"/>
    <s v="Nord"/>
    <m/>
    <n v="72200120"/>
    <m/>
    <s v="Lotfi Ben Amara"/>
    <m/>
    <n v="98703657"/>
    <s v="lbenamara@sotipapier.com"/>
    <x v="6"/>
    <x v="1"/>
    <x v="2"/>
    <n v="2008"/>
    <n v="10000"/>
    <n v="7000"/>
    <n v="0"/>
    <n v="0"/>
    <n v="0"/>
    <x v="0"/>
    <x v="5"/>
  </r>
  <r>
    <n v="216"/>
    <s v="UNPA"/>
    <n v="545852"/>
    <s v="Sousse Ville"/>
    <n v="83"/>
    <s v="Centre"/>
    <m/>
    <m/>
    <m/>
    <m/>
    <m/>
    <m/>
    <m/>
    <x v="1"/>
    <x v="1"/>
    <x v="1"/>
    <n v="2016"/>
    <n v="1900"/>
    <n v="1900"/>
    <n v="9550.2999999999993"/>
    <n v="8548"/>
    <n v="1002.2999999999993"/>
    <x v="0"/>
    <x v="5"/>
  </r>
  <r>
    <n v="217"/>
    <s v="Epie d'or"/>
    <n v="545861"/>
    <s v="Sousse Ville"/>
    <n v="83"/>
    <s v="Centre"/>
    <m/>
    <n v="73233055"/>
    <m/>
    <s v="Jihed ZAMANTAR"/>
    <m/>
    <n v="29395283"/>
    <s v="jihed.zmantar@lepidor.com.tn"/>
    <x v="1"/>
    <x v="1"/>
    <x v="1"/>
    <n v="2016"/>
    <n v="1950"/>
    <n v="1950"/>
    <n v="19360"/>
    <n v="19126"/>
    <n v="234"/>
    <x v="0"/>
    <x v="5"/>
  </r>
  <r>
    <n v="218"/>
    <s v="Maklada Industrie"/>
    <n v="549998"/>
    <s v="Sousse Ville"/>
    <n v="83"/>
    <s v="Centre"/>
    <m/>
    <n v="29466924"/>
    <m/>
    <s v="azer zinelabidine / aymen Farhat"/>
    <m/>
    <n v="22889534"/>
    <s v="azer.zinelabidine@maklada.com"/>
    <x v="7"/>
    <x v="1"/>
    <x v="1"/>
    <n v="2013"/>
    <n v="4000"/>
    <n v="3000"/>
    <n v="11809"/>
    <n v="11809"/>
    <n v="0"/>
    <x v="0"/>
    <x v="5"/>
  </r>
  <r>
    <n v="219"/>
    <s v="Tunisie ouate"/>
    <n v="574350"/>
    <s v="Sousse nord"/>
    <n v="80"/>
    <s v="Centre"/>
    <m/>
    <n v="29611425"/>
    <m/>
    <s v="Jebali adel"/>
    <m/>
    <n v="29611425"/>
    <s v="Jebaliadel2105@yahoo.fr "/>
    <x v="6"/>
    <x v="1"/>
    <x v="1"/>
    <n v="2016"/>
    <n v="8800"/>
    <n v="6000"/>
    <n v="35308"/>
    <n v="34333"/>
    <n v="975"/>
    <x v="0"/>
    <x v="5"/>
  </r>
  <r>
    <n v="220"/>
    <s v="TAV"/>
    <n v="575225"/>
    <s v="Sousse nord"/>
    <n v="80"/>
    <s v="Centre"/>
    <m/>
    <n v="73103000"/>
    <m/>
    <s v="Meriem Ben Abdeljelil"/>
    <m/>
    <n v="99800706"/>
    <s v="merieme.abdeljelil@tav.aero"/>
    <x v="8"/>
    <x v="1"/>
    <x v="1"/>
    <n v="2012"/>
    <n v="4000"/>
    <n v="3600"/>
    <n v="14700"/>
    <n v="11400"/>
    <n v="3300"/>
    <x v="0"/>
    <x v="5"/>
  </r>
  <r>
    <n v="221"/>
    <s v="Somocer"/>
    <n v="584340"/>
    <s v="Monastir"/>
    <n v="81"/>
    <s v="Centre"/>
    <m/>
    <n v="73410416"/>
    <m/>
    <s v="Sghaier brahmi"/>
    <m/>
    <n v="29509039"/>
    <s v="sghaierbrahmi@somocergroup.com"/>
    <x v="5"/>
    <x v="1"/>
    <x v="2"/>
    <n v="2016"/>
    <n v="5700"/>
    <n v="3200"/>
    <n v="43322"/>
    <n v="42695"/>
    <n v="627"/>
    <x v="0"/>
    <x v="5"/>
  </r>
  <r>
    <n v="222"/>
    <s v="Vitalait"/>
    <n v="642211"/>
    <s v="Mahdia"/>
    <n v="82"/>
    <s v="Centre"/>
    <m/>
    <n v="36277000"/>
    <m/>
    <s v="fethi.dziri"/>
    <m/>
    <n v="25345652"/>
    <s v="fethi.dziri@vitalait.net"/>
    <x v="1"/>
    <x v="1"/>
    <x v="1"/>
    <n v="2014"/>
    <n v="2000"/>
    <n v="2000"/>
    <n v="16152.8"/>
    <n v="16048"/>
    <n v="104.79999999999927"/>
    <x v="0"/>
    <x v="5"/>
  </r>
  <r>
    <n v="223"/>
    <s v="MAKLADA SA"/>
    <n v="668380"/>
    <s v="Moknine"/>
    <n v="84"/>
    <s v="Centre"/>
    <m/>
    <n v="70242520"/>
    <m/>
    <s v="Naoui Habib Ayadi"/>
    <m/>
    <n v="28826111"/>
    <s v="habib.naoui@maklada.com"/>
    <x v="9"/>
    <x v="1"/>
    <x v="1"/>
    <n v="2015"/>
    <n v="2022"/>
    <n v="1850"/>
    <n v="12807"/>
    <n v="10700"/>
    <n v="2107"/>
    <x v="0"/>
    <x v="5"/>
  </r>
  <r>
    <n v="245"/>
    <s v="Tpap"/>
    <n v="863481"/>
    <s v="Sfax Sud"/>
    <n v="91"/>
    <s v="Sfax"/>
    <m/>
    <n v="74107000"/>
    <m/>
    <s v="Euchi FOUED"/>
    <m/>
    <n v="96389106"/>
    <s v="utilite.tpap@unipack.com.tn "/>
    <x v="6"/>
    <x v="1"/>
    <x v="2"/>
    <n v="2010"/>
    <n v="5000"/>
    <n v="4500"/>
    <n v="31585"/>
    <n v="24097"/>
    <n v="7488"/>
    <x v="0"/>
    <x v="5"/>
  </r>
  <r>
    <n v="249"/>
    <s v="tejra"/>
    <n v="865350"/>
    <s v="Sfax Sud"/>
    <n v="91"/>
    <s v="Sfax"/>
    <m/>
    <n v="71268124"/>
    <m/>
    <s v="Samir Barhoumi"/>
    <m/>
    <n v="98748276"/>
    <s v="samir.barhoumi@tejra.tn"/>
    <x v="5"/>
    <x v="1"/>
    <x v="1"/>
    <n v="2017"/>
    <n v="4000"/>
    <n v="2000"/>
    <n v="8678"/>
    <n v="6041"/>
    <n v="2637"/>
    <x v="0"/>
    <x v="5"/>
  </r>
  <r>
    <n v="250"/>
    <s v="Carthago ceramic"/>
    <n v="865480"/>
    <s v="Sfax Sud"/>
    <n v="91"/>
    <s v="Sfax"/>
    <m/>
    <n v="70020780"/>
    <m/>
    <s v="Ben Salah khaoula"/>
    <m/>
    <n v="21854715"/>
    <s v="Cogeneration@carthagoceramic.com.tn"/>
    <x v="5"/>
    <x v="1"/>
    <x v="2"/>
    <n v="2002"/>
    <n v="5000"/>
    <n v="5000"/>
    <n v="31590"/>
    <n v="25039"/>
    <n v="6551"/>
    <x v="0"/>
    <x v="5"/>
  </r>
  <r>
    <n v="251"/>
    <s v="carthago grés "/>
    <n v="865540"/>
    <s v="Sfax Sud"/>
    <n v="91"/>
    <s v="Sfax"/>
    <m/>
    <n v="70020780"/>
    <m/>
    <s v="Ben Salah khaoula"/>
    <m/>
    <n v="92216666"/>
    <s v="khaoulabensalah4@gmail.com"/>
    <x v="5"/>
    <x v="1"/>
    <x v="2"/>
    <n v="2011"/>
    <n v="5000"/>
    <n v="3000"/>
    <n v="21590"/>
    <n v="8927"/>
    <n v="12663"/>
    <x v="0"/>
    <x v="5"/>
  </r>
  <r>
    <n v="252"/>
    <s v="confiserie triki le moulin"/>
    <n v="866135"/>
    <s v="Sfax Ville"/>
    <n v="93"/>
    <s v="Sfax"/>
    <m/>
    <n v="74469900"/>
    <m/>
    <s v="Charfi Ilyes"/>
    <m/>
    <n v="27210115"/>
    <s v="ilyes.charf@confiserie.gr-triki.com"/>
    <x v="7"/>
    <x v="1"/>
    <x v="1"/>
    <n v="2016"/>
    <n v="2000"/>
    <n v="2000"/>
    <n v="8000"/>
    <n v="5314"/>
    <n v="2686"/>
    <x v="0"/>
    <x v="5"/>
  </r>
  <r>
    <n v="261"/>
    <s v="PET Crystal-Industries"/>
    <n v="888421"/>
    <s v="Gabés"/>
    <n v="94"/>
    <s v="Sud"/>
    <m/>
    <n v="70015900"/>
    <m/>
    <s v="ALAYA Ridha"/>
    <m/>
    <n v="98772307"/>
    <s v="ridha.alaya@petcrystal-ind.com"/>
    <x v="4"/>
    <x v="1"/>
    <x v="1"/>
    <n v="2017"/>
    <n v="0"/>
    <n v="0"/>
    <n v="413"/>
    <n v="106"/>
    <n v="307"/>
    <x v="0"/>
    <x v="5"/>
  </r>
  <r>
    <n v="265"/>
    <s v="ALKIMIA"/>
    <n v="888600"/>
    <s v="Gabés"/>
    <n v="94"/>
    <s v="Sud"/>
    <m/>
    <n v="75270146"/>
    <m/>
    <s v="samir taieb "/>
    <m/>
    <n v="27362002"/>
    <s v="samir.taieb@alkimia.com.tn "/>
    <x v="4"/>
    <x v="1"/>
    <x v="1"/>
    <n v="2017"/>
    <n v="4400"/>
    <n v="4400"/>
    <n v="36199.148000000001"/>
    <n v="23000"/>
    <n v="13199.148000000001"/>
    <x v="0"/>
    <x v="5"/>
  </r>
  <r>
    <n v="267"/>
    <s v="SITEX"/>
    <n v="984021"/>
    <s v="Moknine"/>
    <n v="84"/>
    <s v="Centre"/>
    <m/>
    <n v="73473433"/>
    <m/>
    <s v="Haythem HADDAD"/>
    <m/>
    <n v="98751825"/>
    <s v="haddad.haythem@sitex.com.tn"/>
    <x v="3"/>
    <x v="1"/>
    <x v="1"/>
    <n v="2016"/>
    <n v="5400"/>
    <n v="4360"/>
    <n v="34574"/>
    <n v="28434"/>
    <n v="6140"/>
    <x v="0"/>
    <x v="5"/>
  </r>
  <r>
    <n v="269"/>
    <s v="SFBT"/>
    <n v="18500"/>
    <s v="Tunis ville"/>
    <n v="60"/>
    <s v="Tunis"/>
    <m/>
    <m/>
    <m/>
    <m/>
    <m/>
    <m/>
    <m/>
    <x v="1"/>
    <x v="1"/>
    <x v="1"/>
    <m/>
    <n v="400"/>
    <n v="400"/>
    <n v="0"/>
    <n v="0"/>
    <n v="0"/>
    <x v="0"/>
    <x v="6"/>
  </r>
  <r>
    <n v="270"/>
    <s v="CNEFOD"/>
    <n v="22250"/>
    <s v="Tunis ville"/>
    <n v="60"/>
    <s v="Tunis"/>
    <m/>
    <m/>
    <m/>
    <m/>
    <m/>
    <m/>
    <m/>
    <x v="2"/>
    <x v="1"/>
    <x v="1"/>
    <m/>
    <n v="120"/>
    <n v="120"/>
    <n v="399.8922048"/>
    <n v="356.15785919999996"/>
    <n v="43.73434560000004"/>
    <x v="0"/>
    <x v="6"/>
  </r>
  <r>
    <n v="274"/>
    <s v="HOTEL THE RESIDENCE"/>
    <n v="80140"/>
    <s v="Ariana"/>
    <n v="61"/>
    <s v="Tunis"/>
    <m/>
    <m/>
    <m/>
    <m/>
    <m/>
    <m/>
    <m/>
    <x v="2"/>
    <x v="1"/>
    <x v="1"/>
    <m/>
    <n v="500"/>
    <n v="500"/>
    <n v="3688.6914239999996"/>
    <n v="3448.2792959999997"/>
    <n v="240.41212799999994"/>
    <x v="0"/>
    <x v="6"/>
  </r>
  <r>
    <n v="275"/>
    <s v="SIA RANDA"/>
    <n v="158540"/>
    <s v="Tunis ville"/>
    <n v="60"/>
    <s v="Tunis"/>
    <m/>
    <n v="71382333"/>
    <m/>
    <s v="BEN JANNET MOHAMED"/>
    <m/>
    <n v="29933924"/>
    <s v="mohamed.benjannet@randa.com.tn"/>
    <x v="1"/>
    <x v="1"/>
    <x v="1"/>
    <n v="2018"/>
    <n v="5000"/>
    <n v="4528"/>
    <n v="24794"/>
    <n v="12161"/>
    <n v="12633"/>
    <x v="0"/>
    <x v="6"/>
  </r>
  <r>
    <n v="276"/>
    <s v="SGBIA"/>
    <n v="165140"/>
    <s v="Manouba"/>
    <n v="66"/>
    <s v="Tunis"/>
    <m/>
    <n v="99849829"/>
    <m/>
    <s v="FERJANI WALID"/>
    <m/>
    <n v="99849829"/>
    <s v="w_ferjani@yahoo.fr"/>
    <x v="1"/>
    <x v="1"/>
    <x v="1"/>
    <m/>
    <n v="1131"/>
    <n v="1000"/>
    <n v="8446"/>
    <n v="6041"/>
    <n v="2405"/>
    <x v="0"/>
    <x v="6"/>
  </r>
  <r>
    <n v="279"/>
    <s v="Salma frères"/>
    <n v="267340"/>
    <s v="Manouba"/>
    <n v="66"/>
    <s v="Tunis"/>
    <m/>
    <m/>
    <m/>
    <m/>
    <m/>
    <m/>
    <m/>
    <x v="1"/>
    <x v="1"/>
    <x v="2"/>
    <m/>
    <n v="1200"/>
    <n v="1200"/>
    <n v="9046.8009999999995"/>
    <n v="7931.7189999999991"/>
    <n v="1115.0820000000003"/>
    <x v="0"/>
    <x v="6"/>
  </r>
  <r>
    <n v="280"/>
    <s v="Azur"/>
    <n v="291136"/>
    <s v="Zaghouan"/>
    <n v="71"/>
    <s v="Nord"/>
    <m/>
    <n v="70609700"/>
    <m/>
    <s v="Abdelbaset Romdhane"/>
    <m/>
    <n v="98809542"/>
    <m/>
    <x v="3"/>
    <x v="1"/>
    <x v="2"/>
    <n v="2013"/>
    <n v="3500"/>
    <n v="3500"/>
    <n v="30388"/>
    <n v="24340"/>
    <n v="6048"/>
    <x v="0"/>
    <x v="6"/>
  </r>
  <r>
    <n v="281"/>
    <s v="Carthage Grains"/>
    <n v="299722"/>
    <s v="Zaghouan"/>
    <n v="71"/>
    <s v="Nord"/>
    <m/>
    <n v="71841076"/>
    <m/>
    <s v="Laifi Mondher"/>
    <m/>
    <n v="29865686"/>
    <s v="mondher.cogeneration@carthagegrains.com"/>
    <x v="1"/>
    <x v="1"/>
    <x v="1"/>
    <n v="2014"/>
    <n v="3356"/>
    <n v="3000"/>
    <n v="21445.388999999999"/>
    <n v="20930"/>
    <n v="515.38899999999921"/>
    <x v="0"/>
    <x v="6"/>
  </r>
  <r>
    <n v="282"/>
    <s v="Teriak"/>
    <n v="300350"/>
    <s v="Zaghouan"/>
    <n v="71"/>
    <s v="Nord"/>
    <m/>
    <n v="72640600"/>
    <m/>
    <s v="Hazem Ben Salem"/>
    <m/>
    <n v="93368058"/>
    <s v="hazem.bensalem@teriak.com"/>
    <x v="4"/>
    <x v="1"/>
    <x v="1"/>
    <n v="2018"/>
    <n v="550"/>
    <n v="420"/>
    <n v="3004"/>
    <n v="2601"/>
    <n v="403"/>
    <x v="0"/>
    <x v="6"/>
  </r>
  <r>
    <n v="283"/>
    <s v="BBM"/>
    <n v="301384"/>
    <s v="Zaghouan"/>
    <n v="71"/>
    <s v="Nord"/>
    <m/>
    <m/>
    <m/>
    <s v="Hayet ELLAFI"/>
    <m/>
    <n v="95480914"/>
    <s v="Energie@bbm.com.tn"/>
    <x v="5"/>
    <x v="1"/>
    <x v="2"/>
    <m/>
    <n v="5000"/>
    <n v="3200"/>
    <n v="24621"/>
    <n v="24618.799999999999"/>
    <n v="2.2000000000007276"/>
    <x v="0"/>
    <x v="6"/>
  </r>
  <r>
    <n v="291"/>
    <s v="El Mazraa Foundok jedid 8012"/>
    <n v="393330"/>
    <s v="Menzel Bouzelfa"/>
    <n v="78"/>
    <s v="Nord"/>
    <m/>
    <n v="72399222"/>
    <m/>
    <s v="Beldi Mohamed"/>
    <m/>
    <n v="99246712"/>
    <s v="coge.elmazraa@poulinagroup.com"/>
    <x v="1"/>
    <x v="1"/>
    <x v="2"/>
    <n v="2013"/>
    <n v="5000"/>
    <n v="5000"/>
    <n v="30599"/>
    <n v="23962"/>
    <n v="6637"/>
    <x v="0"/>
    <x v="6"/>
  </r>
  <r>
    <n v="292"/>
    <s v="Sotipapier"/>
    <n v="398410"/>
    <s v="Menzel Bouzelfa"/>
    <n v="78"/>
    <s v="Nord"/>
    <m/>
    <n v="72200120"/>
    <m/>
    <s v="Lotfi BEN AMARA"/>
    <m/>
    <n v="98703657"/>
    <s v="Lbenamara@sotipapier.com"/>
    <x v="6"/>
    <x v="1"/>
    <x v="2"/>
    <n v="2008"/>
    <n v="10000"/>
    <n v="7000"/>
    <n v="59058"/>
    <n v="59058"/>
    <n v="0"/>
    <x v="0"/>
    <x v="6"/>
  </r>
  <r>
    <n v="296"/>
    <s v="UNPA"/>
    <n v="545852"/>
    <s v="Sousse Ville"/>
    <n v="83"/>
    <s v="Centre"/>
    <m/>
    <m/>
    <m/>
    <m/>
    <m/>
    <m/>
    <m/>
    <x v="1"/>
    <x v="1"/>
    <x v="1"/>
    <n v="2016"/>
    <n v="1900"/>
    <n v="1900"/>
    <n v="9664.9035999999996"/>
    <n v="8744.6039999999994"/>
    <n v="920.29960000000028"/>
    <x v="0"/>
    <x v="6"/>
  </r>
  <r>
    <n v="297"/>
    <s v="Epie d'or"/>
    <n v="545861"/>
    <s v="Sousse Ville"/>
    <n v="83"/>
    <s v="Centre"/>
    <m/>
    <n v="73233055"/>
    <m/>
    <s v="Jihed ZAMANTAR"/>
    <m/>
    <n v="29395283"/>
    <s v="jihed.zmantar@lepidor.com.tn"/>
    <x v="1"/>
    <x v="1"/>
    <x v="1"/>
    <n v="2016"/>
    <n v="1950"/>
    <n v="1950"/>
    <n v="23185"/>
    <n v="22362"/>
    <n v="823"/>
    <x v="0"/>
    <x v="6"/>
  </r>
  <r>
    <n v="298"/>
    <s v="Maklada Industrie"/>
    <n v="549998"/>
    <s v="Sousse Ville"/>
    <n v="83"/>
    <s v="Centre"/>
    <m/>
    <n v="29466924"/>
    <m/>
    <s v="azer zinelabidine / aymen Farhat"/>
    <m/>
    <n v="22889534"/>
    <s v="azer.zinelabidine@maklada.com"/>
    <x v="7"/>
    <x v="1"/>
    <x v="1"/>
    <n v="2013"/>
    <n v="4000"/>
    <n v="3000"/>
    <n v="22961"/>
    <n v="22961"/>
    <n v="0"/>
    <x v="0"/>
    <x v="6"/>
  </r>
  <r>
    <n v="299"/>
    <s v="Tunisie ouate"/>
    <n v="574350"/>
    <s v="Sousse nord"/>
    <n v="80"/>
    <s v="Centre"/>
    <m/>
    <n v="29611425"/>
    <m/>
    <s v="Jebali adel"/>
    <m/>
    <n v="29611425"/>
    <s v="Jebaliadel2105@yahoo.fr "/>
    <x v="6"/>
    <x v="1"/>
    <x v="1"/>
    <n v="2016"/>
    <n v="8800"/>
    <n v="6000"/>
    <n v="59794"/>
    <n v="45309"/>
    <n v="14485"/>
    <x v="0"/>
    <x v="6"/>
  </r>
  <r>
    <n v="300"/>
    <s v="TAV"/>
    <n v="575225"/>
    <s v="Sousse nord"/>
    <n v="80"/>
    <s v="Centre"/>
    <m/>
    <n v="73103000"/>
    <m/>
    <s v="meriem ben abdeljelil"/>
    <m/>
    <n v="99800706"/>
    <s v="merieme.abdeljelil@tav.aero"/>
    <x v="8"/>
    <x v="1"/>
    <x v="1"/>
    <n v="2012"/>
    <n v="4000"/>
    <n v="3600"/>
    <n v="5900"/>
    <n v="4500"/>
    <n v="1400"/>
    <x v="0"/>
    <x v="6"/>
  </r>
  <r>
    <n v="301"/>
    <s v="Somocer"/>
    <n v="584340"/>
    <s v="Monastir"/>
    <n v="81"/>
    <s v="Centre"/>
    <m/>
    <n v="73410416"/>
    <m/>
    <s v="Sghaier brahmi"/>
    <m/>
    <n v="29509039"/>
    <s v="sghaierbrahmi@somocergroup.com"/>
    <x v="5"/>
    <x v="1"/>
    <x v="2"/>
    <n v="2016"/>
    <n v="5700"/>
    <n v="3200"/>
    <n v="44400"/>
    <n v="34695"/>
    <n v="9705"/>
    <x v="0"/>
    <x v="6"/>
  </r>
  <r>
    <n v="303"/>
    <s v="Vitalait"/>
    <n v="642211"/>
    <s v="Mahdia"/>
    <n v="82"/>
    <s v="Centre"/>
    <m/>
    <n v="36277000"/>
    <m/>
    <s v="fethi.dziri"/>
    <m/>
    <n v="25345652"/>
    <s v="fethi.dziri@vitalait.net"/>
    <x v="1"/>
    <x v="1"/>
    <x v="1"/>
    <n v="2014"/>
    <n v="2000"/>
    <n v="2000"/>
    <n v="15237.9"/>
    <n v="15177"/>
    <n v="60.899999999999636"/>
    <x v="0"/>
    <x v="6"/>
  </r>
  <r>
    <n v="304"/>
    <s v="MAKLADA SA"/>
    <n v="668380"/>
    <s v="Moknine"/>
    <n v="84"/>
    <s v="Centre"/>
    <m/>
    <n v="70242520"/>
    <m/>
    <s v="Naoui Habib Ayadi"/>
    <m/>
    <n v="28826111"/>
    <s v="habib.naoui@maklada.com"/>
    <x v="9"/>
    <x v="1"/>
    <x v="1"/>
    <n v="2015"/>
    <n v="2022"/>
    <n v="1850"/>
    <n v="11813"/>
    <n v="9170"/>
    <n v="2643"/>
    <x v="0"/>
    <x v="6"/>
  </r>
  <r>
    <n v="327"/>
    <s v="Tpap"/>
    <n v="863481"/>
    <s v="Sfax Sud"/>
    <n v="91"/>
    <s v="Sfax"/>
    <m/>
    <n v="74107000"/>
    <m/>
    <s v="Euchi foued"/>
    <m/>
    <n v="96389106"/>
    <s v="utilite.tpap@unipack.com.tn "/>
    <x v="6"/>
    <x v="1"/>
    <x v="2"/>
    <n v="2010"/>
    <n v="5000"/>
    <n v="4500"/>
    <n v="32573"/>
    <n v="24396"/>
    <n v="8177"/>
    <x v="0"/>
    <x v="6"/>
  </r>
  <r>
    <n v="331"/>
    <s v="tejra"/>
    <n v="865350"/>
    <s v="Sfax Sud"/>
    <n v="91"/>
    <s v="Sfax"/>
    <m/>
    <n v="71268124"/>
    <m/>
    <s v="samir barhoumi"/>
    <m/>
    <n v="98748276"/>
    <s v="samir.barhoumi@tejra.tn"/>
    <x v="5"/>
    <x v="1"/>
    <x v="1"/>
    <n v="2017"/>
    <n v="4000"/>
    <n v="2000"/>
    <n v="8442"/>
    <n v="7418"/>
    <n v="1024"/>
    <x v="0"/>
    <x v="6"/>
  </r>
  <r>
    <n v="332"/>
    <s v="Carthago ceramic"/>
    <n v="865480"/>
    <s v="Sfax Sud"/>
    <n v="91"/>
    <s v="Sfax"/>
    <m/>
    <n v="70020780"/>
    <m/>
    <s v="Ben Salah khaoula"/>
    <m/>
    <n v="21854715"/>
    <s v="Cogeneration@carthagoceramic.com.tn"/>
    <x v="5"/>
    <x v="1"/>
    <x v="2"/>
    <n v="2002"/>
    <n v="5000"/>
    <n v="5000"/>
    <n v="33713"/>
    <n v="27288"/>
    <n v="6425"/>
    <x v="0"/>
    <x v="6"/>
  </r>
  <r>
    <n v="333"/>
    <s v="carthago grés "/>
    <n v="865540"/>
    <s v="Sfax Sud"/>
    <n v="91"/>
    <s v="Sfax"/>
    <m/>
    <n v="70020780"/>
    <m/>
    <s v="BEN SALAH Khaoula"/>
    <m/>
    <n v="92216666"/>
    <s v="khaoulabensalah4@gmail.com"/>
    <x v="5"/>
    <x v="1"/>
    <x v="2"/>
    <n v="2011"/>
    <n v="5000"/>
    <n v="3000"/>
    <n v="22594"/>
    <n v="9110"/>
    <n v="13484"/>
    <x v="0"/>
    <x v="6"/>
  </r>
  <r>
    <n v="334"/>
    <s v="confiserie triki le moulin"/>
    <n v="866135"/>
    <s v="Sfax Ville"/>
    <n v="93"/>
    <s v="Sfax"/>
    <m/>
    <n v="74469900"/>
    <m/>
    <s v="Charfi Ilyes"/>
    <m/>
    <n v="27210115"/>
    <s v="ilyes.charf@confiserie.gr-triki.com"/>
    <x v="7"/>
    <x v="1"/>
    <x v="1"/>
    <n v="2016"/>
    <n v="2000"/>
    <n v="2000"/>
    <n v="10862"/>
    <n v="7282"/>
    <n v="3580"/>
    <x v="0"/>
    <x v="6"/>
  </r>
  <r>
    <n v="344"/>
    <s v="PET Crystal-Industries"/>
    <n v="888421"/>
    <s v="Gabés"/>
    <n v="94"/>
    <s v="Sud"/>
    <m/>
    <n v="70015900"/>
    <m/>
    <s v="ALAYA Ridha"/>
    <m/>
    <n v="98772307"/>
    <s v="ridha.alaya@petcrystal-ind.com"/>
    <x v="4"/>
    <x v="1"/>
    <x v="1"/>
    <n v="2017"/>
    <n v="4400"/>
    <n v="2500"/>
    <n v="9313"/>
    <n v="4070"/>
    <n v="5243"/>
    <x v="0"/>
    <x v="6"/>
  </r>
  <r>
    <n v="348"/>
    <s v="ALKIMIA"/>
    <n v="888600"/>
    <s v="Gabés"/>
    <n v="94"/>
    <s v="Sud"/>
    <m/>
    <n v="75270146"/>
    <m/>
    <s v="samir taieb "/>
    <m/>
    <n v="27362002"/>
    <s v="samir.taieb@alkimia.com.tn "/>
    <x v="4"/>
    <x v="1"/>
    <x v="1"/>
    <n v="2017"/>
    <n v="4400"/>
    <n v="4400"/>
    <n v="28782.799999999999"/>
    <n v="14914"/>
    <n v="13868.8"/>
    <x v="0"/>
    <x v="6"/>
  </r>
  <r>
    <n v="351"/>
    <s v="SITEX"/>
    <n v="984021"/>
    <s v="Moknine"/>
    <n v="84"/>
    <s v="Centre"/>
    <m/>
    <n v="73473433"/>
    <m/>
    <s v="Haythem HADDAD"/>
    <m/>
    <n v="98751825"/>
    <s v="haddad.haythem@sitex.com.tn"/>
    <x v="3"/>
    <x v="1"/>
    <x v="1"/>
    <n v="2016"/>
    <n v="5400"/>
    <n v="4360"/>
    <n v="34062"/>
    <n v="25980"/>
    <n v="8082"/>
    <x v="0"/>
    <x v="6"/>
  </r>
  <r>
    <n v="2"/>
    <s v="Azur papier"/>
    <n v="291136"/>
    <s v="Zaghouan"/>
    <n v="71"/>
    <s v="Nord"/>
    <m/>
    <m/>
    <m/>
    <m/>
    <m/>
    <m/>
    <m/>
    <x v="6"/>
    <x v="1"/>
    <x v="2"/>
    <n v="2013"/>
    <n v="3500"/>
    <n v="3500"/>
    <n v="26908"/>
    <n v="25473"/>
    <n v="1435"/>
    <x v="0"/>
    <x v="0"/>
  </r>
  <r>
    <n v="4"/>
    <s v="Bjo"/>
    <n v="297910"/>
    <s v="Zaghouan"/>
    <n v="71"/>
    <s v="Nord"/>
    <m/>
    <m/>
    <m/>
    <m/>
    <m/>
    <m/>
    <m/>
    <x v="5"/>
    <x v="1"/>
    <x v="1"/>
    <n v="2019"/>
    <n v="5000"/>
    <n v="5000"/>
    <n v="10910"/>
    <n v="560"/>
    <n v="10350"/>
    <x v="0"/>
    <x v="0"/>
  </r>
  <r>
    <n v="6"/>
    <s v="BBm"/>
    <n v="301384"/>
    <s v="Zaghouan"/>
    <n v="71"/>
    <s v="Nord"/>
    <m/>
    <m/>
    <m/>
    <m/>
    <m/>
    <m/>
    <m/>
    <x v="5"/>
    <x v="1"/>
    <x v="2"/>
    <n v="2013"/>
    <n v="5000"/>
    <n v="3000"/>
    <n v="25800"/>
    <n v="15013"/>
    <n v="10787"/>
    <x v="0"/>
    <x v="0"/>
  </r>
  <r>
    <n v="8"/>
    <s v="Carthage grains"/>
    <n v="299722"/>
    <s v="Zaghouan"/>
    <n v="71"/>
    <s v="Nord"/>
    <m/>
    <m/>
    <m/>
    <m/>
    <m/>
    <m/>
    <m/>
    <x v="1"/>
    <x v="1"/>
    <x v="1"/>
    <n v="2016"/>
    <n v="3356"/>
    <n v="3200"/>
    <n v="19392"/>
    <n v="16933"/>
    <n v="2459"/>
    <x v="0"/>
    <x v="0"/>
  </r>
  <r>
    <n v="9"/>
    <s v="alimentaire"/>
    <n v="299722"/>
    <s v="Zaghouan"/>
    <n v="71"/>
    <s v="Nord"/>
    <m/>
    <m/>
    <m/>
    <m/>
    <m/>
    <m/>
    <m/>
    <x v="1"/>
    <x v="1"/>
    <x v="1"/>
    <n v="2016"/>
    <n v="3356"/>
    <n v="3200"/>
    <n v="19391"/>
    <n v="16933"/>
    <n v="2458"/>
    <x v="0"/>
    <x v="0"/>
  </r>
  <r>
    <n v="10"/>
    <s v="Teriak"/>
    <n v="300350"/>
    <s v="Zaghouan"/>
    <n v="71"/>
    <s v="Nord"/>
    <m/>
    <m/>
    <m/>
    <m/>
    <m/>
    <m/>
    <m/>
    <x v="4"/>
    <x v="1"/>
    <x v="1"/>
    <n v="2018"/>
    <n v="550"/>
    <n v="550"/>
    <n v="4307"/>
    <n v="3330"/>
    <n v="977"/>
    <x v="0"/>
    <x v="0"/>
  </r>
  <r>
    <n v="11"/>
    <s v="CDI"/>
    <n v="298622"/>
    <s v="Zaghouan"/>
    <n v="71"/>
    <s v="Nord"/>
    <m/>
    <m/>
    <m/>
    <m/>
    <m/>
    <m/>
    <m/>
    <x v="4"/>
    <x v="1"/>
    <x v="1"/>
    <n v="2019"/>
    <n v="2000"/>
    <n v="2000"/>
    <n v="8760"/>
    <n v="7726"/>
    <n v="1034"/>
    <x v="0"/>
    <x v="0"/>
  </r>
  <r>
    <n v="17"/>
    <s v="Délice Danone"/>
    <n v="392400"/>
    <s v="Menzel Bouzelfa"/>
    <n v="78"/>
    <s v="Nord"/>
    <m/>
    <m/>
    <m/>
    <m/>
    <m/>
    <m/>
    <m/>
    <x v="1"/>
    <x v="1"/>
    <x v="1"/>
    <n v="2019"/>
    <n v="4000"/>
    <n v="4000"/>
    <n v="7632"/>
    <n v="6362"/>
    <n v="1270"/>
    <x v="0"/>
    <x v="0"/>
  </r>
  <r>
    <n v="18"/>
    <s v="Délice CLC"/>
    <n v="387370"/>
    <s v="Menzel Bouzelfa"/>
    <n v="78"/>
    <s v="Nord"/>
    <m/>
    <m/>
    <m/>
    <m/>
    <m/>
    <m/>
    <m/>
    <x v="1"/>
    <x v="1"/>
    <x v="1"/>
    <n v="2019"/>
    <n v="2000"/>
    <n v="1700"/>
    <n v="4047"/>
    <n v="2535"/>
    <n v="1512"/>
    <x v="0"/>
    <x v="0"/>
  </r>
  <r>
    <n v="19"/>
    <s v="Sotipapier"/>
    <n v="398410"/>
    <s v="Menzel Bouzelfa"/>
    <n v="78"/>
    <s v="Nord"/>
    <m/>
    <m/>
    <m/>
    <m/>
    <m/>
    <m/>
    <m/>
    <x v="6"/>
    <x v="1"/>
    <x v="2"/>
    <n v="2008"/>
    <n v="5000"/>
    <n v="5000"/>
    <n v="36766"/>
    <n v="28646"/>
    <n v="8120"/>
    <x v="0"/>
    <x v="0"/>
  </r>
  <r>
    <n v="20"/>
    <s v="Sotipapier"/>
    <n v="398411"/>
    <s v="Menzel Bouzelfa"/>
    <n v="78"/>
    <s v="Nord"/>
    <m/>
    <m/>
    <m/>
    <m/>
    <m/>
    <m/>
    <m/>
    <x v="6"/>
    <x v="1"/>
    <x v="2"/>
    <n v="2008"/>
    <n v="5000"/>
    <n v="5000"/>
    <n v="26800"/>
    <n v="19691"/>
    <n v="7109"/>
    <x v="0"/>
    <x v="0"/>
  </r>
  <r>
    <n v="45"/>
    <s v="Centre nationale technologie d éducation"/>
    <n v="22250"/>
    <s v="Tunis ville"/>
    <n v="60"/>
    <s v="Tunis"/>
    <m/>
    <m/>
    <m/>
    <m/>
    <m/>
    <m/>
    <m/>
    <x v="0"/>
    <x v="1"/>
    <x v="1"/>
    <n v="2016"/>
    <n v="140"/>
    <n v="110"/>
    <n v="344.35"/>
    <n v="342"/>
    <n v="2.3500000000000227"/>
    <x v="0"/>
    <x v="0"/>
  </r>
  <r>
    <n v="60"/>
    <s v="Hôtel Résidence"/>
    <n v="225735"/>
    <s v="Kram"/>
    <n v="69"/>
    <s v="Tunis"/>
    <m/>
    <m/>
    <m/>
    <m/>
    <m/>
    <m/>
    <m/>
    <x v="2"/>
    <x v="1"/>
    <x v="1"/>
    <n v="2016"/>
    <n v="500"/>
    <n v="500"/>
    <n v="2587.33"/>
    <n v="2587.33"/>
    <n v="0"/>
    <x v="0"/>
    <x v="0"/>
  </r>
  <r>
    <n v="63"/>
    <s v="slama frères"/>
    <n v="567350"/>
    <s v="Manouba"/>
    <n v="66"/>
    <s v="Tunis"/>
    <m/>
    <m/>
    <m/>
    <m/>
    <m/>
    <m/>
    <m/>
    <x v="1"/>
    <x v="1"/>
    <x v="1"/>
    <n v="2015"/>
    <n v="2000"/>
    <n v="2000"/>
    <n v="20678"/>
    <n v="20600"/>
    <n v="78"/>
    <x v="0"/>
    <x v="0"/>
  </r>
  <r>
    <n v="69"/>
    <s v="Épi d'or"/>
    <n v="545861"/>
    <s v="Sousse"/>
    <m/>
    <s v="Centre"/>
    <m/>
    <m/>
    <m/>
    <m/>
    <m/>
    <m/>
    <m/>
    <x v="1"/>
    <x v="1"/>
    <x v="1"/>
    <n v="2016"/>
    <n v="4000"/>
    <n v="4000"/>
    <n v="0"/>
    <n v="0"/>
    <n v="0"/>
    <x v="0"/>
    <x v="0"/>
  </r>
  <r>
    <n v="75"/>
    <s v="SGBIA"/>
    <n v="165140"/>
    <s v="Ezzahra"/>
    <n v="62"/>
    <s v="Tunis"/>
    <m/>
    <m/>
    <m/>
    <m/>
    <m/>
    <m/>
    <m/>
    <x v="1"/>
    <x v="1"/>
    <x v="1"/>
    <n v="2014"/>
    <n v="1131"/>
    <n v="1131"/>
    <n v="8110"/>
    <n v="6569"/>
    <n v="1541"/>
    <x v="0"/>
    <x v="0"/>
  </r>
  <r>
    <n v="78"/>
    <s v="TAV"/>
    <n v="564225"/>
    <s v="Sousse nord"/>
    <n v="80"/>
    <s v="Centre"/>
    <m/>
    <m/>
    <m/>
    <m/>
    <m/>
    <m/>
    <m/>
    <x v="0"/>
    <x v="1"/>
    <x v="1"/>
    <n v="2013"/>
    <n v="4400"/>
    <n v="1500"/>
    <n v="16328"/>
    <n v="11983"/>
    <n v="4345"/>
    <x v="0"/>
    <x v="0"/>
  </r>
  <r>
    <n v="80"/>
    <s v="Tunisie ouate"/>
    <n v="574350"/>
    <s v="Sousse nord"/>
    <n v="80"/>
    <s v="Centre"/>
    <m/>
    <m/>
    <m/>
    <m/>
    <m/>
    <m/>
    <m/>
    <x v="6"/>
    <x v="1"/>
    <x v="1"/>
    <n v="2017"/>
    <n v="8800"/>
    <n v="8800"/>
    <n v="43212"/>
    <n v="37103"/>
    <n v="6109"/>
    <x v="0"/>
    <x v="0"/>
  </r>
  <r>
    <n v="83"/>
    <s v="Somocer"/>
    <n v="584340"/>
    <s v="Monastir"/>
    <n v="81"/>
    <s v="Centre"/>
    <m/>
    <m/>
    <m/>
    <m/>
    <m/>
    <m/>
    <m/>
    <x v="5"/>
    <x v="1"/>
    <x v="2"/>
    <n v="2013"/>
    <n v="5700"/>
    <n v="5700"/>
    <n v="40935"/>
    <n v="24448"/>
    <n v="16487"/>
    <x v="0"/>
    <x v="0"/>
  </r>
  <r>
    <n v="89"/>
    <s v="Vitalait"/>
    <n v="642211"/>
    <s v="Mahdia"/>
    <n v="82"/>
    <s v="Centre"/>
    <m/>
    <m/>
    <m/>
    <m/>
    <m/>
    <m/>
    <m/>
    <x v="1"/>
    <x v="1"/>
    <x v="1"/>
    <n v="2018"/>
    <n v="4000"/>
    <n v="3700"/>
    <n v="13381"/>
    <n v="13253"/>
    <n v="128"/>
    <x v="0"/>
    <x v="0"/>
  </r>
  <r>
    <n v="91"/>
    <s v="Makelda 2"/>
    <n v="668380"/>
    <s v="Mahdia"/>
    <n v="82"/>
    <s v="Centre"/>
    <m/>
    <m/>
    <m/>
    <m/>
    <m/>
    <m/>
    <m/>
    <x v="9"/>
    <x v="1"/>
    <x v="1"/>
    <n v="2019"/>
    <n v="2000"/>
    <n v="1800"/>
    <n v="10413"/>
    <n v="8249.9789999999994"/>
    <n v="2163.0210000000006"/>
    <x v="0"/>
    <x v="0"/>
  </r>
  <r>
    <n v="98"/>
    <s v="Usine soboco"/>
    <n v="673680"/>
    <s v="Kairouan"/>
    <m/>
    <s v="Centre"/>
    <m/>
    <m/>
    <m/>
    <m/>
    <m/>
    <m/>
    <m/>
    <x v="1"/>
    <x v="1"/>
    <x v="1"/>
    <n v="1980"/>
    <n v="1200"/>
    <n v="1180"/>
    <n v="0"/>
    <n v="0"/>
    <n v="0"/>
    <x v="0"/>
    <x v="0"/>
  </r>
  <r>
    <n v="112"/>
    <s v="Sitex"/>
    <n v="628050"/>
    <s v="Moknine"/>
    <n v="84"/>
    <s v="Centre"/>
    <m/>
    <m/>
    <m/>
    <m/>
    <m/>
    <m/>
    <m/>
    <x v="3"/>
    <x v="1"/>
    <x v="1"/>
    <n v="2019"/>
    <n v="5400"/>
    <n v="5400"/>
    <n v="29131"/>
    <n v="21253"/>
    <n v="7878"/>
    <x v="0"/>
    <x v="0"/>
  </r>
  <r>
    <n v="152"/>
    <s v="Carthago grès"/>
    <n v="865540"/>
    <s v="Sfax Sud"/>
    <n v="91"/>
    <s v="Sfax"/>
    <m/>
    <m/>
    <m/>
    <m/>
    <m/>
    <m/>
    <m/>
    <x v="5"/>
    <x v="1"/>
    <x v="2"/>
    <n v="2019"/>
    <n v="5000"/>
    <n v="3000"/>
    <n v="18679"/>
    <n v="7781"/>
    <n v="10898"/>
    <x v="0"/>
    <x v="0"/>
  </r>
  <r>
    <n v="191"/>
    <s v="Confiserie triki"/>
    <n v="832900"/>
    <s v="Sfax Ville"/>
    <n v="93"/>
    <s v="Sfax"/>
    <m/>
    <m/>
    <m/>
    <m/>
    <m/>
    <m/>
    <m/>
    <x v="1"/>
    <x v="1"/>
    <x v="1"/>
    <n v="2017"/>
    <n v="2200"/>
    <n v="1900"/>
    <n v="11160.231"/>
    <n v="8385.93"/>
    <n v="2774.3009999999995"/>
    <x v="0"/>
    <x v="0"/>
  </r>
  <r>
    <n v="213"/>
    <s v="AL KIMIA"/>
    <n v="901690"/>
    <s v="Gabès"/>
    <n v="94"/>
    <s v="Sud"/>
    <m/>
    <m/>
    <m/>
    <m/>
    <m/>
    <m/>
    <m/>
    <x v="4"/>
    <x v="1"/>
    <x v="1"/>
    <n v="2018"/>
    <n v="4400"/>
    <n v="4000"/>
    <n v="29534.6"/>
    <n v="26123.200000000001"/>
    <n v="3411.3999999999978"/>
    <x v="0"/>
    <x v="0"/>
  </r>
  <r>
    <n v="216"/>
    <s v="Pet Crystal"/>
    <n v="901330"/>
    <s v="Gabès"/>
    <n v="94"/>
    <s v="Sud"/>
    <m/>
    <m/>
    <m/>
    <m/>
    <m/>
    <m/>
    <m/>
    <x v="7"/>
    <x v="1"/>
    <x v="1"/>
    <n v="2015"/>
    <n v="4400"/>
    <n v="3500"/>
    <n v="19545.759999999998"/>
    <n v="10459.200000000001"/>
    <n v="9086.5599999999977"/>
    <x v="0"/>
    <x v="0"/>
  </r>
  <r>
    <n v="317"/>
    <s v="MEDICEF"/>
    <n v="103360"/>
    <s v="El Menzah"/>
    <m/>
    <s v="Tunis"/>
    <m/>
    <m/>
    <m/>
    <m/>
    <m/>
    <m/>
    <m/>
    <x v="4"/>
    <x v="1"/>
    <x v="1"/>
    <n v="2016"/>
    <n v="793"/>
    <n v="793"/>
    <n v="0"/>
    <n v="0"/>
    <n v="0"/>
    <x v="0"/>
    <x v="0"/>
  </r>
  <r>
    <n v="321"/>
    <s v="Ste winthrop pharma"/>
    <n v="115720"/>
    <s v="Ezzahra"/>
    <n v="62"/>
    <s v="Tunis"/>
    <m/>
    <m/>
    <m/>
    <m/>
    <m/>
    <m/>
    <m/>
    <x v="4"/>
    <x v="1"/>
    <x v="1"/>
    <n v="2021"/>
    <n v="800"/>
    <n v="800"/>
    <n v="0"/>
    <n v="0"/>
    <n v="0"/>
    <x v="0"/>
    <x v="0"/>
  </r>
  <r>
    <n v="2"/>
    <s v="Azur papier"/>
    <n v="291136"/>
    <s v="Zaghouan"/>
    <n v="71"/>
    <s v="Nord"/>
    <m/>
    <m/>
    <m/>
    <m/>
    <m/>
    <m/>
    <m/>
    <x v="6"/>
    <x v="1"/>
    <x v="2"/>
    <n v="2013"/>
    <n v="3500"/>
    <n v="3500"/>
    <n v="26908"/>
    <n v="25473"/>
    <n v="1435"/>
    <x v="0"/>
    <x v="1"/>
  </r>
  <r>
    <n v="3"/>
    <s v="Azur 2"/>
    <n v="291394"/>
    <s v="Zaghouan"/>
    <n v="71"/>
    <s v="Nord"/>
    <m/>
    <m/>
    <m/>
    <m/>
    <m/>
    <m/>
    <m/>
    <x v="6"/>
    <x v="1"/>
    <x v="2"/>
    <n v="2021"/>
    <n v="5000"/>
    <n v="4000"/>
    <n v="0"/>
    <n v="0"/>
    <n v="0"/>
    <x v="0"/>
    <x v="1"/>
  </r>
  <r>
    <n v="4"/>
    <s v="Bjo"/>
    <n v="297910"/>
    <s v="Zaghouan"/>
    <n v="71"/>
    <s v="Nord"/>
    <m/>
    <m/>
    <m/>
    <m/>
    <m/>
    <m/>
    <m/>
    <x v="5"/>
    <x v="1"/>
    <x v="1"/>
    <n v="2019"/>
    <n v="5000"/>
    <n v="5000"/>
    <n v="10910"/>
    <n v="560"/>
    <n v="10350"/>
    <x v="0"/>
    <x v="1"/>
  </r>
  <r>
    <n v="6"/>
    <s v="BBm"/>
    <n v="301384"/>
    <s v="Zaghouan"/>
    <n v="71"/>
    <s v="Nord"/>
    <m/>
    <m/>
    <m/>
    <m/>
    <m/>
    <m/>
    <m/>
    <x v="5"/>
    <x v="1"/>
    <x v="2"/>
    <n v="2013"/>
    <n v="5000"/>
    <n v="3000"/>
    <n v="25800"/>
    <n v="15013"/>
    <n v="10787"/>
    <x v="0"/>
    <x v="1"/>
  </r>
  <r>
    <n v="8"/>
    <s v="Carthage grains"/>
    <n v="299722"/>
    <s v="Zaghouan"/>
    <n v="71"/>
    <s v="Nord"/>
    <m/>
    <m/>
    <m/>
    <m/>
    <m/>
    <m/>
    <m/>
    <x v="1"/>
    <x v="1"/>
    <x v="1"/>
    <n v="2016"/>
    <n v="3356"/>
    <n v="3200"/>
    <n v="19392"/>
    <n v="16933"/>
    <n v="2459"/>
    <x v="0"/>
    <x v="1"/>
  </r>
  <r>
    <n v="9"/>
    <s v="alimentaire"/>
    <n v="299722"/>
    <s v="Zaghouan"/>
    <n v="71"/>
    <s v="Nord"/>
    <m/>
    <m/>
    <m/>
    <m/>
    <m/>
    <m/>
    <m/>
    <x v="1"/>
    <x v="1"/>
    <x v="1"/>
    <n v="2016"/>
    <n v="3356"/>
    <n v="3200"/>
    <n v="19391"/>
    <n v="16933"/>
    <n v="2458"/>
    <x v="0"/>
    <x v="1"/>
  </r>
  <r>
    <n v="10"/>
    <s v="Teriak"/>
    <n v="300350"/>
    <s v="Zaghouan"/>
    <n v="71"/>
    <s v="Nord"/>
    <m/>
    <m/>
    <m/>
    <m/>
    <m/>
    <m/>
    <m/>
    <x v="4"/>
    <x v="1"/>
    <x v="1"/>
    <n v="2018"/>
    <n v="550"/>
    <n v="550"/>
    <n v="4307"/>
    <n v="3330"/>
    <n v="977"/>
    <x v="0"/>
    <x v="1"/>
  </r>
  <r>
    <n v="11"/>
    <s v="CDI"/>
    <n v="298622"/>
    <s v="Zaghouan"/>
    <n v="71"/>
    <s v="Nord"/>
    <m/>
    <m/>
    <m/>
    <m/>
    <m/>
    <m/>
    <m/>
    <x v="4"/>
    <x v="1"/>
    <x v="1"/>
    <n v="2019"/>
    <n v="2000"/>
    <n v="2000"/>
    <n v="8760"/>
    <n v="7726"/>
    <n v="1034"/>
    <x v="0"/>
    <x v="1"/>
  </r>
  <r>
    <n v="17"/>
    <s v="Délice Danone"/>
    <n v="392400"/>
    <s v="Menzel Bouzelfa"/>
    <n v="78"/>
    <s v="Nord"/>
    <m/>
    <m/>
    <m/>
    <m/>
    <m/>
    <m/>
    <m/>
    <x v="1"/>
    <x v="1"/>
    <x v="1"/>
    <n v="2019"/>
    <n v="4000"/>
    <n v="4000"/>
    <n v="7632"/>
    <n v="6362"/>
    <n v="1270"/>
    <x v="0"/>
    <x v="1"/>
  </r>
  <r>
    <n v="18"/>
    <s v="Délice CLC"/>
    <n v="387370"/>
    <s v="Menzel Bouzelfa"/>
    <n v="78"/>
    <s v="Nord"/>
    <m/>
    <m/>
    <m/>
    <m/>
    <m/>
    <m/>
    <m/>
    <x v="1"/>
    <x v="1"/>
    <x v="1"/>
    <n v="2019"/>
    <n v="2000"/>
    <n v="1700"/>
    <n v="4047"/>
    <n v="2535"/>
    <n v="1512"/>
    <x v="0"/>
    <x v="1"/>
  </r>
  <r>
    <n v="19"/>
    <s v="Sotipapier"/>
    <n v="398410"/>
    <s v="Menzel Bouzelfa"/>
    <n v="78"/>
    <s v="Nord"/>
    <m/>
    <m/>
    <m/>
    <m/>
    <m/>
    <m/>
    <m/>
    <x v="6"/>
    <x v="1"/>
    <x v="2"/>
    <n v="2008"/>
    <n v="5000"/>
    <n v="5000"/>
    <n v="36766"/>
    <n v="28646"/>
    <n v="8120"/>
    <x v="0"/>
    <x v="1"/>
  </r>
  <r>
    <n v="20"/>
    <s v="Sotipapier"/>
    <n v="398411"/>
    <s v="Menzel Bouzelfa"/>
    <n v="78"/>
    <s v="Nord"/>
    <m/>
    <m/>
    <m/>
    <m/>
    <m/>
    <m/>
    <m/>
    <x v="6"/>
    <x v="1"/>
    <x v="2"/>
    <n v="2008"/>
    <n v="5000"/>
    <n v="5000"/>
    <n v="26800"/>
    <n v="19691"/>
    <n v="7109"/>
    <x v="0"/>
    <x v="1"/>
  </r>
  <r>
    <n v="21"/>
    <s v="CSM GIAS"/>
    <n v="379041"/>
    <s v="Nabeul"/>
    <n v="77"/>
    <s v="Nord"/>
    <m/>
    <m/>
    <m/>
    <m/>
    <m/>
    <m/>
    <m/>
    <x v="1"/>
    <x v="1"/>
    <x v="1"/>
    <n v="2020"/>
    <n v="1202"/>
    <n v="980"/>
    <n v="0"/>
    <n v="0"/>
    <n v="0"/>
    <x v="0"/>
    <x v="1"/>
  </r>
  <r>
    <n v="45"/>
    <s v="Centre nationale technologie d éducation"/>
    <n v="22250"/>
    <s v="Tunis ville"/>
    <n v="60"/>
    <s v="Tunis"/>
    <m/>
    <m/>
    <m/>
    <m/>
    <m/>
    <m/>
    <m/>
    <x v="0"/>
    <x v="1"/>
    <x v="1"/>
    <n v="2016"/>
    <n v="140"/>
    <n v="110"/>
    <n v="344.35"/>
    <n v="342"/>
    <n v="2.3500000000000227"/>
    <x v="0"/>
    <x v="1"/>
  </r>
  <r>
    <n v="60"/>
    <s v="Hôtel Résidence"/>
    <n v="225735"/>
    <s v="Kram"/>
    <n v="69"/>
    <s v="Tunis"/>
    <m/>
    <m/>
    <m/>
    <m/>
    <m/>
    <m/>
    <m/>
    <x v="2"/>
    <x v="1"/>
    <x v="1"/>
    <n v="2016"/>
    <n v="500"/>
    <n v="500"/>
    <n v="2587.33"/>
    <n v="2587.33"/>
    <n v="0"/>
    <x v="0"/>
    <x v="1"/>
  </r>
  <r>
    <n v="62"/>
    <s v="Sfbt"/>
    <n v="18500"/>
    <s v="Tunis ville"/>
    <n v="60"/>
    <s v="Tunis"/>
    <m/>
    <m/>
    <m/>
    <m/>
    <m/>
    <m/>
    <m/>
    <x v="1"/>
    <x v="1"/>
    <x v="1"/>
    <n v="2020"/>
    <n v="4000"/>
    <n v="4000"/>
    <n v="0"/>
    <n v="0"/>
    <n v="0"/>
    <x v="0"/>
    <x v="1"/>
  </r>
  <r>
    <n v="63"/>
    <s v="slama frères"/>
    <n v="567350"/>
    <s v="Manouba"/>
    <n v="66"/>
    <s v="Tunis"/>
    <m/>
    <m/>
    <m/>
    <m/>
    <m/>
    <m/>
    <m/>
    <x v="1"/>
    <x v="1"/>
    <x v="1"/>
    <n v="2015"/>
    <n v="2000"/>
    <n v="2000"/>
    <n v="20678"/>
    <n v="20600"/>
    <n v="78"/>
    <x v="0"/>
    <x v="1"/>
  </r>
  <r>
    <n v="68"/>
    <s v=" CAVEO"/>
    <n v="134440"/>
    <s v="Ezzahra"/>
    <n v="62"/>
    <s v="Tunis"/>
    <m/>
    <m/>
    <m/>
    <m/>
    <m/>
    <m/>
    <m/>
    <x v="9"/>
    <x v="1"/>
    <x v="1"/>
    <n v="2021"/>
    <n v="2679"/>
    <n v="2600"/>
    <n v="0"/>
    <n v="0"/>
    <n v="0"/>
    <x v="0"/>
    <x v="1"/>
  </r>
  <r>
    <n v="69"/>
    <s v="Épi d'or"/>
    <n v="545861"/>
    <s v="Sousse"/>
    <m/>
    <s v="Centre"/>
    <m/>
    <m/>
    <m/>
    <m/>
    <m/>
    <m/>
    <m/>
    <x v="1"/>
    <x v="1"/>
    <x v="1"/>
    <n v="2016"/>
    <n v="4000"/>
    <n v="4000"/>
    <n v="0"/>
    <n v="0"/>
    <n v="0"/>
    <x v="0"/>
    <x v="1"/>
  </r>
  <r>
    <n v="72"/>
    <s v="RANDA"/>
    <n v="158540"/>
    <s v="Ezzahra"/>
    <n v="62"/>
    <s v="Tunis"/>
    <m/>
    <m/>
    <m/>
    <m/>
    <m/>
    <m/>
    <m/>
    <x v="1"/>
    <x v="1"/>
    <x v="1"/>
    <n v="2020"/>
    <n v="4500"/>
    <n v="3200"/>
    <n v="33607"/>
    <n v="29887"/>
    <n v="3720"/>
    <x v="0"/>
    <x v="1"/>
  </r>
  <r>
    <n v="75"/>
    <s v="SGBIA"/>
    <n v="165140"/>
    <s v="Ezzahra"/>
    <n v="62"/>
    <s v="Tunis"/>
    <m/>
    <m/>
    <m/>
    <m/>
    <m/>
    <m/>
    <m/>
    <x v="1"/>
    <x v="1"/>
    <x v="1"/>
    <n v="2014"/>
    <n v="1131"/>
    <n v="1131"/>
    <n v="8110"/>
    <n v="6569"/>
    <n v="1541"/>
    <x v="0"/>
    <x v="1"/>
  </r>
  <r>
    <n v="78"/>
    <s v="TAV"/>
    <n v="564225"/>
    <s v="Sousse nord"/>
    <n v="80"/>
    <s v="Centre"/>
    <m/>
    <m/>
    <m/>
    <m/>
    <m/>
    <m/>
    <m/>
    <x v="0"/>
    <x v="1"/>
    <x v="1"/>
    <n v="2013"/>
    <n v="4400"/>
    <n v="1500"/>
    <n v="16328"/>
    <n v="11983"/>
    <n v="4345"/>
    <x v="0"/>
    <x v="1"/>
  </r>
  <r>
    <n v="80"/>
    <s v="Tunisie ouate"/>
    <n v="574350"/>
    <s v="Sousse nord"/>
    <n v="80"/>
    <s v="Centre"/>
    <m/>
    <m/>
    <m/>
    <m/>
    <m/>
    <m/>
    <m/>
    <x v="6"/>
    <x v="1"/>
    <x v="1"/>
    <n v="2017"/>
    <n v="8800"/>
    <n v="8800"/>
    <n v="43212"/>
    <n v="37103"/>
    <n v="6109"/>
    <x v="0"/>
    <x v="1"/>
  </r>
  <r>
    <n v="83"/>
    <s v="Somocer"/>
    <n v="584340"/>
    <s v="Monastir"/>
    <n v="81"/>
    <s v="Centre"/>
    <m/>
    <m/>
    <m/>
    <m/>
    <m/>
    <m/>
    <m/>
    <x v="5"/>
    <x v="1"/>
    <x v="2"/>
    <n v="2013"/>
    <n v="5700"/>
    <n v="5700"/>
    <n v="40935"/>
    <n v="24448"/>
    <n v="16487"/>
    <x v="0"/>
    <x v="1"/>
  </r>
  <r>
    <n v="89"/>
    <s v="Vitalait"/>
    <n v="642211"/>
    <s v="Mahdia"/>
    <n v="82"/>
    <s v="Centre"/>
    <m/>
    <m/>
    <m/>
    <m/>
    <m/>
    <m/>
    <m/>
    <x v="1"/>
    <x v="1"/>
    <x v="1"/>
    <n v="2018"/>
    <n v="4000"/>
    <n v="3700"/>
    <n v="13381"/>
    <n v="13253"/>
    <n v="128"/>
    <x v="0"/>
    <x v="1"/>
  </r>
  <r>
    <n v="91"/>
    <s v="Makelda 2"/>
    <n v="668380"/>
    <s v="Mahdia"/>
    <n v="82"/>
    <s v="Centre"/>
    <m/>
    <m/>
    <m/>
    <m/>
    <m/>
    <m/>
    <m/>
    <x v="9"/>
    <x v="1"/>
    <x v="1"/>
    <n v="2019"/>
    <n v="2000"/>
    <n v="1800"/>
    <n v="10413"/>
    <n v="8249.9789999999994"/>
    <n v="2163.0210000000006"/>
    <x v="0"/>
    <x v="1"/>
  </r>
  <r>
    <n v="98"/>
    <s v="Usine soboco"/>
    <n v="673680"/>
    <s v="Kairouan"/>
    <m/>
    <s v="Centre"/>
    <m/>
    <m/>
    <m/>
    <m/>
    <m/>
    <m/>
    <m/>
    <x v="1"/>
    <x v="1"/>
    <x v="1"/>
    <n v="1980"/>
    <n v="1200"/>
    <n v="1180"/>
    <n v="0"/>
    <n v="0"/>
    <n v="0"/>
    <x v="0"/>
    <x v="1"/>
  </r>
  <r>
    <n v="112"/>
    <s v="Sitex"/>
    <n v="628050"/>
    <s v="Moknine"/>
    <n v="84"/>
    <s v="Centre"/>
    <m/>
    <m/>
    <m/>
    <m/>
    <m/>
    <m/>
    <m/>
    <x v="3"/>
    <x v="1"/>
    <x v="1"/>
    <n v="2019"/>
    <n v="5400"/>
    <n v="5400"/>
    <n v="29131"/>
    <n v="21253"/>
    <n v="7878"/>
    <x v="0"/>
    <x v="1"/>
  </r>
  <r>
    <n v="151"/>
    <s v="Carthago Céramique"/>
    <n v="865480"/>
    <s v="Sfax Sud"/>
    <n v="91"/>
    <s v="Sfax"/>
    <m/>
    <m/>
    <m/>
    <m/>
    <m/>
    <m/>
    <m/>
    <x v="5"/>
    <x v="1"/>
    <x v="2"/>
    <n v="2020"/>
    <n v="5000"/>
    <n v="5000"/>
    <n v="36737"/>
    <n v="29950"/>
    <n v="6787"/>
    <x v="0"/>
    <x v="1"/>
  </r>
  <r>
    <n v="152"/>
    <s v="Carthago grès"/>
    <n v="865540"/>
    <s v="Sfax Sud"/>
    <n v="91"/>
    <s v="Sfax"/>
    <m/>
    <m/>
    <m/>
    <m/>
    <m/>
    <m/>
    <m/>
    <x v="5"/>
    <x v="1"/>
    <x v="2"/>
    <n v="2019"/>
    <n v="5000"/>
    <n v="3000"/>
    <n v="18679"/>
    <n v="7781"/>
    <n v="10898"/>
    <x v="0"/>
    <x v="1"/>
  </r>
  <r>
    <n v="158"/>
    <s v="T-PAP"/>
    <n v="865555"/>
    <s v="Sfax Sud"/>
    <n v="91"/>
    <s v="Sfax"/>
    <m/>
    <m/>
    <m/>
    <m/>
    <m/>
    <m/>
    <m/>
    <x v="6"/>
    <x v="1"/>
    <x v="2"/>
    <n v="2020"/>
    <n v="5500"/>
    <n v="3600"/>
    <n v="33148"/>
    <n v="22600"/>
    <n v="10548"/>
    <x v="0"/>
    <x v="1"/>
  </r>
  <r>
    <n v="161"/>
    <s v="Tejra"/>
    <n v="865350"/>
    <s v="Sfax Sud"/>
    <n v="91"/>
    <s v="Sfax"/>
    <m/>
    <m/>
    <m/>
    <m/>
    <m/>
    <m/>
    <m/>
    <x v="5"/>
    <x v="1"/>
    <x v="1"/>
    <n v="2020"/>
    <n v="4000"/>
    <n v="3800"/>
    <n v="20608.53"/>
    <n v="16440.240000000002"/>
    <n v="4168.2899999999972"/>
    <x v="0"/>
    <x v="1"/>
  </r>
  <r>
    <n v="179"/>
    <s v="CDS"/>
    <n v="818240"/>
    <s v="Sfax Ville"/>
    <n v="93"/>
    <s v="Sfax"/>
    <m/>
    <m/>
    <m/>
    <m/>
    <m/>
    <m/>
    <m/>
    <x v="1"/>
    <x v="1"/>
    <x v="1"/>
    <n v="2020"/>
    <n v="3360"/>
    <n v="3200"/>
    <n v="0"/>
    <n v="0"/>
    <n v="0"/>
    <x v="0"/>
    <x v="1"/>
  </r>
  <r>
    <n v="191"/>
    <s v="Confiserie triki"/>
    <n v="832900"/>
    <s v="Sfax Ville"/>
    <n v="93"/>
    <s v="Sfax"/>
    <m/>
    <m/>
    <m/>
    <m/>
    <m/>
    <m/>
    <m/>
    <x v="1"/>
    <x v="1"/>
    <x v="1"/>
    <n v="2017"/>
    <n v="2200"/>
    <n v="1900"/>
    <n v="11160.231"/>
    <n v="8385.93"/>
    <n v="2774.3009999999995"/>
    <x v="0"/>
    <x v="1"/>
  </r>
  <r>
    <n v="213"/>
    <s v="AL KIMIA"/>
    <n v="901690"/>
    <s v="Gabès"/>
    <n v="94"/>
    <s v="Sud"/>
    <m/>
    <m/>
    <m/>
    <m/>
    <m/>
    <m/>
    <m/>
    <x v="4"/>
    <x v="1"/>
    <x v="1"/>
    <n v="2018"/>
    <n v="4400"/>
    <n v="4000"/>
    <n v="29534.6"/>
    <n v="26123.200000000001"/>
    <n v="3411.3999999999978"/>
    <x v="0"/>
    <x v="1"/>
  </r>
  <r>
    <n v="216"/>
    <s v="Pet Crystal"/>
    <n v="901330"/>
    <s v="Gabès"/>
    <n v="94"/>
    <s v="Sud"/>
    <m/>
    <m/>
    <m/>
    <m/>
    <m/>
    <m/>
    <m/>
    <x v="7"/>
    <x v="1"/>
    <x v="1"/>
    <n v="2015"/>
    <n v="4400"/>
    <n v="3500"/>
    <n v="19545.759999999998"/>
    <n v="10459.200000000001"/>
    <n v="9086.5599999999977"/>
    <x v="0"/>
    <x v="1"/>
  </r>
  <r>
    <n v="317"/>
    <s v="MEDICEF"/>
    <n v="103360"/>
    <s v="El Menzah"/>
    <m/>
    <s v="Tunis"/>
    <m/>
    <m/>
    <m/>
    <m/>
    <m/>
    <m/>
    <m/>
    <x v="4"/>
    <x v="1"/>
    <x v="1"/>
    <n v="2016"/>
    <n v="793"/>
    <n v="793"/>
    <n v="0"/>
    <n v="0"/>
    <n v="0"/>
    <x v="0"/>
    <x v="1"/>
  </r>
  <r>
    <n v="321"/>
    <s v="Ste winthrop pharma"/>
    <n v="115720"/>
    <s v="Ezzahra"/>
    <n v="62"/>
    <s v="Tunis"/>
    <m/>
    <m/>
    <m/>
    <m/>
    <m/>
    <m/>
    <m/>
    <x v="4"/>
    <x v="1"/>
    <x v="1"/>
    <n v="2021"/>
    <n v="800"/>
    <n v="800"/>
    <n v="0"/>
    <n v="0"/>
    <n v="0"/>
    <x v="0"/>
    <x v="1"/>
  </r>
  <r>
    <n v="96"/>
    <s v="Sonde"/>
    <n v="999999"/>
    <s v="Kairouan"/>
    <m/>
    <s v="Centre"/>
    <m/>
    <m/>
    <m/>
    <m/>
    <m/>
    <m/>
    <m/>
    <x v="10"/>
    <x v="2"/>
    <x v="0"/>
    <n v="2016"/>
    <n v="10"/>
    <n v="10"/>
    <n v="13.6"/>
    <n v="13.6"/>
    <n v="0"/>
    <x v="1"/>
    <x v="0"/>
  </r>
  <r>
    <n v="101"/>
    <s v="Saleh errayes"/>
    <n v="694600"/>
    <s v="Kairouan"/>
    <m/>
    <s v="Centre"/>
    <m/>
    <m/>
    <m/>
    <m/>
    <m/>
    <m/>
    <m/>
    <x v="10"/>
    <x v="2"/>
    <x v="0"/>
    <n v="2017"/>
    <n v="15"/>
    <n v="15"/>
    <n v="0"/>
    <n v="0"/>
    <n v="0"/>
    <x v="1"/>
    <x v="0"/>
  </r>
  <r>
    <n v="105"/>
    <s v="Congitex"/>
    <n v="627510"/>
    <s v="Moknine"/>
    <n v="84"/>
    <s v="Centre"/>
    <m/>
    <m/>
    <m/>
    <m/>
    <m/>
    <m/>
    <m/>
    <x v="3"/>
    <x v="2"/>
    <x v="0"/>
    <n v="2019"/>
    <n v="50"/>
    <n v="50"/>
    <n v="0"/>
    <n v="0"/>
    <n v="0"/>
    <x v="1"/>
    <x v="0"/>
  </r>
  <r>
    <n v="110"/>
    <s v="Serveur informatique"/>
    <n v="620152"/>
    <s v="Moknine"/>
    <n v="84"/>
    <s v="Centre"/>
    <m/>
    <m/>
    <m/>
    <m/>
    <m/>
    <m/>
    <m/>
    <x v="0"/>
    <x v="2"/>
    <x v="0"/>
    <n v="2019"/>
    <n v="36"/>
    <n v="36"/>
    <n v="0"/>
    <n v="0"/>
    <n v="0"/>
    <x v="1"/>
    <x v="0"/>
  </r>
  <r>
    <n v="117"/>
    <s v="Rayenne Mahdia"/>
    <n v="666395"/>
    <s v="Mahdia"/>
    <n v="82"/>
    <s v="Centre"/>
    <m/>
    <m/>
    <m/>
    <m/>
    <m/>
    <m/>
    <m/>
    <x v="10"/>
    <x v="2"/>
    <x v="0"/>
    <n v="2016"/>
    <n v="18"/>
    <n v="18"/>
    <n v="29.3"/>
    <n v="29.3"/>
    <n v="0"/>
    <x v="1"/>
    <x v="0"/>
  </r>
  <r>
    <n v="129"/>
    <s v="Khaled chefii"/>
    <n v="852245"/>
    <s v="Sfax nord"/>
    <n v="87"/>
    <s v="Sfax"/>
    <m/>
    <m/>
    <m/>
    <m/>
    <m/>
    <m/>
    <m/>
    <x v="10"/>
    <x v="2"/>
    <x v="0"/>
    <n v="2016"/>
    <n v="47.3"/>
    <n v="47.3"/>
    <n v="80.5"/>
    <n v="80.5"/>
    <n v="0"/>
    <x v="1"/>
    <x v="0"/>
  </r>
  <r>
    <n v="198"/>
    <s v="Ali Aroussi"/>
    <n v="999999"/>
    <s v="Jebeniana"/>
    <n v="64"/>
    <s v="Sfax"/>
    <m/>
    <m/>
    <m/>
    <m/>
    <m/>
    <m/>
    <m/>
    <x v="10"/>
    <x v="2"/>
    <x v="0"/>
    <n v="2018"/>
    <n v="25"/>
    <n v="25"/>
    <n v="38.25"/>
    <n v="38.25"/>
    <n v="0"/>
    <x v="1"/>
    <x v="0"/>
  </r>
  <r>
    <n v="208"/>
    <s v="Poulailler ALMAJD"/>
    <n v="894500"/>
    <s v="Gabès"/>
    <n v="94"/>
    <s v="Sud"/>
    <m/>
    <m/>
    <m/>
    <m/>
    <m/>
    <m/>
    <m/>
    <x v="10"/>
    <x v="2"/>
    <x v="0"/>
    <n v="2019"/>
    <n v="8.8000000000000007"/>
    <n v="8.8000000000000007"/>
    <n v="18.13"/>
    <n v="18.13"/>
    <n v="0"/>
    <x v="1"/>
    <x v="0"/>
  </r>
  <r>
    <n v="217"/>
    <s v="Désert joy"/>
    <n v="896140"/>
    <s v="Gabès"/>
    <n v="94"/>
    <s v="Sud"/>
    <m/>
    <m/>
    <m/>
    <m/>
    <m/>
    <m/>
    <m/>
    <x v="10"/>
    <x v="2"/>
    <x v="0"/>
    <n v="1978"/>
    <n v="700"/>
    <n v="700"/>
    <n v="300"/>
    <n v="300"/>
    <n v="0"/>
    <x v="1"/>
    <x v="0"/>
  </r>
  <r>
    <n v="218"/>
    <s v="Désert joy1"/>
    <n v="884600"/>
    <s v="Gabès"/>
    <n v="94"/>
    <s v="Sud"/>
    <m/>
    <m/>
    <m/>
    <m/>
    <m/>
    <m/>
    <m/>
    <x v="10"/>
    <x v="2"/>
    <x v="0"/>
    <n v="2017"/>
    <n v="160"/>
    <n v="160"/>
    <n v="0"/>
    <n v="0"/>
    <n v="0"/>
    <x v="1"/>
    <x v="0"/>
  </r>
  <r>
    <n v="222"/>
    <s v="ENIG"/>
    <n v="882150"/>
    <s v="Gabès"/>
    <n v="94"/>
    <s v="Sud"/>
    <m/>
    <m/>
    <m/>
    <m/>
    <m/>
    <m/>
    <m/>
    <x v="0"/>
    <x v="2"/>
    <x v="0"/>
    <n v="2018"/>
    <n v="3.3"/>
    <n v="3.3"/>
    <n v="0"/>
    <n v="0"/>
    <n v="0"/>
    <x v="1"/>
    <x v="0"/>
  </r>
  <r>
    <n v="232"/>
    <s v="Agriculture Gouadria"/>
    <n v="287265"/>
    <s v="Gafsa"/>
    <n v="95"/>
    <s v="Sud ouest"/>
    <m/>
    <m/>
    <m/>
    <m/>
    <m/>
    <m/>
    <m/>
    <x v="10"/>
    <x v="2"/>
    <x v="0"/>
    <n v="2019"/>
    <n v="33"/>
    <n v="33"/>
    <n v="56.1"/>
    <n v="56.1"/>
    <n v="0"/>
    <x v="1"/>
    <x v="0"/>
  </r>
  <r>
    <n v="234"/>
    <s v="Mohamed GOUADRIA"/>
    <n v="999999"/>
    <s v="Gafsa"/>
    <n v="95"/>
    <s v="Sud ouest"/>
    <m/>
    <m/>
    <m/>
    <m/>
    <m/>
    <m/>
    <m/>
    <x v="10"/>
    <x v="2"/>
    <x v="0"/>
    <n v="2019"/>
    <n v="60.5"/>
    <n v="60.5"/>
    <n v="0"/>
    <n v="0"/>
    <n v="0"/>
    <x v="1"/>
    <x v="0"/>
  </r>
  <r>
    <n v="235"/>
    <s v="Agriculture Gouadria"/>
    <n v="999999"/>
    <s v="Gafsa"/>
    <n v="95"/>
    <s v="Sud ouest"/>
    <m/>
    <m/>
    <m/>
    <m/>
    <m/>
    <m/>
    <m/>
    <x v="10"/>
    <x v="2"/>
    <x v="0"/>
    <n v="1985"/>
    <n v="60.5"/>
    <n v="60.5"/>
    <n v="0"/>
    <n v="0"/>
    <n v="0"/>
    <x v="1"/>
    <x v="0"/>
  </r>
  <r>
    <n v="237"/>
    <s v="Agriculture Gouadria"/>
    <n v="999999"/>
    <s v="Gafsa"/>
    <n v="95"/>
    <s v="Sud ouest"/>
    <m/>
    <m/>
    <m/>
    <m/>
    <m/>
    <m/>
    <m/>
    <x v="10"/>
    <x v="2"/>
    <x v="0"/>
    <n v="2018"/>
    <n v="33"/>
    <n v="33"/>
    <n v="0"/>
    <n v="0"/>
    <n v="0"/>
    <x v="1"/>
    <x v="0"/>
  </r>
  <r>
    <n v="239"/>
    <s v="Mohamed GOUADRIA"/>
    <n v="999999"/>
    <s v="Gafsa"/>
    <n v="95"/>
    <s v="Sud ouest"/>
    <m/>
    <m/>
    <m/>
    <m/>
    <m/>
    <m/>
    <m/>
    <x v="10"/>
    <x v="2"/>
    <x v="0"/>
    <n v="2019"/>
    <n v="33"/>
    <n v="33"/>
    <n v="53.8"/>
    <n v="53.8"/>
    <n v="0"/>
    <x v="1"/>
    <x v="0"/>
  </r>
  <r>
    <n v="241"/>
    <s v="Kamel GAFSI"/>
    <n v="770220"/>
    <s v="Gafsa"/>
    <n v="95"/>
    <s v="Sud ouest"/>
    <m/>
    <m/>
    <m/>
    <m/>
    <m/>
    <m/>
    <m/>
    <x v="10"/>
    <x v="2"/>
    <x v="0"/>
    <n v="2019"/>
    <n v="47.5"/>
    <n v="47.5"/>
    <n v="0"/>
    <n v="0"/>
    <n v="0"/>
    <x v="1"/>
    <x v="0"/>
  </r>
  <r>
    <n v="279"/>
    <s v="Youssef JLALLI"/>
    <n v="732350"/>
    <s v="Sidi Bouzid"/>
    <m/>
    <s v="Sud ouest"/>
    <m/>
    <m/>
    <m/>
    <m/>
    <m/>
    <m/>
    <m/>
    <x v="10"/>
    <x v="2"/>
    <x v="0"/>
    <n v="2014"/>
    <n v="20.9"/>
    <n v="20.9"/>
    <n v="0"/>
    <n v="0"/>
    <n v="0"/>
    <x v="1"/>
    <x v="0"/>
  </r>
  <r>
    <n v="280"/>
    <s v="STE Habib BEL AZHAR"/>
    <n v="754422"/>
    <s v="Sidi Bouzid"/>
    <m/>
    <s v="Sud ouest"/>
    <m/>
    <m/>
    <m/>
    <m/>
    <m/>
    <m/>
    <m/>
    <x v="10"/>
    <x v="2"/>
    <x v="0"/>
    <n v="2019"/>
    <n v="16.5"/>
    <n v="16.5"/>
    <n v="0"/>
    <n v="0"/>
    <n v="0"/>
    <x v="1"/>
    <x v="0"/>
  </r>
  <r>
    <n v="285"/>
    <s v="STE HEDI AGRICOLE"/>
    <n v="744711"/>
    <s v="Sidi Bouzid"/>
    <m/>
    <s v="Sud ouest"/>
    <m/>
    <m/>
    <m/>
    <m/>
    <m/>
    <m/>
    <m/>
    <x v="10"/>
    <x v="2"/>
    <x v="0"/>
    <n v="2019"/>
    <n v="30.8"/>
    <n v="30.8"/>
    <n v="51.7"/>
    <n v="51.7"/>
    <n v="0"/>
    <x v="1"/>
    <x v="0"/>
  </r>
  <r>
    <n v="290"/>
    <s v="Ste Zineabidin misaoui"/>
    <n v="707190"/>
    <s v="Kasserine"/>
    <n v="86"/>
    <s v="Sud ouest"/>
    <m/>
    <m/>
    <m/>
    <m/>
    <m/>
    <m/>
    <m/>
    <x v="10"/>
    <x v="2"/>
    <x v="0"/>
    <n v="2019"/>
    <n v="38"/>
    <n v="38"/>
    <n v="63.8"/>
    <n v="63.8"/>
    <n v="0"/>
    <x v="1"/>
    <x v="0"/>
  </r>
  <r>
    <n v="297"/>
    <s v="CRDA garaat Ennaam"/>
    <n v="725257"/>
    <s v="Kasserine"/>
    <n v="86"/>
    <s v="Sud ouest"/>
    <m/>
    <m/>
    <m/>
    <m/>
    <m/>
    <m/>
    <m/>
    <x v="10"/>
    <x v="2"/>
    <x v="0"/>
    <n v="2007"/>
    <n v="5"/>
    <n v="5"/>
    <n v="8.25"/>
    <n v="8.25"/>
    <n v="0"/>
    <x v="1"/>
    <x v="0"/>
  </r>
  <r>
    <n v="306"/>
    <s v="STE Badri Abdelkhalek"/>
    <n v="752636"/>
    <s v="Sidi Bouzid"/>
    <m/>
    <s v="Sud ouest"/>
    <m/>
    <m/>
    <m/>
    <m/>
    <m/>
    <m/>
    <m/>
    <x v="10"/>
    <x v="2"/>
    <x v="0"/>
    <n v="2018"/>
    <n v="18"/>
    <n v="18"/>
    <n v="29.7"/>
    <n v="29.7"/>
    <n v="0"/>
    <x v="1"/>
    <x v="0"/>
  </r>
  <r>
    <n v="307"/>
    <s v="STE Neila MSALBI"/>
    <n v="754405"/>
    <s v="Sidi Bouzid"/>
    <m/>
    <s v="Sud ouest"/>
    <m/>
    <m/>
    <m/>
    <m/>
    <m/>
    <m/>
    <m/>
    <x v="10"/>
    <x v="2"/>
    <x v="0"/>
    <n v="2018"/>
    <n v="12"/>
    <n v="12"/>
    <n v="0"/>
    <n v="0"/>
    <n v="0"/>
    <x v="1"/>
    <x v="0"/>
  </r>
  <r>
    <n v="311"/>
    <s v="STE HIND SALLEMI"/>
    <n v="877215"/>
    <s v="Mahrès"/>
    <n v="65"/>
    <s v="Sfax"/>
    <m/>
    <m/>
    <m/>
    <m/>
    <m/>
    <m/>
    <m/>
    <x v="10"/>
    <x v="2"/>
    <x v="0"/>
    <n v="2016"/>
    <n v="15"/>
    <n v="15"/>
    <n v="25.8"/>
    <n v="25.8"/>
    <n v="0"/>
    <x v="1"/>
    <x v="0"/>
  </r>
  <r>
    <n v="96"/>
    <s v="Sonde"/>
    <n v="999999"/>
    <s v="Kairouan"/>
    <m/>
    <s v="Centre"/>
    <m/>
    <m/>
    <m/>
    <m/>
    <m/>
    <m/>
    <m/>
    <x v="10"/>
    <x v="2"/>
    <x v="0"/>
    <n v="2016"/>
    <n v="10"/>
    <n v="10"/>
    <n v="13.6"/>
    <n v="13.6"/>
    <n v="0"/>
    <x v="1"/>
    <x v="1"/>
  </r>
  <r>
    <n v="100"/>
    <s v="Habib selmi"/>
    <n v="677540"/>
    <s v="Kairouan"/>
    <m/>
    <s v="Centre"/>
    <m/>
    <m/>
    <m/>
    <m/>
    <m/>
    <m/>
    <m/>
    <x v="10"/>
    <x v="2"/>
    <x v="0"/>
    <n v="2020"/>
    <n v="24"/>
    <n v="24"/>
    <n v="38.4"/>
    <n v="38.4"/>
    <n v="0"/>
    <x v="1"/>
    <x v="1"/>
  </r>
  <r>
    <n v="101"/>
    <s v="Saleh errayes"/>
    <n v="694600"/>
    <s v="Kairouan"/>
    <m/>
    <s v="Centre"/>
    <m/>
    <m/>
    <m/>
    <m/>
    <m/>
    <m/>
    <m/>
    <x v="10"/>
    <x v="2"/>
    <x v="0"/>
    <n v="2017"/>
    <n v="15"/>
    <n v="15"/>
    <n v="0"/>
    <n v="0"/>
    <n v="0"/>
    <x v="1"/>
    <x v="1"/>
  </r>
  <r>
    <n v="103"/>
    <s v="JSCOM"/>
    <n v="625500"/>
    <s v="Moknine"/>
    <n v="84"/>
    <s v="Centre"/>
    <m/>
    <m/>
    <m/>
    <m/>
    <m/>
    <m/>
    <m/>
    <x v="3"/>
    <x v="2"/>
    <x v="0"/>
    <n v="2021"/>
    <n v="61"/>
    <n v="61"/>
    <n v="0"/>
    <n v="0"/>
    <n v="0"/>
    <x v="1"/>
    <x v="1"/>
  </r>
  <r>
    <n v="105"/>
    <s v="Congitex"/>
    <n v="627510"/>
    <s v="Moknine"/>
    <n v="84"/>
    <s v="Centre"/>
    <m/>
    <m/>
    <m/>
    <m/>
    <m/>
    <m/>
    <m/>
    <x v="3"/>
    <x v="2"/>
    <x v="0"/>
    <n v="2019"/>
    <n v="50"/>
    <n v="50"/>
    <n v="0"/>
    <n v="0"/>
    <n v="0"/>
    <x v="1"/>
    <x v="1"/>
  </r>
  <r>
    <n v="110"/>
    <s v="Serveur informatique"/>
    <n v="620152"/>
    <s v="Moknine"/>
    <n v="84"/>
    <s v="Centre"/>
    <m/>
    <m/>
    <m/>
    <m/>
    <m/>
    <m/>
    <m/>
    <x v="0"/>
    <x v="2"/>
    <x v="0"/>
    <n v="2019"/>
    <n v="36"/>
    <n v="36"/>
    <n v="0"/>
    <n v="0"/>
    <n v="0"/>
    <x v="1"/>
    <x v="1"/>
  </r>
  <r>
    <n v="117"/>
    <s v="Rayenne Mahdia"/>
    <n v="666395"/>
    <s v="Mahdia"/>
    <n v="82"/>
    <s v="Centre"/>
    <m/>
    <m/>
    <m/>
    <m/>
    <m/>
    <m/>
    <m/>
    <x v="10"/>
    <x v="2"/>
    <x v="0"/>
    <n v="2016"/>
    <n v="18"/>
    <n v="18"/>
    <n v="29.3"/>
    <n v="29.3"/>
    <n v="0"/>
    <x v="1"/>
    <x v="1"/>
  </r>
  <r>
    <n v="129"/>
    <s v="Khaled chefii"/>
    <n v="852245"/>
    <s v="Sfax nord"/>
    <n v="87"/>
    <s v="Sfax"/>
    <m/>
    <m/>
    <m/>
    <m/>
    <m/>
    <m/>
    <m/>
    <x v="10"/>
    <x v="2"/>
    <x v="0"/>
    <n v="2016"/>
    <n v="47.3"/>
    <n v="47.3"/>
    <n v="80.5"/>
    <n v="80.5"/>
    <n v="0"/>
    <x v="1"/>
    <x v="1"/>
  </r>
  <r>
    <n v="142"/>
    <s v="Souma"/>
    <n v="862610"/>
    <s v="Sfax Sud"/>
    <n v="91"/>
    <s v="Sfax"/>
    <m/>
    <m/>
    <m/>
    <m/>
    <m/>
    <m/>
    <m/>
    <x v="10"/>
    <x v="2"/>
    <x v="0"/>
    <n v="2020"/>
    <n v="40"/>
    <n v="40"/>
    <n v="11.04"/>
    <n v="11.04"/>
    <n v="0"/>
    <x v="1"/>
    <x v="1"/>
  </r>
  <r>
    <n v="197"/>
    <s v="Ferme EDRISS"/>
    <n v="999999"/>
    <s v="Jebeniana"/>
    <n v="64"/>
    <s v="Sfax"/>
    <m/>
    <m/>
    <m/>
    <m/>
    <m/>
    <m/>
    <m/>
    <x v="10"/>
    <x v="2"/>
    <x v="0"/>
    <n v="2020"/>
    <n v="13"/>
    <n v="13"/>
    <n v="0"/>
    <n v="0"/>
    <n v="0"/>
    <x v="1"/>
    <x v="1"/>
  </r>
  <r>
    <n v="198"/>
    <s v="Ali Aroussi"/>
    <n v="999999"/>
    <s v="Jebeniana"/>
    <n v="64"/>
    <s v="Sfax"/>
    <m/>
    <m/>
    <m/>
    <m/>
    <m/>
    <m/>
    <m/>
    <x v="10"/>
    <x v="2"/>
    <x v="0"/>
    <n v="2018"/>
    <n v="25"/>
    <n v="25"/>
    <n v="38.25"/>
    <n v="38.25"/>
    <n v="0"/>
    <x v="1"/>
    <x v="1"/>
  </r>
  <r>
    <n v="206"/>
    <s v="Eni"/>
    <n v="999999"/>
    <s v="Tataouine"/>
    <m/>
    <s v="Sud"/>
    <m/>
    <m/>
    <m/>
    <m/>
    <m/>
    <m/>
    <m/>
    <x v="0"/>
    <x v="2"/>
    <x v="0"/>
    <n v="2020"/>
    <n v="5000"/>
    <n v="5000"/>
    <n v="0"/>
    <n v="0"/>
    <n v="0"/>
    <x v="1"/>
    <x v="1"/>
  </r>
  <r>
    <n v="208"/>
    <s v="Poulailler ALMAJD"/>
    <n v="894500"/>
    <s v="Gabès"/>
    <n v="94"/>
    <s v="Sud"/>
    <m/>
    <m/>
    <m/>
    <m/>
    <m/>
    <m/>
    <m/>
    <x v="10"/>
    <x v="2"/>
    <x v="0"/>
    <n v="2019"/>
    <n v="8.8000000000000007"/>
    <n v="8.8000000000000007"/>
    <n v="18.13"/>
    <n v="18.13"/>
    <n v="0"/>
    <x v="1"/>
    <x v="1"/>
  </r>
  <r>
    <n v="217"/>
    <s v="Désert joy"/>
    <n v="896140"/>
    <s v="Gabès"/>
    <n v="94"/>
    <s v="Sud"/>
    <m/>
    <m/>
    <m/>
    <m/>
    <m/>
    <m/>
    <m/>
    <x v="10"/>
    <x v="2"/>
    <x v="0"/>
    <n v="1978"/>
    <n v="700"/>
    <n v="700"/>
    <n v="300"/>
    <n v="300"/>
    <n v="0"/>
    <x v="1"/>
    <x v="1"/>
  </r>
  <r>
    <n v="218"/>
    <s v="Désert joy1"/>
    <n v="884600"/>
    <s v="Gabès"/>
    <n v="94"/>
    <s v="Sud"/>
    <m/>
    <m/>
    <m/>
    <m/>
    <m/>
    <m/>
    <m/>
    <x v="10"/>
    <x v="2"/>
    <x v="0"/>
    <n v="2017"/>
    <n v="160"/>
    <n v="160"/>
    <n v="0"/>
    <n v="0"/>
    <n v="0"/>
    <x v="1"/>
    <x v="1"/>
  </r>
  <r>
    <n v="222"/>
    <s v="ENIG"/>
    <n v="882150"/>
    <s v="Gabès"/>
    <n v="94"/>
    <s v="Sud"/>
    <m/>
    <m/>
    <m/>
    <m/>
    <m/>
    <m/>
    <m/>
    <x v="0"/>
    <x v="2"/>
    <x v="0"/>
    <n v="2018"/>
    <n v="3.3"/>
    <n v="3.3"/>
    <n v="0"/>
    <n v="0"/>
    <n v="0"/>
    <x v="1"/>
    <x v="1"/>
  </r>
  <r>
    <n v="232"/>
    <s v="Agriculture Gouadria"/>
    <n v="287265"/>
    <s v="Gafsa"/>
    <n v="95"/>
    <s v="Sud ouest"/>
    <m/>
    <m/>
    <m/>
    <m/>
    <m/>
    <m/>
    <m/>
    <x v="10"/>
    <x v="2"/>
    <x v="0"/>
    <n v="2019"/>
    <n v="33"/>
    <n v="33"/>
    <n v="56.1"/>
    <n v="56.1"/>
    <n v="0"/>
    <x v="1"/>
    <x v="1"/>
  </r>
  <r>
    <n v="233"/>
    <s v="Agriculture Gouadria"/>
    <n v="941280"/>
    <s v="Gafsa"/>
    <n v="95"/>
    <s v="Sud ouest"/>
    <m/>
    <m/>
    <m/>
    <m/>
    <m/>
    <m/>
    <m/>
    <x v="10"/>
    <x v="2"/>
    <x v="0"/>
    <n v="2020"/>
    <n v="59.4"/>
    <n v="59.4"/>
    <n v="0"/>
    <n v="0"/>
    <n v="0"/>
    <x v="1"/>
    <x v="1"/>
  </r>
  <r>
    <n v="234"/>
    <s v="Mohamed GOUADRIA"/>
    <n v="999999"/>
    <s v="Gafsa"/>
    <n v="95"/>
    <s v="Sud ouest"/>
    <m/>
    <m/>
    <m/>
    <m/>
    <m/>
    <m/>
    <m/>
    <x v="10"/>
    <x v="2"/>
    <x v="0"/>
    <n v="2019"/>
    <n v="60.5"/>
    <n v="60.5"/>
    <n v="0"/>
    <n v="0"/>
    <n v="0"/>
    <x v="1"/>
    <x v="1"/>
  </r>
  <r>
    <n v="235"/>
    <s v="Agriculture Gouadria"/>
    <n v="999999"/>
    <s v="Gafsa"/>
    <n v="95"/>
    <s v="Sud ouest"/>
    <m/>
    <m/>
    <m/>
    <m/>
    <m/>
    <m/>
    <m/>
    <x v="10"/>
    <x v="2"/>
    <x v="0"/>
    <n v="1985"/>
    <n v="60.5"/>
    <n v="60.5"/>
    <n v="0"/>
    <n v="0"/>
    <n v="0"/>
    <x v="1"/>
    <x v="1"/>
  </r>
  <r>
    <n v="236"/>
    <s v="Mohamed GOUADRIA"/>
    <n v="999999"/>
    <s v="Gafsa"/>
    <n v="95"/>
    <s v="Sud ouest"/>
    <m/>
    <m/>
    <m/>
    <m/>
    <m/>
    <m/>
    <m/>
    <x v="10"/>
    <x v="2"/>
    <x v="0"/>
    <n v="2020"/>
    <n v="33"/>
    <n v="33"/>
    <n v="0"/>
    <n v="0"/>
    <n v="0"/>
    <x v="1"/>
    <x v="1"/>
  </r>
  <r>
    <n v="237"/>
    <s v="Agriculture Gouadria"/>
    <n v="999999"/>
    <s v="Gafsa"/>
    <n v="95"/>
    <s v="Sud ouest"/>
    <m/>
    <m/>
    <m/>
    <m/>
    <m/>
    <m/>
    <m/>
    <x v="10"/>
    <x v="2"/>
    <x v="0"/>
    <n v="2018"/>
    <n v="33"/>
    <n v="33"/>
    <n v="0"/>
    <n v="0"/>
    <n v="0"/>
    <x v="1"/>
    <x v="1"/>
  </r>
  <r>
    <n v="238"/>
    <s v="Al ITHA Agricole"/>
    <n v="770770"/>
    <s v="Gafsa"/>
    <n v="95"/>
    <s v="Sud ouest"/>
    <m/>
    <m/>
    <m/>
    <m/>
    <m/>
    <m/>
    <m/>
    <x v="10"/>
    <x v="2"/>
    <x v="0"/>
    <n v="2020"/>
    <n v="65.45"/>
    <n v="65.45"/>
    <n v="109.6"/>
    <n v="109.6"/>
    <n v="0"/>
    <x v="1"/>
    <x v="1"/>
  </r>
  <r>
    <n v="239"/>
    <s v="Mohamed GOUADRIA"/>
    <n v="999999"/>
    <s v="Gafsa"/>
    <n v="95"/>
    <s v="Sud ouest"/>
    <m/>
    <m/>
    <m/>
    <m/>
    <m/>
    <m/>
    <m/>
    <x v="10"/>
    <x v="2"/>
    <x v="0"/>
    <n v="2019"/>
    <n v="33"/>
    <n v="33"/>
    <n v="53.8"/>
    <n v="53.8"/>
    <n v="0"/>
    <x v="1"/>
    <x v="1"/>
  </r>
  <r>
    <n v="241"/>
    <s v="Kamel GAFSI"/>
    <n v="770220"/>
    <s v="Gafsa"/>
    <n v="95"/>
    <s v="Sud ouest"/>
    <m/>
    <m/>
    <m/>
    <m/>
    <m/>
    <m/>
    <m/>
    <x v="10"/>
    <x v="2"/>
    <x v="0"/>
    <n v="2019"/>
    <n v="47.5"/>
    <n v="47.5"/>
    <n v="0"/>
    <n v="0"/>
    <n v="0"/>
    <x v="1"/>
    <x v="1"/>
  </r>
  <r>
    <n v="261"/>
    <s v="Saide BOU GHRINE"/>
    <n v="999999"/>
    <s v="Gafsa"/>
    <n v="95"/>
    <s v="Sud ouest"/>
    <m/>
    <m/>
    <m/>
    <m/>
    <m/>
    <m/>
    <m/>
    <x v="10"/>
    <x v="2"/>
    <x v="0"/>
    <n v="2020"/>
    <n v="20"/>
    <n v="20"/>
    <n v="0"/>
    <n v="0"/>
    <n v="0"/>
    <x v="1"/>
    <x v="1"/>
  </r>
  <r>
    <n v="262"/>
    <s v="SOHPRA 3"/>
    <n v="754585"/>
    <s v="Sidi Bouzid"/>
    <m/>
    <s v="Sud ouest"/>
    <m/>
    <m/>
    <m/>
    <m/>
    <m/>
    <m/>
    <m/>
    <x v="10"/>
    <x v="2"/>
    <x v="0"/>
    <n v="2020"/>
    <n v="89.11"/>
    <n v="89.11"/>
    <n v="0"/>
    <n v="0"/>
    <n v="0"/>
    <x v="1"/>
    <x v="1"/>
  </r>
  <r>
    <n v="263"/>
    <s v="Omor FAFSAOUI"/>
    <n v="754945"/>
    <s v="Sidi Bouzid"/>
    <m/>
    <s v="Sud ouest"/>
    <m/>
    <m/>
    <m/>
    <m/>
    <m/>
    <m/>
    <m/>
    <x v="10"/>
    <x v="2"/>
    <x v="0"/>
    <n v="2020"/>
    <n v="40"/>
    <n v="40"/>
    <n v="0"/>
    <n v="0"/>
    <n v="0"/>
    <x v="1"/>
    <x v="1"/>
  </r>
  <r>
    <n v="266"/>
    <s v="SOHAPSA"/>
    <n v="754582"/>
    <s v="Sidi Bouzid"/>
    <m/>
    <s v="Sud ouest"/>
    <m/>
    <m/>
    <m/>
    <m/>
    <m/>
    <m/>
    <m/>
    <x v="10"/>
    <x v="2"/>
    <x v="0"/>
    <n v="2020"/>
    <n v="44.22"/>
    <n v="44.22"/>
    <n v="0"/>
    <n v="0"/>
    <n v="0"/>
    <x v="1"/>
    <x v="1"/>
  </r>
  <r>
    <n v="267"/>
    <s v="STE Hosni"/>
    <n v="754585"/>
    <s v="Sidi Bouzid"/>
    <m/>
    <s v="Sud ouest"/>
    <m/>
    <m/>
    <m/>
    <m/>
    <m/>
    <m/>
    <m/>
    <x v="10"/>
    <x v="2"/>
    <x v="0"/>
    <n v="2020"/>
    <n v="84.45"/>
    <n v="84.45"/>
    <n v="0"/>
    <n v="0"/>
    <n v="0"/>
    <x v="1"/>
    <x v="1"/>
  </r>
  <r>
    <n v="268"/>
    <s v="Omri FRERE"/>
    <n v="750895"/>
    <s v="Sidi Bouzid"/>
    <m/>
    <s v="Sud ouest"/>
    <m/>
    <m/>
    <m/>
    <m/>
    <m/>
    <m/>
    <m/>
    <x v="10"/>
    <x v="2"/>
    <x v="0"/>
    <n v="2020"/>
    <n v="84"/>
    <n v="84"/>
    <n v="0"/>
    <n v="0"/>
    <n v="0"/>
    <x v="1"/>
    <x v="1"/>
  </r>
  <r>
    <n v="269"/>
    <s v="Ste D'epargne"/>
    <n v="751505"/>
    <s v="Sidi Bouzid"/>
    <m/>
    <s v="Sud ouest"/>
    <m/>
    <m/>
    <m/>
    <m/>
    <m/>
    <m/>
    <m/>
    <x v="10"/>
    <x v="2"/>
    <x v="0"/>
    <n v="2020"/>
    <n v="90"/>
    <n v="90"/>
    <n v="0"/>
    <n v="0"/>
    <n v="0"/>
    <x v="1"/>
    <x v="1"/>
  </r>
  <r>
    <n v="270"/>
    <s v="Slimi nejma"/>
    <n v="751528"/>
    <s v="Sidi Bouzid"/>
    <m/>
    <s v="Sud ouest"/>
    <m/>
    <m/>
    <m/>
    <m/>
    <m/>
    <m/>
    <m/>
    <x v="10"/>
    <x v="2"/>
    <x v="0"/>
    <n v="2022"/>
    <n v="35"/>
    <n v="35"/>
    <n v="0"/>
    <n v="0"/>
    <n v="0"/>
    <x v="1"/>
    <x v="1"/>
  </r>
  <r>
    <n v="271"/>
    <s v="Mohamed SLIMI"/>
    <n v="751728"/>
    <s v="Sidi Bouzid"/>
    <m/>
    <s v="Sud ouest"/>
    <m/>
    <m/>
    <m/>
    <m/>
    <m/>
    <m/>
    <m/>
    <x v="10"/>
    <x v="2"/>
    <x v="0"/>
    <n v="2021"/>
    <n v="34.200000000000003"/>
    <n v="34.200000000000003"/>
    <n v="0"/>
    <n v="0"/>
    <n v="0"/>
    <x v="1"/>
    <x v="1"/>
  </r>
  <r>
    <n v="272"/>
    <s v="Tlili SLIMI"/>
    <n v="751725"/>
    <s v="Sidi Bouzid"/>
    <m/>
    <s v="Sud ouest"/>
    <m/>
    <m/>
    <m/>
    <m/>
    <m/>
    <m/>
    <m/>
    <x v="10"/>
    <x v="2"/>
    <x v="0"/>
    <n v="2021"/>
    <n v="34.369999999999997"/>
    <n v="34.369999999999997"/>
    <n v="0"/>
    <n v="0"/>
    <n v="0"/>
    <x v="1"/>
    <x v="1"/>
  </r>
  <r>
    <n v="273"/>
    <s v="Mohsen drira"/>
    <n v="751330"/>
    <s v="Sidi Bouzid"/>
    <m/>
    <s v="Sud ouest"/>
    <m/>
    <m/>
    <m/>
    <m/>
    <m/>
    <m/>
    <m/>
    <x v="10"/>
    <x v="2"/>
    <x v="0"/>
    <n v="2021"/>
    <n v="35"/>
    <n v="35"/>
    <n v="0"/>
    <n v="0"/>
    <n v="0"/>
    <x v="1"/>
    <x v="1"/>
  </r>
  <r>
    <n v="274"/>
    <s v="STE ELFAOUZ"/>
    <n v="751319"/>
    <s v="Sidi Bouzid"/>
    <m/>
    <s v="Sud ouest"/>
    <m/>
    <m/>
    <m/>
    <m/>
    <m/>
    <m/>
    <m/>
    <x v="10"/>
    <x v="2"/>
    <x v="0"/>
    <n v="2020"/>
    <n v="24.3"/>
    <n v="24.3"/>
    <n v="41.3"/>
    <n v="41.3"/>
    <n v="0"/>
    <x v="1"/>
    <x v="1"/>
  </r>
  <r>
    <n v="275"/>
    <s v="STE BEN AYED"/>
    <n v="732177"/>
    <s v="Sidi Bouzid"/>
    <m/>
    <s v="Sud ouest"/>
    <m/>
    <m/>
    <m/>
    <m/>
    <m/>
    <m/>
    <m/>
    <x v="10"/>
    <x v="2"/>
    <x v="0"/>
    <n v="2020"/>
    <n v="23.45"/>
    <n v="23.45"/>
    <n v="40.33"/>
    <n v="40.33"/>
    <n v="0"/>
    <x v="1"/>
    <x v="1"/>
  </r>
  <r>
    <n v="276"/>
    <s v="STE NEJIB BEN SIID"/>
    <n v="732180"/>
    <s v="Sidi Bouzid"/>
    <m/>
    <s v="Sud ouest"/>
    <m/>
    <m/>
    <m/>
    <m/>
    <m/>
    <m/>
    <m/>
    <x v="10"/>
    <x v="2"/>
    <x v="0"/>
    <n v="2020"/>
    <n v="28"/>
    <n v="28"/>
    <n v="0"/>
    <n v="0"/>
    <n v="0"/>
    <x v="1"/>
    <x v="1"/>
  </r>
  <r>
    <n v="277"/>
    <s v="STE Rafik Drira"/>
    <n v="751455"/>
    <s v="Sidi Bouzid"/>
    <m/>
    <s v="Sud ouest"/>
    <m/>
    <m/>
    <m/>
    <m/>
    <m/>
    <m/>
    <m/>
    <x v="10"/>
    <x v="2"/>
    <x v="0"/>
    <n v="2021"/>
    <n v="28"/>
    <n v="28"/>
    <n v="0"/>
    <n v="0"/>
    <n v="0"/>
    <x v="1"/>
    <x v="1"/>
  </r>
  <r>
    <n v="278"/>
    <s v="Ghnimi HOUSSIN"/>
    <n v="751520"/>
    <s v="Sidi Bouzid"/>
    <m/>
    <s v="Sud ouest"/>
    <m/>
    <m/>
    <m/>
    <m/>
    <m/>
    <m/>
    <m/>
    <x v="10"/>
    <x v="2"/>
    <x v="0"/>
    <n v="2020"/>
    <n v="20.16"/>
    <n v="20.16"/>
    <n v="0"/>
    <n v="0"/>
    <n v="0"/>
    <x v="1"/>
    <x v="1"/>
  </r>
  <r>
    <n v="279"/>
    <s v="Youssef JLALLI"/>
    <n v="732350"/>
    <s v="Sidi Bouzid"/>
    <m/>
    <s v="Sud ouest"/>
    <m/>
    <m/>
    <m/>
    <m/>
    <m/>
    <m/>
    <m/>
    <x v="10"/>
    <x v="2"/>
    <x v="0"/>
    <n v="2014"/>
    <n v="20.9"/>
    <n v="20.9"/>
    <n v="0"/>
    <n v="0"/>
    <n v="0"/>
    <x v="1"/>
    <x v="1"/>
  </r>
  <r>
    <n v="280"/>
    <s v="STE Habib BEL AZHAR"/>
    <n v="754422"/>
    <s v="Sidi Bouzid"/>
    <m/>
    <s v="Sud ouest"/>
    <m/>
    <m/>
    <m/>
    <m/>
    <m/>
    <m/>
    <m/>
    <x v="10"/>
    <x v="2"/>
    <x v="0"/>
    <n v="2019"/>
    <n v="16.5"/>
    <n v="16.5"/>
    <n v="0"/>
    <n v="0"/>
    <n v="0"/>
    <x v="1"/>
    <x v="1"/>
  </r>
  <r>
    <n v="281"/>
    <s v="STE Akrimi RACHID"/>
    <n v="754469"/>
    <s v="Sidi Bouzid"/>
    <m/>
    <s v="Sud ouest"/>
    <m/>
    <m/>
    <m/>
    <m/>
    <m/>
    <m/>
    <m/>
    <x v="10"/>
    <x v="2"/>
    <x v="0"/>
    <n v="2021"/>
    <n v="19.8"/>
    <n v="19.8"/>
    <n v="0"/>
    <n v="0"/>
    <n v="0"/>
    <x v="1"/>
    <x v="1"/>
  </r>
  <r>
    <n v="282"/>
    <s v="STE Abdelmajid KHASKHOUSSI"/>
    <n v="740480"/>
    <s v="Sidi Bouzid"/>
    <m/>
    <s v="Sud ouest"/>
    <m/>
    <m/>
    <m/>
    <m/>
    <m/>
    <m/>
    <m/>
    <x v="10"/>
    <x v="2"/>
    <x v="0"/>
    <n v="2020"/>
    <n v="15.07"/>
    <n v="15.07"/>
    <n v="0"/>
    <n v="0"/>
    <n v="0"/>
    <x v="1"/>
    <x v="1"/>
  </r>
  <r>
    <n v="283"/>
    <s v="STE HAKMOUNI"/>
    <n v="744711"/>
    <s v="Sidi Bouzid"/>
    <m/>
    <s v="Sud ouest"/>
    <m/>
    <m/>
    <m/>
    <m/>
    <m/>
    <m/>
    <m/>
    <x v="10"/>
    <x v="2"/>
    <x v="0"/>
    <n v="2021"/>
    <n v="34"/>
    <n v="34"/>
    <n v="55.42"/>
    <n v="55.42"/>
    <n v="0"/>
    <x v="1"/>
    <x v="1"/>
  </r>
  <r>
    <n v="284"/>
    <s v="STE HATEM BACCAR"/>
    <n v="744703"/>
    <s v="Sidi Bouzid"/>
    <m/>
    <s v="Sud ouest"/>
    <m/>
    <m/>
    <m/>
    <m/>
    <m/>
    <m/>
    <m/>
    <x v="10"/>
    <x v="2"/>
    <x v="0"/>
    <n v="2021"/>
    <n v="22.4"/>
    <n v="22.4"/>
    <n v="0"/>
    <n v="0"/>
    <n v="0"/>
    <x v="1"/>
    <x v="1"/>
  </r>
  <r>
    <n v="285"/>
    <s v="STE HEDI AGRICOLE"/>
    <n v="744711"/>
    <s v="Sidi Bouzid"/>
    <m/>
    <s v="Sud ouest"/>
    <m/>
    <m/>
    <m/>
    <m/>
    <m/>
    <m/>
    <m/>
    <x v="10"/>
    <x v="2"/>
    <x v="0"/>
    <n v="2019"/>
    <n v="30.8"/>
    <n v="30.8"/>
    <n v="51.7"/>
    <n v="51.7"/>
    <n v="0"/>
    <x v="1"/>
    <x v="1"/>
  </r>
  <r>
    <n v="287"/>
    <s v="STE JAWAHER"/>
    <n v="709694"/>
    <s v="Kasserine"/>
    <n v="86"/>
    <s v="Sud ouest"/>
    <m/>
    <m/>
    <m/>
    <m/>
    <m/>
    <m/>
    <m/>
    <x v="10"/>
    <x v="2"/>
    <x v="0"/>
    <n v="2020"/>
    <n v="126.72"/>
    <n v="126.72"/>
    <n v="0"/>
    <n v="0"/>
    <n v="0"/>
    <x v="1"/>
    <x v="1"/>
  </r>
  <r>
    <n v="289"/>
    <s v="STE SINABIDINE"/>
    <n v="707110"/>
    <s v="Kasserine"/>
    <n v="86"/>
    <s v="Sud ouest"/>
    <m/>
    <m/>
    <m/>
    <m/>
    <m/>
    <m/>
    <m/>
    <x v="10"/>
    <x v="2"/>
    <x v="0"/>
    <n v="2021"/>
    <n v="66"/>
    <n v="66"/>
    <n v="54.2"/>
    <n v="54.2"/>
    <n v="0"/>
    <x v="1"/>
    <x v="1"/>
  </r>
  <r>
    <n v="290"/>
    <s v="Ste Zineabidin misaoui"/>
    <n v="707190"/>
    <s v="Kasserine"/>
    <n v="86"/>
    <s v="Sud ouest"/>
    <m/>
    <m/>
    <m/>
    <m/>
    <m/>
    <m/>
    <m/>
    <x v="10"/>
    <x v="2"/>
    <x v="0"/>
    <n v="2019"/>
    <n v="38"/>
    <n v="38"/>
    <n v="63.8"/>
    <n v="63.8"/>
    <n v="0"/>
    <x v="1"/>
    <x v="1"/>
  </r>
  <r>
    <n v="291"/>
    <s v="El Tifi Hadi"/>
    <n v="725430"/>
    <s v="Kasserine"/>
    <n v="86"/>
    <s v="Sud ouest"/>
    <m/>
    <m/>
    <m/>
    <m/>
    <m/>
    <m/>
    <m/>
    <x v="10"/>
    <x v="2"/>
    <x v="0"/>
    <n v="2020"/>
    <n v="18.399999999999999"/>
    <n v="18"/>
    <n v="0"/>
    <n v="0"/>
    <n v="0"/>
    <x v="1"/>
    <x v="1"/>
  </r>
  <r>
    <n v="296"/>
    <s v="STE ZAIDI Rachid"/>
    <n v="729180"/>
    <s v="Kasserine"/>
    <n v="86"/>
    <s v="Sud ouest"/>
    <m/>
    <m/>
    <m/>
    <m/>
    <m/>
    <m/>
    <m/>
    <x v="10"/>
    <x v="2"/>
    <x v="0"/>
    <n v="2021"/>
    <n v="24"/>
    <n v="24"/>
    <n v="0"/>
    <n v="0"/>
    <n v="0"/>
    <x v="1"/>
    <x v="1"/>
  </r>
  <r>
    <n v="297"/>
    <s v="CRDA garaat Ennaam"/>
    <n v="725257"/>
    <s v="Kasserine"/>
    <n v="86"/>
    <s v="Sud ouest"/>
    <m/>
    <m/>
    <m/>
    <m/>
    <m/>
    <m/>
    <m/>
    <x v="10"/>
    <x v="2"/>
    <x v="0"/>
    <n v="2007"/>
    <n v="5"/>
    <n v="5"/>
    <n v="8.25"/>
    <n v="8.25"/>
    <n v="0"/>
    <x v="1"/>
    <x v="1"/>
  </r>
  <r>
    <n v="306"/>
    <s v="STE Badri Abdelkhalek"/>
    <n v="752636"/>
    <s v="Sidi Bouzid"/>
    <m/>
    <s v="Sud ouest"/>
    <m/>
    <m/>
    <m/>
    <m/>
    <m/>
    <m/>
    <m/>
    <x v="10"/>
    <x v="2"/>
    <x v="0"/>
    <n v="2018"/>
    <n v="18"/>
    <n v="18"/>
    <n v="29.7"/>
    <n v="29.7"/>
    <n v="0"/>
    <x v="1"/>
    <x v="1"/>
  </r>
  <r>
    <n v="307"/>
    <s v="STE Neila MSALBI"/>
    <n v="754405"/>
    <s v="Sidi Bouzid"/>
    <m/>
    <s v="Sud ouest"/>
    <m/>
    <m/>
    <m/>
    <m/>
    <m/>
    <m/>
    <m/>
    <x v="10"/>
    <x v="2"/>
    <x v="0"/>
    <n v="2018"/>
    <n v="12"/>
    <n v="12"/>
    <n v="0"/>
    <n v="0"/>
    <n v="0"/>
    <x v="1"/>
    <x v="1"/>
  </r>
  <r>
    <n v="311"/>
    <s v="STE HIND SALLEMI"/>
    <n v="877215"/>
    <s v="Mahrès"/>
    <n v="65"/>
    <s v="Sfax"/>
    <m/>
    <m/>
    <m/>
    <m/>
    <m/>
    <m/>
    <m/>
    <x v="10"/>
    <x v="2"/>
    <x v="0"/>
    <n v="2016"/>
    <n v="15"/>
    <n v="15"/>
    <n v="25.8"/>
    <n v="25.8"/>
    <n v="0"/>
    <x v="1"/>
    <x v="1"/>
  </r>
  <r>
    <n v="312"/>
    <s v="STE HEND SALLAMI"/>
    <n v="877215"/>
    <s v="Mahrès"/>
    <n v="65"/>
    <s v="Sfax"/>
    <m/>
    <m/>
    <m/>
    <m/>
    <m/>
    <m/>
    <m/>
    <x v="10"/>
    <x v="2"/>
    <x v="0"/>
    <n v="2020"/>
    <n v="15"/>
    <n v="15"/>
    <n v="24.8"/>
    <n v="24.8"/>
    <n v="0"/>
    <x v="1"/>
    <x v="1"/>
  </r>
  <r>
    <n v="1"/>
    <s v="Héritiers Ali SFAR"/>
    <n v="8540"/>
    <s v="Tunis ville"/>
    <n v="60"/>
    <s v="Tunis"/>
    <m/>
    <m/>
    <m/>
    <m/>
    <m/>
    <m/>
    <m/>
    <x v="2"/>
    <x v="2"/>
    <x v="0"/>
    <n v="2015"/>
    <n v="0"/>
    <n v="0"/>
    <n v="0"/>
    <n v="0"/>
    <n v="0"/>
    <x v="0"/>
    <x v="2"/>
  </r>
  <r>
    <n v="4"/>
    <s v="APIA"/>
    <n v="26310"/>
    <s v="Tunis ville"/>
    <n v="60"/>
    <s v="Tunis"/>
    <m/>
    <m/>
    <m/>
    <m/>
    <m/>
    <m/>
    <m/>
    <x v="10"/>
    <x v="2"/>
    <x v="0"/>
    <n v="2015"/>
    <n v="0"/>
    <n v="0"/>
    <n v="0"/>
    <n v="0"/>
    <n v="0"/>
    <x v="0"/>
    <x v="2"/>
  </r>
  <r>
    <n v="5"/>
    <s v="Planet"/>
    <n v="50650"/>
    <s v="Ezzahra"/>
    <n v="62"/>
    <s v="Tunis"/>
    <m/>
    <m/>
    <m/>
    <m/>
    <m/>
    <m/>
    <m/>
    <x v="11"/>
    <x v="2"/>
    <x v="0"/>
    <n v="2009"/>
    <n v="12"/>
    <n v="12"/>
    <n v="17.899999999999999"/>
    <n v="17.899999999999999"/>
    <n v="0"/>
    <x v="0"/>
    <x v="2"/>
  </r>
  <r>
    <n v="8"/>
    <s v="OMMP"/>
    <n v="215075"/>
    <s v="Kram"/>
    <n v="69"/>
    <s v="Tunis"/>
    <m/>
    <m/>
    <m/>
    <m/>
    <m/>
    <m/>
    <m/>
    <x v="8"/>
    <x v="2"/>
    <x v="0"/>
    <n v="2015"/>
    <n v="0"/>
    <n v="0"/>
    <n v="0"/>
    <n v="0"/>
    <n v="0"/>
    <x v="0"/>
    <x v="2"/>
  </r>
  <r>
    <n v="9"/>
    <s v="B S B TOYOTA"/>
    <n v="226530"/>
    <s v="Kram"/>
    <n v="69"/>
    <s v="Tunis"/>
    <m/>
    <m/>
    <m/>
    <m/>
    <m/>
    <m/>
    <m/>
    <x v="2"/>
    <x v="2"/>
    <x v="0"/>
    <n v="2015"/>
    <n v="0"/>
    <n v="0"/>
    <n v="0"/>
    <n v="0"/>
    <n v="0"/>
    <x v="0"/>
    <x v="2"/>
  </r>
  <r>
    <n v="27"/>
    <s v="HOPITAL KASSERINE"/>
    <n v="703100"/>
    <s v="Kassenine"/>
    <n v="86"/>
    <s v="Sud ouest"/>
    <m/>
    <m/>
    <m/>
    <m/>
    <m/>
    <m/>
    <m/>
    <x v="2"/>
    <x v="2"/>
    <x v="0"/>
    <n v="2009"/>
    <n v="8"/>
    <n v="8"/>
    <n v="22"/>
    <n v="22"/>
    <n v="0"/>
    <x v="0"/>
    <x v="2"/>
  </r>
  <r>
    <n v="28"/>
    <s v="Goupe de sante hassi frid"/>
    <n v="703110"/>
    <s v="Kassenine"/>
    <n v="86"/>
    <s v="Sud ouest"/>
    <m/>
    <m/>
    <m/>
    <m/>
    <m/>
    <m/>
    <m/>
    <x v="2"/>
    <x v="2"/>
    <x v="0"/>
    <n v="2009"/>
    <n v="8"/>
    <n v="8"/>
    <n v="25.4"/>
    <n v="25.4"/>
    <n v="0"/>
    <x v="0"/>
    <x v="2"/>
  </r>
  <r>
    <n v="30"/>
    <s v="SSB Kasserine"/>
    <n v="703420"/>
    <s v="Kassenine"/>
    <n v="86"/>
    <s v="Sud ouest"/>
    <m/>
    <m/>
    <m/>
    <m/>
    <m/>
    <m/>
    <m/>
    <x v="2"/>
    <x v="2"/>
    <x v="0"/>
    <n v="2009"/>
    <n v="16"/>
    <n v="16"/>
    <n v="21.5"/>
    <n v="21.5"/>
    <n v="0"/>
    <x v="0"/>
    <x v="2"/>
  </r>
  <r>
    <n v="31"/>
    <s v="Hopital foussana"/>
    <n v="722150"/>
    <s v="Kassenine"/>
    <n v="86"/>
    <s v="Sud ouest"/>
    <m/>
    <m/>
    <m/>
    <m/>
    <m/>
    <m/>
    <m/>
    <x v="2"/>
    <x v="2"/>
    <x v="0"/>
    <n v="2009"/>
    <n v="8"/>
    <n v="8"/>
    <n v="10"/>
    <n v="10"/>
    <n v="0"/>
    <x v="0"/>
    <x v="2"/>
  </r>
  <r>
    <n v="34"/>
    <s v="ASSO RAS AIN"/>
    <n v="795141"/>
    <s v="Tozeur"/>
    <n v="97"/>
    <s v="Sud ouest"/>
    <m/>
    <m/>
    <m/>
    <m/>
    <m/>
    <m/>
    <m/>
    <x v="10"/>
    <x v="2"/>
    <x v="0"/>
    <n v="2008"/>
    <n v="6.8"/>
    <n v="6.8"/>
    <n v="10"/>
    <n v="0"/>
    <n v="10"/>
    <x v="0"/>
    <x v="2"/>
  </r>
  <r>
    <n v="35"/>
    <s v="STE BENI GHIBI"/>
    <n v="797750"/>
    <s v="Tozeur"/>
    <n v="97"/>
    <s v="Sud ouest"/>
    <m/>
    <m/>
    <m/>
    <m/>
    <m/>
    <m/>
    <m/>
    <x v="10"/>
    <x v="2"/>
    <x v="0"/>
    <n v="2015"/>
    <n v="0"/>
    <n v="0"/>
    <n v="0"/>
    <n v="0"/>
    <n v="0"/>
    <x v="0"/>
    <x v="2"/>
  </r>
  <r>
    <n v="36"/>
    <s v="Polyclinique ESSALAMA"/>
    <n v="804670"/>
    <s v="Sfax Ville"/>
    <n v="93"/>
    <s v="Sfax"/>
    <m/>
    <m/>
    <m/>
    <m/>
    <m/>
    <m/>
    <m/>
    <x v="2"/>
    <x v="2"/>
    <x v="0"/>
    <n v="2015"/>
    <n v="0"/>
    <n v="0"/>
    <n v="0"/>
    <n v="0"/>
    <n v="0"/>
    <x v="0"/>
    <x v="2"/>
  </r>
  <r>
    <n v="37"/>
    <s v="Stiplast"/>
    <n v="815800"/>
    <s v="Sfax Ville"/>
    <n v="93"/>
    <s v="Sfax"/>
    <m/>
    <m/>
    <m/>
    <m/>
    <m/>
    <m/>
    <m/>
    <x v="7"/>
    <x v="2"/>
    <x v="0"/>
    <n v="2015"/>
    <n v="0"/>
    <n v="0"/>
    <n v="0"/>
    <n v="0"/>
    <n v="0"/>
    <x v="0"/>
    <x v="2"/>
  </r>
  <r>
    <n v="38"/>
    <s v="Manifacture de Panneaux de  bois de sud"/>
    <n v="834700"/>
    <s v="Sfax Ville"/>
    <n v="93"/>
    <s v="Sfax"/>
    <m/>
    <m/>
    <m/>
    <m/>
    <m/>
    <m/>
    <m/>
    <x v="7"/>
    <x v="2"/>
    <x v="0"/>
    <n v="2015"/>
    <n v="0"/>
    <n v="0"/>
    <n v="0"/>
    <n v="0"/>
    <n v="0"/>
    <x v="0"/>
    <x v="2"/>
  </r>
  <r>
    <n v="39"/>
    <s v="Lycée Farhat Hached"/>
    <n v="838370"/>
    <s v="Sfax Ville"/>
    <n v="93"/>
    <s v="Sfax"/>
    <m/>
    <m/>
    <m/>
    <m/>
    <m/>
    <m/>
    <m/>
    <x v="8"/>
    <x v="2"/>
    <x v="0"/>
    <n v="2013"/>
    <n v="13"/>
    <n v="13"/>
    <n v="20.93"/>
    <n v="20.93"/>
    <n v="0"/>
    <x v="0"/>
    <x v="2"/>
  </r>
  <r>
    <n v="40"/>
    <s v="Emna Naifar"/>
    <n v="844840"/>
    <s v="Sfax nord"/>
    <n v="87"/>
    <s v="Sfax"/>
    <m/>
    <m/>
    <m/>
    <m/>
    <m/>
    <m/>
    <m/>
    <x v="2"/>
    <x v="2"/>
    <x v="0"/>
    <n v="2014"/>
    <n v="15"/>
    <n v="15"/>
    <n v="22"/>
    <n v="22"/>
    <n v="0"/>
    <x v="0"/>
    <x v="2"/>
  </r>
  <r>
    <n v="41"/>
    <s v="Fathi Naifar"/>
    <n v="844850"/>
    <s v="Sfax nord"/>
    <n v="87"/>
    <s v="Sfax"/>
    <m/>
    <m/>
    <m/>
    <m/>
    <m/>
    <m/>
    <m/>
    <x v="2"/>
    <x v="2"/>
    <x v="0"/>
    <n v="2015"/>
    <n v="0"/>
    <n v="0"/>
    <n v="0"/>
    <n v="0"/>
    <n v="0"/>
    <x v="0"/>
    <x v="2"/>
  </r>
  <r>
    <n v="43"/>
    <s v="Mohamed Gargouri"/>
    <n v="852180"/>
    <s v="Sfax nord"/>
    <n v="87"/>
    <s v="Sfax"/>
    <m/>
    <m/>
    <m/>
    <m/>
    <m/>
    <m/>
    <m/>
    <x v="10"/>
    <x v="2"/>
    <x v="0"/>
    <n v="2014"/>
    <n v="12"/>
    <n v="12"/>
    <n v="15.32"/>
    <n v="15.32"/>
    <n v="0"/>
    <x v="0"/>
    <x v="2"/>
  </r>
  <r>
    <n v="44"/>
    <s v="Mohamed Gargouri"/>
    <n v="852235"/>
    <s v="Sfax nord"/>
    <n v="87"/>
    <s v="Sfax"/>
    <m/>
    <m/>
    <m/>
    <m/>
    <m/>
    <m/>
    <m/>
    <x v="10"/>
    <x v="2"/>
    <x v="0"/>
    <n v="2014"/>
    <n v="12"/>
    <n v="12"/>
    <n v="16.32"/>
    <n v="16.32"/>
    <n v="0"/>
    <x v="0"/>
    <x v="2"/>
  </r>
  <r>
    <n v="46"/>
    <s v="Faouzi Mseddi"/>
    <n v="864250"/>
    <s v="Sfax Sud"/>
    <n v="91"/>
    <s v="Sfax"/>
    <m/>
    <m/>
    <m/>
    <m/>
    <m/>
    <m/>
    <m/>
    <x v="10"/>
    <x v="2"/>
    <x v="0"/>
    <n v="2014"/>
    <n v="153"/>
    <n v="153"/>
    <n v="246.33"/>
    <n v="246.33"/>
    <n v="0"/>
    <x v="0"/>
    <x v="2"/>
  </r>
  <r>
    <n v="47"/>
    <s v="Maher mseddi"/>
    <n v="864560"/>
    <s v="Sfax Sud"/>
    <n v="91"/>
    <s v="Sfax"/>
    <m/>
    <m/>
    <m/>
    <m/>
    <m/>
    <m/>
    <m/>
    <x v="10"/>
    <x v="2"/>
    <x v="0"/>
    <n v="2012"/>
    <n v="149"/>
    <n v="149"/>
    <n v="239.89"/>
    <n v="239.89"/>
    <n v="0"/>
    <x v="0"/>
    <x v="2"/>
  </r>
  <r>
    <n v="48"/>
    <s v="Huila"/>
    <n v="865070"/>
    <s v="Sfax Sud"/>
    <n v="91"/>
    <s v="Sfax"/>
    <m/>
    <m/>
    <m/>
    <m/>
    <m/>
    <m/>
    <m/>
    <x v="1"/>
    <x v="2"/>
    <x v="0"/>
    <n v="2015"/>
    <n v="0"/>
    <n v="0"/>
    <n v="0"/>
    <n v="0"/>
    <n v="0"/>
    <x v="0"/>
    <x v="2"/>
  </r>
  <r>
    <n v="55"/>
    <s v="Mostpha Chiha"/>
    <n v="874380"/>
    <s v="Mahrés"/>
    <n v="65"/>
    <s v="Sfax"/>
    <m/>
    <m/>
    <m/>
    <m/>
    <m/>
    <m/>
    <m/>
    <x v="10"/>
    <x v="2"/>
    <x v="0"/>
    <n v="2015"/>
    <n v="0"/>
    <n v="0"/>
    <n v="0"/>
    <n v="0"/>
    <n v="0"/>
    <x v="0"/>
    <x v="2"/>
  </r>
  <r>
    <n v="62"/>
    <s v="Soned"/>
    <n v="948680"/>
    <s v="Madenine"/>
    <n v="90"/>
    <s v="Sud"/>
    <m/>
    <m/>
    <m/>
    <m/>
    <m/>
    <m/>
    <m/>
    <x v="10"/>
    <x v="2"/>
    <x v="0"/>
    <n v="2014"/>
    <n v="211"/>
    <n v="211"/>
    <n v="213.6"/>
    <n v="213.6"/>
    <n v="0"/>
    <x v="0"/>
    <x v="2"/>
  </r>
  <r>
    <n v="64"/>
    <s v="Héritiers Ali SFAR"/>
    <n v="8540"/>
    <s v="Tunis ville"/>
    <n v="60"/>
    <s v="Tunis"/>
    <m/>
    <m/>
    <m/>
    <m/>
    <m/>
    <m/>
    <m/>
    <x v="2"/>
    <x v="2"/>
    <x v="0"/>
    <n v="2015"/>
    <n v="37.799999999999997"/>
    <n v="37.799999999999997"/>
    <n v="57.45"/>
    <n v="57.45"/>
    <n v="0"/>
    <x v="0"/>
    <x v="3"/>
  </r>
  <r>
    <n v="67"/>
    <s v="APIA"/>
    <n v="26310"/>
    <s v="Tunis ville"/>
    <n v="60"/>
    <s v="Tunis"/>
    <m/>
    <m/>
    <m/>
    <m/>
    <m/>
    <m/>
    <m/>
    <x v="10"/>
    <x v="2"/>
    <x v="0"/>
    <n v="2015"/>
    <n v="10.4"/>
    <n v="10.4"/>
    <n v="15.808"/>
    <n v="15.808"/>
    <n v="0"/>
    <x v="0"/>
    <x v="3"/>
  </r>
  <r>
    <n v="68"/>
    <s v="Planet"/>
    <n v="50650"/>
    <s v="Ezzahra"/>
    <n v="62"/>
    <s v="Tunis"/>
    <m/>
    <m/>
    <m/>
    <m/>
    <m/>
    <m/>
    <m/>
    <x v="11"/>
    <x v="2"/>
    <x v="0"/>
    <n v="2009"/>
    <n v="12"/>
    <n v="12"/>
    <n v="19.8"/>
    <n v="19.8"/>
    <n v="0"/>
    <x v="0"/>
    <x v="3"/>
  </r>
  <r>
    <n v="71"/>
    <s v="OMMP"/>
    <n v="215075"/>
    <s v="Kram"/>
    <n v="69"/>
    <s v="Tunis"/>
    <m/>
    <m/>
    <m/>
    <m/>
    <m/>
    <m/>
    <m/>
    <x v="8"/>
    <x v="2"/>
    <x v="0"/>
    <n v="2015"/>
    <n v="600"/>
    <n v="600"/>
    <n v="912"/>
    <n v="912"/>
    <n v="0"/>
    <x v="0"/>
    <x v="3"/>
  </r>
  <r>
    <n v="72"/>
    <s v="B S B TOYOTA"/>
    <n v="226530"/>
    <s v="Kram"/>
    <n v="69"/>
    <s v="Tunis"/>
    <m/>
    <m/>
    <m/>
    <m/>
    <m/>
    <m/>
    <m/>
    <x v="2"/>
    <x v="2"/>
    <x v="0"/>
    <n v="2015"/>
    <n v="10"/>
    <n v="10"/>
    <n v="19.600000000000001"/>
    <n v="19.600000000000001"/>
    <n v="0"/>
    <x v="0"/>
    <x v="3"/>
  </r>
  <r>
    <n v="90"/>
    <s v="HOPITAL KASSERINE"/>
    <n v="703100"/>
    <s v="Kassenine"/>
    <n v="86"/>
    <s v="Sud ouest"/>
    <m/>
    <m/>
    <m/>
    <m/>
    <m/>
    <m/>
    <m/>
    <x v="2"/>
    <x v="2"/>
    <x v="0"/>
    <n v="2009"/>
    <n v="8"/>
    <n v="8"/>
    <n v="23"/>
    <n v="23"/>
    <n v="0"/>
    <x v="0"/>
    <x v="3"/>
  </r>
  <r>
    <n v="91"/>
    <s v="Goupe de sante hassi frid"/>
    <n v="703110"/>
    <s v="Kassenine"/>
    <n v="86"/>
    <s v="Sud ouest"/>
    <m/>
    <m/>
    <m/>
    <m/>
    <m/>
    <m/>
    <m/>
    <x v="2"/>
    <x v="2"/>
    <x v="0"/>
    <n v="2009"/>
    <n v="8"/>
    <n v="8"/>
    <n v="29"/>
    <n v="29"/>
    <n v="0"/>
    <x v="0"/>
    <x v="3"/>
  </r>
  <r>
    <n v="93"/>
    <s v="SSB Kasserine"/>
    <n v="703420"/>
    <s v="Kassenine"/>
    <n v="86"/>
    <s v="Sud ouest"/>
    <m/>
    <m/>
    <m/>
    <m/>
    <m/>
    <m/>
    <m/>
    <x v="2"/>
    <x v="2"/>
    <x v="0"/>
    <n v="2009"/>
    <n v="16"/>
    <n v="16"/>
    <n v="23.7"/>
    <n v="23.7"/>
    <n v="0"/>
    <x v="0"/>
    <x v="3"/>
  </r>
  <r>
    <n v="94"/>
    <s v="Hopital foussana"/>
    <n v="722150"/>
    <s v="Kassenine"/>
    <n v="86"/>
    <s v="Sud ouest"/>
    <m/>
    <m/>
    <m/>
    <m/>
    <m/>
    <m/>
    <m/>
    <x v="2"/>
    <x v="2"/>
    <x v="0"/>
    <n v="2009"/>
    <n v="8"/>
    <n v="8"/>
    <n v="6"/>
    <n v="6"/>
    <n v="0"/>
    <x v="0"/>
    <x v="3"/>
  </r>
  <r>
    <n v="97"/>
    <s v="ASSO RAS AIN"/>
    <n v="795141"/>
    <s v="Tozeur"/>
    <n v="97"/>
    <s v="Sud ouest"/>
    <m/>
    <m/>
    <m/>
    <m/>
    <m/>
    <m/>
    <m/>
    <x v="10"/>
    <x v="2"/>
    <x v="0"/>
    <n v="2008"/>
    <n v="6.8"/>
    <n v="6.8"/>
    <n v="10.5"/>
    <n v="0"/>
    <n v="10.5"/>
    <x v="0"/>
    <x v="3"/>
  </r>
  <r>
    <n v="98"/>
    <s v="STE BENI GHIBI"/>
    <n v="797750"/>
    <s v="Tozeur"/>
    <n v="97"/>
    <s v="Sud ouest"/>
    <m/>
    <m/>
    <m/>
    <m/>
    <m/>
    <m/>
    <m/>
    <x v="10"/>
    <x v="2"/>
    <x v="0"/>
    <n v="2015"/>
    <n v="5"/>
    <n v="5"/>
    <n v="18.8"/>
    <n v="12.69"/>
    <n v="6.11"/>
    <x v="0"/>
    <x v="3"/>
  </r>
  <r>
    <n v="99"/>
    <s v="Polyclinique ESSALAMA"/>
    <n v="804670"/>
    <s v="Sfax Ville"/>
    <n v="93"/>
    <s v="Sfax"/>
    <m/>
    <m/>
    <m/>
    <m/>
    <m/>
    <m/>
    <m/>
    <x v="2"/>
    <x v="2"/>
    <x v="0"/>
    <n v="2015"/>
    <n v="346.5"/>
    <n v="346.5"/>
    <n v="561.33000000000004"/>
    <n v="561.33000000000004"/>
    <n v="0"/>
    <x v="0"/>
    <x v="3"/>
  </r>
  <r>
    <n v="100"/>
    <s v="Stiplast"/>
    <n v="815800"/>
    <s v="Sfax Ville"/>
    <n v="93"/>
    <s v="Sfax"/>
    <m/>
    <m/>
    <m/>
    <m/>
    <m/>
    <m/>
    <m/>
    <x v="7"/>
    <x v="2"/>
    <x v="0"/>
    <n v="2015"/>
    <n v="60"/>
    <n v="60"/>
    <n v="95.7"/>
    <n v="95.7"/>
    <n v="0"/>
    <x v="0"/>
    <x v="3"/>
  </r>
  <r>
    <n v="101"/>
    <s v="Manifacture de Panneaux de  bois de sud"/>
    <n v="834700"/>
    <s v="Sfax Ville"/>
    <n v="93"/>
    <s v="Sfax"/>
    <m/>
    <m/>
    <m/>
    <m/>
    <m/>
    <m/>
    <m/>
    <x v="7"/>
    <x v="2"/>
    <x v="0"/>
    <n v="2015"/>
    <n v="110"/>
    <n v="110"/>
    <n v="173.36"/>
    <n v="173.36"/>
    <n v="0"/>
    <x v="0"/>
    <x v="3"/>
  </r>
  <r>
    <n v="102"/>
    <s v="Lycée Farhat Hached"/>
    <n v="838370"/>
    <s v="Sfax Ville"/>
    <n v="93"/>
    <s v="Sfax"/>
    <m/>
    <m/>
    <m/>
    <m/>
    <m/>
    <m/>
    <m/>
    <x v="8"/>
    <x v="2"/>
    <x v="0"/>
    <n v="2013"/>
    <n v="13"/>
    <n v="13"/>
    <n v="21.19"/>
    <n v="21.19"/>
    <n v="0"/>
    <x v="0"/>
    <x v="3"/>
  </r>
  <r>
    <n v="103"/>
    <s v="Emna Naifar"/>
    <n v="844840"/>
    <s v="Sfax Nord"/>
    <n v="87"/>
    <s v="Sfax"/>
    <m/>
    <m/>
    <m/>
    <m/>
    <m/>
    <m/>
    <m/>
    <x v="2"/>
    <x v="2"/>
    <x v="0"/>
    <n v="2014"/>
    <n v="15"/>
    <n v="15"/>
    <n v="24.45"/>
    <n v="24.45"/>
    <n v="0"/>
    <x v="0"/>
    <x v="3"/>
  </r>
  <r>
    <n v="104"/>
    <s v="Fathi Naifar"/>
    <n v="844850"/>
    <s v="Sfax Nord"/>
    <n v="87"/>
    <s v="Sfax"/>
    <m/>
    <m/>
    <m/>
    <m/>
    <m/>
    <m/>
    <m/>
    <x v="2"/>
    <x v="2"/>
    <x v="0"/>
    <n v="2015"/>
    <n v="45"/>
    <n v="45"/>
    <n v="71.55"/>
    <n v="71.55"/>
    <n v="0"/>
    <x v="0"/>
    <x v="3"/>
  </r>
  <r>
    <n v="106"/>
    <s v="POLYBAT"/>
    <n v="852005"/>
    <s v="Sfax Nord"/>
    <n v="87"/>
    <s v="Sfax"/>
    <m/>
    <m/>
    <m/>
    <m/>
    <m/>
    <m/>
    <m/>
    <x v="7"/>
    <x v="2"/>
    <x v="0"/>
    <n v="2015"/>
    <n v="182"/>
    <n v="182"/>
    <n v="288.47000000000003"/>
    <n v="288.47000000000003"/>
    <n v="0"/>
    <x v="0"/>
    <x v="3"/>
  </r>
  <r>
    <n v="107"/>
    <s v="Mohamed Gargouri"/>
    <n v="852180"/>
    <s v="Sfax Nord"/>
    <n v="87"/>
    <s v="Sfax"/>
    <m/>
    <m/>
    <m/>
    <m/>
    <m/>
    <m/>
    <m/>
    <x v="10"/>
    <x v="2"/>
    <x v="0"/>
    <n v="2014"/>
    <n v="12"/>
    <n v="12"/>
    <n v="19.559999999999999"/>
    <n v="19.559999999999999"/>
    <n v="0"/>
    <x v="0"/>
    <x v="3"/>
  </r>
  <r>
    <n v="108"/>
    <s v="Mohamed Gargouri"/>
    <n v="852235"/>
    <s v="Sfax Nord"/>
    <n v="87"/>
    <s v="Sfax"/>
    <m/>
    <m/>
    <m/>
    <m/>
    <m/>
    <m/>
    <m/>
    <x v="10"/>
    <x v="2"/>
    <x v="0"/>
    <n v="2014"/>
    <n v="12"/>
    <n v="12"/>
    <n v="18.5"/>
    <n v="18.5"/>
    <n v="0"/>
    <x v="0"/>
    <x v="3"/>
  </r>
  <r>
    <n v="110"/>
    <s v="Faouzi Mseddi"/>
    <n v="864250"/>
    <s v="Sfax Sud"/>
    <n v="91"/>
    <s v="Sfax"/>
    <m/>
    <m/>
    <m/>
    <m/>
    <m/>
    <m/>
    <m/>
    <x v="10"/>
    <x v="2"/>
    <x v="0"/>
    <n v="2014"/>
    <n v="153"/>
    <n v="153"/>
    <n v="249.39"/>
    <n v="249.39"/>
    <n v="0"/>
    <x v="0"/>
    <x v="3"/>
  </r>
  <r>
    <n v="111"/>
    <s v="Maher mseddi"/>
    <n v="864560"/>
    <s v="Sfax Sud"/>
    <n v="91"/>
    <s v="Sfax"/>
    <m/>
    <m/>
    <m/>
    <m/>
    <m/>
    <m/>
    <m/>
    <x v="10"/>
    <x v="2"/>
    <x v="0"/>
    <n v="2012"/>
    <n v="149"/>
    <n v="149"/>
    <n v="242.87"/>
    <n v="242.87"/>
    <n v="0"/>
    <x v="0"/>
    <x v="3"/>
  </r>
  <r>
    <n v="112"/>
    <s v="Huila"/>
    <n v="865070"/>
    <s v="Sfax Sud"/>
    <n v="91"/>
    <s v="Sfax"/>
    <m/>
    <m/>
    <m/>
    <m/>
    <m/>
    <m/>
    <m/>
    <x v="1"/>
    <x v="2"/>
    <x v="0"/>
    <n v="2015"/>
    <n v="25"/>
    <n v="25"/>
    <n v="39.875"/>
    <n v="39.875"/>
    <n v="0"/>
    <x v="0"/>
    <x v="3"/>
  </r>
  <r>
    <n v="119"/>
    <s v="Mostpha Chiha"/>
    <n v="874380"/>
    <s v="Mahrés"/>
    <n v="65"/>
    <s v="Sfax"/>
    <m/>
    <m/>
    <m/>
    <m/>
    <m/>
    <m/>
    <m/>
    <x v="10"/>
    <x v="2"/>
    <x v="0"/>
    <n v="2015"/>
    <n v="25"/>
    <n v="25"/>
    <n v="27.166666666666668"/>
    <n v="27.2"/>
    <n v="0"/>
    <x v="0"/>
    <x v="3"/>
  </r>
  <r>
    <n v="126"/>
    <s v="Soned"/>
    <n v="948680"/>
    <s v="Madenine"/>
    <n v="90"/>
    <s v="Sud"/>
    <m/>
    <m/>
    <m/>
    <m/>
    <m/>
    <m/>
    <m/>
    <x v="10"/>
    <x v="2"/>
    <x v="0"/>
    <n v="2014"/>
    <n v="211"/>
    <n v="211"/>
    <n v="374.8"/>
    <n v="345.97"/>
    <n v="28.83"/>
    <x v="0"/>
    <x v="3"/>
  </r>
  <r>
    <n v="128"/>
    <s v="Héritiers Ali SFAR"/>
    <n v="8540"/>
    <s v="Tunis ville"/>
    <n v="60"/>
    <s v="Tunis"/>
    <m/>
    <m/>
    <m/>
    <m/>
    <m/>
    <m/>
    <m/>
    <x v="2"/>
    <x v="2"/>
    <x v="0"/>
    <n v="2015"/>
    <n v="37.799999999999997"/>
    <n v="37.799999999999997"/>
    <n v="68.94"/>
    <n v="68.94"/>
    <n v="0"/>
    <x v="0"/>
    <x v="4"/>
  </r>
  <r>
    <n v="131"/>
    <s v="APIA"/>
    <n v="26310"/>
    <s v="Tunis ville"/>
    <n v="60"/>
    <s v="Tunis"/>
    <m/>
    <m/>
    <m/>
    <m/>
    <m/>
    <m/>
    <m/>
    <x v="10"/>
    <x v="2"/>
    <x v="0"/>
    <n v="2015"/>
    <n v="10.4"/>
    <n v="10.4"/>
    <n v="18.9696"/>
    <n v="18.9696"/>
    <n v="0"/>
    <x v="0"/>
    <x v="4"/>
  </r>
  <r>
    <n v="132"/>
    <s v="Planet"/>
    <n v="50650"/>
    <s v="Ezzahra"/>
    <n v="62"/>
    <s v="Tunis"/>
    <m/>
    <m/>
    <m/>
    <m/>
    <m/>
    <m/>
    <m/>
    <x v="11"/>
    <x v="2"/>
    <x v="0"/>
    <n v="2009"/>
    <n v="12"/>
    <n v="12"/>
    <n v="23.76"/>
    <n v="23.76"/>
    <n v="0"/>
    <x v="0"/>
    <x v="4"/>
  </r>
  <r>
    <n v="135"/>
    <s v="OMMP"/>
    <n v="215075"/>
    <s v="Kram"/>
    <n v="69"/>
    <s v="Tunis"/>
    <m/>
    <m/>
    <m/>
    <m/>
    <m/>
    <m/>
    <m/>
    <x v="8"/>
    <x v="2"/>
    <x v="0"/>
    <n v="2015"/>
    <n v="600"/>
    <n v="600"/>
    <n v="1094.3999999999999"/>
    <n v="1094.3999999999999"/>
    <n v="0"/>
    <x v="0"/>
    <x v="4"/>
  </r>
  <r>
    <n v="136"/>
    <s v="B S B TOYOTA"/>
    <n v="226530"/>
    <s v="Kram"/>
    <n v="69"/>
    <s v="Tunis"/>
    <m/>
    <m/>
    <m/>
    <m/>
    <m/>
    <m/>
    <m/>
    <x v="2"/>
    <x v="2"/>
    <x v="0"/>
    <n v="2015"/>
    <n v="10"/>
    <n v="10"/>
    <n v="23.52"/>
    <n v="23.52"/>
    <n v="0"/>
    <x v="0"/>
    <x v="4"/>
  </r>
  <r>
    <n v="154"/>
    <s v="HOPITAL KASSERINE"/>
    <n v="703100"/>
    <s v="Kassenine"/>
    <n v="86"/>
    <s v="Sud ouest"/>
    <m/>
    <m/>
    <m/>
    <m/>
    <m/>
    <m/>
    <m/>
    <x v="2"/>
    <x v="2"/>
    <x v="0"/>
    <n v="2009"/>
    <n v="8"/>
    <n v="8"/>
    <n v="27.599999999999998"/>
    <n v="27.599999999999998"/>
    <n v="0"/>
    <x v="0"/>
    <x v="4"/>
  </r>
  <r>
    <n v="155"/>
    <s v="Goupe de sante hassi frid"/>
    <n v="703110"/>
    <s v="Kassenine"/>
    <n v="86"/>
    <s v="Sud ouest"/>
    <m/>
    <m/>
    <m/>
    <m/>
    <m/>
    <m/>
    <m/>
    <x v="2"/>
    <x v="2"/>
    <x v="0"/>
    <n v="2009"/>
    <n v="8"/>
    <n v="8"/>
    <n v="34.799999999999997"/>
    <n v="34.799999999999997"/>
    <n v="0"/>
    <x v="0"/>
    <x v="4"/>
  </r>
  <r>
    <n v="157"/>
    <s v="SSB Kasserine"/>
    <n v="703420"/>
    <s v="Kassenine"/>
    <n v="86"/>
    <s v="Sud ouest"/>
    <m/>
    <m/>
    <m/>
    <m/>
    <m/>
    <m/>
    <m/>
    <x v="2"/>
    <x v="2"/>
    <x v="0"/>
    <n v="2009"/>
    <n v="16"/>
    <n v="16"/>
    <n v="28.439999999999998"/>
    <n v="28.439999999999998"/>
    <n v="0"/>
    <x v="0"/>
    <x v="4"/>
  </r>
  <r>
    <n v="158"/>
    <s v="Hopital foussana"/>
    <n v="722150"/>
    <s v="Kassenine"/>
    <n v="86"/>
    <s v="Sud ouest"/>
    <m/>
    <m/>
    <m/>
    <m/>
    <m/>
    <m/>
    <m/>
    <x v="2"/>
    <x v="2"/>
    <x v="0"/>
    <n v="2009"/>
    <n v="8"/>
    <n v="8"/>
    <n v="7.1999999999999993"/>
    <n v="7.1999999999999993"/>
    <n v="0"/>
    <x v="0"/>
    <x v="4"/>
  </r>
  <r>
    <n v="161"/>
    <s v="ASSO RAS AIN"/>
    <n v="795141"/>
    <s v="Tozeur"/>
    <n v="97"/>
    <s v="Sud ouest"/>
    <m/>
    <m/>
    <m/>
    <m/>
    <m/>
    <m/>
    <m/>
    <x v="10"/>
    <x v="2"/>
    <x v="0"/>
    <n v="2008"/>
    <n v="6.8"/>
    <n v="6.8"/>
    <n v="12.6"/>
    <n v="12.6"/>
    <n v="0"/>
    <x v="0"/>
    <x v="4"/>
  </r>
  <r>
    <n v="162"/>
    <s v="STE BENI GHIBI"/>
    <n v="797750"/>
    <s v="Tozeur"/>
    <n v="97"/>
    <s v="Sud ouest"/>
    <m/>
    <m/>
    <m/>
    <m/>
    <m/>
    <m/>
    <m/>
    <x v="10"/>
    <x v="2"/>
    <x v="0"/>
    <n v="2015"/>
    <n v="5"/>
    <n v="5"/>
    <n v="22.56"/>
    <n v="22.56"/>
    <n v="0"/>
    <x v="0"/>
    <x v="4"/>
  </r>
  <r>
    <n v="163"/>
    <s v="Polyclinique ESSALAMA"/>
    <n v="804670"/>
    <s v="Sfax Ville"/>
    <n v="93"/>
    <s v="Sfax"/>
    <m/>
    <m/>
    <m/>
    <m/>
    <m/>
    <m/>
    <m/>
    <x v="2"/>
    <x v="2"/>
    <x v="0"/>
    <n v="2015"/>
    <n v="346.5"/>
    <n v="346.5"/>
    <n v="673.596"/>
    <n v="673.596"/>
    <n v="0"/>
    <x v="0"/>
    <x v="4"/>
  </r>
  <r>
    <n v="164"/>
    <s v="Stiplast"/>
    <n v="815800"/>
    <s v="Sfax Ville"/>
    <n v="93"/>
    <s v="Sfax"/>
    <m/>
    <m/>
    <m/>
    <m/>
    <m/>
    <m/>
    <m/>
    <x v="7"/>
    <x v="2"/>
    <x v="0"/>
    <n v="2015"/>
    <n v="60"/>
    <n v="60"/>
    <n v="114.84"/>
    <n v="114.84"/>
    <n v="0"/>
    <x v="0"/>
    <x v="4"/>
  </r>
  <r>
    <n v="165"/>
    <s v="Manifacture de Panneaux de  bois de sud"/>
    <n v="834700"/>
    <s v="Sfax Ville"/>
    <n v="93"/>
    <s v="Sfax"/>
    <m/>
    <m/>
    <m/>
    <m/>
    <m/>
    <m/>
    <m/>
    <x v="7"/>
    <x v="2"/>
    <x v="0"/>
    <n v="2015"/>
    <n v="110"/>
    <n v="110"/>
    <n v="208.03200000000001"/>
    <n v="208.03200000000001"/>
    <n v="0"/>
    <x v="0"/>
    <x v="4"/>
  </r>
  <r>
    <n v="166"/>
    <s v="Lycée Farhat Hached"/>
    <n v="838370"/>
    <s v="Sfax Ville"/>
    <n v="93"/>
    <s v="Sfax"/>
    <m/>
    <m/>
    <m/>
    <m/>
    <m/>
    <m/>
    <m/>
    <x v="8"/>
    <x v="2"/>
    <x v="0"/>
    <n v="2013"/>
    <n v="13"/>
    <n v="13"/>
    <n v="25.428000000000001"/>
    <n v="25.428000000000001"/>
    <n v="0"/>
    <x v="0"/>
    <x v="4"/>
  </r>
  <r>
    <n v="167"/>
    <s v="Emna Naifar"/>
    <n v="844840"/>
    <s v="Sfax Nord"/>
    <n v="87"/>
    <s v="Sfax"/>
    <m/>
    <m/>
    <m/>
    <m/>
    <m/>
    <m/>
    <m/>
    <x v="2"/>
    <x v="2"/>
    <x v="0"/>
    <n v="2014"/>
    <n v="15"/>
    <n v="15"/>
    <n v="29.339999999999996"/>
    <n v="29.339999999999996"/>
    <n v="0"/>
    <x v="0"/>
    <x v="4"/>
  </r>
  <r>
    <n v="168"/>
    <s v="Fathi Naifar"/>
    <n v="844850"/>
    <s v="Sfax Nord"/>
    <n v="87"/>
    <s v="Sfax"/>
    <m/>
    <m/>
    <m/>
    <m/>
    <m/>
    <m/>
    <m/>
    <x v="2"/>
    <x v="2"/>
    <x v="0"/>
    <n v="2015"/>
    <n v="45"/>
    <n v="45"/>
    <n v="85.86"/>
    <n v="85.86"/>
    <n v="0"/>
    <x v="0"/>
    <x v="4"/>
  </r>
  <r>
    <n v="170"/>
    <s v="POLYBAT"/>
    <n v="852005"/>
    <s v="Sfax Nord"/>
    <n v="87"/>
    <s v="Sfax"/>
    <m/>
    <m/>
    <m/>
    <m/>
    <m/>
    <m/>
    <m/>
    <x v="7"/>
    <x v="2"/>
    <x v="0"/>
    <n v="2015"/>
    <n v="182"/>
    <n v="182"/>
    <n v="346.16400000000004"/>
    <n v="346.16400000000004"/>
    <n v="0"/>
    <x v="0"/>
    <x v="4"/>
  </r>
  <r>
    <n v="171"/>
    <s v="Mohamed Gargouri"/>
    <n v="852180"/>
    <s v="Sfax Nord"/>
    <n v="87"/>
    <s v="Sfax"/>
    <m/>
    <m/>
    <m/>
    <m/>
    <m/>
    <m/>
    <m/>
    <x v="10"/>
    <x v="2"/>
    <x v="0"/>
    <n v="2014"/>
    <n v="12"/>
    <n v="12"/>
    <n v="23.471999999999998"/>
    <n v="23.471999999999998"/>
    <n v="0"/>
    <x v="0"/>
    <x v="4"/>
  </r>
  <r>
    <n v="172"/>
    <s v="Mohamed Gargouri"/>
    <n v="852235"/>
    <s v="Sfax Nord"/>
    <n v="87"/>
    <s v="Sfax"/>
    <m/>
    <m/>
    <m/>
    <m/>
    <m/>
    <m/>
    <m/>
    <x v="10"/>
    <x v="2"/>
    <x v="0"/>
    <n v="2014"/>
    <n v="12"/>
    <n v="12"/>
    <n v="22.2"/>
    <n v="22.2"/>
    <n v="0"/>
    <x v="0"/>
    <x v="4"/>
  </r>
  <r>
    <n v="174"/>
    <s v="Faouzi Mseddi"/>
    <n v="864250"/>
    <s v="Sfax Sud"/>
    <n v="91"/>
    <s v="Sfax"/>
    <m/>
    <m/>
    <m/>
    <m/>
    <m/>
    <m/>
    <m/>
    <x v="10"/>
    <x v="2"/>
    <x v="0"/>
    <n v="2014"/>
    <n v="153"/>
    <n v="153"/>
    <n v="299.26799999999997"/>
    <n v="299.26799999999997"/>
    <n v="0"/>
    <x v="0"/>
    <x v="4"/>
  </r>
  <r>
    <n v="175"/>
    <s v="Maher mseddi"/>
    <n v="864560"/>
    <s v="Sfax Sud"/>
    <n v="91"/>
    <s v="Sfax"/>
    <m/>
    <m/>
    <m/>
    <m/>
    <m/>
    <m/>
    <m/>
    <x v="10"/>
    <x v="2"/>
    <x v="0"/>
    <n v="2012"/>
    <n v="149"/>
    <n v="149"/>
    <n v="291.44400000000002"/>
    <n v="291.44400000000002"/>
    <n v="0"/>
    <x v="0"/>
    <x v="4"/>
  </r>
  <r>
    <n v="176"/>
    <s v="Huila"/>
    <n v="865070"/>
    <s v="Sfax Sud"/>
    <n v="91"/>
    <s v="Sfax"/>
    <m/>
    <m/>
    <m/>
    <m/>
    <m/>
    <m/>
    <m/>
    <x v="1"/>
    <x v="2"/>
    <x v="0"/>
    <n v="2015"/>
    <n v="25"/>
    <n v="25"/>
    <n v="47.85"/>
    <n v="47.85"/>
    <n v="0"/>
    <x v="0"/>
    <x v="4"/>
  </r>
  <r>
    <n v="183"/>
    <s v="Mostpha Chiha"/>
    <n v="874380"/>
    <s v="Mahrés"/>
    <n v="65"/>
    <s v="Sfax"/>
    <m/>
    <m/>
    <m/>
    <m/>
    <m/>
    <m/>
    <m/>
    <x v="10"/>
    <x v="2"/>
    <x v="0"/>
    <n v="2015"/>
    <n v="25"/>
    <n v="25"/>
    <n v="32.6"/>
    <n v="32.6"/>
    <n v="0"/>
    <x v="0"/>
    <x v="4"/>
  </r>
  <r>
    <n v="190"/>
    <s v="Soned"/>
    <n v="948680"/>
    <s v="Madenine"/>
    <n v="90"/>
    <s v="Sud"/>
    <m/>
    <m/>
    <m/>
    <m/>
    <m/>
    <m/>
    <m/>
    <x v="10"/>
    <x v="2"/>
    <x v="0"/>
    <n v="2014"/>
    <n v="211"/>
    <n v="211"/>
    <n v="449.76"/>
    <n v="449.76"/>
    <n v="0"/>
    <x v="0"/>
    <x v="4"/>
  </r>
  <r>
    <n v="192"/>
    <s v="Héritiers Ali SFAR"/>
    <n v="8540"/>
    <s v="Tunis ville"/>
    <n v="60"/>
    <s v="Tunis"/>
    <m/>
    <m/>
    <m/>
    <m/>
    <m/>
    <m/>
    <m/>
    <x v="2"/>
    <x v="2"/>
    <x v="0"/>
    <m/>
    <n v="38"/>
    <n v="38"/>
    <n v="70.800600000000003"/>
    <n v="63.700600000000001"/>
    <n v="7.1000000000000014"/>
    <x v="0"/>
    <x v="5"/>
  </r>
  <r>
    <n v="195"/>
    <s v="APIA"/>
    <n v="26310"/>
    <s v="Tunis ville"/>
    <n v="60"/>
    <s v="Tunis"/>
    <m/>
    <m/>
    <m/>
    <m/>
    <m/>
    <m/>
    <m/>
    <x v="10"/>
    <x v="2"/>
    <x v="0"/>
    <m/>
    <n v="10"/>
    <n v="10"/>
    <n v="19.427899999999998"/>
    <n v="17.527899999999999"/>
    <n v="1.8999999999999986"/>
    <x v="0"/>
    <x v="5"/>
  </r>
  <r>
    <n v="196"/>
    <s v="Planet"/>
    <n v="50650"/>
    <s v="Ezzahra"/>
    <n v="62"/>
    <s v="Tunis"/>
    <m/>
    <m/>
    <m/>
    <m/>
    <m/>
    <m/>
    <m/>
    <x v="11"/>
    <x v="2"/>
    <x v="0"/>
    <m/>
    <n v="12"/>
    <n v="12"/>
    <n v="22.3506"/>
    <n v="20.650600000000001"/>
    <n v="1.6999999999999993"/>
    <x v="0"/>
    <x v="5"/>
  </r>
  <r>
    <n v="200"/>
    <s v="OMMP"/>
    <n v="215075"/>
    <s v="Kram"/>
    <n v="69"/>
    <s v="Tunis"/>
    <m/>
    <m/>
    <m/>
    <m/>
    <m/>
    <m/>
    <m/>
    <x v="8"/>
    <x v="2"/>
    <x v="0"/>
    <m/>
    <n v="600"/>
    <n v="600"/>
    <n v="1123.6256000000001"/>
    <n v="1011.2256"/>
    <n v="112.40000000000009"/>
    <x v="0"/>
    <x v="5"/>
  </r>
  <r>
    <n v="201"/>
    <s v="B S B TOYOTA"/>
    <n v="226530"/>
    <s v="Kram"/>
    <n v="69"/>
    <s v="Tunis"/>
    <m/>
    <m/>
    <m/>
    <m/>
    <m/>
    <m/>
    <m/>
    <x v="2"/>
    <x v="2"/>
    <x v="0"/>
    <m/>
    <n v="10"/>
    <n v="10"/>
    <n v="24.1325"/>
    <n v="21.732500000000002"/>
    <n v="2.3999999999999986"/>
    <x v="0"/>
    <x v="5"/>
  </r>
  <r>
    <n v="209"/>
    <s v="MIC"/>
    <n v="322296"/>
    <s v="Bizerte"/>
    <n v="73"/>
    <s v="Nord"/>
    <m/>
    <m/>
    <m/>
    <s v="Rtimi Ahmed"/>
    <m/>
    <n v="98333221"/>
    <s v="a.rtimi@wic-sa.com"/>
    <x v="3"/>
    <x v="2"/>
    <x v="0"/>
    <n v="2017"/>
    <n v="39.6"/>
    <n v="39.6"/>
    <n v="43.63"/>
    <n v="43.63"/>
    <n v="0"/>
    <x v="0"/>
    <x v="5"/>
  </r>
  <r>
    <n v="210"/>
    <s v="municipalité"/>
    <n v="356031"/>
    <s v="Nabeul"/>
    <n v="77"/>
    <s v="Nord"/>
    <m/>
    <n v="72285010"/>
    <m/>
    <s v="Mohamed Hammami"/>
    <m/>
    <n v="92787640"/>
    <s v="mistralblue@outlook.fr"/>
    <x v="2"/>
    <x v="2"/>
    <x v="0"/>
    <m/>
    <n v="0"/>
    <n v="0"/>
    <n v="0"/>
    <n v="0"/>
    <n v="0"/>
    <x v="0"/>
    <x v="5"/>
  </r>
  <r>
    <n v="211"/>
    <s v="Poulailler Othmane Bouzid"/>
    <n v="369019"/>
    <s v="Nabeul"/>
    <n v="77"/>
    <s v="Nord"/>
    <m/>
    <n v="28658000"/>
    <m/>
    <s v="Mejdi KHAYATI"/>
    <m/>
    <n v="29426010"/>
    <s v="mejdi.khayati@gamco-energy.com"/>
    <x v="10"/>
    <x v="2"/>
    <x v="0"/>
    <n v="2015"/>
    <n v="99.96"/>
    <n v="99.96"/>
    <n v="150"/>
    <n v="105"/>
    <n v="45"/>
    <x v="0"/>
    <x v="5"/>
  </r>
  <r>
    <n v="224"/>
    <s v="HOPITAL KASSERINE"/>
    <n v="703100"/>
    <s v="Kassenine"/>
    <n v="86"/>
    <s v="Sud ouest"/>
    <m/>
    <m/>
    <m/>
    <m/>
    <m/>
    <m/>
    <m/>
    <x v="2"/>
    <x v="2"/>
    <x v="0"/>
    <m/>
    <n v="8"/>
    <n v="8"/>
    <n v="26.393599999999999"/>
    <n v="24.393599999999999"/>
    <n v="2"/>
    <x v="0"/>
    <x v="5"/>
  </r>
  <r>
    <n v="225"/>
    <s v="Goupe de sante hassi frid"/>
    <n v="703110"/>
    <s v="Kassenine"/>
    <n v="86"/>
    <s v="Sud ouest"/>
    <m/>
    <m/>
    <m/>
    <m/>
    <m/>
    <m/>
    <m/>
    <x v="2"/>
    <x v="2"/>
    <x v="0"/>
    <m/>
    <n v="8"/>
    <n v="8"/>
    <n v="32.371200000000002"/>
    <n v="29.9712"/>
    <n v="2.4000000000000021"/>
    <x v="0"/>
    <x v="5"/>
  </r>
  <r>
    <n v="227"/>
    <s v="SSB Kasserine"/>
    <n v="703420"/>
    <s v="Kassenine"/>
    <n v="86"/>
    <s v="Sud ouest"/>
    <m/>
    <m/>
    <m/>
    <m/>
    <m/>
    <m/>
    <m/>
    <x v="2"/>
    <x v="2"/>
    <x v="0"/>
    <m/>
    <n v="16"/>
    <n v="16"/>
    <n v="26.742999999999999"/>
    <n v="24.742999999999999"/>
    <n v="2"/>
    <x v="0"/>
    <x v="5"/>
  </r>
  <r>
    <n v="228"/>
    <s v="Hopital foussana"/>
    <n v="722150"/>
    <s v="Kassenine"/>
    <n v="86"/>
    <s v="Sud ouest"/>
    <m/>
    <m/>
    <m/>
    <m/>
    <m/>
    <m/>
    <m/>
    <x v="2"/>
    <x v="2"/>
    <x v="0"/>
    <m/>
    <n v="8"/>
    <n v="8"/>
    <n v="8.3952000000000009"/>
    <n v="7.7952000000000004"/>
    <n v="0.60000000000000053"/>
    <x v="0"/>
    <x v="5"/>
  </r>
  <r>
    <n v="231"/>
    <s v="ASSO RAS AIN"/>
    <n v="795141"/>
    <s v="Tozeur"/>
    <n v="97"/>
    <s v="Sud ouest"/>
    <m/>
    <m/>
    <m/>
    <m/>
    <m/>
    <m/>
    <m/>
    <x v="10"/>
    <x v="2"/>
    <x v="0"/>
    <m/>
    <n v="7"/>
    <n v="7"/>
    <n v="12.026300000000001"/>
    <n v="12.026300000000001"/>
    <n v="0"/>
    <x v="0"/>
    <x v="5"/>
  </r>
  <r>
    <n v="232"/>
    <s v="STE BENI GHIBI"/>
    <n v="797750"/>
    <s v="Tozeur"/>
    <n v="97"/>
    <s v="Sud ouest"/>
    <m/>
    <m/>
    <m/>
    <m/>
    <m/>
    <m/>
    <m/>
    <x v="10"/>
    <x v="2"/>
    <x v="0"/>
    <m/>
    <n v="5"/>
    <n v="5"/>
    <n v="23.1616"/>
    <n v="23.1616"/>
    <n v="0"/>
    <x v="0"/>
    <x v="5"/>
  </r>
  <r>
    <n v="233"/>
    <s v="Polyclinique ESSALAMA"/>
    <n v="804670"/>
    <s v="Sfax Ville"/>
    <n v="93"/>
    <s v="Sfax"/>
    <m/>
    <m/>
    <m/>
    <m/>
    <m/>
    <m/>
    <m/>
    <x v="2"/>
    <x v="2"/>
    <x v="0"/>
    <m/>
    <n v="346"/>
    <n v="346"/>
    <n v="691.55859999999996"/>
    <n v="691.55859999999996"/>
    <n v="0"/>
    <x v="0"/>
    <x v="5"/>
  </r>
  <r>
    <n v="234"/>
    <s v="Stiplast"/>
    <n v="815800"/>
    <s v="Sfax Ville"/>
    <n v="93"/>
    <s v="Sfax"/>
    <m/>
    <m/>
    <m/>
    <m/>
    <m/>
    <m/>
    <m/>
    <x v="7"/>
    <x v="2"/>
    <x v="0"/>
    <m/>
    <n v="60"/>
    <n v="60"/>
    <n v="117.9024"/>
    <n v="117.9024"/>
    <n v="0"/>
    <x v="0"/>
    <x v="5"/>
  </r>
  <r>
    <n v="235"/>
    <s v="Manifacture de Panneaux de  bois de sud"/>
    <n v="834700"/>
    <s v="Sfax Ville"/>
    <n v="93"/>
    <s v="Sfax"/>
    <m/>
    <m/>
    <m/>
    <m/>
    <m/>
    <m/>
    <m/>
    <x v="7"/>
    <x v="2"/>
    <x v="0"/>
    <m/>
    <n v="110"/>
    <n v="110"/>
    <n v="213.5795"/>
    <n v="213.5795"/>
    <n v="0"/>
    <x v="0"/>
    <x v="5"/>
  </r>
  <r>
    <n v="236"/>
    <s v="lycee farhat hached kerkennah"/>
    <n v="838370"/>
    <s v="Sfax Ville"/>
    <n v="93"/>
    <s v="Sfax"/>
    <m/>
    <n v="74481012"/>
    <m/>
    <s v="dahmen dhaker"/>
    <m/>
    <n v="98436464"/>
    <s v="dahmendhaker@gmail.com"/>
    <x v="2"/>
    <x v="2"/>
    <x v="0"/>
    <n v="2014"/>
    <n v="13"/>
    <n v="13"/>
    <n v="0"/>
    <n v="0"/>
    <n v="0"/>
    <x v="0"/>
    <x v="5"/>
  </r>
  <r>
    <n v="237"/>
    <s v="Emna Naifar"/>
    <n v="844840"/>
    <s v="Sfax Nord"/>
    <n v="87"/>
    <s v="Sfax"/>
    <m/>
    <m/>
    <m/>
    <m/>
    <m/>
    <m/>
    <m/>
    <x v="2"/>
    <x v="2"/>
    <x v="0"/>
    <m/>
    <n v="15"/>
    <n v="15"/>
    <n v="27.536999999999999"/>
    <n v="27.536999999999999"/>
    <n v="0"/>
    <x v="0"/>
    <x v="5"/>
  </r>
  <r>
    <n v="238"/>
    <s v="Fathi Naifar"/>
    <n v="844850"/>
    <s v="Sfax Nord"/>
    <n v="87"/>
    <s v="Sfax"/>
    <m/>
    <m/>
    <m/>
    <m/>
    <m/>
    <m/>
    <m/>
    <x v="2"/>
    <x v="2"/>
    <x v="0"/>
    <m/>
    <n v="45"/>
    <n v="45"/>
    <n v="88.149600000000007"/>
    <n v="88.149600000000007"/>
    <n v="0"/>
    <x v="0"/>
    <x v="5"/>
  </r>
  <r>
    <n v="240"/>
    <s v="POLYBAT"/>
    <n v="852005"/>
    <s v="Sfax Nord"/>
    <n v="87"/>
    <s v="Sfax"/>
    <m/>
    <m/>
    <m/>
    <m/>
    <m/>
    <m/>
    <m/>
    <x v="7"/>
    <x v="2"/>
    <x v="0"/>
    <m/>
    <n v="182"/>
    <n v="182"/>
    <n v="355.39499999999998"/>
    <n v="355.39499999999998"/>
    <n v="0"/>
    <x v="0"/>
    <x v="5"/>
  </r>
  <r>
    <n v="241"/>
    <s v="Mas"/>
    <n v="852006"/>
    <s v="Sfax Nord"/>
    <n v="87"/>
    <s v="Sfax"/>
    <m/>
    <n v="74645692"/>
    <m/>
    <s v="Bayram kamoun"/>
    <m/>
    <n v="20303010"/>
    <s v="Bayram@polybatsa.com"/>
    <x v="9"/>
    <x v="2"/>
    <x v="0"/>
    <m/>
    <n v="182"/>
    <n v="182"/>
    <n v="0"/>
    <n v="0"/>
    <n v="0"/>
    <x v="0"/>
    <x v="5"/>
  </r>
  <r>
    <n v="242"/>
    <s v="Mohamed Gargouri"/>
    <n v="852180"/>
    <s v="Sfax Nord"/>
    <n v="87"/>
    <s v="Sfax"/>
    <m/>
    <m/>
    <m/>
    <m/>
    <m/>
    <m/>
    <m/>
    <x v="10"/>
    <x v="2"/>
    <x v="0"/>
    <m/>
    <n v="12"/>
    <n v="12"/>
    <n v="21.2012"/>
    <n v="21.2012"/>
    <n v="0"/>
    <x v="0"/>
    <x v="5"/>
  </r>
  <r>
    <n v="243"/>
    <s v="Mohamed Gargouri"/>
    <n v="852235"/>
    <s v="Sfax Nord"/>
    <n v="87"/>
    <s v="Sfax"/>
    <m/>
    <m/>
    <m/>
    <m/>
    <m/>
    <m/>
    <m/>
    <x v="10"/>
    <x v="2"/>
    <x v="0"/>
    <m/>
    <n v="12"/>
    <n v="12"/>
    <n v="20.758700000000001"/>
    <n v="19.1587"/>
    <n v="1.6000000000000014"/>
    <x v="0"/>
    <x v="5"/>
  </r>
  <r>
    <n v="244"/>
    <s v="Ste agri choie"/>
    <n v="852239"/>
    <s v="Sfax Nord"/>
    <n v="87"/>
    <s v="Sfax"/>
    <m/>
    <n v="23410070"/>
    <m/>
    <s v="Boulila nabil"/>
    <m/>
    <n v="23410070"/>
    <s v="nabilboulila71@gmail. Com"/>
    <x v="10"/>
    <x v="2"/>
    <x v="0"/>
    <m/>
    <n v="0"/>
    <n v="0"/>
    <n v="0"/>
    <n v="0"/>
    <n v="0"/>
    <x v="0"/>
    <x v="5"/>
  </r>
  <r>
    <n v="246"/>
    <s v="Faouzi Mseddi"/>
    <n v="864250"/>
    <s v="Sfax Sud"/>
    <n v="91"/>
    <s v="Sfax"/>
    <m/>
    <m/>
    <m/>
    <m/>
    <m/>
    <m/>
    <m/>
    <x v="10"/>
    <x v="2"/>
    <x v="0"/>
    <m/>
    <n v="153"/>
    <n v="153"/>
    <n v="288.81599999999997"/>
    <n v="267.11599999999999"/>
    <n v="21.699999999999989"/>
    <x v="0"/>
    <x v="5"/>
  </r>
  <r>
    <n v="247"/>
    <s v="Maher mseddi"/>
    <n v="864560"/>
    <s v="Sfax Sud"/>
    <n v="91"/>
    <s v="Sfax"/>
    <m/>
    <m/>
    <m/>
    <m/>
    <m/>
    <m/>
    <m/>
    <x v="10"/>
    <x v="2"/>
    <x v="0"/>
    <m/>
    <n v="149"/>
    <n v="149"/>
    <n v="281.33249999999998"/>
    <n v="260.13249999999999"/>
    <n v="21.199999999999989"/>
    <x v="0"/>
    <x v="5"/>
  </r>
  <r>
    <n v="248"/>
    <s v="Huila"/>
    <n v="865070"/>
    <s v="Sfax Sud"/>
    <n v="91"/>
    <s v="Sfax"/>
    <m/>
    <m/>
    <m/>
    <m/>
    <m/>
    <m/>
    <m/>
    <x v="1"/>
    <x v="2"/>
    <x v="0"/>
    <m/>
    <n v="25"/>
    <n v="25"/>
    <n v="49.113399999999999"/>
    <n v="44.2134"/>
    <n v="4.8999999999999986"/>
    <x v="0"/>
    <x v="5"/>
  </r>
  <r>
    <n v="256"/>
    <s v="Mostpha Chiha"/>
    <n v="874380"/>
    <s v="Mahrés"/>
    <n v="65"/>
    <s v="Sfax"/>
    <m/>
    <m/>
    <m/>
    <m/>
    <m/>
    <m/>
    <m/>
    <x v="10"/>
    <x v="2"/>
    <x v="0"/>
    <m/>
    <n v="25"/>
    <n v="25"/>
    <n v="33.4392"/>
    <n v="30.139199999999999"/>
    <n v="3.3000000000000007"/>
    <x v="0"/>
    <x v="5"/>
  </r>
  <r>
    <n v="266"/>
    <s v="sonede"/>
    <n v="948680"/>
    <s v="Madenine"/>
    <n v="90"/>
    <s v="Sud"/>
    <m/>
    <n v="75643487"/>
    <m/>
    <s v="zouhaier KHABIR"/>
    <m/>
    <n v="98816938"/>
    <s v="zo.khabir@sonede.com.tn"/>
    <x v="10"/>
    <x v="2"/>
    <x v="0"/>
    <n v="2014"/>
    <n v="210"/>
    <n v="210"/>
    <n v="393.4"/>
    <n v="340.7"/>
    <n v="52.699999999999989"/>
    <x v="0"/>
    <x v="5"/>
  </r>
  <r>
    <n v="268"/>
    <s v="Héritiers Ali SFAR"/>
    <n v="8540"/>
    <s v="Tunis ville"/>
    <n v="60"/>
    <s v="Tunis"/>
    <m/>
    <m/>
    <m/>
    <m/>
    <m/>
    <m/>
    <m/>
    <x v="2"/>
    <x v="2"/>
    <x v="0"/>
    <m/>
    <n v="38"/>
    <n v="38"/>
    <n v="71.650207199999997"/>
    <n v="65.165713799999992"/>
    <n v="6.4844934000000052"/>
    <x v="0"/>
    <x v="6"/>
  </r>
  <r>
    <n v="271"/>
    <s v="APIA"/>
    <n v="26310"/>
    <s v="Tunis ville"/>
    <n v="60"/>
    <s v="Tunis"/>
    <m/>
    <m/>
    <m/>
    <m/>
    <m/>
    <m/>
    <m/>
    <x v="10"/>
    <x v="2"/>
    <x v="0"/>
    <m/>
    <n v="10"/>
    <n v="10"/>
    <n v="19.661034799999996"/>
    <n v="17.931041699999998"/>
    <n v="1.729993099999998"/>
    <x v="0"/>
    <x v="6"/>
  </r>
  <r>
    <n v="272"/>
    <s v="Planet"/>
    <n v="50650"/>
    <s v="Ezzahra"/>
    <n v="62"/>
    <s v="Tunis"/>
    <m/>
    <m/>
    <m/>
    <m/>
    <m/>
    <m/>
    <m/>
    <x v="11"/>
    <x v="2"/>
    <x v="0"/>
    <m/>
    <n v="12"/>
    <n v="12"/>
    <n v="22.618807199999999"/>
    <n v="21.125563799999998"/>
    <n v="1.4932434000000008"/>
    <x v="0"/>
    <x v="6"/>
  </r>
  <r>
    <n v="277"/>
    <s v="OMMP"/>
    <n v="215075"/>
    <s v="Kram"/>
    <n v="69"/>
    <s v="Tunis"/>
    <m/>
    <m/>
    <m/>
    <m/>
    <m/>
    <m/>
    <m/>
    <x v="8"/>
    <x v="2"/>
    <x v="0"/>
    <m/>
    <n v="600"/>
    <n v="600"/>
    <n v="1137.1091072000002"/>
    <n v="1034.4837888"/>
    <n v="102.6253184000002"/>
    <x v="0"/>
    <x v="6"/>
  </r>
  <r>
    <n v="278"/>
    <s v="B S B TOYOTA"/>
    <n v="226530"/>
    <s v="Kram"/>
    <n v="69"/>
    <s v="Tunis"/>
    <m/>
    <m/>
    <m/>
    <m/>
    <m/>
    <m/>
    <m/>
    <x v="2"/>
    <x v="2"/>
    <x v="0"/>
    <m/>
    <n v="10"/>
    <n v="10"/>
    <n v="24.422090000000001"/>
    <n v="22.232347499999999"/>
    <n v="2.1897425000000013"/>
    <x v="0"/>
    <x v="6"/>
  </r>
  <r>
    <n v="287"/>
    <s v="MIC"/>
    <n v="322296"/>
    <s v="Bizerte"/>
    <n v="73"/>
    <s v="Nord"/>
    <m/>
    <m/>
    <m/>
    <s v="Rtimi Ahmed"/>
    <m/>
    <n v="98333221"/>
    <s v="a.rtimi@wic-sa.com"/>
    <x v="3"/>
    <x v="2"/>
    <x v="0"/>
    <n v="2017"/>
    <n v="39.6"/>
    <n v="39.6"/>
    <n v="59.51"/>
    <n v="59.51"/>
    <n v="0"/>
    <x v="0"/>
    <x v="6"/>
  </r>
  <r>
    <n v="288"/>
    <s v="ONAS  "/>
    <n v="355210"/>
    <s v="Nabeul"/>
    <n v="77"/>
    <s v="Nord"/>
    <m/>
    <n v="72221360"/>
    <m/>
    <s v="MRABET Slim "/>
    <m/>
    <n v="98577861"/>
    <s v="mrabet.slim@yahoo.fr"/>
    <x v="2"/>
    <x v="2"/>
    <x v="0"/>
    <n v="2018"/>
    <n v="121"/>
    <n v="121"/>
    <n v="0"/>
    <n v="0"/>
    <n v="0"/>
    <x v="0"/>
    <x v="6"/>
  </r>
  <r>
    <n v="289"/>
    <s v="municipalité"/>
    <n v="356031"/>
    <s v="Nabeul"/>
    <n v="77"/>
    <s v="Nord"/>
    <m/>
    <n v="72285010"/>
    <m/>
    <s v="Mohamed Hammami"/>
    <m/>
    <n v="92787640"/>
    <s v="mistralblue@outlook.fr"/>
    <x v="2"/>
    <x v="2"/>
    <x v="0"/>
    <n v="2018"/>
    <n v="37.5"/>
    <n v="37.5"/>
    <n v="0"/>
    <n v="0"/>
    <n v="0"/>
    <x v="0"/>
    <x v="6"/>
  </r>
  <r>
    <n v="290"/>
    <s v="Poulailler Othmane Bouzid"/>
    <n v="369019"/>
    <s v="Nabeul"/>
    <n v="77"/>
    <s v="Nord"/>
    <m/>
    <n v="28658000"/>
    <m/>
    <s v="Mejdi KHAYATI"/>
    <m/>
    <n v="29426010"/>
    <s v="mejdi.khayati@gamco-energy.com"/>
    <x v="10"/>
    <x v="2"/>
    <x v="0"/>
    <n v="2015"/>
    <n v="99.96"/>
    <n v="99.96"/>
    <n v="145"/>
    <n v="100"/>
    <n v="45"/>
    <x v="0"/>
    <x v="6"/>
  </r>
  <r>
    <n v="295"/>
    <s v="KoKam+"/>
    <n v="528676"/>
    <s v="Siliana"/>
    <n v="72"/>
    <s v="Nord ouest"/>
    <m/>
    <n v="78873396"/>
    <m/>
    <s v="Kadhem KRIFI"/>
    <m/>
    <n v="52288472"/>
    <s v="kadhemkrifi@gmail.com"/>
    <x v="10"/>
    <x v="2"/>
    <x v="0"/>
    <n v="2018"/>
    <n v="274"/>
    <n v="274"/>
    <n v="253"/>
    <n v="188.5"/>
    <n v="64.5"/>
    <x v="0"/>
    <x v="6"/>
  </r>
  <r>
    <n v="302"/>
    <s v="SODAS"/>
    <n v="597030"/>
    <s v="Monastir"/>
    <n v="81"/>
    <s v="Centre"/>
    <m/>
    <n v="73527040"/>
    <m/>
    <s v="adnene ALGHALI"/>
    <m/>
    <n v="20867597"/>
    <s v="adnenegh@gmail.com"/>
    <x v="10"/>
    <x v="2"/>
    <x v="0"/>
    <n v="2018"/>
    <n v="150"/>
    <n v="150"/>
    <n v="93"/>
    <n v="63"/>
    <n v="30"/>
    <x v="0"/>
    <x v="6"/>
  </r>
  <r>
    <n v="305"/>
    <s v="HOPITAL KASSERINE"/>
    <n v="703100"/>
    <s v="Kassenine"/>
    <n v="86"/>
    <s v="Sud ouest"/>
    <m/>
    <m/>
    <m/>
    <m/>
    <m/>
    <m/>
    <m/>
    <x v="2"/>
    <x v="2"/>
    <x v="0"/>
    <m/>
    <n v="8"/>
    <n v="8"/>
    <n v="26.710323200000001"/>
    <n v="24.954652799999998"/>
    <n v="1.7556704000000032"/>
    <x v="0"/>
    <x v="6"/>
  </r>
  <r>
    <n v="306"/>
    <s v="Goupe de sante hassi frid"/>
    <n v="703110"/>
    <s v="Kassenine"/>
    <n v="86"/>
    <s v="Sud ouest"/>
    <m/>
    <m/>
    <m/>
    <m/>
    <m/>
    <m/>
    <m/>
    <x v="2"/>
    <x v="2"/>
    <x v="0"/>
    <m/>
    <n v="8"/>
    <n v="8"/>
    <n v="32.759654400000002"/>
    <n v="30.660537599999998"/>
    <n v="2.0991168000000044"/>
    <x v="0"/>
    <x v="6"/>
  </r>
  <r>
    <n v="308"/>
    <s v="SSB Kasserine"/>
    <n v="703420"/>
    <s v="Kassenine"/>
    <n v="86"/>
    <s v="Sud ouest"/>
    <m/>
    <m/>
    <m/>
    <m/>
    <m/>
    <m/>
    <m/>
    <x v="2"/>
    <x v="2"/>
    <x v="0"/>
    <m/>
    <n v="16"/>
    <n v="16"/>
    <n v="27.063915999999999"/>
    <n v="25.312088999999997"/>
    <n v="1.7518270000000022"/>
    <x v="0"/>
    <x v="6"/>
  </r>
  <r>
    <n v="309"/>
    <s v="Hopital foussana"/>
    <n v="722150"/>
    <s v="Kassenine"/>
    <n v="86"/>
    <s v="Sud ouest"/>
    <m/>
    <m/>
    <m/>
    <m/>
    <m/>
    <m/>
    <m/>
    <x v="2"/>
    <x v="2"/>
    <x v="0"/>
    <m/>
    <n v="8"/>
    <n v="8"/>
    <n v="8.4959424000000006"/>
    <n v="7.9744896000000001"/>
    <n v="0.52145280000000049"/>
    <x v="0"/>
    <x v="6"/>
  </r>
  <r>
    <n v="312"/>
    <s v="ASSO RAS AIN"/>
    <n v="795141"/>
    <s v="Tozeur"/>
    <n v="97"/>
    <s v="Sud ouest"/>
    <m/>
    <m/>
    <m/>
    <m/>
    <m/>
    <m/>
    <m/>
    <x v="10"/>
    <x v="2"/>
    <x v="0"/>
    <m/>
    <n v="7"/>
    <n v="7"/>
    <n v="12.170615600000001"/>
    <n v="12.05396049"/>
    <n v="0.11665511000000173"/>
    <x v="0"/>
    <x v="6"/>
  </r>
  <r>
    <n v="313"/>
    <s v="STE BENI GHIBI"/>
    <n v="797750"/>
    <s v="Tozeur"/>
    <n v="97"/>
    <s v="Sud ouest"/>
    <m/>
    <m/>
    <m/>
    <m/>
    <m/>
    <m/>
    <m/>
    <x v="10"/>
    <x v="2"/>
    <x v="0"/>
    <m/>
    <n v="5"/>
    <n v="5"/>
    <n v="23.439539199999999"/>
    <n v="23.214871679999998"/>
    <n v="0.22466752000000056"/>
    <x v="0"/>
    <x v="6"/>
  </r>
  <r>
    <n v="314"/>
    <s v="Polyclinique ESSALAMA"/>
    <n v="804670"/>
    <s v="Sfax Ville"/>
    <n v="93"/>
    <s v="Sfax"/>
    <m/>
    <m/>
    <m/>
    <m/>
    <m/>
    <m/>
    <m/>
    <x v="2"/>
    <x v="2"/>
    <x v="0"/>
    <m/>
    <n v="346"/>
    <n v="346"/>
    <n v="699.85730319999993"/>
    <n v="693.14918477999993"/>
    <n v="6.7081184200000052"/>
    <x v="0"/>
    <x v="6"/>
  </r>
  <r>
    <n v="315"/>
    <s v="Stiplast"/>
    <n v="815800"/>
    <s v="Sfax Ville"/>
    <n v="93"/>
    <s v="Sfax"/>
    <m/>
    <m/>
    <m/>
    <m/>
    <m/>
    <m/>
    <m/>
    <x v="7"/>
    <x v="2"/>
    <x v="0"/>
    <m/>
    <n v="60"/>
    <n v="60"/>
    <n v="119.3172288"/>
    <n v="118.17357552"/>
    <n v="1.1436532799999952"/>
    <x v="0"/>
    <x v="6"/>
  </r>
  <r>
    <n v="316"/>
    <s v="Manifacture de Panneaux de  bois de sud"/>
    <n v="834700"/>
    <s v="Sfax Ville"/>
    <n v="93"/>
    <s v="Sfax"/>
    <m/>
    <m/>
    <m/>
    <m/>
    <m/>
    <m/>
    <m/>
    <x v="7"/>
    <x v="2"/>
    <x v="0"/>
    <m/>
    <n v="110"/>
    <n v="110"/>
    <n v="216.14245399999999"/>
    <n v="214.07073284999998"/>
    <n v="2.0717211500000019"/>
    <x v="0"/>
    <x v="6"/>
  </r>
  <r>
    <n v="317"/>
    <s v="lycee farhat hached kerkennah"/>
    <n v="838370"/>
    <s v="Sfax Ville"/>
    <n v="93"/>
    <s v="Sfax"/>
    <m/>
    <n v="74481012"/>
    <m/>
    <s v="dahmen dhaker"/>
    <m/>
    <n v="98436464"/>
    <s v="dahmendhaker@gmail.com"/>
    <x v="2"/>
    <x v="2"/>
    <x v="0"/>
    <n v="2014"/>
    <n v="13"/>
    <n v="13"/>
    <n v="22.2"/>
    <n v="8.4"/>
    <n v="13.799999999999999"/>
    <x v="0"/>
    <x v="6"/>
  </r>
  <r>
    <n v="318"/>
    <s v="Emna Naifar"/>
    <n v="844840"/>
    <s v="Sfax Nord"/>
    <n v="87"/>
    <s v="Sfax"/>
    <m/>
    <m/>
    <m/>
    <m/>
    <m/>
    <m/>
    <m/>
    <x v="2"/>
    <x v="2"/>
    <x v="0"/>
    <m/>
    <n v="15"/>
    <n v="15"/>
    <n v="27.867443999999999"/>
    <n v="27.600335099999999"/>
    <n v="0.2671089000000002"/>
    <x v="0"/>
    <x v="6"/>
  </r>
  <r>
    <n v="319"/>
    <s v="Fathi Naifar"/>
    <n v="844850"/>
    <s v="Sfax Nord"/>
    <n v="87"/>
    <s v="Sfax"/>
    <m/>
    <m/>
    <m/>
    <m/>
    <m/>
    <m/>
    <m/>
    <x v="2"/>
    <x v="2"/>
    <x v="0"/>
    <m/>
    <n v="45"/>
    <n v="45"/>
    <n v="89.207395200000008"/>
    <n v="88.352344080000009"/>
    <n v="0.85505111999999883"/>
    <x v="0"/>
    <x v="6"/>
  </r>
  <r>
    <n v="321"/>
    <s v="POLYBAT"/>
    <n v="852005"/>
    <s v="Sfax Nord"/>
    <n v="87"/>
    <s v="Sfax"/>
    <m/>
    <m/>
    <m/>
    <m/>
    <m/>
    <m/>
    <m/>
    <x v="7"/>
    <x v="2"/>
    <x v="0"/>
    <m/>
    <n v="182"/>
    <n v="182"/>
    <n v="359.65974"/>
    <n v="356.21240849999998"/>
    <n v="3.4473315000000184"/>
    <x v="0"/>
    <x v="6"/>
  </r>
  <r>
    <n v="322"/>
    <s v="Mas"/>
    <n v="852006"/>
    <s v="Sfax Nord"/>
    <n v="87"/>
    <s v="Sfax"/>
    <m/>
    <n v="74645692"/>
    <m/>
    <s v="Bayram kamoun"/>
    <m/>
    <n v="20303010"/>
    <s v="Bayram@polybatsa.com"/>
    <x v="9"/>
    <x v="2"/>
    <x v="0"/>
    <m/>
    <n v="182"/>
    <n v="182"/>
    <n v="0"/>
    <n v="0"/>
    <n v="0"/>
    <x v="0"/>
    <x v="6"/>
  </r>
  <r>
    <n v="323"/>
    <s v="Mohamed Gargouri"/>
    <n v="852180"/>
    <s v="Sfax Nord"/>
    <n v="87"/>
    <s v="Sfax"/>
    <m/>
    <m/>
    <m/>
    <m/>
    <m/>
    <m/>
    <m/>
    <x v="10"/>
    <x v="2"/>
    <x v="0"/>
    <m/>
    <n v="12"/>
    <n v="12"/>
    <n v="21.455614400000002"/>
    <n v="21.249962759999999"/>
    <n v="0.2056516400000028"/>
    <x v="0"/>
    <x v="6"/>
  </r>
  <r>
    <n v="324"/>
    <s v="Mohamed Gargouri"/>
    <n v="852235"/>
    <s v="Sfax Nord"/>
    <n v="87"/>
    <s v="Sfax"/>
    <m/>
    <m/>
    <m/>
    <m/>
    <m/>
    <m/>
    <m/>
    <x v="10"/>
    <x v="2"/>
    <x v="0"/>
    <m/>
    <n v="12"/>
    <n v="12"/>
    <n v="21.007804400000001"/>
    <n v="19.599350099999999"/>
    <n v="1.4084543000000025"/>
    <x v="0"/>
    <x v="6"/>
  </r>
  <r>
    <n v="325"/>
    <s v="Ste agri choie"/>
    <n v="852239"/>
    <s v="Sfax Nord"/>
    <n v="87"/>
    <s v="Sfax"/>
    <m/>
    <n v="23410070"/>
    <m/>
    <s v="Boulila nabil"/>
    <m/>
    <n v="23410070"/>
    <s v="nabilboulila71@gmail. Com"/>
    <x v="10"/>
    <x v="2"/>
    <x v="0"/>
    <n v="2018"/>
    <n v="50"/>
    <n v="50"/>
    <n v="0"/>
    <n v="0"/>
    <n v="0"/>
    <x v="0"/>
    <x v="6"/>
  </r>
  <r>
    <n v="326"/>
    <s v="Ste DAGDOUG"/>
    <n v="862750"/>
    <s v="Sfax Sud"/>
    <n v="91"/>
    <s v="Sfax"/>
    <m/>
    <n v="74659535"/>
    <m/>
    <s v="RACHID DAGDOUG"/>
    <m/>
    <n v="20313575"/>
    <s v="day.machines@yahoo.fr"/>
    <x v="9"/>
    <x v="2"/>
    <x v="0"/>
    <n v="2018"/>
    <n v="27"/>
    <n v="27"/>
    <n v="24.5"/>
    <n v="13.3"/>
    <n v="11.2"/>
    <x v="0"/>
    <x v="6"/>
  </r>
  <r>
    <n v="328"/>
    <s v="Faouzi Mseddi"/>
    <n v="864250"/>
    <s v="Sfax Sud"/>
    <n v="91"/>
    <s v="Sfax"/>
    <m/>
    <m/>
    <m/>
    <m/>
    <m/>
    <m/>
    <m/>
    <x v="10"/>
    <x v="2"/>
    <x v="0"/>
    <m/>
    <n v="153"/>
    <n v="153"/>
    <n v="292.281792"/>
    <n v="273.25966799999998"/>
    <n v="19.022124000000019"/>
    <x v="0"/>
    <x v="6"/>
  </r>
  <r>
    <n v="329"/>
    <s v="Maher mseddi"/>
    <n v="864560"/>
    <s v="Sfax Sud"/>
    <n v="91"/>
    <s v="Sfax"/>
    <m/>
    <m/>
    <m/>
    <m/>
    <m/>
    <m/>
    <m/>
    <x v="10"/>
    <x v="2"/>
    <x v="0"/>
    <m/>
    <n v="149"/>
    <n v="149"/>
    <n v="284.70848999999998"/>
    <n v="266.11554749999999"/>
    <n v="18.592942499999992"/>
    <x v="0"/>
    <x v="6"/>
  </r>
  <r>
    <n v="330"/>
    <s v="Huila"/>
    <n v="865070"/>
    <s v="Sfax Sud"/>
    <n v="91"/>
    <s v="Sfax"/>
    <m/>
    <m/>
    <m/>
    <m/>
    <m/>
    <m/>
    <m/>
    <x v="1"/>
    <x v="2"/>
    <x v="0"/>
    <m/>
    <n v="25"/>
    <n v="25"/>
    <n v="49.7027608"/>
    <n v="45.230308199999996"/>
    <n v="4.472452600000004"/>
    <x v="0"/>
    <x v="6"/>
  </r>
  <r>
    <n v="336"/>
    <s v="SORETOL"/>
    <n v="869460"/>
    <s v="Sfax Sud"/>
    <n v="91"/>
    <s v="Sfax"/>
    <m/>
    <n v="74686101"/>
    <m/>
    <s v="KRID MARIAM"/>
    <m/>
    <n v="58333431"/>
    <s v="ACHAT.SORETOL@GNET.TN"/>
    <x v="9"/>
    <x v="2"/>
    <x v="0"/>
    <n v="2018"/>
    <n v="176"/>
    <n v="176"/>
    <n v="77"/>
    <n v="10"/>
    <n v="67"/>
    <x v="0"/>
    <x v="6"/>
  </r>
  <r>
    <n v="339"/>
    <s v="Mostpha Chiha"/>
    <n v="874380"/>
    <s v="Mahrés"/>
    <n v="65"/>
    <s v="Sfax"/>
    <m/>
    <m/>
    <m/>
    <m/>
    <m/>
    <m/>
    <m/>
    <x v="10"/>
    <x v="2"/>
    <x v="0"/>
    <m/>
    <n v="25"/>
    <n v="25"/>
    <n v="33.840470400000001"/>
    <n v="30.832401599999997"/>
    <n v="3.0080688000000038"/>
    <x v="0"/>
    <x v="6"/>
  </r>
  <r>
    <n v="349"/>
    <s v="sonede"/>
    <n v="948680"/>
    <s v="Madenine"/>
    <n v="90"/>
    <s v="Sud"/>
    <m/>
    <n v="75643487"/>
    <m/>
    <s v="zouhaier KHABIR"/>
    <m/>
    <n v="98816938"/>
    <s v="zo.khabir@sonede.com.tn"/>
    <x v="10"/>
    <x v="2"/>
    <x v="0"/>
    <n v="2014"/>
    <n v="210"/>
    <n v="210"/>
    <n v="382.5"/>
    <n v="313.89999999999998"/>
    <n v="68.600000000000023"/>
    <x v="0"/>
    <x v="6"/>
  </r>
  <r>
    <n v="350"/>
    <s v="hotel djerba plaza"/>
    <n v="949300"/>
    <s v="Jerba"/>
    <n v="98"/>
    <s v="Sud"/>
    <m/>
    <n v="75731230"/>
    <m/>
    <s v="sghaier fethi"/>
    <m/>
    <n v="99468287"/>
    <s v="fathi@djerbaplaza.com"/>
    <x v="2"/>
    <x v="2"/>
    <x v="0"/>
    <n v="2018"/>
    <n v="257"/>
    <n v="257"/>
    <n v="0"/>
    <n v="0"/>
    <n v="0"/>
    <x v="0"/>
    <x v="6"/>
  </r>
  <r>
    <n v="7"/>
    <s v="Armatech"/>
    <n v="298672"/>
    <s v="Zaghouan"/>
    <n v="71"/>
    <s v="Nord"/>
    <m/>
    <m/>
    <m/>
    <m/>
    <m/>
    <m/>
    <m/>
    <x v="9"/>
    <x v="2"/>
    <x v="0"/>
    <n v="2018"/>
    <n v="120"/>
    <n v="120"/>
    <n v="30.439"/>
    <n v="12.96"/>
    <n v="17.478999999999999"/>
    <x v="0"/>
    <x v="0"/>
  </r>
  <r>
    <n v="13"/>
    <s v="MIC"/>
    <n v="322296"/>
    <s v="Bizerte"/>
    <n v="73"/>
    <s v="Nord"/>
    <m/>
    <m/>
    <m/>
    <m/>
    <m/>
    <m/>
    <m/>
    <x v="3"/>
    <x v="2"/>
    <x v="0"/>
    <n v="2017"/>
    <n v="39.875"/>
    <n v="39.875"/>
    <n v="56.87"/>
    <n v="0"/>
    <n v="56.87"/>
    <x v="0"/>
    <x v="0"/>
  </r>
  <r>
    <n v="14"/>
    <s v="Tunicotex"/>
    <n v="390110"/>
    <s v="Menzel Bouzelfa"/>
    <n v="78"/>
    <s v="Nord"/>
    <m/>
    <m/>
    <m/>
    <m/>
    <m/>
    <m/>
    <m/>
    <x v="3"/>
    <x v="2"/>
    <x v="0"/>
    <n v="2019"/>
    <n v="235"/>
    <n v="235"/>
    <n v="160"/>
    <n v="160"/>
    <n v="0"/>
    <x v="0"/>
    <x v="0"/>
  </r>
  <r>
    <n v="16"/>
    <s v="Taissir agricole"/>
    <n v="399660"/>
    <s v="Menzel Bouzelfa"/>
    <n v="78"/>
    <s v="Nord"/>
    <m/>
    <m/>
    <m/>
    <m/>
    <m/>
    <m/>
    <m/>
    <x v="10"/>
    <x v="2"/>
    <x v="0"/>
    <n v="2018"/>
    <n v="220"/>
    <n v="220"/>
    <n v="0"/>
    <n v="0"/>
    <n v="0"/>
    <x v="0"/>
    <x v="0"/>
  </r>
  <r>
    <n v="23"/>
    <s v="Commune Nabeul"/>
    <n v="356031"/>
    <s v="Nabeul"/>
    <n v="77"/>
    <s v="Nord"/>
    <m/>
    <m/>
    <m/>
    <m/>
    <m/>
    <m/>
    <m/>
    <x v="7"/>
    <x v="2"/>
    <x v="0"/>
    <n v="2018"/>
    <n v="37.5"/>
    <n v="37.5"/>
    <n v="0"/>
    <n v="0"/>
    <n v="0"/>
    <x v="0"/>
    <x v="0"/>
  </r>
  <r>
    <n v="24"/>
    <s v="Salah toumi"/>
    <n v="358151"/>
    <s v="Nabeul"/>
    <n v="77"/>
    <s v="Nord"/>
    <m/>
    <m/>
    <m/>
    <m/>
    <m/>
    <m/>
    <m/>
    <x v="10"/>
    <x v="2"/>
    <x v="0"/>
    <n v="2018"/>
    <n v="19.5"/>
    <n v="19.5"/>
    <n v="31.2"/>
    <n v="11.3"/>
    <n v="19.899999999999999"/>
    <x v="0"/>
    <x v="0"/>
  </r>
  <r>
    <n v="25"/>
    <s v="Emna"/>
    <n v="369005"/>
    <s v="Nabeul"/>
    <n v="77"/>
    <s v="Nord"/>
    <m/>
    <m/>
    <m/>
    <m/>
    <m/>
    <m/>
    <m/>
    <x v="1"/>
    <x v="2"/>
    <x v="0"/>
    <n v="2019"/>
    <n v="149.81"/>
    <n v="149.81"/>
    <n v="152.56"/>
    <n v="152.56"/>
    <n v="0"/>
    <x v="0"/>
    <x v="0"/>
  </r>
  <r>
    <n v="27"/>
    <s v="Poulailler bouzid"/>
    <n v="369025"/>
    <s v="Nabeul"/>
    <n v="77"/>
    <s v="Nord"/>
    <m/>
    <m/>
    <m/>
    <m/>
    <m/>
    <m/>
    <m/>
    <x v="10"/>
    <x v="2"/>
    <x v="0"/>
    <n v="2017"/>
    <n v="40"/>
    <n v="40"/>
    <n v="192.08"/>
    <n v="153.66"/>
    <n v="38.420000000000016"/>
    <x v="0"/>
    <x v="0"/>
  </r>
  <r>
    <n v="29"/>
    <s v="Société Aziz et Mariem"/>
    <n v="429286"/>
    <s v="Béja"/>
    <n v="74"/>
    <s v="Nord ouest"/>
    <m/>
    <m/>
    <m/>
    <m/>
    <m/>
    <m/>
    <m/>
    <x v="10"/>
    <x v="2"/>
    <x v="0"/>
    <n v="2019"/>
    <n v="45.6"/>
    <n v="45.6"/>
    <n v="44"/>
    <n v="29"/>
    <n v="15"/>
    <x v="0"/>
    <x v="0"/>
  </r>
  <r>
    <n v="40"/>
    <s v="Société ezzouhour"/>
    <n v="456050"/>
    <s v="Jendouba"/>
    <m/>
    <s v="Nord ouest"/>
    <m/>
    <m/>
    <m/>
    <m/>
    <m/>
    <m/>
    <m/>
    <x v="1"/>
    <x v="2"/>
    <x v="0"/>
    <n v="2019"/>
    <n v="41"/>
    <n v="41"/>
    <n v="0"/>
    <n v="0"/>
    <n v="0"/>
    <x v="0"/>
    <x v="0"/>
  </r>
  <r>
    <n v="41"/>
    <s v="Kokam+"/>
    <n v="528676"/>
    <s v="Siliana"/>
    <n v="72"/>
    <s v="Nord ouest"/>
    <m/>
    <m/>
    <m/>
    <m/>
    <m/>
    <m/>
    <m/>
    <x v="10"/>
    <x v="2"/>
    <x v="0"/>
    <n v="2018"/>
    <n v="274.27"/>
    <n v="274.27"/>
    <n v="612.95899999999995"/>
    <n v="445.31599999999997"/>
    <n v="167.64299999999997"/>
    <x v="0"/>
    <x v="0"/>
  </r>
  <r>
    <n v="42"/>
    <s v="Collège makthar"/>
    <n v="504065"/>
    <s v="Siliana"/>
    <n v="72"/>
    <s v="Nord ouest"/>
    <m/>
    <m/>
    <m/>
    <m/>
    <m/>
    <m/>
    <m/>
    <x v="0"/>
    <x v="2"/>
    <x v="0"/>
    <n v="2016"/>
    <n v="35"/>
    <n v="35"/>
    <n v="38.229999999999997"/>
    <n v="26.69"/>
    <n v="11.539999999999996"/>
    <x v="0"/>
    <x v="0"/>
  </r>
  <r>
    <n v="48"/>
    <s v="Les jardins du Lac GP9"/>
    <n v="216116"/>
    <s v="Tunis ville"/>
    <n v="60"/>
    <s v="Tunis"/>
    <m/>
    <m/>
    <m/>
    <m/>
    <m/>
    <m/>
    <m/>
    <x v="0"/>
    <x v="2"/>
    <x v="0"/>
    <n v="2018"/>
    <n v="47.08"/>
    <n v="47.08"/>
    <n v="65.319000000000003"/>
    <n v="1"/>
    <n v="64.319000000000003"/>
    <x v="0"/>
    <x v="0"/>
  </r>
  <r>
    <n v="49"/>
    <s v="Grombalia A1"/>
    <n v="397600"/>
    <s v="Menzel Bouzelfa"/>
    <n v="78"/>
    <s v="Nord"/>
    <m/>
    <m/>
    <m/>
    <m/>
    <m/>
    <m/>
    <m/>
    <x v="0"/>
    <x v="2"/>
    <x v="0"/>
    <n v="2018"/>
    <n v="36.6"/>
    <n v="36.6"/>
    <n v="28.61"/>
    <n v="1"/>
    <n v="27.61"/>
    <x v="0"/>
    <x v="0"/>
  </r>
  <r>
    <n v="50"/>
    <s v="Station total ELjem"/>
    <n v="668019"/>
    <s v="Mahdia"/>
    <n v="82"/>
    <s v="Centre"/>
    <m/>
    <m/>
    <m/>
    <m/>
    <m/>
    <m/>
    <m/>
    <x v="0"/>
    <x v="2"/>
    <x v="0"/>
    <n v="2018"/>
    <n v="62.7"/>
    <n v="62.7"/>
    <n v="86.313999999999993"/>
    <n v="1"/>
    <n v="85.313999999999993"/>
    <x v="0"/>
    <x v="0"/>
  </r>
  <r>
    <n v="51"/>
    <s v="Station EL Borgine"/>
    <n v="584247"/>
    <s v="Monastir"/>
    <n v="81"/>
    <s v="Centre"/>
    <m/>
    <m/>
    <m/>
    <m/>
    <m/>
    <m/>
    <m/>
    <x v="0"/>
    <x v="2"/>
    <x v="0"/>
    <n v="2019"/>
    <n v="67.78"/>
    <n v="67.78"/>
    <n v="55.433"/>
    <n v="1"/>
    <n v="54.433"/>
    <x v="0"/>
    <x v="0"/>
  </r>
  <r>
    <n v="59"/>
    <s v="Sndp nechi"/>
    <n v="36830"/>
    <s v="Tunis ville"/>
    <n v="60"/>
    <s v="Tunis"/>
    <m/>
    <m/>
    <m/>
    <m/>
    <m/>
    <m/>
    <m/>
    <x v="0"/>
    <x v="2"/>
    <x v="0"/>
    <n v="2019"/>
    <n v="6"/>
    <n v="6"/>
    <n v="1.5"/>
    <n v="1"/>
    <n v="0.5"/>
    <x v="0"/>
    <x v="0"/>
  </r>
  <r>
    <n v="61"/>
    <s v="BSB SA toyota"/>
    <n v="226530"/>
    <s v="Kram"/>
    <n v="69"/>
    <s v="Tunis"/>
    <m/>
    <m/>
    <m/>
    <m/>
    <m/>
    <m/>
    <m/>
    <x v="0"/>
    <x v="2"/>
    <x v="0"/>
    <n v="2015"/>
    <n v="10"/>
    <n v="10"/>
    <n v="0"/>
    <n v="0"/>
    <n v="0"/>
    <x v="0"/>
    <x v="0"/>
  </r>
  <r>
    <n v="64"/>
    <s v="STE SELECT FRUITS"/>
    <n v="178800"/>
    <s v="El Mourouj"/>
    <m/>
    <s v="Tunis"/>
    <m/>
    <m/>
    <m/>
    <m/>
    <m/>
    <m/>
    <m/>
    <x v="10"/>
    <x v="2"/>
    <x v="0"/>
    <n v="2016"/>
    <n v="150.75"/>
    <n v="150.75"/>
    <n v="0"/>
    <n v="0"/>
    <n v="0"/>
    <x v="0"/>
    <x v="0"/>
  </r>
  <r>
    <n v="65"/>
    <s v="Sndp sidi khlifa"/>
    <n v="618341"/>
    <s v="Sousse nord"/>
    <n v="80"/>
    <s v="Centre"/>
    <m/>
    <m/>
    <m/>
    <m/>
    <m/>
    <m/>
    <m/>
    <x v="0"/>
    <x v="2"/>
    <x v="0"/>
    <n v="2014"/>
    <n v="6"/>
    <n v="6"/>
    <n v="5.2"/>
    <n v="4.2"/>
    <n v="1"/>
    <x v="0"/>
    <x v="0"/>
  </r>
  <r>
    <n v="67"/>
    <s v="Sndp mahdia"/>
    <n v="668018"/>
    <s v="Mahdia"/>
    <n v="82"/>
    <s v="Centre"/>
    <m/>
    <m/>
    <m/>
    <m/>
    <m/>
    <m/>
    <m/>
    <x v="0"/>
    <x v="2"/>
    <x v="0"/>
    <n v="2012"/>
    <n v="6.9"/>
    <n v="6.9"/>
    <n v="6.5"/>
    <n v="5"/>
    <n v="1.5"/>
    <x v="0"/>
    <x v="0"/>
  </r>
  <r>
    <n v="70"/>
    <s v="Sndp souk lahad"/>
    <n v="545090"/>
    <s v="Sousse"/>
    <m/>
    <s v="Centre"/>
    <m/>
    <m/>
    <m/>
    <m/>
    <m/>
    <m/>
    <m/>
    <x v="0"/>
    <x v="2"/>
    <x v="0"/>
    <n v="2013"/>
    <n v="6.5"/>
    <n v="6.5"/>
    <n v="0"/>
    <n v="0"/>
    <n v="0"/>
    <x v="0"/>
    <x v="0"/>
  </r>
  <r>
    <n v="71"/>
    <s v="Fawanis"/>
    <n v="548460"/>
    <s v="Sousse"/>
    <m/>
    <s v="Centre"/>
    <m/>
    <m/>
    <m/>
    <m/>
    <m/>
    <m/>
    <m/>
    <x v="7"/>
    <x v="2"/>
    <x v="0"/>
    <n v="2014"/>
    <n v="68"/>
    <n v="68"/>
    <n v="0"/>
    <n v="0"/>
    <n v="0"/>
    <x v="0"/>
    <x v="0"/>
  </r>
  <r>
    <n v="74"/>
    <s v="Cleers"/>
    <n v="537800"/>
    <s v="Sousse"/>
    <m/>
    <s v="Centre"/>
    <m/>
    <m/>
    <m/>
    <m/>
    <m/>
    <m/>
    <m/>
    <x v="0"/>
    <x v="2"/>
    <x v="0"/>
    <n v="2016"/>
    <n v="21"/>
    <n v="21"/>
    <n v="14.5"/>
    <n v="2.9"/>
    <n v="11.6"/>
    <x v="0"/>
    <x v="0"/>
  </r>
  <r>
    <n v="76"/>
    <s v="Crt Sousse"/>
    <n v="542155"/>
    <s v="Sousse"/>
    <m/>
    <s v="Centre"/>
    <m/>
    <m/>
    <m/>
    <m/>
    <m/>
    <m/>
    <m/>
    <x v="0"/>
    <x v="2"/>
    <x v="0"/>
    <n v="2019"/>
    <n v="10"/>
    <n v="10"/>
    <n v="10.7"/>
    <n v="10.7"/>
    <n v="0"/>
    <x v="0"/>
    <x v="0"/>
  </r>
  <r>
    <n v="81"/>
    <s v="Ifri-Sol"/>
    <n v="574145"/>
    <s v="Sousse nord"/>
    <n v="80"/>
    <s v="Centre"/>
    <m/>
    <m/>
    <m/>
    <m/>
    <m/>
    <m/>
    <m/>
    <x v="7"/>
    <x v="2"/>
    <x v="0"/>
    <n v="2017"/>
    <n v="148"/>
    <n v="148"/>
    <n v="244.3"/>
    <n v="236.17"/>
    <n v="8.1300000000000239"/>
    <x v="0"/>
    <x v="0"/>
  </r>
  <r>
    <n v="82"/>
    <s v="Creomoda"/>
    <n v="566737"/>
    <s v="Sousse nord"/>
    <n v="80"/>
    <s v="Centre"/>
    <m/>
    <m/>
    <m/>
    <m/>
    <m/>
    <m/>
    <m/>
    <x v="3"/>
    <x v="2"/>
    <x v="0"/>
    <n v="2012"/>
    <n v="50"/>
    <n v="50"/>
    <n v="0"/>
    <n v="0"/>
    <n v="0"/>
    <x v="0"/>
    <x v="0"/>
  </r>
  <r>
    <n v="85"/>
    <s v="Issatex"/>
    <n v="597002"/>
    <s v="Monastir"/>
    <n v="81"/>
    <s v="Centre"/>
    <m/>
    <m/>
    <m/>
    <m/>
    <m/>
    <m/>
    <m/>
    <x v="3"/>
    <x v="2"/>
    <x v="0"/>
    <n v="2017"/>
    <n v="85"/>
    <n v="85"/>
    <n v="0"/>
    <n v="0"/>
    <n v="0"/>
    <x v="0"/>
    <x v="0"/>
  </r>
  <r>
    <n v="86"/>
    <s v="Cettex"/>
    <n v="599005"/>
    <s v="Monastir"/>
    <n v="81"/>
    <s v="Centre"/>
    <m/>
    <m/>
    <m/>
    <m/>
    <m/>
    <m/>
    <m/>
    <x v="0"/>
    <x v="2"/>
    <x v="0"/>
    <n v="2016"/>
    <n v="22"/>
    <n v="22"/>
    <n v="19.84"/>
    <n v="19.84"/>
    <n v="0"/>
    <x v="0"/>
    <x v="0"/>
  </r>
  <r>
    <n v="88"/>
    <s v="Faculté informatique"/>
    <n v="641520"/>
    <s v="Mahdia"/>
    <n v="82"/>
    <s v="Centre"/>
    <m/>
    <m/>
    <m/>
    <m/>
    <m/>
    <m/>
    <m/>
    <x v="0"/>
    <x v="2"/>
    <x v="0"/>
    <n v="2016"/>
    <n v="25"/>
    <n v="25"/>
    <n v="0"/>
    <n v="0"/>
    <n v="0"/>
    <x v="0"/>
    <x v="0"/>
  </r>
  <r>
    <n v="92"/>
    <s v="Shams technologie"/>
    <n v="696450"/>
    <s v="Kairouan Nord"/>
    <m/>
    <s v="Centre"/>
    <m/>
    <m/>
    <m/>
    <m/>
    <m/>
    <m/>
    <m/>
    <x v="0"/>
    <x v="2"/>
    <x v="0"/>
    <n v="2018"/>
    <n v="25"/>
    <n v="25"/>
    <n v="53.54"/>
    <n v="53.54"/>
    <n v="0"/>
    <x v="0"/>
    <x v="0"/>
  </r>
  <r>
    <n v="94"/>
    <s v="Hôpital laa"/>
    <n v="690200"/>
    <s v="Kairouan Nord"/>
    <m/>
    <s v="Centre"/>
    <m/>
    <m/>
    <m/>
    <m/>
    <m/>
    <m/>
    <m/>
    <x v="0"/>
    <x v="2"/>
    <x v="0"/>
    <n v="2014"/>
    <n v="25.6"/>
    <n v="25.6"/>
    <n v="0"/>
    <n v="0"/>
    <n v="0"/>
    <x v="0"/>
    <x v="0"/>
  </r>
  <r>
    <n v="95"/>
    <s v="Couvoir okba"/>
    <n v="693780"/>
    <s v="Kairouan"/>
    <m/>
    <s v="Centre"/>
    <m/>
    <m/>
    <m/>
    <m/>
    <m/>
    <m/>
    <m/>
    <x v="1"/>
    <x v="2"/>
    <x v="0"/>
    <n v="2018"/>
    <n v="30.42"/>
    <n v="30.42"/>
    <n v="0"/>
    <n v="0"/>
    <n v="0"/>
    <x v="0"/>
    <x v="0"/>
  </r>
  <r>
    <n v="97"/>
    <s v="Hôpital hajeb laayoun"/>
    <n v="689100"/>
    <s v="Kairouan"/>
    <m/>
    <s v="Centre"/>
    <m/>
    <m/>
    <m/>
    <m/>
    <m/>
    <m/>
    <m/>
    <x v="0"/>
    <x v="2"/>
    <x v="0"/>
    <n v="2019"/>
    <n v="40"/>
    <n v="40"/>
    <n v="0"/>
    <n v="0"/>
    <n v="0"/>
    <x v="0"/>
    <x v="0"/>
  </r>
  <r>
    <n v="104"/>
    <s v="ENFAVET"/>
    <n v="621857"/>
    <s v="Moknine"/>
    <n v="84"/>
    <s v="Centre"/>
    <m/>
    <m/>
    <m/>
    <m/>
    <m/>
    <m/>
    <m/>
    <x v="3"/>
    <x v="2"/>
    <x v="0"/>
    <n v="2018"/>
    <n v="97.2"/>
    <n v="97.2"/>
    <n v="0"/>
    <n v="0"/>
    <n v="0"/>
    <x v="0"/>
    <x v="0"/>
  </r>
  <r>
    <n v="107"/>
    <s v="Demco knitwear"/>
    <n v="620345"/>
    <s v="Moknine"/>
    <n v="84"/>
    <s v="Centre"/>
    <m/>
    <m/>
    <m/>
    <m/>
    <m/>
    <m/>
    <m/>
    <x v="3"/>
    <x v="2"/>
    <x v="0"/>
    <n v="2017"/>
    <n v="445"/>
    <n v="445"/>
    <n v="79.52"/>
    <n v="71.62"/>
    <n v="7.8999999999999915"/>
    <x v="0"/>
    <x v="0"/>
  </r>
  <r>
    <n v="108"/>
    <s v="Demco jeanswear2"/>
    <n v="620202"/>
    <s v="Moknine"/>
    <n v="84"/>
    <s v="Centre"/>
    <m/>
    <m/>
    <m/>
    <m/>
    <m/>
    <m/>
    <m/>
    <x v="3"/>
    <x v="2"/>
    <x v="0"/>
    <n v="2019"/>
    <n v="351"/>
    <n v="351"/>
    <n v="2"/>
    <n v="1"/>
    <n v="1"/>
    <x v="0"/>
    <x v="0"/>
  </r>
  <r>
    <n v="119"/>
    <s v="Poulailler geagri"/>
    <n v="850100"/>
    <s v="Sfax nord"/>
    <n v="87"/>
    <s v="Sfax"/>
    <m/>
    <m/>
    <m/>
    <m/>
    <m/>
    <m/>
    <m/>
    <x v="10"/>
    <x v="2"/>
    <x v="0"/>
    <n v="1996"/>
    <n v="99.7"/>
    <n v="99.7"/>
    <n v="164.8"/>
    <n v="126.46"/>
    <n v="38.340000000000018"/>
    <x v="0"/>
    <x v="0"/>
  </r>
  <r>
    <n v="122"/>
    <s v="Alvéoles"/>
    <n v="846478"/>
    <s v="Sfax nord"/>
    <n v="87"/>
    <s v="Sfax"/>
    <m/>
    <m/>
    <m/>
    <m/>
    <m/>
    <m/>
    <m/>
    <x v="6"/>
    <x v="2"/>
    <x v="0"/>
    <n v="2018"/>
    <n v="199.7"/>
    <n v="199.7"/>
    <n v="0"/>
    <n v="0"/>
    <n v="0"/>
    <x v="0"/>
    <x v="0"/>
  </r>
  <r>
    <n v="123"/>
    <s v="Poulailler Khalil chaabene"/>
    <n v="846565"/>
    <s v="Sfax nord"/>
    <n v="87"/>
    <s v="Sfax"/>
    <m/>
    <m/>
    <m/>
    <m/>
    <m/>
    <m/>
    <m/>
    <x v="10"/>
    <x v="2"/>
    <x v="0"/>
    <n v="2018"/>
    <n v="40"/>
    <n v="40"/>
    <n v="49.5"/>
    <n v="40.1"/>
    <n v="9.3999999999999986"/>
    <x v="0"/>
    <x v="0"/>
  </r>
  <r>
    <n v="124"/>
    <s v="Ferme gargouri"/>
    <n v="852180"/>
    <s v="Sfax nord"/>
    <n v="87"/>
    <s v="Sfax"/>
    <m/>
    <m/>
    <m/>
    <m/>
    <m/>
    <m/>
    <m/>
    <x v="10"/>
    <x v="2"/>
    <x v="0"/>
    <n v="2019"/>
    <n v="12"/>
    <n v="12"/>
    <n v="12.34"/>
    <n v="3.44"/>
    <n v="8.9"/>
    <x v="0"/>
    <x v="0"/>
  </r>
  <r>
    <n v="125"/>
    <s v="Ferme gargouri 2"/>
    <n v="850235"/>
    <s v="Sfax nord"/>
    <n v="87"/>
    <s v="Sfax"/>
    <m/>
    <m/>
    <m/>
    <m/>
    <m/>
    <m/>
    <m/>
    <x v="10"/>
    <x v="2"/>
    <x v="0"/>
    <n v="2019"/>
    <n v="12"/>
    <n v="12"/>
    <n v="11.5"/>
    <n v="10.4"/>
    <n v="1.0999999999999996"/>
    <x v="0"/>
    <x v="0"/>
  </r>
  <r>
    <n v="128"/>
    <s v="MAS"/>
    <n v="852006"/>
    <s v="Sfax nord"/>
    <n v="87"/>
    <s v="Sfax"/>
    <m/>
    <m/>
    <m/>
    <m/>
    <m/>
    <m/>
    <m/>
    <x v="9"/>
    <x v="2"/>
    <x v="0"/>
    <n v="2017"/>
    <n v="200"/>
    <n v="200"/>
    <n v="0"/>
    <n v="0"/>
    <n v="0"/>
    <x v="0"/>
    <x v="0"/>
  </r>
  <r>
    <n v="130"/>
    <s v="Super mousse 3"/>
    <n v="847720"/>
    <s v="Sfax nord"/>
    <n v="87"/>
    <s v="Sfax"/>
    <m/>
    <m/>
    <m/>
    <m/>
    <m/>
    <m/>
    <m/>
    <x v="7"/>
    <x v="2"/>
    <x v="0"/>
    <n v="2016"/>
    <n v="99.77"/>
    <n v="99.77"/>
    <n v="0"/>
    <n v="0"/>
    <n v="0"/>
    <x v="0"/>
    <x v="0"/>
  </r>
  <r>
    <n v="131"/>
    <s v="Super mousse 1"/>
    <n v="847680"/>
    <s v="Sfax nord"/>
    <n v="87"/>
    <s v="Sfax"/>
    <m/>
    <m/>
    <m/>
    <m/>
    <m/>
    <m/>
    <m/>
    <x v="7"/>
    <x v="2"/>
    <x v="0"/>
    <n v="2019"/>
    <n v="159.9"/>
    <n v="159.9"/>
    <n v="0"/>
    <n v="0"/>
    <n v="0"/>
    <x v="0"/>
    <x v="0"/>
  </r>
  <r>
    <n v="132"/>
    <s v="Super mousse 2"/>
    <n v="847660"/>
    <s v="Sfax nord"/>
    <n v="87"/>
    <s v="Sfax"/>
    <m/>
    <m/>
    <m/>
    <m/>
    <m/>
    <m/>
    <m/>
    <x v="7"/>
    <x v="2"/>
    <x v="0"/>
    <n v="2018"/>
    <n v="159.9"/>
    <n v="159.9"/>
    <n v="0"/>
    <n v="0"/>
    <n v="0"/>
    <x v="0"/>
    <x v="0"/>
  </r>
  <r>
    <n v="134"/>
    <s v="Ennifar Fathi"/>
    <n v="844850"/>
    <s v="Sfax nord"/>
    <n v="87"/>
    <s v="Sfax"/>
    <m/>
    <m/>
    <m/>
    <m/>
    <m/>
    <m/>
    <m/>
    <x v="2"/>
    <x v="2"/>
    <x v="0"/>
    <n v="2018"/>
    <n v="45"/>
    <n v="45"/>
    <n v="41.4"/>
    <n v="37.31"/>
    <n v="4.0899999999999963"/>
    <x v="0"/>
    <x v="0"/>
  </r>
  <r>
    <n v="138"/>
    <s v="Omrane selem"/>
    <n v="844540"/>
    <s v="Sfax nord"/>
    <n v="87"/>
    <s v="Sfax"/>
    <m/>
    <m/>
    <m/>
    <m/>
    <m/>
    <m/>
    <m/>
    <x v="9"/>
    <x v="2"/>
    <x v="0"/>
    <n v="2014"/>
    <n v="87.1"/>
    <n v="87.1"/>
    <n v="72.87"/>
    <n v="41.11"/>
    <n v="31.760000000000005"/>
    <x v="0"/>
    <x v="0"/>
  </r>
  <r>
    <n v="143"/>
    <s v="CETIP"/>
    <n v="868250"/>
    <s v="Sfax sud"/>
    <n v="91"/>
    <s v="Sfax"/>
    <m/>
    <m/>
    <m/>
    <m/>
    <m/>
    <m/>
    <m/>
    <x v="4"/>
    <x v="2"/>
    <x v="0"/>
    <n v="2019"/>
    <n v="156.78"/>
    <n v="156.78"/>
    <n v="0"/>
    <n v="0"/>
    <n v="0"/>
    <x v="0"/>
    <x v="0"/>
  </r>
  <r>
    <n v="144"/>
    <s v="EMS"/>
    <n v="869030"/>
    <s v="Sfax sud"/>
    <n v="91"/>
    <s v="Sfax"/>
    <m/>
    <m/>
    <m/>
    <m/>
    <m/>
    <m/>
    <m/>
    <x v="9"/>
    <x v="2"/>
    <x v="0"/>
    <n v="2017"/>
    <n v="417.36"/>
    <n v="417.36"/>
    <n v="0"/>
    <n v="0"/>
    <n v="0"/>
    <x v="0"/>
    <x v="0"/>
  </r>
  <r>
    <n v="145"/>
    <s v="Henkel"/>
    <n v="869040"/>
    <s v="Sfax sud"/>
    <n v="91"/>
    <s v="Sfax"/>
    <m/>
    <m/>
    <m/>
    <m/>
    <m/>
    <m/>
    <m/>
    <x v="4"/>
    <x v="2"/>
    <x v="0"/>
    <n v="2015"/>
    <n v="92.22"/>
    <n v="92.23"/>
    <n v="135.76499999999999"/>
    <n v="135.76499999999999"/>
    <n v="0"/>
    <x v="0"/>
    <x v="0"/>
  </r>
  <r>
    <n v="146"/>
    <s v="Henkel"/>
    <n v="869040"/>
    <s v="Sfax sud"/>
    <n v="91"/>
    <s v="Sfax"/>
    <m/>
    <m/>
    <m/>
    <m/>
    <m/>
    <m/>
    <m/>
    <x v="4"/>
    <x v="2"/>
    <x v="0"/>
    <n v="2019"/>
    <n v="101.08"/>
    <n v="101.08"/>
    <n v="0"/>
    <n v="0"/>
    <n v="0"/>
    <x v="0"/>
    <x v="0"/>
  </r>
  <r>
    <n v="147"/>
    <s v="ISA1"/>
    <n v="869290"/>
    <s v="Sfax sud"/>
    <n v="91"/>
    <s v="Sfax"/>
    <m/>
    <m/>
    <m/>
    <m/>
    <m/>
    <m/>
    <m/>
    <x v="3"/>
    <x v="2"/>
    <x v="0"/>
    <n v="2016"/>
    <n v="75.599999999999994"/>
    <n v="75.599999999999994"/>
    <n v="0"/>
    <n v="0"/>
    <n v="0"/>
    <x v="0"/>
    <x v="0"/>
  </r>
  <r>
    <n v="149"/>
    <s v="Huila"/>
    <n v="805070"/>
    <s v="Sfax sud"/>
    <n v="91"/>
    <s v="Sfax"/>
    <m/>
    <m/>
    <m/>
    <m/>
    <m/>
    <m/>
    <m/>
    <x v="1"/>
    <x v="2"/>
    <x v="0"/>
    <n v="2019"/>
    <n v="25.175000000000001"/>
    <n v="25.175000000000001"/>
    <n v="36.619999999999997"/>
    <n v="18.760000000000002"/>
    <n v="17.859999999999996"/>
    <x v="0"/>
    <x v="0"/>
  </r>
  <r>
    <n v="150"/>
    <s v="Poulailler m'essedi Faouzi"/>
    <n v="864250"/>
    <s v="Sfax sud"/>
    <n v="91"/>
    <s v="Sfax"/>
    <m/>
    <m/>
    <m/>
    <m/>
    <m/>
    <m/>
    <m/>
    <x v="10"/>
    <x v="2"/>
    <x v="0"/>
    <n v="2018"/>
    <n v="153"/>
    <n v="153"/>
    <n v="175.2"/>
    <n v="23.77"/>
    <n v="151.42999999999998"/>
    <x v="0"/>
    <x v="0"/>
  </r>
  <r>
    <n v="153"/>
    <s v="SID"/>
    <n v="869540"/>
    <s v="Sfax sud"/>
    <n v="91"/>
    <s v="Sfax"/>
    <m/>
    <m/>
    <m/>
    <m/>
    <m/>
    <m/>
    <m/>
    <x v="9"/>
    <x v="2"/>
    <x v="0"/>
    <n v="2019"/>
    <n v="203.01"/>
    <n v="203.01"/>
    <n v="0"/>
    <n v="0"/>
    <n v="0"/>
    <x v="0"/>
    <x v="0"/>
  </r>
  <r>
    <n v="154"/>
    <s v="SORATOL"/>
    <n v="869460"/>
    <s v="Sfax sud"/>
    <n v="91"/>
    <s v="Sfax"/>
    <m/>
    <m/>
    <m/>
    <m/>
    <m/>
    <m/>
    <m/>
    <x v="9"/>
    <x v="2"/>
    <x v="0"/>
    <n v="2015"/>
    <n v="75"/>
    <n v="75"/>
    <n v="113.57"/>
    <n v="73.61"/>
    <n v="39.959999999999994"/>
    <x v="0"/>
    <x v="0"/>
  </r>
  <r>
    <n v="155"/>
    <s v="SORETOL"/>
    <n v="869460"/>
    <s v="Sfax sud"/>
    <n v="91"/>
    <s v="Sfax"/>
    <m/>
    <m/>
    <m/>
    <m/>
    <m/>
    <m/>
    <m/>
    <x v="9"/>
    <x v="2"/>
    <x v="0"/>
    <n v="2015"/>
    <n v="101"/>
    <n v="101"/>
    <n v="149.96"/>
    <n v="96.15"/>
    <n v="53.81"/>
    <x v="0"/>
    <x v="0"/>
  </r>
  <r>
    <n v="156"/>
    <s v="LEADER FOOD"/>
    <n v="870301"/>
    <s v="Sfax sud"/>
    <n v="91"/>
    <s v="Sfax"/>
    <m/>
    <m/>
    <m/>
    <m/>
    <m/>
    <m/>
    <m/>
    <x v="1"/>
    <x v="2"/>
    <x v="0"/>
    <n v="2001"/>
    <n v="36"/>
    <n v="36"/>
    <n v="0"/>
    <n v="0"/>
    <n v="0"/>
    <x v="0"/>
    <x v="0"/>
  </r>
  <r>
    <n v="157"/>
    <s v="Poulet meher messedi"/>
    <n v="864560"/>
    <s v="Sfax sud"/>
    <n v="91"/>
    <s v="Sfax"/>
    <m/>
    <m/>
    <m/>
    <m/>
    <m/>
    <m/>
    <m/>
    <x v="10"/>
    <x v="2"/>
    <x v="0"/>
    <n v="2009"/>
    <n v="150"/>
    <n v="150"/>
    <n v="100.45"/>
    <n v="66.16"/>
    <n v="34.290000000000006"/>
    <x v="0"/>
    <x v="0"/>
  </r>
  <r>
    <n v="162"/>
    <s v="Emna agricole"/>
    <n v="876490"/>
    <s v="Mahrès"/>
    <n v="65"/>
    <s v="Sfax"/>
    <m/>
    <m/>
    <m/>
    <m/>
    <m/>
    <m/>
    <m/>
    <x v="10"/>
    <x v="2"/>
    <x v="0"/>
    <n v="2013"/>
    <n v="65.08"/>
    <n v="65.08"/>
    <n v="205.7"/>
    <n v="205.7"/>
    <n v="0"/>
    <x v="0"/>
    <x v="0"/>
  </r>
  <r>
    <n v="163"/>
    <s v="Sonede gharaiba"/>
    <n v="876440"/>
    <s v="Mahrès"/>
    <n v="65"/>
    <s v="Sfax"/>
    <m/>
    <m/>
    <m/>
    <m/>
    <m/>
    <m/>
    <m/>
    <x v="10"/>
    <x v="2"/>
    <x v="0"/>
    <n v="2010"/>
    <n v="10"/>
    <n v="10"/>
    <n v="17"/>
    <n v="17"/>
    <n v="0"/>
    <x v="0"/>
    <x v="0"/>
  </r>
  <r>
    <n v="165"/>
    <s v="Ste DAS"/>
    <n v="877265"/>
    <s v="Mahrès"/>
    <n v="65"/>
    <s v="Sfax"/>
    <m/>
    <m/>
    <m/>
    <m/>
    <m/>
    <m/>
    <m/>
    <x v="10"/>
    <x v="2"/>
    <x v="0"/>
    <n v="2017"/>
    <n v="24"/>
    <n v="24"/>
    <n v="0"/>
    <n v="0"/>
    <n v="0"/>
    <x v="0"/>
    <x v="0"/>
  </r>
  <r>
    <n v="171"/>
    <s v="SOCEPA"/>
    <n v="808220"/>
    <s v="Sfax ville"/>
    <n v="93"/>
    <s v="Sfax"/>
    <m/>
    <m/>
    <m/>
    <m/>
    <m/>
    <m/>
    <m/>
    <x v="1"/>
    <x v="2"/>
    <x v="0"/>
    <n v="1987"/>
    <n v="180"/>
    <n v="180"/>
    <n v="0"/>
    <n v="0"/>
    <n v="0"/>
    <x v="0"/>
    <x v="0"/>
  </r>
  <r>
    <n v="172"/>
    <s v="Sorimex"/>
    <n v="804380"/>
    <s v="Sfax ville"/>
    <n v="93"/>
    <s v="Sfax"/>
    <m/>
    <m/>
    <m/>
    <m/>
    <m/>
    <m/>
    <m/>
    <x v="0"/>
    <x v="2"/>
    <x v="0"/>
    <n v="1960"/>
    <n v="141.21"/>
    <n v="141.21"/>
    <n v="0"/>
    <n v="0"/>
    <n v="0"/>
    <x v="0"/>
    <x v="0"/>
  </r>
  <r>
    <n v="173"/>
    <s v="STIPLAST"/>
    <n v="814580"/>
    <s v="Sfax ville"/>
    <n v="93"/>
    <s v="Sfax"/>
    <m/>
    <m/>
    <m/>
    <m/>
    <m/>
    <m/>
    <m/>
    <x v="0"/>
    <x v="2"/>
    <x v="0"/>
    <n v="1960"/>
    <n v="60"/>
    <n v="60"/>
    <n v="88.927000000000007"/>
    <n v="66.2"/>
    <n v="22.727000000000004"/>
    <x v="0"/>
    <x v="0"/>
  </r>
  <r>
    <n v="174"/>
    <s v="Designe Mode"/>
    <n v="813291"/>
    <s v="Sfax ville"/>
    <n v="93"/>
    <s v="Sfax"/>
    <m/>
    <m/>
    <m/>
    <m/>
    <m/>
    <m/>
    <m/>
    <x v="3"/>
    <x v="2"/>
    <x v="0"/>
    <n v="1960"/>
    <n v="39.270000000000003"/>
    <n v="39.270000000000003"/>
    <n v="0"/>
    <n v="0"/>
    <n v="0"/>
    <x v="0"/>
    <x v="0"/>
  </r>
  <r>
    <n v="175"/>
    <s v="EVA"/>
    <n v="816430"/>
    <s v="Sfax ville"/>
    <n v="93"/>
    <s v="Sfax"/>
    <m/>
    <m/>
    <m/>
    <m/>
    <m/>
    <m/>
    <m/>
    <x v="7"/>
    <x v="2"/>
    <x v="0"/>
    <n v="2019"/>
    <n v="60"/>
    <n v="60"/>
    <n v="0"/>
    <n v="0"/>
    <n v="0"/>
    <x v="0"/>
    <x v="0"/>
  </r>
  <r>
    <n v="178"/>
    <s v="Cotufas"/>
    <n v="814550"/>
    <s v="Sfax ville"/>
    <n v="93"/>
    <s v="Sfax"/>
    <m/>
    <m/>
    <m/>
    <m/>
    <m/>
    <m/>
    <m/>
    <x v="7"/>
    <x v="2"/>
    <x v="0"/>
    <n v="2015"/>
    <n v="128.06"/>
    <n v="128.06"/>
    <n v="0"/>
    <n v="0"/>
    <n v="0"/>
    <x v="0"/>
    <x v="0"/>
  </r>
  <r>
    <n v="181"/>
    <s v="SOPAL"/>
    <n v="834670"/>
    <s v="Sfax ville"/>
    <n v="93"/>
    <s v="Sfax"/>
    <m/>
    <m/>
    <m/>
    <m/>
    <m/>
    <m/>
    <m/>
    <x v="9"/>
    <x v="2"/>
    <x v="0"/>
    <n v="2019"/>
    <n v="99.51"/>
    <n v="99.51"/>
    <n v="0"/>
    <n v="0"/>
    <n v="0"/>
    <x v="0"/>
    <x v="0"/>
  </r>
  <r>
    <n v="185"/>
    <s v="Sifcol"/>
    <n v="833170"/>
    <s v="Sfax ville"/>
    <n v="93"/>
    <s v="Sfax"/>
    <m/>
    <m/>
    <m/>
    <m/>
    <m/>
    <m/>
    <m/>
    <x v="4"/>
    <x v="2"/>
    <x v="0"/>
    <n v="2015"/>
    <n v="40.200000000000003"/>
    <n v="40.200000000000003"/>
    <n v="0"/>
    <n v="0"/>
    <n v="0"/>
    <x v="0"/>
    <x v="0"/>
  </r>
  <r>
    <n v="186"/>
    <s v="ENIS"/>
    <n v="830090"/>
    <s v="Sfax ville"/>
    <n v="93"/>
    <s v="Sfax"/>
    <m/>
    <m/>
    <m/>
    <m/>
    <m/>
    <m/>
    <m/>
    <x v="0"/>
    <x v="2"/>
    <x v="0"/>
    <n v="2019"/>
    <n v="11"/>
    <n v="11"/>
    <n v="8364"/>
    <n v="8364"/>
    <n v="0"/>
    <x v="0"/>
    <x v="0"/>
  </r>
  <r>
    <n v="187"/>
    <s v="ENIS"/>
    <n v="830090"/>
    <s v="Sfax ville"/>
    <n v="93"/>
    <s v="Sfax"/>
    <m/>
    <m/>
    <m/>
    <m/>
    <m/>
    <m/>
    <m/>
    <x v="0"/>
    <x v="2"/>
    <x v="0"/>
    <n v="2019"/>
    <n v="2"/>
    <n v="2"/>
    <n v="2120"/>
    <n v="2120"/>
    <n v="0"/>
    <x v="0"/>
    <x v="0"/>
  </r>
  <r>
    <n v="192"/>
    <s v="Pharmacare"/>
    <n v="895551"/>
    <s v="Jebeniana"/>
    <n v="64"/>
    <s v="Sfax"/>
    <m/>
    <m/>
    <m/>
    <m/>
    <m/>
    <m/>
    <m/>
    <x v="4"/>
    <x v="2"/>
    <x v="0"/>
    <n v="2016"/>
    <n v="107.2"/>
    <n v="107.2"/>
    <n v="0"/>
    <n v="0"/>
    <n v="0"/>
    <x v="0"/>
    <x v="0"/>
  </r>
  <r>
    <n v="193"/>
    <s v="Wieek"/>
    <n v="999999"/>
    <s v="Jebeniana"/>
    <n v="64"/>
    <s v="Sfax"/>
    <m/>
    <m/>
    <m/>
    <m/>
    <m/>
    <m/>
    <m/>
    <x v="10"/>
    <x v="2"/>
    <x v="0"/>
    <n v="2016"/>
    <n v="69.989999999999995"/>
    <n v="66.989999999999995"/>
    <n v="66.2"/>
    <n v="66.2"/>
    <n v="0"/>
    <x v="0"/>
    <x v="0"/>
  </r>
  <r>
    <n v="195"/>
    <s v="Tuni food"/>
    <n v="857730"/>
    <s v="Jebeniana"/>
    <n v="64"/>
    <s v="Sfax"/>
    <m/>
    <m/>
    <m/>
    <m/>
    <m/>
    <m/>
    <m/>
    <x v="1"/>
    <x v="2"/>
    <x v="0"/>
    <n v="2008"/>
    <n v="102.6"/>
    <n v="102.6"/>
    <n v="0"/>
    <n v="0"/>
    <n v="0"/>
    <x v="0"/>
    <x v="0"/>
  </r>
  <r>
    <n v="196"/>
    <s v="D'Esquare"/>
    <n v="857396"/>
    <s v="Jebeniana"/>
    <n v="64"/>
    <s v="Sfax"/>
    <m/>
    <m/>
    <m/>
    <m/>
    <m/>
    <m/>
    <m/>
    <x v="7"/>
    <x v="2"/>
    <x v="0"/>
    <n v="2017"/>
    <n v="76.319999999999993"/>
    <n v="76.319999999999993"/>
    <n v="79.58"/>
    <n v="79.58"/>
    <n v="0"/>
    <x v="0"/>
    <x v="0"/>
  </r>
  <r>
    <n v="199"/>
    <s v="Station de pompage soned Ben guerdan"/>
    <n v="948680"/>
    <s v="Ben guerdan"/>
    <m/>
    <s v="Sud"/>
    <m/>
    <m/>
    <m/>
    <m/>
    <m/>
    <m/>
    <m/>
    <x v="10"/>
    <x v="2"/>
    <x v="0"/>
    <n v="2019"/>
    <n v="211"/>
    <n v="211"/>
    <n v="335.75"/>
    <n v="312.05"/>
    <n v="23.699999999999989"/>
    <x v="0"/>
    <x v="0"/>
  </r>
  <r>
    <n v="201"/>
    <s v="Hôtel Plaza"/>
    <n v="949300"/>
    <s v="Jerba"/>
    <n v="98"/>
    <s v="Sud"/>
    <m/>
    <m/>
    <m/>
    <m/>
    <m/>
    <m/>
    <m/>
    <x v="2"/>
    <x v="2"/>
    <x v="0"/>
    <n v="2018"/>
    <n v="128"/>
    <n v="128"/>
    <n v="0"/>
    <n v="0"/>
    <n v="0"/>
    <x v="0"/>
    <x v="0"/>
  </r>
  <r>
    <n v="203"/>
    <s v="AIC BOU SIOUF2"/>
    <n v="970785"/>
    <s v="Tataouine"/>
    <m/>
    <s v="Sud"/>
    <m/>
    <m/>
    <m/>
    <m/>
    <m/>
    <m/>
    <m/>
    <x v="10"/>
    <x v="2"/>
    <x v="0"/>
    <n v="2019"/>
    <n v="67"/>
    <n v="67"/>
    <n v="0"/>
    <n v="0"/>
    <n v="0"/>
    <x v="0"/>
    <x v="0"/>
  </r>
  <r>
    <n v="204"/>
    <s v="AIC JADAIDA"/>
    <n v="970579"/>
    <s v="Tataouine"/>
    <m/>
    <s v="Sud"/>
    <m/>
    <m/>
    <m/>
    <m/>
    <m/>
    <m/>
    <m/>
    <x v="10"/>
    <x v="2"/>
    <x v="0"/>
    <n v="2013"/>
    <n v="67"/>
    <n v="67"/>
    <n v="0"/>
    <n v="0"/>
    <n v="0"/>
    <x v="0"/>
    <x v="0"/>
  </r>
  <r>
    <n v="207"/>
    <s v="Poulailler ELMAJD"/>
    <n v="894500"/>
    <s v="Gabès"/>
    <n v="94"/>
    <s v="Sud"/>
    <m/>
    <m/>
    <m/>
    <m/>
    <m/>
    <m/>
    <m/>
    <x v="10"/>
    <x v="2"/>
    <x v="0"/>
    <n v="2004"/>
    <n v="22.5"/>
    <n v="22.5"/>
    <n v="35"/>
    <n v="32.549999999999997"/>
    <n v="2.4500000000000028"/>
    <x v="0"/>
    <x v="0"/>
  </r>
  <r>
    <n v="209"/>
    <s v="Poulailler AL ONS"/>
    <n v="894650"/>
    <s v="Gabès"/>
    <n v="94"/>
    <s v="Sud"/>
    <m/>
    <m/>
    <m/>
    <m/>
    <m/>
    <m/>
    <m/>
    <x v="10"/>
    <x v="2"/>
    <x v="0"/>
    <n v="2019"/>
    <n v="26.25"/>
    <n v="26.25"/>
    <n v="46.3"/>
    <n v="43.05"/>
    <n v="3.25"/>
    <x v="0"/>
    <x v="0"/>
  </r>
  <r>
    <n v="219"/>
    <s v="CFPTI Hamma"/>
    <n v="899100"/>
    <s v="Gabès"/>
    <n v="94"/>
    <s v="Sud"/>
    <m/>
    <m/>
    <m/>
    <m/>
    <m/>
    <m/>
    <m/>
    <x v="0"/>
    <x v="2"/>
    <x v="0"/>
    <n v="1982"/>
    <n v="21"/>
    <n v="21"/>
    <n v="36.6"/>
    <n v="34.6"/>
    <n v="2"/>
    <x v="0"/>
    <x v="0"/>
  </r>
  <r>
    <n v="220"/>
    <s v="ISET Gabes"/>
    <n v="883150"/>
    <s v="Gabès"/>
    <n v="94"/>
    <s v="Sud"/>
    <m/>
    <m/>
    <m/>
    <m/>
    <m/>
    <m/>
    <m/>
    <x v="0"/>
    <x v="2"/>
    <x v="0"/>
    <n v="1977"/>
    <n v="3.6"/>
    <n v="3.6"/>
    <n v="5.6"/>
    <n v="5.0999999999999996"/>
    <n v="0.5"/>
    <x v="0"/>
    <x v="0"/>
  </r>
  <r>
    <n v="224"/>
    <s v="GDA ZARAT"/>
    <n v="907010"/>
    <s v="Gabès"/>
    <n v="94"/>
    <s v="Sud"/>
    <m/>
    <m/>
    <m/>
    <m/>
    <m/>
    <m/>
    <m/>
    <x v="10"/>
    <x v="2"/>
    <x v="0"/>
    <n v="2014"/>
    <n v="20.8"/>
    <n v="20.8"/>
    <n v="4.21"/>
    <n v="3"/>
    <n v="1.21"/>
    <x v="0"/>
    <x v="0"/>
  </r>
  <r>
    <n v="231"/>
    <s v="Palma des eaux"/>
    <n v="773300"/>
    <s v="Gafsa"/>
    <n v="95"/>
    <s v="Sud ouest"/>
    <m/>
    <m/>
    <m/>
    <m/>
    <m/>
    <m/>
    <m/>
    <x v="1"/>
    <x v="2"/>
    <x v="0"/>
    <n v="1994"/>
    <n v="506"/>
    <n v="506"/>
    <n v="0"/>
    <n v="0"/>
    <n v="0"/>
    <x v="0"/>
    <x v="0"/>
  </r>
  <r>
    <n v="244"/>
    <s v="GDA SOMAA"/>
    <n v="920350"/>
    <s v="Kébili"/>
    <m/>
    <s v="Sud"/>
    <m/>
    <m/>
    <m/>
    <m/>
    <m/>
    <m/>
    <m/>
    <x v="10"/>
    <x v="2"/>
    <x v="0"/>
    <n v="2019"/>
    <n v="16.8"/>
    <n v="16.8"/>
    <n v="0"/>
    <n v="0"/>
    <n v="0"/>
    <x v="0"/>
    <x v="0"/>
  </r>
  <r>
    <n v="248"/>
    <s v="Centre de formation kastilia"/>
    <n v="784201"/>
    <s v="Tozeur"/>
    <n v="97"/>
    <s v="Sud ouest"/>
    <m/>
    <m/>
    <m/>
    <m/>
    <m/>
    <m/>
    <m/>
    <x v="0"/>
    <x v="2"/>
    <x v="0"/>
    <n v="1998"/>
    <n v="24"/>
    <n v="24"/>
    <n v="41.76"/>
    <n v="31.48"/>
    <n v="10.279999999999998"/>
    <x v="0"/>
    <x v="0"/>
  </r>
  <r>
    <n v="249"/>
    <s v="Hôpital régional hezoua"/>
    <n v="797475"/>
    <s v="Tozeur"/>
    <n v="97"/>
    <s v="Sud ouest"/>
    <m/>
    <m/>
    <m/>
    <m/>
    <m/>
    <m/>
    <m/>
    <x v="0"/>
    <x v="2"/>
    <x v="0"/>
    <n v="2011"/>
    <n v="25"/>
    <n v="25"/>
    <n v="0"/>
    <n v="0"/>
    <n v="0"/>
    <x v="0"/>
    <x v="0"/>
  </r>
  <r>
    <n v="250"/>
    <s v="Frigo béni ghribi"/>
    <n v="797750"/>
    <s v="Tozeur"/>
    <n v="97"/>
    <s v="Sud ouest"/>
    <m/>
    <m/>
    <m/>
    <m/>
    <m/>
    <m/>
    <m/>
    <x v="10"/>
    <x v="2"/>
    <x v="0"/>
    <n v="2017"/>
    <n v="5"/>
    <n v="5"/>
    <n v="8.67"/>
    <n v="6.8"/>
    <n v="1.87"/>
    <x v="0"/>
    <x v="0"/>
  </r>
  <r>
    <n v="251"/>
    <s v="CRG HEZOUA"/>
    <n v="797755"/>
    <s v="Tozeur"/>
    <n v="97"/>
    <s v="Sud ouest"/>
    <m/>
    <m/>
    <m/>
    <m/>
    <m/>
    <m/>
    <m/>
    <x v="10"/>
    <x v="2"/>
    <x v="0"/>
    <n v="2013"/>
    <n v="5.7"/>
    <n v="5.7"/>
    <n v="9.7899999999999991"/>
    <n v="8.1999999999999993"/>
    <n v="1.5899999999999999"/>
    <x v="0"/>
    <x v="0"/>
  </r>
  <r>
    <n v="252"/>
    <s v="Société FARAH TRAIDING"/>
    <n v="795341"/>
    <s v="Tozeur"/>
    <n v="97"/>
    <s v="Sud ouest"/>
    <m/>
    <m/>
    <m/>
    <m/>
    <m/>
    <m/>
    <m/>
    <x v="0"/>
    <x v="2"/>
    <x v="0"/>
    <n v="2018"/>
    <n v="5.7"/>
    <n v="5.7"/>
    <n v="0"/>
    <n v="0"/>
    <n v="0"/>
    <x v="0"/>
    <x v="0"/>
  </r>
  <r>
    <n v="253"/>
    <s v="South dattes"/>
    <n v="795078"/>
    <s v="Tozeur"/>
    <n v="97"/>
    <s v="Sud ouest"/>
    <m/>
    <m/>
    <m/>
    <m/>
    <m/>
    <m/>
    <m/>
    <x v="10"/>
    <x v="2"/>
    <x v="0"/>
    <n v="2018"/>
    <n v="40"/>
    <n v="40"/>
    <n v="0"/>
    <n v="0"/>
    <n v="0"/>
    <x v="0"/>
    <x v="0"/>
  </r>
  <r>
    <n v="254"/>
    <s v="Société DEGLA EN BRANCHE"/>
    <n v="787521"/>
    <s v="Tozeur"/>
    <n v="97"/>
    <s v="Sud ouest"/>
    <m/>
    <m/>
    <m/>
    <m/>
    <m/>
    <m/>
    <m/>
    <x v="10"/>
    <x v="2"/>
    <x v="0"/>
    <n v="2018"/>
    <n v="5.5"/>
    <n v="5.5"/>
    <n v="0"/>
    <n v="0"/>
    <n v="0"/>
    <x v="0"/>
    <x v="0"/>
  </r>
  <r>
    <n v="255"/>
    <s v="ISET Tozeur"/>
    <n v="791495"/>
    <s v="Tozeur"/>
    <n v="97"/>
    <s v="Sud ouest"/>
    <m/>
    <m/>
    <m/>
    <m/>
    <m/>
    <m/>
    <m/>
    <x v="0"/>
    <x v="2"/>
    <x v="0"/>
    <n v="2014"/>
    <n v="2"/>
    <n v="2"/>
    <n v="2.64"/>
    <n v="2.61"/>
    <n v="3.0000000000000249E-2"/>
    <x v="0"/>
    <x v="0"/>
  </r>
  <r>
    <n v="256"/>
    <s v="ISET Tozeur"/>
    <n v="791495"/>
    <s v="Tozeur"/>
    <n v="97"/>
    <s v="Sud ouest"/>
    <m/>
    <m/>
    <m/>
    <m/>
    <m/>
    <m/>
    <m/>
    <x v="0"/>
    <x v="2"/>
    <x v="0"/>
    <n v="2015"/>
    <n v="18"/>
    <n v="18"/>
    <n v="0"/>
    <n v="0"/>
    <n v="0"/>
    <x v="0"/>
    <x v="0"/>
  </r>
  <r>
    <n v="257"/>
    <s v="Société Al itha1"/>
    <n v="754825"/>
    <s v="Sidi Bouzid"/>
    <m/>
    <s v="Sud ouest"/>
    <m/>
    <m/>
    <m/>
    <m/>
    <m/>
    <m/>
    <m/>
    <x v="10"/>
    <x v="2"/>
    <x v="0"/>
    <n v="2016"/>
    <n v="151.80000000000001"/>
    <n v="151.80000000000001"/>
    <n v="0"/>
    <n v="0"/>
    <n v="0"/>
    <x v="0"/>
    <x v="0"/>
  </r>
  <r>
    <n v="258"/>
    <s v="Société Al itha2"/>
    <n v="754828"/>
    <s v="Sidi Bouzid"/>
    <m/>
    <s v="Sud ouest"/>
    <m/>
    <m/>
    <m/>
    <m/>
    <m/>
    <m/>
    <m/>
    <x v="10"/>
    <x v="2"/>
    <x v="0"/>
    <n v="2015"/>
    <n v="225.45"/>
    <n v="225.45"/>
    <n v="0"/>
    <n v="0"/>
    <n v="0"/>
    <x v="0"/>
    <x v="0"/>
  </r>
  <r>
    <n v="259"/>
    <s v="Société Al itha3"/>
    <n v="754822"/>
    <s v="Sidi Bouzid"/>
    <m/>
    <s v="Sud ouest"/>
    <m/>
    <m/>
    <m/>
    <m/>
    <m/>
    <m/>
    <m/>
    <x v="10"/>
    <x v="2"/>
    <x v="0"/>
    <n v="2016"/>
    <n v="113.4"/>
    <n v="113.4"/>
    <n v="0"/>
    <n v="0"/>
    <n v="0"/>
    <x v="0"/>
    <x v="0"/>
  </r>
  <r>
    <n v="260"/>
    <s v="Al itha4"/>
    <n v="754830"/>
    <s v="Sidi Bouzid"/>
    <m/>
    <s v="Sud ouest"/>
    <m/>
    <m/>
    <m/>
    <m/>
    <m/>
    <m/>
    <m/>
    <x v="10"/>
    <x v="2"/>
    <x v="0"/>
    <n v="2015"/>
    <n v="211.5"/>
    <n v="211.5"/>
    <n v="0"/>
    <n v="0"/>
    <n v="0"/>
    <x v="0"/>
    <x v="0"/>
  </r>
  <r>
    <n v="288"/>
    <s v="SSB SANTÉ Kasserine"/>
    <n v="703420"/>
    <s v="Kasserine"/>
    <n v="86"/>
    <s v="Sud ouest"/>
    <m/>
    <m/>
    <m/>
    <m/>
    <m/>
    <m/>
    <m/>
    <x v="0"/>
    <x v="2"/>
    <x v="0"/>
    <n v="2013"/>
    <n v="16"/>
    <n v="16"/>
    <n v="20.8"/>
    <n v="15.1"/>
    <n v="5.7000000000000011"/>
    <x v="0"/>
    <x v="0"/>
  </r>
  <r>
    <n v="298"/>
    <s v="CRDA AMAIRIA"/>
    <n v="725135"/>
    <s v="Kasserine"/>
    <n v="86"/>
    <s v="Sud ouest"/>
    <m/>
    <m/>
    <m/>
    <m/>
    <m/>
    <m/>
    <m/>
    <x v="10"/>
    <x v="2"/>
    <x v="0"/>
    <n v="1982"/>
    <n v="12"/>
    <n v="12"/>
    <n v="19.8"/>
    <n v="19.8"/>
    <n v="0"/>
    <x v="0"/>
    <x v="0"/>
  </r>
  <r>
    <n v="300"/>
    <s v="Hôpital FOUSANA"/>
    <n v="722150"/>
    <s v="Kasserine"/>
    <n v="86"/>
    <s v="Sud ouest"/>
    <m/>
    <m/>
    <m/>
    <m/>
    <m/>
    <m/>
    <m/>
    <x v="0"/>
    <x v="2"/>
    <x v="0"/>
    <n v="1982"/>
    <n v="7.3"/>
    <n v="7.3"/>
    <n v="11.9"/>
    <n v="11.9"/>
    <n v="0"/>
    <x v="0"/>
    <x v="0"/>
  </r>
  <r>
    <n v="302"/>
    <s v="GDA RABAIIA"/>
    <n v="709140"/>
    <s v="Kasserine"/>
    <n v="86"/>
    <s v="Sud ouest"/>
    <m/>
    <m/>
    <m/>
    <m/>
    <m/>
    <m/>
    <m/>
    <x v="10"/>
    <x v="2"/>
    <x v="0"/>
    <n v="2015"/>
    <n v="8"/>
    <n v="8"/>
    <n v="0"/>
    <n v="0"/>
    <n v="0"/>
    <x v="0"/>
    <x v="0"/>
  </r>
  <r>
    <n v="304"/>
    <s v="CGG GOLAA"/>
    <n v="922570"/>
    <s v="Kébili"/>
    <m/>
    <s v="Sud"/>
    <m/>
    <m/>
    <m/>
    <m/>
    <m/>
    <m/>
    <m/>
    <x v="1"/>
    <x v="2"/>
    <x v="0"/>
    <n v="1972"/>
    <n v="5.5"/>
    <n v="5.5"/>
    <n v="0"/>
    <n v="0"/>
    <n v="0"/>
    <x v="0"/>
    <x v="0"/>
  </r>
  <r>
    <n v="305"/>
    <s v="CGG JEMNA"/>
    <n v="923140"/>
    <s v="Kébili"/>
    <m/>
    <s v="Sud"/>
    <m/>
    <m/>
    <m/>
    <m/>
    <m/>
    <m/>
    <m/>
    <x v="1"/>
    <x v="2"/>
    <x v="0"/>
    <n v="2012"/>
    <n v="5.5"/>
    <n v="5.5"/>
    <n v="0"/>
    <n v="0"/>
    <n v="0"/>
    <x v="0"/>
    <x v="0"/>
  </r>
  <r>
    <n v="309"/>
    <s v="Goupe de sante hassi frid"/>
    <n v="703110"/>
    <s v="Kasserine"/>
    <n v="86"/>
    <s v="Sud ouest"/>
    <m/>
    <m/>
    <m/>
    <m/>
    <m/>
    <m/>
    <m/>
    <x v="0"/>
    <x v="2"/>
    <x v="0"/>
    <n v="2017"/>
    <n v="7.2"/>
    <n v="7.2"/>
    <n v="11.8"/>
    <n v="10.199999999999999"/>
    <n v="1.6000000000000014"/>
    <x v="0"/>
    <x v="0"/>
  </r>
  <r>
    <n v="310"/>
    <s v="Centre SERT FORMATION ENERGIE"/>
    <n v="954600"/>
    <s v="Jerba"/>
    <n v="98"/>
    <s v="Sud"/>
    <m/>
    <m/>
    <m/>
    <m/>
    <m/>
    <m/>
    <m/>
    <x v="0"/>
    <x v="2"/>
    <x v="0"/>
    <n v="2017"/>
    <n v="14.3"/>
    <n v="14.3"/>
    <n v="20.09"/>
    <n v="12.6"/>
    <n v="7.49"/>
    <x v="0"/>
    <x v="0"/>
  </r>
  <r>
    <n v="313"/>
    <s v="Lycée Américain"/>
    <n v="216351"/>
    <s v="Kram"/>
    <n v="69"/>
    <s v="Tunis"/>
    <m/>
    <m/>
    <m/>
    <m/>
    <m/>
    <m/>
    <m/>
    <x v="0"/>
    <x v="2"/>
    <x v="0"/>
    <n v="2008"/>
    <n v="150.41499999999999"/>
    <n v="150.41499999999999"/>
    <n v="201.136"/>
    <n v="180.4"/>
    <n v="20.736000000000001"/>
    <x v="0"/>
    <x v="0"/>
  </r>
  <r>
    <n v="314"/>
    <s v="BSB TOYOTA"/>
    <n v="226530"/>
    <s v="Kram"/>
    <n v="69"/>
    <s v="Tunis"/>
    <m/>
    <m/>
    <m/>
    <m/>
    <m/>
    <m/>
    <m/>
    <x v="0"/>
    <x v="2"/>
    <x v="0"/>
    <n v="2012"/>
    <n v="11.13"/>
    <n v="11.13"/>
    <n v="7.6"/>
    <n v="5.7"/>
    <n v="2"/>
    <x v="0"/>
    <x v="0"/>
  </r>
  <r>
    <n v="315"/>
    <s v="Centre de formation"/>
    <n v="204705"/>
    <s v="El Mourouj"/>
    <m/>
    <s v="Tunis"/>
    <m/>
    <m/>
    <m/>
    <m/>
    <m/>
    <m/>
    <m/>
    <x v="10"/>
    <x v="2"/>
    <x v="0"/>
    <n v="2017"/>
    <n v="10"/>
    <n v="10"/>
    <n v="0"/>
    <n v="0"/>
    <n v="0"/>
    <x v="0"/>
    <x v="0"/>
  </r>
  <r>
    <n v="316"/>
    <s v="Ste Alimentaire méditerranée"/>
    <n v="199800"/>
    <s v="El Mourouj"/>
    <m/>
    <s v="Tunis"/>
    <m/>
    <m/>
    <m/>
    <m/>
    <m/>
    <m/>
    <m/>
    <x v="10"/>
    <x v="2"/>
    <x v="0"/>
    <n v="2015"/>
    <n v="20.100000000000001"/>
    <n v="20.100000000000001"/>
    <n v="0"/>
    <n v="0"/>
    <n v="0"/>
    <x v="0"/>
    <x v="0"/>
  </r>
  <r>
    <n v="318"/>
    <s v="STE MED FRUITS"/>
    <n v="134820"/>
    <s v="Ezzahra"/>
    <n v="62"/>
    <s v="Tunis"/>
    <m/>
    <m/>
    <m/>
    <m/>
    <m/>
    <m/>
    <m/>
    <x v="1"/>
    <x v="2"/>
    <x v="0"/>
    <n v="2021"/>
    <n v="172.8"/>
    <n v="172.8"/>
    <n v="0"/>
    <n v="0"/>
    <n v="0"/>
    <x v="0"/>
    <x v="0"/>
  </r>
  <r>
    <n v="319"/>
    <s v="SOTIEM"/>
    <n v="133520"/>
    <s v="Ezzahra"/>
    <n v="62"/>
    <s v="Tunis"/>
    <m/>
    <m/>
    <m/>
    <m/>
    <m/>
    <m/>
    <m/>
    <x v="7"/>
    <x v="2"/>
    <x v="0"/>
    <n v="2021"/>
    <n v="21.6"/>
    <n v="21.6"/>
    <n v="0"/>
    <n v="0"/>
    <n v="0"/>
    <x v="0"/>
    <x v="0"/>
  </r>
  <r>
    <n v="320"/>
    <s v="Ste compto"/>
    <n v="163660"/>
    <s v="Ezzahra"/>
    <n v="62"/>
    <s v="Tunis"/>
    <m/>
    <m/>
    <m/>
    <m/>
    <m/>
    <m/>
    <m/>
    <x v="0"/>
    <x v="2"/>
    <x v="0"/>
    <n v="2019"/>
    <n v="35.840000000000003"/>
    <n v="35.840000000000003"/>
    <n v="0"/>
    <n v="0"/>
    <n v="0"/>
    <x v="0"/>
    <x v="0"/>
  </r>
  <r>
    <n v="322"/>
    <s v="STE Afrique froid"/>
    <n v="274143"/>
    <s v="Manouba"/>
    <n v="66"/>
    <s v="Tunis"/>
    <m/>
    <m/>
    <m/>
    <m/>
    <m/>
    <m/>
    <m/>
    <x v="7"/>
    <x v="2"/>
    <x v="0"/>
    <n v="2020"/>
    <n v="19.8"/>
    <n v="19.8"/>
    <n v="0"/>
    <n v="0"/>
    <n v="0"/>
    <x v="0"/>
    <x v="0"/>
  </r>
  <r>
    <n v="323"/>
    <s v="Ginen2"/>
    <n v="279230"/>
    <s v="Manouba"/>
    <n v="66"/>
    <s v="Tunis"/>
    <m/>
    <m/>
    <m/>
    <m/>
    <m/>
    <m/>
    <m/>
    <x v="10"/>
    <x v="2"/>
    <x v="0"/>
    <n v="2021"/>
    <n v="75.3"/>
    <n v="75.3"/>
    <n v="0"/>
    <n v="0"/>
    <n v="0"/>
    <x v="0"/>
    <x v="0"/>
  </r>
  <r>
    <n v="324"/>
    <s v="Ginen 1"/>
    <n v="279225"/>
    <s v="Manouba"/>
    <n v="66"/>
    <s v="Tunis"/>
    <m/>
    <m/>
    <m/>
    <m/>
    <m/>
    <m/>
    <m/>
    <x v="10"/>
    <x v="2"/>
    <x v="0"/>
    <n v="2020"/>
    <n v="78.400000000000006"/>
    <n v="78.400000000000006"/>
    <n v="0"/>
    <n v="0"/>
    <n v="0"/>
    <x v="0"/>
    <x v="0"/>
  </r>
  <r>
    <n v="325"/>
    <s v="Genen 4"/>
    <n v="279334"/>
    <s v="Manouba"/>
    <n v="66"/>
    <s v="Tunis"/>
    <m/>
    <m/>
    <m/>
    <m/>
    <m/>
    <m/>
    <m/>
    <x v="10"/>
    <x v="2"/>
    <x v="0"/>
    <n v="2020"/>
    <n v="65"/>
    <n v="65"/>
    <n v="0"/>
    <n v="0"/>
    <n v="0"/>
    <x v="0"/>
    <x v="0"/>
  </r>
  <r>
    <n v="326"/>
    <s v="Genen 3"/>
    <n v="279235"/>
    <s v="Manouba"/>
    <n v="66"/>
    <s v="Tunis"/>
    <m/>
    <m/>
    <m/>
    <m/>
    <m/>
    <m/>
    <m/>
    <x v="10"/>
    <x v="2"/>
    <x v="0"/>
    <n v="2020"/>
    <n v="105.19"/>
    <n v="105.19"/>
    <n v="0"/>
    <n v="0"/>
    <n v="0"/>
    <x v="0"/>
    <x v="0"/>
  </r>
  <r>
    <n v="327"/>
    <s v="ISGI SFAX"/>
    <n v="850250"/>
    <s v="Sfax nord"/>
    <n v="87"/>
    <s v="Sfax"/>
    <m/>
    <m/>
    <m/>
    <m/>
    <m/>
    <m/>
    <m/>
    <x v="0"/>
    <x v="2"/>
    <x v="0"/>
    <n v="2022"/>
    <n v="70.52"/>
    <n v="70.52"/>
    <n v="0"/>
    <n v="0"/>
    <n v="0"/>
    <x v="0"/>
    <x v="0"/>
  </r>
  <r>
    <n v="328"/>
    <s v="Tasmid"/>
    <n v="285065"/>
    <s v="Manouba"/>
    <n v="66"/>
    <s v="Tunis"/>
    <m/>
    <m/>
    <m/>
    <m/>
    <m/>
    <m/>
    <m/>
    <x v="4"/>
    <x v="2"/>
    <x v="0"/>
    <n v="2017"/>
    <n v="63"/>
    <n v="63"/>
    <n v="12.4"/>
    <n v="12.4"/>
    <n v="1"/>
    <x v="0"/>
    <x v="0"/>
  </r>
  <r>
    <n v="329"/>
    <s v="Shell morneg"/>
    <n v="137530"/>
    <s v="Ezzahra"/>
    <n v="62"/>
    <s v="Tunis"/>
    <m/>
    <m/>
    <m/>
    <m/>
    <m/>
    <m/>
    <m/>
    <x v="0"/>
    <x v="2"/>
    <x v="0"/>
    <n v="2019"/>
    <n v="55.9"/>
    <n v="55.9"/>
    <n v="12.829000000000001"/>
    <n v="10.17"/>
    <n v="2.657"/>
    <x v="0"/>
    <x v="0"/>
  </r>
  <r>
    <n v="330"/>
    <s v="ANME"/>
    <n v="28020"/>
    <s v="Tunis ville"/>
    <n v="60"/>
    <s v="Tunis"/>
    <m/>
    <m/>
    <m/>
    <m/>
    <m/>
    <m/>
    <m/>
    <x v="7"/>
    <x v="2"/>
    <x v="0"/>
    <n v="2016"/>
    <n v="9"/>
    <n v="9"/>
    <n v="14.08"/>
    <n v="14.08"/>
    <n v="1"/>
    <x v="0"/>
    <x v="0"/>
  </r>
  <r>
    <n v="331"/>
    <s v="ANME"/>
    <n v="28020"/>
    <s v="Tunis ville"/>
    <n v="60"/>
    <s v="Tunis"/>
    <m/>
    <m/>
    <m/>
    <m/>
    <m/>
    <m/>
    <m/>
    <x v="0"/>
    <x v="2"/>
    <x v="0"/>
    <n v="2016"/>
    <n v="7.56"/>
    <n v="7.56"/>
    <n v="12.2"/>
    <n v="12.2"/>
    <n v="1"/>
    <x v="0"/>
    <x v="0"/>
  </r>
  <r>
    <n v="332"/>
    <s v="ANME"/>
    <n v="28020"/>
    <s v="Tunis ville"/>
    <n v="60"/>
    <s v="Tunis"/>
    <m/>
    <m/>
    <m/>
    <m/>
    <m/>
    <m/>
    <m/>
    <x v="0"/>
    <x v="2"/>
    <x v="0"/>
    <n v="2016"/>
    <n v="3"/>
    <n v="3"/>
    <n v="4.2"/>
    <n v="4.2"/>
    <n v="1"/>
    <x v="0"/>
    <x v="0"/>
  </r>
  <r>
    <n v="333"/>
    <s v="ENIT"/>
    <n v="220000"/>
    <s v="Tunis ville"/>
    <n v="60"/>
    <s v="Tunis"/>
    <m/>
    <m/>
    <m/>
    <m/>
    <m/>
    <m/>
    <m/>
    <x v="0"/>
    <x v="2"/>
    <x v="0"/>
    <n v="2016"/>
    <n v="20"/>
    <n v="20"/>
    <n v="36"/>
    <n v="36"/>
    <n v="1"/>
    <x v="0"/>
    <x v="0"/>
  </r>
  <r>
    <n v="334"/>
    <s v="REEMI"/>
    <n v="257630"/>
    <s v="Brado"/>
    <n v="70"/>
    <s v="Tunis"/>
    <m/>
    <m/>
    <m/>
    <m/>
    <m/>
    <m/>
    <m/>
    <x v="7"/>
    <x v="2"/>
    <x v="0"/>
    <n v="2020"/>
    <n v="19.8"/>
    <n v="19.8"/>
    <n v="0"/>
    <n v="0"/>
    <n v="0"/>
    <x v="0"/>
    <x v="0"/>
  </r>
  <r>
    <n v="335"/>
    <s v="Hôtel National"/>
    <n v="16220"/>
    <s v="Tunis ville"/>
    <n v="60"/>
    <s v="Tunis"/>
    <m/>
    <m/>
    <m/>
    <m/>
    <m/>
    <m/>
    <m/>
    <x v="0"/>
    <x v="2"/>
    <x v="0"/>
    <n v="2020"/>
    <n v="40"/>
    <n v="40"/>
    <n v="0"/>
    <n v="0"/>
    <n v="0"/>
    <x v="0"/>
    <x v="0"/>
  </r>
  <r>
    <n v="336"/>
    <s v="LYCÉE SPORTIF"/>
    <n v="60010"/>
    <s v="Tunis ville"/>
    <n v="60"/>
    <s v="Tunis"/>
    <m/>
    <m/>
    <m/>
    <m/>
    <m/>
    <m/>
    <m/>
    <x v="0"/>
    <x v="2"/>
    <x v="0"/>
    <n v="2019"/>
    <n v="30"/>
    <n v="30"/>
    <n v="0"/>
    <n v="0"/>
    <n v="0"/>
    <x v="0"/>
    <x v="0"/>
  </r>
  <r>
    <n v="337"/>
    <s v="Station VIVO ENERGIE"/>
    <n v="245035"/>
    <s v="Brado"/>
    <n v="70"/>
    <s v="Tunis"/>
    <m/>
    <m/>
    <m/>
    <m/>
    <m/>
    <m/>
    <m/>
    <x v="0"/>
    <x v="2"/>
    <x v="0"/>
    <n v="2019"/>
    <n v="15.9"/>
    <n v="15.9"/>
    <n v="19.908000000000001"/>
    <n v="12.848000000000001"/>
    <n v="7.06"/>
    <x v="0"/>
    <x v="0"/>
  </r>
  <r>
    <n v="338"/>
    <s v="Bibliothèque nationale"/>
    <n v="240485"/>
    <s v="Brado"/>
    <n v="70"/>
    <s v="Tunis"/>
    <m/>
    <m/>
    <m/>
    <m/>
    <m/>
    <m/>
    <m/>
    <x v="0"/>
    <x v="2"/>
    <x v="0"/>
    <n v="2020"/>
    <n v="80.3"/>
    <n v="80.3"/>
    <n v="0"/>
    <n v="0"/>
    <n v="0"/>
    <x v="0"/>
    <x v="0"/>
  </r>
  <r>
    <n v="339"/>
    <s v="CSFEMEBT"/>
    <n v="38470"/>
    <s v="Tunis ville"/>
    <n v="60"/>
    <s v="Tunis"/>
    <m/>
    <m/>
    <m/>
    <m/>
    <m/>
    <m/>
    <m/>
    <x v="0"/>
    <x v="2"/>
    <x v="0"/>
    <n v="2019"/>
    <n v="5.4"/>
    <n v="5.4"/>
    <n v="5.9"/>
    <n v="5.9"/>
    <n v="1"/>
    <x v="0"/>
    <x v="0"/>
  </r>
  <r>
    <n v="340"/>
    <s v="CSFEMEBT"/>
    <n v="38470"/>
    <s v="Tunis ville"/>
    <n v="60"/>
    <s v="Tunis"/>
    <m/>
    <m/>
    <m/>
    <m/>
    <m/>
    <m/>
    <m/>
    <x v="0"/>
    <x v="2"/>
    <x v="0"/>
    <n v="2017"/>
    <n v="2.9"/>
    <n v="2.9"/>
    <n v="4"/>
    <n v="4"/>
    <n v="1"/>
    <x v="0"/>
    <x v="0"/>
  </r>
  <r>
    <n v="341"/>
    <s v="CSFEMEBT"/>
    <n v="48470"/>
    <s v="Tunis ville"/>
    <n v="60"/>
    <s v="Tunis"/>
    <m/>
    <m/>
    <m/>
    <m/>
    <m/>
    <m/>
    <m/>
    <x v="0"/>
    <x v="2"/>
    <x v="0"/>
    <n v="2015"/>
    <n v="3.3"/>
    <n v="3.3"/>
    <n v="4.0999999999999996"/>
    <n v="4.0999999999999996"/>
    <n v="1"/>
    <x v="0"/>
    <x v="0"/>
  </r>
  <r>
    <n v="342"/>
    <s v="CSFEK"/>
    <n v="673230"/>
    <s v="Kairouan"/>
    <m/>
    <s v="Centre"/>
    <m/>
    <m/>
    <m/>
    <m/>
    <m/>
    <m/>
    <m/>
    <x v="0"/>
    <x v="2"/>
    <x v="0"/>
    <n v="2019"/>
    <n v="5.36"/>
    <n v="5.36"/>
    <n v="5.73"/>
    <n v="5.73"/>
    <n v="1"/>
    <x v="0"/>
    <x v="0"/>
  </r>
  <r>
    <n v="343"/>
    <s v="CSFEK"/>
    <n v="673230"/>
    <s v="Kairouan"/>
    <m/>
    <s v="Centre"/>
    <m/>
    <m/>
    <m/>
    <m/>
    <m/>
    <m/>
    <m/>
    <x v="0"/>
    <x v="2"/>
    <x v="0"/>
    <n v="2018"/>
    <n v="5.36"/>
    <n v="5.36"/>
    <n v="7.6"/>
    <n v="7.6"/>
    <n v="1"/>
    <x v="0"/>
    <x v="0"/>
  </r>
  <r>
    <n v="344"/>
    <s v="CSFEK"/>
    <n v="673230"/>
    <s v="Kairouan"/>
    <m/>
    <s v="Centre"/>
    <m/>
    <m/>
    <m/>
    <m/>
    <m/>
    <m/>
    <m/>
    <x v="0"/>
    <x v="2"/>
    <x v="0"/>
    <n v="2017"/>
    <n v="2.4"/>
    <n v="2.4"/>
    <n v="3.4"/>
    <n v="3.4"/>
    <n v="1"/>
    <x v="0"/>
    <x v="0"/>
  </r>
  <r>
    <n v="345"/>
    <s v="Garde nationale ouina"/>
    <n v="50800"/>
    <s v="Tunis ville"/>
    <n v="60"/>
    <s v="Tunis"/>
    <m/>
    <m/>
    <m/>
    <m/>
    <m/>
    <m/>
    <m/>
    <x v="0"/>
    <x v="2"/>
    <x v="0"/>
    <n v="2020"/>
    <n v="16.12"/>
    <n v="16.12"/>
    <n v="0"/>
    <n v="0"/>
    <n v="0"/>
    <x v="0"/>
    <x v="0"/>
  </r>
  <r>
    <n v="346"/>
    <s v="Hôpital kelibia"/>
    <n v="412650"/>
    <s v="Menzel Témime"/>
    <m/>
    <s v="Nord"/>
    <m/>
    <m/>
    <m/>
    <m/>
    <m/>
    <m/>
    <m/>
    <x v="0"/>
    <x v="2"/>
    <x v="0"/>
    <n v="2021"/>
    <n v="50.22"/>
    <n v="50.22"/>
    <n v="0"/>
    <n v="0"/>
    <n v="0"/>
    <x v="0"/>
    <x v="0"/>
  </r>
  <r>
    <n v="347"/>
    <s v="Ste tozaghran"/>
    <n v="418820"/>
    <s v="Menzel Témime"/>
    <m/>
    <s v="Nord"/>
    <m/>
    <m/>
    <m/>
    <m/>
    <m/>
    <m/>
    <m/>
    <x v="10"/>
    <x v="2"/>
    <x v="0"/>
    <n v="2020"/>
    <n v="418.28"/>
    <n v="418.28"/>
    <n v="0"/>
    <n v="0"/>
    <n v="0"/>
    <x v="0"/>
    <x v="0"/>
  </r>
  <r>
    <n v="348"/>
    <s v="Ste yassine"/>
    <n v="418900"/>
    <s v="Menzel Témime"/>
    <m/>
    <s v="Nord"/>
    <m/>
    <m/>
    <m/>
    <m/>
    <m/>
    <m/>
    <m/>
    <x v="10"/>
    <x v="2"/>
    <x v="0"/>
    <n v="2020"/>
    <n v="188.02500000000001"/>
    <n v="188.02500000000001"/>
    <n v="0"/>
    <n v="0"/>
    <n v="0"/>
    <x v="0"/>
    <x v="0"/>
  </r>
  <r>
    <n v="349"/>
    <s v="Henkel Tunisie"/>
    <n v="869040"/>
    <s v="Sfax sud"/>
    <n v="91"/>
    <s v="Sfax"/>
    <m/>
    <m/>
    <m/>
    <m/>
    <m/>
    <m/>
    <m/>
    <x v="4"/>
    <x v="2"/>
    <x v="0"/>
    <n v="2020"/>
    <n v="191"/>
    <n v="191"/>
    <n v="0"/>
    <n v="0"/>
    <n v="0"/>
    <x v="0"/>
    <x v="0"/>
  </r>
  <r>
    <n v="7"/>
    <s v="Armatech"/>
    <n v="298672"/>
    <s v="Zaghouan"/>
    <n v="71"/>
    <s v="Nord"/>
    <m/>
    <m/>
    <m/>
    <m/>
    <m/>
    <m/>
    <m/>
    <x v="9"/>
    <x v="2"/>
    <x v="0"/>
    <n v="2018"/>
    <n v="120"/>
    <n v="120"/>
    <n v="30.439"/>
    <n v="12.96"/>
    <n v="17.478999999999999"/>
    <x v="0"/>
    <x v="1"/>
  </r>
  <r>
    <n v="13"/>
    <s v="MIC"/>
    <n v="322296"/>
    <s v="Bizerte"/>
    <n v="73"/>
    <s v="Nord"/>
    <m/>
    <m/>
    <m/>
    <m/>
    <m/>
    <m/>
    <m/>
    <x v="3"/>
    <x v="2"/>
    <x v="0"/>
    <n v="2017"/>
    <n v="39.875"/>
    <n v="39.875"/>
    <n v="56.87"/>
    <n v="0"/>
    <n v="56.87"/>
    <x v="0"/>
    <x v="1"/>
  </r>
  <r>
    <n v="14"/>
    <s v="Tunicotex"/>
    <n v="390110"/>
    <s v="Menzel Bouzelfa"/>
    <n v="78"/>
    <s v="Nord"/>
    <m/>
    <m/>
    <m/>
    <m/>
    <m/>
    <m/>
    <m/>
    <x v="3"/>
    <x v="2"/>
    <x v="0"/>
    <n v="2019"/>
    <n v="235"/>
    <n v="235"/>
    <n v="160"/>
    <n v="160"/>
    <n v="0"/>
    <x v="0"/>
    <x v="1"/>
  </r>
  <r>
    <n v="15"/>
    <s v="Tunicotex"/>
    <n v="390111"/>
    <s v="Menzel Bouzelfa"/>
    <n v="78"/>
    <s v="Nord"/>
    <m/>
    <m/>
    <m/>
    <m/>
    <m/>
    <m/>
    <m/>
    <x v="3"/>
    <x v="2"/>
    <x v="0"/>
    <n v="2020"/>
    <n v="515"/>
    <n v="515"/>
    <n v="0"/>
    <n v="0"/>
    <n v="0"/>
    <x v="0"/>
    <x v="1"/>
  </r>
  <r>
    <n v="16"/>
    <s v="Taissir agricole"/>
    <n v="399660"/>
    <s v="Menzel Bouzelfa"/>
    <n v="78"/>
    <s v="Nord"/>
    <m/>
    <m/>
    <m/>
    <m/>
    <m/>
    <m/>
    <m/>
    <x v="10"/>
    <x v="2"/>
    <x v="0"/>
    <n v="2018"/>
    <n v="220"/>
    <n v="220"/>
    <n v="0"/>
    <n v="0"/>
    <n v="0"/>
    <x v="0"/>
    <x v="1"/>
  </r>
  <r>
    <n v="22"/>
    <s v="ONAS"/>
    <n v="355210"/>
    <s v="Nabeul"/>
    <n v="77"/>
    <s v="Nord"/>
    <m/>
    <m/>
    <m/>
    <m/>
    <m/>
    <m/>
    <m/>
    <x v="10"/>
    <x v="2"/>
    <x v="0"/>
    <n v="2020"/>
    <n v="121"/>
    <n v="121"/>
    <n v="0"/>
    <n v="0"/>
    <n v="0"/>
    <x v="0"/>
    <x v="1"/>
  </r>
  <r>
    <n v="23"/>
    <s v="Commune Nabeul"/>
    <n v="356031"/>
    <s v="Nabeul"/>
    <n v="77"/>
    <s v="Nord"/>
    <m/>
    <m/>
    <m/>
    <m/>
    <m/>
    <m/>
    <m/>
    <x v="7"/>
    <x v="2"/>
    <x v="0"/>
    <n v="2018"/>
    <n v="37.5"/>
    <n v="37.5"/>
    <n v="0"/>
    <n v="0"/>
    <n v="0"/>
    <x v="0"/>
    <x v="1"/>
  </r>
  <r>
    <n v="24"/>
    <s v="Salah toumi"/>
    <n v="358151"/>
    <s v="Nabeul"/>
    <n v="77"/>
    <s v="Nord"/>
    <m/>
    <m/>
    <m/>
    <m/>
    <m/>
    <m/>
    <m/>
    <x v="10"/>
    <x v="2"/>
    <x v="0"/>
    <n v="2018"/>
    <n v="19.5"/>
    <n v="19.5"/>
    <n v="31.2"/>
    <n v="11.3"/>
    <n v="19.899999999999999"/>
    <x v="0"/>
    <x v="1"/>
  </r>
  <r>
    <n v="25"/>
    <s v="Emna"/>
    <n v="369005"/>
    <s v="Nabeul"/>
    <n v="77"/>
    <s v="Nord"/>
    <m/>
    <m/>
    <m/>
    <m/>
    <m/>
    <m/>
    <m/>
    <x v="1"/>
    <x v="2"/>
    <x v="0"/>
    <n v="2019"/>
    <n v="149.81"/>
    <n v="149.81"/>
    <n v="152.56"/>
    <n v="152.56"/>
    <n v="0"/>
    <x v="0"/>
    <x v="1"/>
  </r>
  <r>
    <n v="26"/>
    <s v="École nationale de comondo"/>
    <n v="431050"/>
    <s v="Béja"/>
    <n v="74"/>
    <s v="Nord ouest"/>
    <m/>
    <m/>
    <m/>
    <m/>
    <m/>
    <m/>
    <m/>
    <x v="0"/>
    <x v="2"/>
    <x v="0"/>
    <n v="2020"/>
    <n v="151"/>
    <n v="151"/>
    <n v="0"/>
    <n v="0"/>
    <n v="0"/>
    <x v="0"/>
    <x v="1"/>
  </r>
  <r>
    <n v="27"/>
    <s v="Poulailler bouzid"/>
    <n v="369025"/>
    <s v="Nabeul"/>
    <n v="77"/>
    <s v="Nord"/>
    <m/>
    <m/>
    <m/>
    <m/>
    <m/>
    <m/>
    <m/>
    <x v="10"/>
    <x v="2"/>
    <x v="0"/>
    <n v="2017"/>
    <n v="40"/>
    <n v="40"/>
    <n v="192.08"/>
    <n v="153.66"/>
    <n v="38.420000000000016"/>
    <x v="0"/>
    <x v="1"/>
  </r>
  <r>
    <n v="28"/>
    <s v="Ettaoufik1"/>
    <n v="434122"/>
    <s v="Béja"/>
    <n v="74"/>
    <s v="Nord ouest"/>
    <m/>
    <m/>
    <m/>
    <m/>
    <m/>
    <m/>
    <m/>
    <x v="10"/>
    <x v="2"/>
    <x v="0"/>
    <n v="2020"/>
    <n v="187.3"/>
    <n v="187.3"/>
    <n v="0"/>
    <n v="0"/>
    <n v="0"/>
    <x v="0"/>
    <x v="1"/>
  </r>
  <r>
    <n v="29"/>
    <s v="Société Aziz et Mariem"/>
    <n v="429286"/>
    <s v="Béja"/>
    <n v="74"/>
    <s v="Nord ouest"/>
    <m/>
    <m/>
    <m/>
    <m/>
    <m/>
    <m/>
    <m/>
    <x v="10"/>
    <x v="2"/>
    <x v="0"/>
    <n v="2019"/>
    <n v="45.6"/>
    <n v="45.6"/>
    <n v="44"/>
    <n v="29"/>
    <n v="15"/>
    <x v="0"/>
    <x v="1"/>
  </r>
  <r>
    <n v="31"/>
    <s v="Ettaoufik2"/>
    <n v="434123"/>
    <s v="Béja"/>
    <n v="74"/>
    <s v="Nord ouest"/>
    <m/>
    <m/>
    <m/>
    <m/>
    <m/>
    <m/>
    <m/>
    <x v="10"/>
    <x v="2"/>
    <x v="0"/>
    <n v="2020"/>
    <n v="213"/>
    <n v="213"/>
    <n v="0"/>
    <n v="0"/>
    <n v="0"/>
    <x v="0"/>
    <x v="1"/>
  </r>
  <r>
    <n v="32"/>
    <s v="Ettaoufik3"/>
    <n v="434121"/>
    <s v="Béja"/>
    <n v="74"/>
    <s v="Nord ouest"/>
    <m/>
    <m/>
    <m/>
    <m/>
    <m/>
    <m/>
    <m/>
    <x v="10"/>
    <x v="2"/>
    <x v="0"/>
    <n v="2020"/>
    <n v="213"/>
    <n v="213"/>
    <n v="0"/>
    <n v="0"/>
    <n v="0"/>
    <x v="0"/>
    <x v="1"/>
  </r>
  <r>
    <n v="33"/>
    <s v="Testour 1"/>
    <n v="438088"/>
    <s v="Béja"/>
    <n v="74"/>
    <s v="Nord ouest"/>
    <m/>
    <m/>
    <m/>
    <m/>
    <m/>
    <m/>
    <m/>
    <x v="10"/>
    <x v="2"/>
    <x v="0"/>
    <n v="2020"/>
    <n v="310"/>
    <n v="310"/>
    <n v="0"/>
    <n v="0"/>
    <n v="0"/>
    <x v="0"/>
    <x v="1"/>
  </r>
  <r>
    <n v="34"/>
    <s v="Testour 2"/>
    <n v="438149"/>
    <s v="Béja"/>
    <n v="74"/>
    <s v="Nord ouest"/>
    <m/>
    <m/>
    <m/>
    <m/>
    <m/>
    <m/>
    <m/>
    <x v="10"/>
    <x v="2"/>
    <x v="0"/>
    <n v="2020"/>
    <n v="310.08"/>
    <n v="310.08"/>
    <n v="0"/>
    <n v="0"/>
    <n v="0"/>
    <x v="0"/>
    <x v="1"/>
  </r>
  <r>
    <n v="35"/>
    <s v="Testour 3"/>
    <n v="438093"/>
    <s v="Béja"/>
    <n v="74"/>
    <s v="Nord ouest"/>
    <m/>
    <m/>
    <m/>
    <m/>
    <m/>
    <m/>
    <m/>
    <x v="10"/>
    <x v="2"/>
    <x v="0"/>
    <n v="2020"/>
    <n v="310.08"/>
    <n v="310.08"/>
    <n v="0"/>
    <n v="0"/>
    <n v="0"/>
    <x v="0"/>
    <x v="1"/>
  </r>
  <r>
    <n v="36"/>
    <s v="Hôpital"/>
    <n v="460010"/>
    <s v="Jendouba"/>
    <m/>
    <s v="Nord ouest"/>
    <m/>
    <m/>
    <m/>
    <m/>
    <m/>
    <m/>
    <m/>
    <x v="0"/>
    <x v="2"/>
    <x v="0"/>
    <n v="2020"/>
    <n v="33.299999999999997"/>
    <n v="33.200000000000003"/>
    <n v="0"/>
    <n v="0"/>
    <n v="0"/>
    <x v="0"/>
    <x v="1"/>
  </r>
  <r>
    <n v="37"/>
    <s v="Société essaada"/>
    <n v="456830"/>
    <s v="Jendouba"/>
    <m/>
    <s v="Nord ouest"/>
    <m/>
    <m/>
    <m/>
    <m/>
    <m/>
    <m/>
    <m/>
    <x v="1"/>
    <x v="2"/>
    <x v="0"/>
    <n v="2020"/>
    <n v="53.2"/>
    <n v="53.3"/>
    <n v="0"/>
    <n v="0"/>
    <n v="0"/>
    <x v="0"/>
    <x v="1"/>
  </r>
  <r>
    <n v="40"/>
    <s v="Société ezzouhour"/>
    <n v="456050"/>
    <s v="Jendouba"/>
    <m/>
    <s v="Nord ouest"/>
    <m/>
    <m/>
    <m/>
    <m/>
    <m/>
    <m/>
    <m/>
    <x v="1"/>
    <x v="2"/>
    <x v="0"/>
    <n v="2019"/>
    <n v="41"/>
    <n v="41"/>
    <n v="0"/>
    <n v="0"/>
    <n v="0"/>
    <x v="0"/>
    <x v="1"/>
  </r>
  <r>
    <n v="41"/>
    <s v="Kokam+"/>
    <n v="528676"/>
    <s v="Siliana"/>
    <n v="72"/>
    <s v="Nord ouest"/>
    <m/>
    <m/>
    <m/>
    <m/>
    <m/>
    <m/>
    <m/>
    <x v="10"/>
    <x v="2"/>
    <x v="0"/>
    <n v="2018"/>
    <n v="274.27"/>
    <n v="274.27"/>
    <n v="612.95899999999995"/>
    <n v="445.31599999999997"/>
    <n v="167.64299999999997"/>
    <x v="0"/>
    <x v="1"/>
  </r>
  <r>
    <n v="42"/>
    <s v="Collège makthar"/>
    <n v="504065"/>
    <s v="Siliana"/>
    <n v="72"/>
    <s v="Nord ouest"/>
    <m/>
    <m/>
    <m/>
    <m/>
    <m/>
    <m/>
    <m/>
    <x v="0"/>
    <x v="2"/>
    <x v="0"/>
    <n v="2016"/>
    <n v="35"/>
    <n v="35"/>
    <n v="38.229999999999997"/>
    <n v="26.69"/>
    <n v="11.539999999999996"/>
    <x v="0"/>
    <x v="1"/>
  </r>
  <r>
    <n v="43"/>
    <s v="hypermarche Geant"/>
    <n v="94520"/>
    <s v="Ariana"/>
    <n v="61"/>
    <s v="Tunis"/>
    <m/>
    <m/>
    <m/>
    <m/>
    <m/>
    <m/>
    <m/>
    <x v="0"/>
    <x v="2"/>
    <x v="0"/>
    <n v="2020"/>
    <n v="1700"/>
    <n v="1700"/>
    <n v="0"/>
    <n v="0"/>
    <n v="0"/>
    <x v="0"/>
    <x v="1"/>
  </r>
  <r>
    <n v="44"/>
    <s v="IHE"/>
    <n v="22070"/>
    <s v="Tunis ville"/>
    <n v="60"/>
    <s v="Tunis"/>
    <m/>
    <m/>
    <m/>
    <m/>
    <m/>
    <m/>
    <m/>
    <x v="0"/>
    <x v="2"/>
    <x v="0"/>
    <n v="2020"/>
    <n v="27"/>
    <n v="27"/>
    <n v="0"/>
    <n v="0"/>
    <n v="0"/>
    <x v="0"/>
    <x v="1"/>
  </r>
  <r>
    <n v="46"/>
    <s v="SBF"/>
    <n v="44060"/>
    <s v="Tunis ville"/>
    <n v="60"/>
    <s v="Tunis"/>
    <m/>
    <m/>
    <m/>
    <m/>
    <m/>
    <m/>
    <m/>
    <x v="0"/>
    <x v="2"/>
    <x v="0"/>
    <n v="2020"/>
    <n v="22.68"/>
    <n v="22.67"/>
    <n v="0"/>
    <n v="0"/>
    <n v="0"/>
    <x v="0"/>
    <x v="1"/>
  </r>
  <r>
    <n v="47"/>
    <s v="SS Utique"/>
    <n v="327730"/>
    <s v="Bizerte"/>
    <n v="73"/>
    <s v="Nord"/>
    <m/>
    <m/>
    <m/>
    <m/>
    <m/>
    <m/>
    <m/>
    <x v="0"/>
    <x v="2"/>
    <x v="0"/>
    <n v="2020"/>
    <n v="48"/>
    <n v="48"/>
    <n v="0"/>
    <n v="0"/>
    <n v="0"/>
    <x v="0"/>
    <x v="1"/>
  </r>
  <r>
    <n v="48"/>
    <s v="Les jardins du Lac GP9"/>
    <n v="216116"/>
    <s v="Tunis ville"/>
    <n v="60"/>
    <s v="Tunis"/>
    <m/>
    <m/>
    <m/>
    <m/>
    <m/>
    <m/>
    <m/>
    <x v="0"/>
    <x v="2"/>
    <x v="0"/>
    <n v="2018"/>
    <n v="47.08"/>
    <n v="47.08"/>
    <n v="65.319000000000003"/>
    <n v="1"/>
    <n v="64.319000000000003"/>
    <x v="0"/>
    <x v="1"/>
  </r>
  <r>
    <n v="49"/>
    <s v="Grombalia A1"/>
    <n v="397600"/>
    <s v="Menzel Bouzelfa"/>
    <n v="78"/>
    <s v="Nord"/>
    <m/>
    <m/>
    <m/>
    <m/>
    <m/>
    <m/>
    <m/>
    <x v="0"/>
    <x v="2"/>
    <x v="0"/>
    <n v="2018"/>
    <n v="36.6"/>
    <n v="36.6"/>
    <n v="28.61"/>
    <n v="1"/>
    <n v="27.61"/>
    <x v="0"/>
    <x v="1"/>
  </r>
  <r>
    <n v="50"/>
    <s v="Station total ELjem"/>
    <n v="668019"/>
    <s v="Mahdia"/>
    <n v="82"/>
    <s v="Centre"/>
    <m/>
    <m/>
    <m/>
    <m/>
    <m/>
    <m/>
    <m/>
    <x v="0"/>
    <x v="2"/>
    <x v="0"/>
    <n v="2018"/>
    <n v="62.7"/>
    <n v="62.7"/>
    <n v="86.313999999999993"/>
    <n v="1"/>
    <n v="85.313999999999993"/>
    <x v="0"/>
    <x v="1"/>
  </r>
  <r>
    <n v="51"/>
    <s v="Station EL Borgine"/>
    <n v="584247"/>
    <s v="Monastir"/>
    <n v="81"/>
    <s v="Centre"/>
    <m/>
    <m/>
    <m/>
    <m/>
    <m/>
    <m/>
    <m/>
    <x v="0"/>
    <x v="2"/>
    <x v="0"/>
    <n v="2019"/>
    <n v="67.78"/>
    <n v="67.78"/>
    <n v="55.433"/>
    <n v="1"/>
    <n v="54.433"/>
    <x v="0"/>
    <x v="1"/>
  </r>
  <r>
    <n v="52"/>
    <s v="Station Andalous"/>
    <n v="94880"/>
    <s v="Ariana"/>
    <n v="61"/>
    <s v="Tunis"/>
    <m/>
    <m/>
    <m/>
    <m/>
    <m/>
    <m/>
    <m/>
    <x v="0"/>
    <x v="2"/>
    <x v="0"/>
    <n v="2020"/>
    <n v="25.5"/>
    <n v="25.5"/>
    <n v="0"/>
    <n v="0"/>
    <n v="0"/>
    <x v="0"/>
    <x v="1"/>
  </r>
  <r>
    <n v="53"/>
    <s v="Étiquettes et Accessoires"/>
    <n v="74510"/>
    <s v="Ariana"/>
    <n v="61"/>
    <s v="Tunis"/>
    <m/>
    <m/>
    <m/>
    <m/>
    <m/>
    <m/>
    <m/>
    <x v="3"/>
    <x v="2"/>
    <x v="0"/>
    <n v="2021"/>
    <n v="70.349999999999994"/>
    <n v="70.349999999999994"/>
    <n v="0"/>
    <n v="0"/>
    <n v="0"/>
    <x v="0"/>
    <x v="1"/>
  </r>
  <r>
    <n v="54"/>
    <s v="Bouchamaoui A R Industries"/>
    <n v="40010"/>
    <s v="Tunis ville"/>
    <n v="60"/>
    <s v="Tunis"/>
    <m/>
    <m/>
    <m/>
    <m/>
    <m/>
    <m/>
    <m/>
    <x v="0"/>
    <x v="2"/>
    <x v="0"/>
    <n v="2021"/>
    <n v="72"/>
    <n v="72"/>
    <n v="0"/>
    <n v="0"/>
    <n v="0"/>
    <x v="0"/>
    <x v="1"/>
  </r>
  <r>
    <n v="55"/>
    <s v="Albuhaira invest"/>
    <n v="50360"/>
    <s v="Tunis ville"/>
    <n v="60"/>
    <s v="Tunis"/>
    <m/>
    <m/>
    <m/>
    <m/>
    <m/>
    <m/>
    <m/>
    <x v="0"/>
    <x v="2"/>
    <x v="0"/>
    <n v="2021"/>
    <n v="14"/>
    <n v="14"/>
    <n v="0"/>
    <n v="0"/>
    <n v="0"/>
    <x v="0"/>
    <x v="1"/>
  </r>
  <r>
    <n v="56"/>
    <s v="Innorpi"/>
    <n v="26270"/>
    <s v="Tunis ville"/>
    <n v="60"/>
    <s v="Tunis"/>
    <m/>
    <m/>
    <m/>
    <m/>
    <m/>
    <m/>
    <m/>
    <x v="0"/>
    <x v="2"/>
    <x v="0"/>
    <n v="2021"/>
    <n v="40"/>
    <n v="40"/>
    <n v="50.843000000000004"/>
    <n v="39.5"/>
    <n v="11.343000000000004"/>
    <x v="0"/>
    <x v="1"/>
  </r>
  <r>
    <n v="57"/>
    <s v="APIA"/>
    <n v="26310"/>
    <s v="Tunis ville"/>
    <n v="60"/>
    <s v="Tunis"/>
    <m/>
    <m/>
    <m/>
    <m/>
    <m/>
    <m/>
    <m/>
    <x v="0"/>
    <x v="2"/>
    <x v="0"/>
    <n v="2020"/>
    <n v="10"/>
    <n v="10"/>
    <n v="8.1"/>
    <n v="2.13"/>
    <n v="5.97"/>
    <x v="0"/>
    <x v="1"/>
  </r>
  <r>
    <n v="58"/>
    <s v="OMMP"/>
    <n v="215075"/>
    <s v="Kram"/>
    <n v="69"/>
    <s v="Tunis"/>
    <m/>
    <m/>
    <m/>
    <m/>
    <m/>
    <m/>
    <m/>
    <x v="0"/>
    <x v="2"/>
    <x v="0"/>
    <n v="2020"/>
    <n v="600"/>
    <n v="600"/>
    <n v="560"/>
    <n v="560"/>
    <n v="0"/>
    <x v="0"/>
    <x v="1"/>
  </r>
  <r>
    <n v="59"/>
    <s v="Sndp nechi"/>
    <n v="36830"/>
    <s v="Tunis ville"/>
    <n v="60"/>
    <s v="Tunis"/>
    <m/>
    <m/>
    <m/>
    <m/>
    <m/>
    <m/>
    <m/>
    <x v="0"/>
    <x v="2"/>
    <x v="0"/>
    <n v="2019"/>
    <n v="6"/>
    <n v="6"/>
    <n v="1.5"/>
    <n v="1"/>
    <n v="0.5"/>
    <x v="0"/>
    <x v="1"/>
  </r>
  <r>
    <n v="61"/>
    <s v="BSB SA toyota"/>
    <n v="226530"/>
    <s v="Kram"/>
    <n v="69"/>
    <s v="Tunis"/>
    <m/>
    <m/>
    <m/>
    <m/>
    <m/>
    <m/>
    <m/>
    <x v="0"/>
    <x v="2"/>
    <x v="0"/>
    <n v="2015"/>
    <n v="10"/>
    <n v="10"/>
    <n v="0"/>
    <n v="0"/>
    <n v="0"/>
    <x v="0"/>
    <x v="1"/>
  </r>
  <r>
    <n v="64"/>
    <s v="STE SELECT FRUITS"/>
    <n v="178800"/>
    <s v="El Mourouj"/>
    <m/>
    <s v="Tunis"/>
    <m/>
    <m/>
    <m/>
    <m/>
    <m/>
    <m/>
    <m/>
    <x v="10"/>
    <x v="2"/>
    <x v="0"/>
    <n v="2016"/>
    <n v="150.75"/>
    <n v="150.75"/>
    <n v="0"/>
    <n v="0"/>
    <n v="0"/>
    <x v="0"/>
    <x v="1"/>
  </r>
  <r>
    <n v="65"/>
    <s v="Sndp sidi khlifa"/>
    <n v="618341"/>
    <s v="Sousse nord"/>
    <n v="80"/>
    <s v="Centre"/>
    <m/>
    <m/>
    <m/>
    <m/>
    <m/>
    <m/>
    <m/>
    <x v="0"/>
    <x v="2"/>
    <x v="0"/>
    <n v="2014"/>
    <n v="6"/>
    <n v="6"/>
    <n v="5.2"/>
    <n v="4.2"/>
    <n v="1"/>
    <x v="0"/>
    <x v="1"/>
  </r>
  <r>
    <n v="66"/>
    <s v="Sndp borjine"/>
    <n v="584249"/>
    <s v="Monastir"/>
    <n v="81"/>
    <s v="Centre"/>
    <m/>
    <m/>
    <m/>
    <m/>
    <m/>
    <m/>
    <m/>
    <x v="0"/>
    <x v="2"/>
    <x v="0"/>
    <n v="2020"/>
    <n v="6.5"/>
    <n v="6.5"/>
    <n v="4.5999999999999996"/>
    <n v="3.9"/>
    <n v="0.69999999999999973"/>
    <x v="0"/>
    <x v="1"/>
  </r>
  <r>
    <n v="67"/>
    <s v="Sndp mahdia"/>
    <n v="668018"/>
    <s v="Mahdia"/>
    <n v="82"/>
    <s v="Centre"/>
    <m/>
    <m/>
    <m/>
    <m/>
    <m/>
    <m/>
    <m/>
    <x v="0"/>
    <x v="2"/>
    <x v="0"/>
    <n v="2012"/>
    <n v="6.9"/>
    <n v="6.9"/>
    <n v="6.5"/>
    <n v="5"/>
    <n v="1.5"/>
    <x v="0"/>
    <x v="1"/>
  </r>
  <r>
    <n v="70"/>
    <s v="Sndp souk lahad"/>
    <n v="545090"/>
    <s v="Sousse"/>
    <m/>
    <s v="Centre"/>
    <m/>
    <m/>
    <m/>
    <m/>
    <m/>
    <m/>
    <m/>
    <x v="0"/>
    <x v="2"/>
    <x v="0"/>
    <n v="2013"/>
    <n v="6.5"/>
    <n v="6.5"/>
    <n v="0"/>
    <n v="0"/>
    <n v="0"/>
    <x v="0"/>
    <x v="1"/>
  </r>
  <r>
    <n v="71"/>
    <s v="Fawanis"/>
    <n v="548460"/>
    <s v="Sousse"/>
    <m/>
    <s v="Centre"/>
    <m/>
    <m/>
    <m/>
    <m/>
    <m/>
    <m/>
    <m/>
    <x v="7"/>
    <x v="2"/>
    <x v="0"/>
    <n v="2014"/>
    <n v="68"/>
    <n v="68"/>
    <n v="0"/>
    <n v="0"/>
    <n v="0"/>
    <x v="0"/>
    <x v="1"/>
  </r>
  <r>
    <n v="73"/>
    <s v="Oriental"/>
    <n v="541440"/>
    <s v="Sousse"/>
    <m/>
    <s v="Centre"/>
    <m/>
    <m/>
    <m/>
    <m/>
    <m/>
    <m/>
    <m/>
    <x v="7"/>
    <x v="2"/>
    <x v="0"/>
    <n v="2021"/>
    <n v="15"/>
    <n v="15"/>
    <n v="23"/>
    <n v="5"/>
    <n v="18"/>
    <x v="0"/>
    <x v="1"/>
  </r>
  <r>
    <n v="74"/>
    <s v="Cleers"/>
    <n v="537800"/>
    <s v="Sousse"/>
    <m/>
    <s v="Centre"/>
    <m/>
    <m/>
    <m/>
    <m/>
    <m/>
    <m/>
    <m/>
    <x v="0"/>
    <x v="2"/>
    <x v="0"/>
    <n v="2016"/>
    <n v="21"/>
    <n v="21"/>
    <n v="14.5"/>
    <n v="2.9"/>
    <n v="11.6"/>
    <x v="0"/>
    <x v="1"/>
  </r>
  <r>
    <n v="76"/>
    <s v="Crt Sousse"/>
    <n v="542155"/>
    <s v="Sousse"/>
    <m/>
    <s v="Centre"/>
    <m/>
    <m/>
    <m/>
    <m/>
    <m/>
    <m/>
    <m/>
    <x v="0"/>
    <x v="2"/>
    <x v="0"/>
    <n v="2019"/>
    <n v="10"/>
    <n v="10"/>
    <n v="10.7"/>
    <n v="10.7"/>
    <n v="0"/>
    <x v="0"/>
    <x v="1"/>
  </r>
  <r>
    <n v="81"/>
    <s v="Ifri-Sol"/>
    <n v="574145"/>
    <s v="Sousse nord"/>
    <n v="80"/>
    <s v="Centre"/>
    <m/>
    <m/>
    <m/>
    <m/>
    <m/>
    <m/>
    <m/>
    <x v="7"/>
    <x v="2"/>
    <x v="0"/>
    <n v="2017"/>
    <n v="148"/>
    <n v="148"/>
    <n v="244.3"/>
    <n v="236.17"/>
    <n v="8.1300000000000239"/>
    <x v="0"/>
    <x v="1"/>
  </r>
  <r>
    <n v="82"/>
    <s v="Creomoda"/>
    <n v="566737"/>
    <s v="Sousse nord"/>
    <n v="80"/>
    <s v="Centre"/>
    <m/>
    <m/>
    <m/>
    <m/>
    <m/>
    <m/>
    <m/>
    <x v="3"/>
    <x v="2"/>
    <x v="0"/>
    <n v="2012"/>
    <n v="50"/>
    <n v="50"/>
    <n v="0"/>
    <n v="0"/>
    <n v="0"/>
    <x v="0"/>
    <x v="1"/>
  </r>
  <r>
    <n v="84"/>
    <s v="Sodas"/>
    <n v="597030"/>
    <s v="Monastir"/>
    <n v="81"/>
    <s v="Centre"/>
    <m/>
    <m/>
    <m/>
    <m/>
    <m/>
    <m/>
    <m/>
    <x v="10"/>
    <x v="2"/>
    <x v="0"/>
    <n v="2020"/>
    <n v="150"/>
    <n v="150"/>
    <n v="160.12"/>
    <n v="98.4"/>
    <n v="61.72"/>
    <x v="0"/>
    <x v="1"/>
  </r>
  <r>
    <n v="85"/>
    <s v="Issatex"/>
    <n v="597002"/>
    <s v="Monastir"/>
    <n v="81"/>
    <s v="Centre"/>
    <m/>
    <m/>
    <m/>
    <m/>
    <m/>
    <m/>
    <m/>
    <x v="3"/>
    <x v="2"/>
    <x v="0"/>
    <n v="2017"/>
    <n v="85"/>
    <n v="85"/>
    <n v="0"/>
    <n v="0"/>
    <n v="0"/>
    <x v="0"/>
    <x v="1"/>
  </r>
  <r>
    <n v="86"/>
    <s v="Cettex"/>
    <n v="599005"/>
    <s v="Monastir"/>
    <n v="81"/>
    <s v="Centre"/>
    <m/>
    <m/>
    <m/>
    <m/>
    <m/>
    <m/>
    <m/>
    <x v="0"/>
    <x v="2"/>
    <x v="0"/>
    <n v="2016"/>
    <n v="22"/>
    <n v="22"/>
    <n v="19.84"/>
    <n v="19.84"/>
    <n v="0"/>
    <x v="0"/>
    <x v="1"/>
  </r>
  <r>
    <n v="87"/>
    <s v="Faculté des langues"/>
    <n v="644291"/>
    <s v="Mahdia"/>
    <n v="82"/>
    <s v="Centre"/>
    <m/>
    <m/>
    <m/>
    <m/>
    <m/>
    <m/>
    <m/>
    <x v="0"/>
    <x v="2"/>
    <x v="0"/>
    <n v="2020"/>
    <n v="21"/>
    <n v="21"/>
    <n v="0"/>
    <n v="0"/>
    <n v="0"/>
    <x v="0"/>
    <x v="1"/>
  </r>
  <r>
    <n v="88"/>
    <s v="Faculté informatique"/>
    <n v="641520"/>
    <s v="Mahdia"/>
    <n v="82"/>
    <s v="Centre"/>
    <m/>
    <m/>
    <m/>
    <m/>
    <m/>
    <m/>
    <m/>
    <x v="0"/>
    <x v="2"/>
    <x v="0"/>
    <n v="2016"/>
    <n v="25"/>
    <n v="25"/>
    <n v="0"/>
    <n v="0"/>
    <n v="0"/>
    <x v="0"/>
    <x v="1"/>
  </r>
  <r>
    <n v="90"/>
    <s v="Cte salkta des métaux"/>
    <n v="650111"/>
    <s v="Mahdia"/>
    <n v="82"/>
    <s v="Centre"/>
    <m/>
    <m/>
    <m/>
    <m/>
    <m/>
    <m/>
    <m/>
    <x v="9"/>
    <x v="2"/>
    <x v="0"/>
    <n v="2020"/>
    <n v="6.24"/>
    <n v="6.24"/>
    <n v="0"/>
    <n v="0"/>
    <n v="0"/>
    <x v="0"/>
    <x v="1"/>
  </r>
  <r>
    <n v="92"/>
    <s v="Shams technologie"/>
    <n v="696450"/>
    <s v="Kairouan Nord"/>
    <m/>
    <s v="Centre"/>
    <m/>
    <m/>
    <m/>
    <m/>
    <m/>
    <m/>
    <m/>
    <x v="0"/>
    <x v="2"/>
    <x v="0"/>
    <n v="2018"/>
    <n v="25"/>
    <n v="25"/>
    <n v="53.54"/>
    <n v="53.54"/>
    <n v="0"/>
    <x v="0"/>
    <x v="1"/>
  </r>
  <r>
    <n v="94"/>
    <s v="Hôpital laa"/>
    <n v="690200"/>
    <s v="Kairouan Nord"/>
    <m/>
    <s v="Centre"/>
    <m/>
    <m/>
    <m/>
    <m/>
    <m/>
    <m/>
    <m/>
    <x v="0"/>
    <x v="2"/>
    <x v="0"/>
    <n v="2014"/>
    <n v="25.6"/>
    <n v="25.6"/>
    <n v="0"/>
    <n v="0"/>
    <n v="0"/>
    <x v="0"/>
    <x v="1"/>
  </r>
  <r>
    <n v="95"/>
    <s v="Couvoir okba"/>
    <n v="693780"/>
    <s v="Kairouan"/>
    <m/>
    <s v="Centre"/>
    <m/>
    <m/>
    <m/>
    <m/>
    <m/>
    <m/>
    <m/>
    <x v="1"/>
    <x v="2"/>
    <x v="0"/>
    <n v="2018"/>
    <n v="30.42"/>
    <n v="30.42"/>
    <n v="0"/>
    <n v="0"/>
    <n v="0"/>
    <x v="0"/>
    <x v="1"/>
  </r>
  <r>
    <n v="97"/>
    <s v="Hôpital hajeb laayoun"/>
    <n v="689100"/>
    <s v="Kairouan"/>
    <m/>
    <s v="Centre"/>
    <m/>
    <m/>
    <m/>
    <m/>
    <m/>
    <m/>
    <m/>
    <x v="0"/>
    <x v="2"/>
    <x v="0"/>
    <n v="2019"/>
    <n v="40"/>
    <n v="40"/>
    <n v="0"/>
    <n v="0"/>
    <n v="0"/>
    <x v="0"/>
    <x v="1"/>
  </r>
  <r>
    <n v="99"/>
    <s v="ISSATK"/>
    <n v="672550"/>
    <s v="Kairouan"/>
    <m/>
    <s v="Centre"/>
    <m/>
    <m/>
    <m/>
    <m/>
    <m/>
    <m/>
    <m/>
    <x v="0"/>
    <x v="2"/>
    <x v="0"/>
    <n v="2020"/>
    <n v="33.26"/>
    <n v="33.26"/>
    <n v="0"/>
    <n v="0"/>
    <n v="0"/>
    <x v="0"/>
    <x v="1"/>
  </r>
  <r>
    <n v="102"/>
    <s v="RBC"/>
    <n v="616650"/>
    <s v="Moknine"/>
    <n v="84"/>
    <s v="Centre"/>
    <m/>
    <m/>
    <m/>
    <m/>
    <m/>
    <m/>
    <m/>
    <x v="3"/>
    <x v="2"/>
    <x v="0"/>
    <n v="2020"/>
    <n v="72"/>
    <n v="72"/>
    <n v="116.7"/>
    <n v="116.7"/>
    <n v="0"/>
    <x v="0"/>
    <x v="1"/>
  </r>
  <r>
    <n v="104"/>
    <s v="ENFAVET"/>
    <n v="621857"/>
    <s v="Moknine"/>
    <n v="84"/>
    <s v="Centre"/>
    <m/>
    <m/>
    <m/>
    <m/>
    <m/>
    <m/>
    <m/>
    <x v="3"/>
    <x v="2"/>
    <x v="0"/>
    <n v="2018"/>
    <n v="97.2"/>
    <n v="97.2"/>
    <n v="0"/>
    <n v="0"/>
    <n v="0"/>
    <x v="0"/>
    <x v="1"/>
  </r>
  <r>
    <n v="106"/>
    <s v="Demconstruct"/>
    <n v="620570"/>
    <s v="Moknine"/>
    <n v="84"/>
    <s v="Centre"/>
    <m/>
    <m/>
    <m/>
    <m/>
    <m/>
    <m/>
    <m/>
    <x v="9"/>
    <x v="2"/>
    <x v="0"/>
    <n v="2020"/>
    <n v="198.1"/>
    <n v="198.1"/>
    <n v="0"/>
    <n v="0"/>
    <n v="0"/>
    <x v="0"/>
    <x v="1"/>
  </r>
  <r>
    <n v="107"/>
    <s v="Demco knitwear"/>
    <n v="620345"/>
    <s v="Moknine"/>
    <n v="84"/>
    <s v="Centre"/>
    <m/>
    <m/>
    <m/>
    <m/>
    <m/>
    <m/>
    <m/>
    <x v="3"/>
    <x v="2"/>
    <x v="0"/>
    <n v="2017"/>
    <n v="445"/>
    <n v="445"/>
    <n v="79.52"/>
    <n v="71.62"/>
    <n v="7.8999999999999915"/>
    <x v="0"/>
    <x v="1"/>
  </r>
  <r>
    <n v="108"/>
    <s v="Demco jeanswear2"/>
    <n v="620202"/>
    <s v="Moknine"/>
    <n v="84"/>
    <s v="Centre"/>
    <m/>
    <m/>
    <m/>
    <m/>
    <m/>
    <m/>
    <m/>
    <x v="3"/>
    <x v="2"/>
    <x v="0"/>
    <n v="2019"/>
    <n v="351"/>
    <n v="351"/>
    <n v="2"/>
    <n v="1"/>
    <n v="1"/>
    <x v="0"/>
    <x v="1"/>
  </r>
  <r>
    <n v="109"/>
    <s v="Demco jeanswear1"/>
    <n v="620152"/>
    <s v="Moknine"/>
    <n v="84"/>
    <s v="Centre"/>
    <m/>
    <m/>
    <m/>
    <m/>
    <m/>
    <m/>
    <m/>
    <x v="3"/>
    <x v="2"/>
    <x v="0"/>
    <n v="2020"/>
    <n v="260.5"/>
    <n v="260.5"/>
    <n v="0"/>
    <n v="0"/>
    <n v="0"/>
    <x v="0"/>
    <x v="1"/>
  </r>
  <r>
    <n v="111"/>
    <s v="MSPE"/>
    <n v="618055"/>
    <s v="Moknine"/>
    <n v="84"/>
    <s v="Centre"/>
    <m/>
    <m/>
    <m/>
    <m/>
    <m/>
    <m/>
    <m/>
    <x v="7"/>
    <x v="2"/>
    <x v="0"/>
    <n v="2020"/>
    <n v="194.04"/>
    <n v="194.04"/>
    <n v="0"/>
    <n v="0"/>
    <n v="0"/>
    <x v="0"/>
    <x v="1"/>
  </r>
  <r>
    <n v="113"/>
    <s v="Sartex"/>
    <n v="628740"/>
    <s v="Moknine"/>
    <n v="84"/>
    <s v="Centre"/>
    <m/>
    <m/>
    <m/>
    <m/>
    <m/>
    <m/>
    <m/>
    <x v="3"/>
    <x v="2"/>
    <x v="0"/>
    <n v="2020"/>
    <n v="119"/>
    <n v="119"/>
    <n v="0"/>
    <n v="0"/>
    <n v="0"/>
    <x v="0"/>
    <x v="1"/>
  </r>
  <r>
    <n v="115"/>
    <s v="SMBSA elfawz chorbane"/>
    <n v="667080"/>
    <s v="Mahdia"/>
    <n v="82"/>
    <s v="Centre"/>
    <m/>
    <m/>
    <m/>
    <m/>
    <m/>
    <m/>
    <m/>
    <x v="10"/>
    <x v="2"/>
    <x v="0"/>
    <n v="2020"/>
    <n v="66.400000000000006"/>
    <n v="66.400000000000006"/>
    <n v="0"/>
    <n v="0"/>
    <n v="0"/>
    <x v="0"/>
    <x v="1"/>
  </r>
  <r>
    <n v="116"/>
    <s v="GDA portable entilaka"/>
    <n v="667050"/>
    <s v="Mahdia"/>
    <n v="82"/>
    <s v="Centre"/>
    <m/>
    <m/>
    <m/>
    <m/>
    <m/>
    <m/>
    <m/>
    <x v="10"/>
    <x v="2"/>
    <x v="0"/>
    <n v="2020"/>
    <n v="16"/>
    <n v="16"/>
    <n v="0"/>
    <n v="0"/>
    <n v="0"/>
    <x v="0"/>
    <x v="1"/>
  </r>
  <r>
    <n v="118"/>
    <s v="City meuble"/>
    <n v="850160"/>
    <s v="Sfax nord"/>
    <n v="87"/>
    <s v="Sfax"/>
    <m/>
    <m/>
    <m/>
    <m/>
    <m/>
    <m/>
    <m/>
    <x v="7"/>
    <x v="2"/>
    <x v="0"/>
    <n v="2020"/>
    <n v="70"/>
    <n v="70"/>
    <n v="85.6"/>
    <n v="14.5"/>
    <n v="71.099999999999994"/>
    <x v="0"/>
    <x v="1"/>
  </r>
  <r>
    <n v="119"/>
    <s v="Poulailler geagri"/>
    <n v="850100"/>
    <s v="Sfax nord"/>
    <n v="87"/>
    <s v="Sfax"/>
    <m/>
    <m/>
    <m/>
    <m/>
    <m/>
    <m/>
    <m/>
    <x v="10"/>
    <x v="2"/>
    <x v="0"/>
    <n v="1996"/>
    <n v="99.7"/>
    <n v="99.7"/>
    <n v="164.8"/>
    <n v="126.46"/>
    <n v="38.340000000000018"/>
    <x v="0"/>
    <x v="1"/>
  </r>
  <r>
    <n v="120"/>
    <s v="Simed"/>
    <n v="849560"/>
    <s v="Sfax nord"/>
    <n v="87"/>
    <s v="Sfax"/>
    <m/>
    <m/>
    <m/>
    <m/>
    <m/>
    <m/>
    <m/>
    <x v="4"/>
    <x v="2"/>
    <x v="0"/>
    <n v="2020"/>
    <n v="300"/>
    <n v="300"/>
    <n v="446.23"/>
    <n v="393.63"/>
    <n v="52.600000000000023"/>
    <x v="0"/>
    <x v="1"/>
  </r>
  <r>
    <n v="121"/>
    <s v="Simede"/>
    <n v="848330"/>
    <s v="Sfax nord"/>
    <n v="87"/>
    <s v="Sfax"/>
    <m/>
    <m/>
    <m/>
    <m/>
    <m/>
    <m/>
    <m/>
    <x v="9"/>
    <x v="2"/>
    <x v="0"/>
    <n v="2020"/>
    <n v="27"/>
    <n v="27"/>
    <n v="0"/>
    <n v="0"/>
    <n v="0"/>
    <x v="0"/>
    <x v="1"/>
  </r>
  <r>
    <n v="122"/>
    <s v="Alvéoles"/>
    <n v="846478"/>
    <s v="Sfax nord"/>
    <n v="87"/>
    <s v="Sfax"/>
    <m/>
    <m/>
    <m/>
    <m/>
    <m/>
    <m/>
    <m/>
    <x v="6"/>
    <x v="2"/>
    <x v="0"/>
    <n v="2018"/>
    <n v="199.7"/>
    <n v="199.7"/>
    <n v="0"/>
    <n v="0"/>
    <n v="0"/>
    <x v="0"/>
    <x v="1"/>
  </r>
  <r>
    <n v="123"/>
    <s v="Poulailler Khalil chaabene"/>
    <n v="846565"/>
    <s v="Sfax nord"/>
    <n v="87"/>
    <s v="Sfax"/>
    <m/>
    <m/>
    <m/>
    <m/>
    <m/>
    <m/>
    <m/>
    <x v="10"/>
    <x v="2"/>
    <x v="0"/>
    <n v="2018"/>
    <n v="40"/>
    <n v="40"/>
    <n v="49.5"/>
    <n v="40.1"/>
    <n v="9.3999999999999986"/>
    <x v="0"/>
    <x v="1"/>
  </r>
  <r>
    <n v="124"/>
    <s v="Ferme gargouri"/>
    <n v="852180"/>
    <s v="Sfax nord"/>
    <n v="87"/>
    <s v="Sfax"/>
    <m/>
    <m/>
    <m/>
    <m/>
    <m/>
    <m/>
    <m/>
    <x v="10"/>
    <x v="2"/>
    <x v="0"/>
    <n v="2019"/>
    <n v="12"/>
    <n v="12"/>
    <n v="12.34"/>
    <n v="3.44"/>
    <n v="8.9"/>
    <x v="0"/>
    <x v="1"/>
  </r>
  <r>
    <n v="125"/>
    <s v="Ferme gargouri 2"/>
    <n v="850235"/>
    <s v="Sfax nord"/>
    <n v="87"/>
    <s v="Sfax"/>
    <m/>
    <m/>
    <m/>
    <m/>
    <m/>
    <m/>
    <m/>
    <x v="10"/>
    <x v="2"/>
    <x v="0"/>
    <n v="2019"/>
    <n v="12"/>
    <n v="12"/>
    <n v="11.5"/>
    <n v="10.4"/>
    <n v="1.0999999999999996"/>
    <x v="0"/>
    <x v="1"/>
  </r>
  <r>
    <n v="126"/>
    <s v="Ferme choisie"/>
    <n v="852239"/>
    <s v="Sfax nord"/>
    <n v="87"/>
    <s v="Sfax"/>
    <m/>
    <m/>
    <m/>
    <m/>
    <m/>
    <m/>
    <m/>
    <x v="10"/>
    <x v="2"/>
    <x v="0"/>
    <n v="2020"/>
    <n v="49.49"/>
    <n v="49.49"/>
    <n v="72.254000000000005"/>
    <n v="52.774999999999999"/>
    <n v="19.479000000000006"/>
    <x v="0"/>
    <x v="1"/>
  </r>
  <r>
    <n v="127"/>
    <s v="MAS"/>
    <n v="852006"/>
    <s v="Sfax nord"/>
    <n v="87"/>
    <s v="Sfax"/>
    <m/>
    <m/>
    <m/>
    <m/>
    <m/>
    <m/>
    <m/>
    <x v="9"/>
    <x v="2"/>
    <x v="0"/>
    <n v="2020"/>
    <n v="182"/>
    <n v="182"/>
    <n v="155.74"/>
    <n v="143.4"/>
    <n v="12.340000000000003"/>
    <x v="0"/>
    <x v="1"/>
  </r>
  <r>
    <n v="128"/>
    <s v="MAS"/>
    <n v="852006"/>
    <s v="Sfax nord"/>
    <n v="87"/>
    <s v="Sfax"/>
    <m/>
    <m/>
    <m/>
    <m/>
    <m/>
    <m/>
    <m/>
    <x v="9"/>
    <x v="2"/>
    <x v="0"/>
    <n v="2017"/>
    <n v="200"/>
    <n v="200"/>
    <n v="0"/>
    <n v="0"/>
    <n v="0"/>
    <x v="0"/>
    <x v="1"/>
  </r>
  <r>
    <n v="130"/>
    <s v="Super mousse 3"/>
    <n v="847720"/>
    <s v="Sfax nord"/>
    <n v="87"/>
    <s v="Sfax"/>
    <m/>
    <m/>
    <m/>
    <m/>
    <m/>
    <m/>
    <m/>
    <x v="7"/>
    <x v="2"/>
    <x v="0"/>
    <n v="2016"/>
    <n v="99.77"/>
    <n v="99.77"/>
    <n v="0"/>
    <n v="0"/>
    <n v="0"/>
    <x v="0"/>
    <x v="1"/>
  </r>
  <r>
    <n v="131"/>
    <s v="Super mousse 1"/>
    <n v="847680"/>
    <s v="Sfax nord"/>
    <n v="87"/>
    <s v="Sfax"/>
    <m/>
    <m/>
    <m/>
    <m/>
    <m/>
    <m/>
    <m/>
    <x v="7"/>
    <x v="2"/>
    <x v="0"/>
    <n v="2019"/>
    <n v="159.9"/>
    <n v="159.9"/>
    <n v="0"/>
    <n v="0"/>
    <n v="0"/>
    <x v="0"/>
    <x v="1"/>
  </r>
  <r>
    <n v="132"/>
    <s v="Super mousse 2"/>
    <n v="847660"/>
    <s v="Sfax nord"/>
    <n v="87"/>
    <s v="Sfax"/>
    <m/>
    <m/>
    <m/>
    <m/>
    <m/>
    <m/>
    <m/>
    <x v="7"/>
    <x v="2"/>
    <x v="0"/>
    <n v="2018"/>
    <n v="159.9"/>
    <n v="159.9"/>
    <n v="0"/>
    <n v="0"/>
    <n v="0"/>
    <x v="0"/>
    <x v="1"/>
  </r>
  <r>
    <n v="133"/>
    <s v="Logement Emna ennifar"/>
    <n v="844840"/>
    <s v="Sfax nord"/>
    <n v="87"/>
    <s v="Sfax"/>
    <m/>
    <m/>
    <m/>
    <m/>
    <m/>
    <m/>
    <m/>
    <x v="2"/>
    <x v="2"/>
    <x v="0"/>
    <n v="2020"/>
    <n v="15"/>
    <n v="15"/>
    <n v="0"/>
    <n v="0"/>
    <n v="0"/>
    <x v="0"/>
    <x v="1"/>
  </r>
  <r>
    <n v="134"/>
    <s v="Ennifar Fathi"/>
    <n v="844850"/>
    <s v="Sfax nord"/>
    <n v="87"/>
    <s v="Sfax"/>
    <m/>
    <m/>
    <m/>
    <m/>
    <m/>
    <m/>
    <m/>
    <x v="2"/>
    <x v="2"/>
    <x v="0"/>
    <n v="2018"/>
    <n v="45"/>
    <n v="45"/>
    <n v="41.4"/>
    <n v="37.31"/>
    <n v="4.0899999999999963"/>
    <x v="0"/>
    <x v="1"/>
  </r>
  <r>
    <n v="135"/>
    <s v="Nouvelle imprimerie du sud"/>
    <n v="842360"/>
    <s v="Sfax nord"/>
    <n v="87"/>
    <s v="Sfax"/>
    <m/>
    <m/>
    <m/>
    <m/>
    <m/>
    <m/>
    <m/>
    <x v="6"/>
    <x v="2"/>
    <x v="0"/>
    <n v="2020"/>
    <n v="99.66"/>
    <n v="99.66"/>
    <n v="0"/>
    <n v="0"/>
    <n v="0"/>
    <x v="0"/>
    <x v="1"/>
  </r>
  <r>
    <n v="136"/>
    <s v="Nova print"/>
    <n v="842730"/>
    <s v="Sfax nord"/>
    <n v="87"/>
    <s v="Sfax"/>
    <m/>
    <m/>
    <m/>
    <m/>
    <m/>
    <m/>
    <m/>
    <x v="6"/>
    <x v="2"/>
    <x v="0"/>
    <n v="2020"/>
    <n v="184"/>
    <n v="184"/>
    <n v="0"/>
    <n v="0"/>
    <n v="0"/>
    <x v="0"/>
    <x v="1"/>
  </r>
  <r>
    <n v="137"/>
    <s v="Ste FORPLAST PLUS"/>
    <n v="844890"/>
    <s v="Sfax nord"/>
    <n v="87"/>
    <s v="Sfax"/>
    <m/>
    <m/>
    <m/>
    <m/>
    <m/>
    <m/>
    <m/>
    <x v="0"/>
    <x v="2"/>
    <x v="0"/>
    <n v="2020"/>
    <n v="39.33"/>
    <n v="39.33"/>
    <n v="0"/>
    <n v="0"/>
    <n v="0"/>
    <x v="0"/>
    <x v="1"/>
  </r>
  <r>
    <n v="138"/>
    <s v="Omrane selem"/>
    <n v="844540"/>
    <s v="Sfax nord"/>
    <n v="87"/>
    <s v="Sfax"/>
    <m/>
    <m/>
    <m/>
    <m/>
    <m/>
    <m/>
    <m/>
    <x v="9"/>
    <x v="2"/>
    <x v="0"/>
    <n v="2014"/>
    <n v="87.1"/>
    <n v="87.1"/>
    <n v="72.87"/>
    <n v="41.11"/>
    <n v="31.760000000000005"/>
    <x v="0"/>
    <x v="1"/>
  </r>
  <r>
    <n v="140"/>
    <s v="Pompage Gargouri"/>
    <n v="861170"/>
    <s v="Sfax sud"/>
    <n v="91"/>
    <s v="Sfax"/>
    <m/>
    <m/>
    <m/>
    <m/>
    <m/>
    <m/>
    <m/>
    <x v="10"/>
    <x v="2"/>
    <x v="0"/>
    <n v="2020"/>
    <n v="12"/>
    <n v="12"/>
    <n v="24.58"/>
    <n v="22.86"/>
    <n v="1.7199999999999989"/>
    <x v="0"/>
    <x v="1"/>
  </r>
  <r>
    <n v="141"/>
    <s v="Dagdoug frigo"/>
    <n v="862760"/>
    <s v="Sfax sud"/>
    <n v="91"/>
    <s v="Sfax"/>
    <m/>
    <m/>
    <m/>
    <m/>
    <m/>
    <m/>
    <m/>
    <x v="9"/>
    <x v="2"/>
    <x v="0"/>
    <n v="2020"/>
    <n v="27.28"/>
    <n v="27.28"/>
    <n v="53.75"/>
    <n v="18.54"/>
    <n v="35.21"/>
    <x v="0"/>
    <x v="1"/>
  </r>
  <r>
    <n v="143"/>
    <s v="CETIP"/>
    <n v="868250"/>
    <s v="Sfax sud"/>
    <n v="91"/>
    <s v="Sfax"/>
    <m/>
    <m/>
    <m/>
    <m/>
    <m/>
    <m/>
    <m/>
    <x v="4"/>
    <x v="2"/>
    <x v="0"/>
    <n v="2019"/>
    <n v="156.78"/>
    <n v="156.78"/>
    <n v="0"/>
    <n v="0"/>
    <n v="0"/>
    <x v="0"/>
    <x v="1"/>
  </r>
  <r>
    <n v="144"/>
    <s v="EMS"/>
    <n v="869030"/>
    <s v="Sfax sud"/>
    <n v="91"/>
    <s v="Sfax"/>
    <m/>
    <m/>
    <m/>
    <m/>
    <m/>
    <m/>
    <m/>
    <x v="9"/>
    <x v="2"/>
    <x v="0"/>
    <n v="2017"/>
    <n v="417.36"/>
    <n v="417.36"/>
    <n v="0"/>
    <n v="0"/>
    <n v="0"/>
    <x v="0"/>
    <x v="1"/>
  </r>
  <r>
    <n v="145"/>
    <s v="Henkel"/>
    <n v="869040"/>
    <s v="Sfax sud"/>
    <n v="91"/>
    <s v="Sfax"/>
    <m/>
    <m/>
    <m/>
    <m/>
    <m/>
    <m/>
    <m/>
    <x v="4"/>
    <x v="2"/>
    <x v="0"/>
    <n v="2015"/>
    <n v="92.22"/>
    <n v="92.23"/>
    <n v="135.76499999999999"/>
    <n v="135.76499999999999"/>
    <n v="0"/>
    <x v="0"/>
    <x v="1"/>
  </r>
  <r>
    <n v="146"/>
    <s v="Henkel"/>
    <n v="869040"/>
    <s v="Sfax sud"/>
    <n v="91"/>
    <s v="Sfax"/>
    <m/>
    <m/>
    <m/>
    <m/>
    <m/>
    <m/>
    <m/>
    <x v="4"/>
    <x v="2"/>
    <x v="0"/>
    <n v="2019"/>
    <n v="101.08"/>
    <n v="101.08"/>
    <n v="0"/>
    <n v="0"/>
    <n v="0"/>
    <x v="0"/>
    <x v="1"/>
  </r>
  <r>
    <n v="147"/>
    <s v="ISA1"/>
    <n v="869290"/>
    <s v="Sfax sud"/>
    <n v="91"/>
    <s v="Sfax"/>
    <m/>
    <m/>
    <m/>
    <m/>
    <m/>
    <m/>
    <m/>
    <x v="3"/>
    <x v="2"/>
    <x v="0"/>
    <n v="2016"/>
    <n v="75.599999999999994"/>
    <n v="75.599999999999994"/>
    <n v="0"/>
    <n v="0"/>
    <n v="0"/>
    <x v="0"/>
    <x v="1"/>
  </r>
  <r>
    <n v="148"/>
    <s v="ISA2"/>
    <n v="869290"/>
    <s v="Sfax sud"/>
    <n v="91"/>
    <s v="Sfax"/>
    <m/>
    <m/>
    <m/>
    <m/>
    <m/>
    <m/>
    <m/>
    <x v="3"/>
    <x v="2"/>
    <x v="0"/>
    <n v="2020"/>
    <n v="157.94999999999999"/>
    <n v="157.94999999999999"/>
    <n v="0"/>
    <n v="0"/>
    <n v="0"/>
    <x v="0"/>
    <x v="1"/>
  </r>
  <r>
    <n v="149"/>
    <s v="Huila"/>
    <n v="805070"/>
    <s v="Sfax sud"/>
    <n v="91"/>
    <s v="Sfax"/>
    <m/>
    <m/>
    <m/>
    <m/>
    <m/>
    <m/>
    <m/>
    <x v="1"/>
    <x v="2"/>
    <x v="0"/>
    <n v="2019"/>
    <n v="25.175000000000001"/>
    <n v="25.175000000000001"/>
    <n v="36.619999999999997"/>
    <n v="18.760000000000002"/>
    <n v="17.859999999999996"/>
    <x v="0"/>
    <x v="1"/>
  </r>
  <r>
    <n v="150"/>
    <s v="Poulailler m'essedi Faouzi"/>
    <n v="864250"/>
    <s v="Sfax sud"/>
    <n v="91"/>
    <s v="Sfax"/>
    <m/>
    <m/>
    <m/>
    <m/>
    <m/>
    <m/>
    <m/>
    <x v="10"/>
    <x v="2"/>
    <x v="0"/>
    <n v="2018"/>
    <n v="153"/>
    <n v="153"/>
    <n v="175.2"/>
    <n v="23.77"/>
    <n v="151.42999999999998"/>
    <x v="0"/>
    <x v="1"/>
  </r>
  <r>
    <n v="153"/>
    <s v="SID"/>
    <n v="869540"/>
    <s v="Sfax sud"/>
    <n v="91"/>
    <s v="Sfax"/>
    <m/>
    <m/>
    <m/>
    <m/>
    <m/>
    <m/>
    <m/>
    <x v="9"/>
    <x v="2"/>
    <x v="0"/>
    <n v="2019"/>
    <n v="203.01"/>
    <n v="203.01"/>
    <n v="0"/>
    <n v="0"/>
    <n v="0"/>
    <x v="0"/>
    <x v="1"/>
  </r>
  <r>
    <n v="154"/>
    <s v="SORATOL"/>
    <n v="869460"/>
    <s v="Sfax sud"/>
    <n v="91"/>
    <s v="Sfax"/>
    <m/>
    <m/>
    <m/>
    <m/>
    <m/>
    <m/>
    <m/>
    <x v="9"/>
    <x v="2"/>
    <x v="0"/>
    <n v="2015"/>
    <n v="75"/>
    <n v="75"/>
    <n v="113.57"/>
    <n v="73.61"/>
    <n v="39.959999999999994"/>
    <x v="0"/>
    <x v="1"/>
  </r>
  <r>
    <n v="155"/>
    <s v="SORETOL"/>
    <n v="869460"/>
    <s v="Sfax sud"/>
    <n v="91"/>
    <s v="Sfax"/>
    <m/>
    <m/>
    <m/>
    <m/>
    <m/>
    <m/>
    <m/>
    <x v="9"/>
    <x v="2"/>
    <x v="0"/>
    <n v="2015"/>
    <n v="101"/>
    <n v="101"/>
    <n v="149.96"/>
    <n v="96.15"/>
    <n v="53.81"/>
    <x v="0"/>
    <x v="1"/>
  </r>
  <r>
    <n v="156"/>
    <s v="LEADER FOOD"/>
    <n v="870301"/>
    <s v="Sfax sud"/>
    <n v="91"/>
    <s v="Sfax"/>
    <m/>
    <m/>
    <m/>
    <m/>
    <m/>
    <m/>
    <m/>
    <x v="1"/>
    <x v="2"/>
    <x v="0"/>
    <n v="2001"/>
    <n v="36"/>
    <n v="36"/>
    <n v="0"/>
    <n v="0"/>
    <n v="0"/>
    <x v="0"/>
    <x v="1"/>
  </r>
  <r>
    <n v="157"/>
    <s v="Poulet meher messedi"/>
    <n v="864560"/>
    <s v="Sfax sud"/>
    <n v="91"/>
    <s v="Sfax"/>
    <m/>
    <m/>
    <m/>
    <m/>
    <m/>
    <m/>
    <m/>
    <x v="10"/>
    <x v="2"/>
    <x v="0"/>
    <n v="2009"/>
    <n v="150"/>
    <n v="150"/>
    <n v="100.45"/>
    <n v="66.16"/>
    <n v="34.290000000000006"/>
    <x v="0"/>
    <x v="1"/>
  </r>
  <r>
    <n v="162"/>
    <s v="Emna agricole"/>
    <n v="876490"/>
    <s v="Mahrès"/>
    <n v="65"/>
    <s v="Sfax"/>
    <m/>
    <m/>
    <m/>
    <m/>
    <m/>
    <m/>
    <m/>
    <x v="10"/>
    <x v="2"/>
    <x v="0"/>
    <n v="2013"/>
    <n v="65.08"/>
    <n v="65.08"/>
    <n v="205.7"/>
    <n v="205.7"/>
    <n v="0"/>
    <x v="0"/>
    <x v="1"/>
  </r>
  <r>
    <n v="163"/>
    <s v="Sonede gharaiba"/>
    <n v="876440"/>
    <s v="Mahrès"/>
    <n v="65"/>
    <s v="Sfax"/>
    <m/>
    <m/>
    <m/>
    <m/>
    <m/>
    <m/>
    <m/>
    <x v="10"/>
    <x v="2"/>
    <x v="0"/>
    <n v="2010"/>
    <n v="10"/>
    <n v="10"/>
    <n v="17"/>
    <n v="17"/>
    <n v="0"/>
    <x v="0"/>
    <x v="1"/>
  </r>
  <r>
    <n v="165"/>
    <s v="Ste DAS"/>
    <n v="877265"/>
    <s v="Mahrès"/>
    <n v="65"/>
    <s v="Sfax"/>
    <m/>
    <m/>
    <m/>
    <m/>
    <m/>
    <m/>
    <m/>
    <x v="10"/>
    <x v="2"/>
    <x v="0"/>
    <n v="2017"/>
    <n v="24"/>
    <n v="24"/>
    <n v="0"/>
    <n v="0"/>
    <n v="0"/>
    <x v="0"/>
    <x v="1"/>
  </r>
  <r>
    <n v="170"/>
    <s v="Poulailler Mustapha chiha"/>
    <n v="874380"/>
    <s v="Mahrès"/>
    <n v="65"/>
    <s v="Sfax"/>
    <m/>
    <m/>
    <m/>
    <m/>
    <m/>
    <m/>
    <m/>
    <x v="10"/>
    <x v="2"/>
    <x v="0"/>
    <n v="2020"/>
    <n v="25"/>
    <n v="25"/>
    <n v="3.15"/>
    <n v="3.15"/>
    <n v="0"/>
    <x v="0"/>
    <x v="1"/>
  </r>
  <r>
    <n v="171"/>
    <s v="SOCEPA"/>
    <n v="808220"/>
    <s v="Sfax ville"/>
    <n v="93"/>
    <s v="Sfax"/>
    <m/>
    <m/>
    <m/>
    <m/>
    <m/>
    <m/>
    <m/>
    <x v="1"/>
    <x v="2"/>
    <x v="0"/>
    <n v="1987"/>
    <n v="180"/>
    <n v="180"/>
    <n v="0"/>
    <n v="0"/>
    <n v="0"/>
    <x v="0"/>
    <x v="1"/>
  </r>
  <r>
    <n v="172"/>
    <s v="Sorimex"/>
    <n v="804380"/>
    <s v="Sfax ville"/>
    <n v="93"/>
    <s v="Sfax"/>
    <m/>
    <m/>
    <m/>
    <m/>
    <m/>
    <m/>
    <m/>
    <x v="0"/>
    <x v="2"/>
    <x v="0"/>
    <n v="1960"/>
    <n v="141.21"/>
    <n v="141.21"/>
    <n v="0"/>
    <n v="0"/>
    <n v="0"/>
    <x v="0"/>
    <x v="1"/>
  </r>
  <r>
    <n v="173"/>
    <s v="STIPLAST"/>
    <n v="814580"/>
    <s v="Sfax ville"/>
    <n v="93"/>
    <s v="Sfax"/>
    <m/>
    <m/>
    <m/>
    <m/>
    <m/>
    <m/>
    <m/>
    <x v="0"/>
    <x v="2"/>
    <x v="0"/>
    <n v="1960"/>
    <n v="60"/>
    <n v="60"/>
    <n v="88.927000000000007"/>
    <n v="66.2"/>
    <n v="22.727000000000004"/>
    <x v="0"/>
    <x v="1"/>
  </r>
  <r>
    <n v="174"/>
    <s v="Designe Mode"/>
    <n v="813291"/>
    <s v="Sfax ville"/>
    <n v="93"/>
    <s v="Sfax"/>
    <m/>
    <m/>
    <m/>
    <m/>
    <m/>
    <m/>
    <m/>
    <x v="3"/>
    <x v="2"/>
    <x v="0"/>
    <n v="1960"/>
    <n v="39.270000000000003"/>
    <n v="39.270000000000003"/>
    <n v="0"/>
    <n v="0"/>
    <n v="0"/>
    <x v="0"/>
    <x v="1"/>
  </r>
  <r>
    <n v="175"/>
    <s v="EVA"/>
    <n v="816430"/>
    <s v="Sfax ville"/>
    <n v="93"/>
    <s v="Sfax"/>
    <m/>
    <m/>
    <m/>
    <m/>
    <m/>
    <m/>
    <m/>
    <x v="7"/>
    <x v="2"/>
    <x v="0"/>
    <n v="2019"/>
    <n v="60"/>
    <n v="60"/>
    <n v="0"/>
    <n v="0"/>
    <n v="0"/>
    <x v="0"/>
    <x v="1"/>
  </r>
  <r>
    <n v="176"/>
    <s v="Ste FIRAS"/>
    <n v="816590"/>
    <s v="Sfax ville"/>
    <n v="93"/>
    <s v="Sfax"/>
    <m/>
    <m/>
    <m/>
    <m/>
    <m/>
    <m/>
    <m/>
    <x v="7"/>
    <x v="2"/>
    <x v="0"/>
    <n v="2020"/>
    <n v="40"/>
    <n v="40"/>
    <n v="62.27"/>
    <n v="1"/>
    <n v="61.27"/>
    <x v="0"/>
    <x v="1"/>
  </r>
  <r>
    <n v="177"/>
    <s v="Sivo"/>
    <n v="814310"/>
    <s v="Sfax ville"/>
    <n v="93"/>
    <s v="Sfax"/>
    <m/>
    <m/>
    <m/>
    <m/>
    <m/>
    <m/>
    <m/>
    <x v="7"/>
    <x v="2"/>
    <x v="0"/>
    <n v="2020"/>
    <n v="127.075"/>
    <n v="127.075"/>
    <n v="0"/>
    <n v="0"/>
    <n v="0"/>
    <x v="0"/>
    <x v="1"/>
  </r>
  <r>
    <n v="178"/>
    <s v="Cotufas"/>
    <n v="814550"/>
    <s v="Sfax ville"/>
    <n v="93"/>
    <s v="Sfax"/>
    <m/>
    <m/>
    <m/>
    <m/>
    <m/>
    <m/>
    <m/>
    <x v="7"/>
    <x v="2"/>
    <x v="0"/>
    <n v="2015"/>
    <n v="128.06"/>
    <n v="128.06"/>
    <n v="0"/>
    <n v="0"/>
    <n v="0"/>
    <x v="0"/>
    <x v="1"/>
  </r>
  <r>
    <n v="180"/>
    <s v="MPBS"/>
    <n v="834700"/>
    <s v="Sfax ville"/>
    <n v="93"/>
    <s v="Sfax"/>
    <m/>
    <m/>
    <m/>
    <m/>
    <m/>
    <m/>
    <m/>
    <x v="7"/>
    <x v="2"/>
    <x v="0"/>
    <n v="2020"/>
    <n v="110"/>
    <n v="110"/>
    <n v="104.5"/>
    <n v="53.7"/>
    <n v="50.8"/>
    <x v="0"/>
    <x v="1"/>
  </r>
  <r>
    <n v="181"/>
    <s v="SOPAL"/>
    <n v="834670"/>
    <s v="Sfax ville"/>
    <n v="93"/>
    <s v="Sfax"/>
    <m/>
    <m/>
    <m/>
    <m/>
    <m/>
    <m/>
    <m/>
    <x v="9"/>
    <x v="2"/>
    <x v="0"/>
    <n v="2019"/>
    <n v="99.51"/>
    <n v="99.51"/>
    <n v="0"/>
    <n v="0"/>
    <n v="0"/>
    <x v="0"/>
    <x v="1"/>
  </r>
  <r>
    <n v="182"/>
    <s v="Kallel Lassaad"/>
    <n v="835430"/>
    <s v="Sfax ville"/>
    <n v="93"/>
    <s v="Sfax"/>
    <m/>
    <m/>
    <m/>
    <m/>
    <m/>
    <m/>
    <m/>
    <x v="1"/>
    <x v="2"/>
    <x v="0"/>
    <n v="2020"/>
    <n v="90.21"/>
    <n v="90.21"/>
    <n v="96.7"/>
    <n v="59.55"/>
    <n v="37.150000000000006"/>
    <x v="0"/>
    <x v="1"/>
  </r>
  <r>
    <n v="183"/>
    <s v="Golden fish"/>
    <n v="835740"/>
    <s v="Sfax ville"/>
    <n v="93"/>
    <s v="Sfax"/>
    <m/>
    <m/>
    <m/>
    <m/>
    <m/>
    <m/>
    <m/>
    <x v="0"/>
    <x v="2"/>
    <x v="0"/>
    <n v="2020"/>
    <n v="545.02"/>
    <n v="545.02"/>
    <n v="0"/>
    <n v="0"/>
    <n v="0"/>
    <x v="0"/>
    <x v="1"/>
  </r>
  <r>
    <n v="184"/>
    <s v="SOTUP"/>
    <n v="834320"/>
    <s v="Sfax ville"/>
    <n v="93"/>
    <s v="Sfax"/>
    <m/>
    <m/>
    <m/>
    <m/>
    <m/>
    <m/>
    <m/>
    <x v="4"/>
    <x v="2"/>
    <x v="0"/>
    <n v="2020"/>
    <n v="50.63"/>
    <n v="50.63"/>
    <n v="0"/>
    <n v="0"/>
    <n v="0"/>
    <x v="0"/>
    <x v="1"/>
  </r>
  <r>
    <n v="185"/>
    <s v="Sifcol"/>
    <n v="833170"/>
    <s v="Sfax ville"/>
    <n v="93"/>
    <s v="Sfax"/>
    <m/>
    <m/>
    <m/>
    <m/>
    <m/>
    <m/>
    <m/>
    <x v="4"/>
    <x v="2"/>
    <x v="0"/>
    <n v="2015"/>
    <n v="40.200000000000003"/>
    <n v="40.200000000000003"/>
    <n v="0"/>
    <n v="0"/>
    <n v="0"/>
    <x v="0"/>
    <x v="1"/>
  </r>
  <r>
    <n v="186"/>
    <s v="ENIS"/>
    <n v="830090"/>
    <s v="Sfax ville"/>
    <n v="93"/>
    <s v="Sfax"/>
    <m/>
    <m/>
    <m/>
    <m/>
    <m/>
    <m/>
    <m/>
    <x v="0"/>
    <x v="2"/>
    <x v="0"/>
    <n v="2019"/>
    <n v="11"/>
    <n v="11"/>
    <n v="8364"/>
    <n v="8364"/>
    <n v="0"/>
    <x v="0"/>
    <x v="1"/>
  </r>
  <r>
    <n v="187"/>
    <s v="ENIS"/>
    <n v="830090"/>
    <s v="Sfax ville"/>
    <n v="93"/>
    <s v="Sfax"/>
    <m/>
    <m/>
    <m/>
    <m/>
    <m/>
    <m/>
    <m/>
    <x v="0"/>
    <x v="2"/>
    <x v="0"/>
    <n v="2019"/>
    <n v="2"/>
    <n v="2"/>
    <n v="2120"/>
    <n v="2120"/>
    <n v="0"/>
    <x v="0"/>
    <x v="1"/>
  </r>
  <r>
    <n v="188"/>
    <s v="Lycée farhat hached"/>
    <n v="838370"/>
    <s v="Sfax ville"/>
    <n v="93"/>
    <s v="Sfax"/>
    <m/>
    <m/>
    <m/>
    <m/>
    <m/>
    <m/>
    <m/>
    <x v="0"/>
    <x v="2"/>
    <x v="0"/>
    <n v="2020"/>
    <n v="13"/>
    <n v="13"/>
    <n v="19.78"/>
    <n v="7.9"/>
    <n v="11.88"/>
    <x v="0"/>
    <x v="1"/>
  </r>
  <r>
    <n v="189"/>
    <s v="Hôpital kerkenah"/>
    <n v="838190"/>
    <s v="Sfax ville"/>
    <n v="93"/>
    <s v="Sfax"/>
    <m/>
    <m/>
    <m/>
    <m/>
    <m/>
    <m/>
    <m/>
    <x v="0"/>
    <x v="2"/>
    <x v="0"/>
    <n v="2020"/>
    <n v="60.68"/>
    <n v="60.68"/>
    <n v="2"/>
    <n v="1"/>
    <n v="1"/>
    <x v="0"/>
    <x v="1"/>
  </r>
  <r>
    <n v="192"/>
    <s v="Pharmacare"/>
    <n v="895551"/>
    <s v="Jebeniana"/>
    <n v="64"/>
    <s v="Sfax"/>
    <m/>
    <m/>
    <m/>
    <m/>
    <m/>
    <m/>
    <m/>
    <x v="4"/>
    <x v="2"/>
    <x v="0"/>
    <n v="2016"/>
    <n v="107.2"/>
    <n v="107.2"/>
    <n v="0"/>
    <n v="0"/>
    <n v="0"/>
    <x v="0"/>
    <x v="1"/>
  </r>
  <r>
    <n v="193"/>
    <s v="Wieek"/>
    <n v="999999"/>
    <s v="Jebeniana"/>
    <n v="64"/>
    <s v="Sfax"/>
    <m/>
    <m/>
    <m/>
    <m/>
    <m/>
    <m/>
    <m/>
    <x v="10"/>
    <x v="2"/>
    <x v="0"/>
    <n v="2016"/>
    <n v="69.989999999999995"/>
    <n v="66.989999999999995"/>
    <n v="66.2"/>
    <n v="66.2"/>
    <n v="0"/>
    <x v="0"/>
    <x v="1"/>
  </r>
  <r>
    <n v="194"/>
    <s v="Wifak"/>
    <n v="696937"/>
    <s v="Jebeniana"/>
    <n v="64"/>
    <s v="Sfax"/>
    <m/>
    <m/>
    <m/>
    <m/>
    <m/>
    <m/>
    <m/>
    <x v="6"/>
    <x v="2"/>
    <x v="0"/>
    <n v="2020"/>
    <n v="52"/>
    <n v="52"/>
    <n v="88.3"/>
    <n v="88.3"/>
    <n v="0"/>
    <x v="0"/>
    <x v="1"/>
  </r>
  <r>
    <n v="195"/>
    <s v="Tuni food"/>
    <n v="857730"/>
    <s v="Jebeniana"/>
    <n v="64"/>
    <s v="Sfax"/>
    <m/>
    <m/>
    <m/>
    <m/>
    <m/>
    <m/>
    <m/>
    <x v="1"/>
    <x v="2"/>
    <x v="0"/>
    <n v="2008"/>
    <n v="102.6"/>
    <n v="102.6"/>
    <n v="0"/>
    <n v="0"/>
    <n v="0"/>
    <x v="0"/>
    <x v="1"/>
  </r>
  <r>
    <n v="196"/>
    <s v="D'Esquare"/>
    <n v="857396"/>
    <s v="Jebeniana"/>
    <n v="64"/>
    <s v="Sfax"/>
    <m/>
    <m/>
    <m/>
    <m/>
    <m/>
    <m/>
    <m/>
    <x v="7"/>
    <x v="2"/>
    <x v="0"/>
    <n v="2017"/>
    <n v="76.319999999999993"/>
    <n v="76.319999999999993"/>
    <n v="79.58"/>
    <n v="79.58"/>
    <n v="0"/>
    <x v="0"/>
    <x v="1"/>
  </r>
  <r>
    <n v="199"/>
    <s v="Station de pompage soned Ben guerdan"/>
    <n v="948680"/>
    <s v="Ben guerdan"/>
    <m/>
    <s v="Sud"/>
    <m/>
    <m/>
    <m/>
    <m/>
    <m/>
    <m/>
    <m/>
    <x v="10"/>
    <x v="2"/>
    <x v="0"/>
    <n v="2019"/>
    <n v="211"/>
    <n v="211"/>
    <n v="335.75"/>
    <n v="312.05"/>
    <n v="23.699999999999989"/>
    <x v="0"/>
    <x v="1"/>
  </r>
  <r>
    <n v="200"/>
    <s v="Hôte  plaza"/>
    <n v="949300"/>
    <s v="Jerba"/>
    <n v="98"/>
    <s v="Sud"/>
    <m/>
    <m/>
    <m/>
    <m/>
    <m/>
    <m/>
    <m/>
    <x v="0"/>
    <x v="2"/>
    <x v="0"/>
    <n v="2021"/>
    <n v="254"/>
    <n v="254"/>
    <n v="47.523000000000003"/>
    <n v="19.52"/>
    <n v="28.003000000000004"/>
    <x v="0"/>
    <x v="1"/>
  </r>
  <r>
    <n v="201"/>
    <s v="Hôtel Plaza"/>
    <n v="949300"/>
    <s v="Jerba"/>
    <n v="98"/>
    <s v="Sud"/>
    <m/>
    <m/>
    <m/>
    <m/>
    <m/>
    <m/>
    <m/>
    <x v="2"/>
    <x v="2"/>
    <x v="0"/>
    <n v="2018"/>
    <n v="128"/>
    <n v="128"/>
    <n v="0"/>
    <n v="0"/>
    <n v="0"/>
    <x v="0"/>
    <x v="1"/>
  </r>
  <r>
    <n v="203"/>
    <s v="AIC BOU SIOUF2"/>
    <n v="970785"/>
    <s v="Tataouine"/>
    <m/>
    <s v="Sud"/>
    <m/>
    <m/>
    <m/>
    <m/>
    <m/>
    <m/>
    <m/>
    <x v="10"/>
    <x v="2"/>
    <x v="0"/>
    <n v="2019"/>
    <n v="67"/>
    <n v="67"/>
    <n v="0"/>
    <n v="0"/>
    <n v="0"/>
    <x v="0"/>
    <x v="1"/>
  </r>
  <r>
    <n v="204"/>
    <s v="AIC JADAIDA"/>
    <n v="970579"/>
    <s v="Tataouine"/>
    <m/>
    <s v="Sud"/>
    <m/>
    <m/>
    <m/>
    <m/>
    <m/>
    <m/>
    <m/>
    <x v="10"/>
    <x v="2"/>
    <x v="0"/>
    <n v="2013"/>
    <n v="67"/>
    <n v="67"/>
    <n v="0"/>
    <n v="0"/>
    <n v="0"/>
    <x v="0"/>
    <x v="1"/>
  </r>
  <r>
    <n v="207"/>
    <s v="Poulailler ELMAJD"/>
    <n v="894500"/>
    <s v="Gabès"/>
    <n v="94"/>
    <s v="Sud"/>
    <m/>
    <m/>
    <m/>
    <m/>
    <m/>
    <m/>
    <m/>
    <x v="10"/>
    <x v="2"/>
    <x v="0"/>
    <n v="2004"/>
    <n v="22.5"/>
    <n v="22.5"/>
    <n v="35"/>
    <n v="32.549999999999997"/>
    <n v="2.4500000000000028"/>
    <x v="0"/>
    <x v="1"/>
  </r>
  <r>
    <n v="209"/>
    <s v="Poulailler AL ONS"/>
    <n v="894650"/>
    <s v="Gabès"/>
    <n v="94"/>
    <s v="Sud"/>
    <m/>
    <m/>
    <m/>
    <m/>
    <m/>
    <m/>
    <m/>
    <x v="10"/>
    <x v="2"/>
    <x v="0"/>
    <n v="2019"/>
    <n v="26.25"/>
    <n v="26.25"/>
    <n v="46.3"/>
    <n v="43.05"/>
    <n v="3.25"/>
    <x v="0"/>
    <x v="1"/>
  </r>
  <r>
    <n v="210"/>
    <s v="Onas gabes"/>
    <n v="894070"/>
    <s v="Gabès"/>
    <n v="94"/>
    <s v="Sud"/>
    <m/>
    <m/>
    <m/>
    <m/>
    <m/>
    <m/>
    <m/>
    <x v="0"/>
    <x v="2"/>
    <x v="0"/>
    <n v="2020"/>
    <n v="97.9"/>
    <n v="97.9"/>
    <n v="120.2"/>
    <n v="108.18"/>
    <n v="12.019999999999996"/>
    <x v="0"/>
    <x v="1"/>
  </r>
  <r>
    <n v="219"/>
    <s v="CFPTI Hamma"/>
    <n v="899100"/>
    <s v="Gabès"/>
    <n v="94"/>
    <s v="Sud"/>
    <m/>
    <m/>
    <m/>
    <m/>
    <m/>
    <m/>
    <m/>
    <x v="0"/>
    <x v="2"/>
    <x v="0"/>
    <n v="1982"/>
    <n v="21"/>
    <n v="21"/>
    <n v="36.6"/>
    <n v="34.6"/>
    <n v="2"/>
    <x v="0"/>
    <x v="1"/>
  </r>
  <r>
    <n v="220"/>
    <s v="ISET Gabes"/>
    <n v="883150"/>
    <s v="Gabès"/>
    <n v="94"/>
    <s v="Sud"/>
    <m/>
    <m/>
    <m/>
    <m/>
    <m/>
    <m/>
    <m/>
    <x v="0"/>
    <x v="2"/>
    <x v="0"/>
    <n v="1977"/>
    <n v="3.6"/>
    <n v="3.6"/>
    <n v="5.6"/>
    <n v="5.0999999999999996"/>
    <n v="0.5"/>
    <x v="0"/>
    <x v="1"/>
  </r>
  <r>
    <n v="224"/>
    <s v="GDA ZARAT"/>
    <n v="907010"/>
    <s v="Gabès"/>
    <n v="94"/>
    <s v="Sud"/>
    <m/>
    <m/>
    <m/>
    <m/>
    <m/>
    <m/>
    <m/>
    <x v="10"/>
    <x v="2"/>
    <x v="0"/>
    <n v="2014"/>
    <n v="20.8"/>
    <n v="20.8"/>
    <n v="4.21"/>
    <n v="3"/>
    <n v="1.21"/>
    <x v="0"/>
    <x v="1"/>
  </r>
  <r>
    <n v="228"/>
    <s v="Hôpital gafsa"/>
    <n v="765200"/>
    <s v="Gafsa"/>
    <n v="95"/>
    <s v="Sud ouest"/>
    <m/>
    <m/>
    <m/>
    <m/>
    <m/>
    <m/>
    <m/>
    <x v="0"/>
    <x v="2"/>
    <x v="0"/>
    <n v="2020"/>
    <n v="98"/>
    <n v="98"/>
    <n v="0"/>
    <n v="0"/>
    <n v="0"/>
    <x v="0"/>
    <x v="1"/>
  </r>
  <r>
    <n v="231"/>
    <s v="Palma des eaux"/>
    <n v="773300"/>
    <s v="Gafsa"/>
    <n v="95"/>
    <s v="Sud ouest"/>
    <m/>
    <m/>
    <m/>
    <m/>
    <m/>
    <m/>
    <m/>
    <x v="1"/>
    <x v="2"/>
    <x v="0"/>
    <n v="1994"/>
    <n v="506"/>
    <n v="506"/>
    <n v="0"/>
    <n v="0"/>
    <n v="0"/>
    <x v="0"/>
    <x v="1"/>
  </r>
  <r>
    <n v="240"/>
    <s v="Mecki AYDI"/>
    <n v="770230"/>
    <s v="Gafsa"/>
    <n v="95"/>
    <s v="Sud ouest"/>
    <m/>
    <m/>
    <m/>
    <m/>
    <m/>
    <m/>
    <m/>
    <x v="10"/>
    <x v="2"/>
    <x v="0"/>
    <n v="2020"/>
    <n v="67"/>
    <n v="67"/>
    <n v="0"/>
    <n v="0"/>
    <n v="0"/>
    <x v="0"/>
    <x v="1"/>
  </r>
  <r>
    <n v="244"/>
    <s v="GDA SOMAA"/>
    <n v="920350"/>
    <s v="Kébili"/>
    <m/>
    <s v="Sud"/>
    <m/>
    <m/>
    <m/>
    <m/>
    <m/>
    <m/>
    <m/>
    <x v="10"/>
    <x v="2"/>
    <x v="0"/>
    <n v="2019"/>
    <n v="16.8"/>
    <n v="16.8"/>
    <n v="0"/>
    <n v="0"/>
    <n v="0"/>
    <x v="0"/>
    <x v="1"/>
  </r>
  <r>
    <n v="245"/>
    <s v="Jawhara Palme"/>
    <n v="919040"/>
    <s v="Kébili"/>
    <m/>
    <s v="Sud"/>
    <m/>
    <m/>
    <m/>
    <m/>
    <m/>
    <m/>
    <m/>
    <x v="1"/>
    <x v="2"/>
    <x v="0"/>
    <n v="2020"/>
    <n v="5.5"/>
    <n v="5.5"/>
    <n v="0"/>
    <n v="0"/>
    <n v="0"/>
    <x v="0"/>
    <x v="1"/>
  </r>
  <r>
    <n v="247"/>
    <s v="École de qualification technique"/>
    <n v="784220"/>
    <s v="Tozeur"/>
    <n v="97"/>
    <s v="Sud ouest"/>
    <m/>
    <m/>
    <m/>
    <m/>
    <m/>
    <m/>
    <m/>
    <x v="0"/>
    <x v="2"/>
    <x v="0"/>
    <n v="2021"/>
    <n v="12"/>
    <n v="12"/>
    <n v="31.26"/>
    <n v="14.84"/>
    <n v="16.420000000000002"/>
    <x v="0"/>
    <x v="1"/>
  </r>
  <r>
    <n v="248"/>
    <s v="Centre de formation kastilia"/>
    <n v="784201"/>
    <s v="Tozeur"/>
    <n v="97"/>
    <s v="Sud ouest"/>
    <m/>
    <m/>
    <m/>
    <m/>
    <m/>
    <m/>
    <m/>
    <x v="0"/>
    <x v="2"/>
    <x v="0"/>
    <n v="1998"/>
    <n v="24"/>
    <n v="24"/>
    <n v="41.76"/>
    <n v="31.48"/>
    <n v="10.279999999999998"/>
    <x v="0"/>
    <x v="1"/>
  </r>
  <r>
    <n v="249"/>
    <s v="Hôpital régional hezoua"/>
    <n v="797475"/>
    <s v="Tozeur"/>
    <n v="97"/>
    <s v="Sud ouest"/>
    <m/>
    <m/>
    <m/>
    <m/>
    <m/>
    <m/>
    <m/>
    <x v="0"/>
    <x v="2"/>
    <x v="0"/>
    <n v="2011"/>
    <n v="25"/>
    <n v="25"/>
    <n v="0"/>
    <n v="0"/>
    <n v="0"/>
    <x v="0"/>
    <x v="1"/>
  </r>
  <r>
    <n v="250"/>
    <s v="Frigo béni ghribi"/>
    <n v="797750"/>
    <s v="Tozeur"/>
    <n v="97"/>
    <s v="Sud ouest"/>
    <m/>
    <m/>
    <m/>
    <m/>
    <m/>
    <m/>
    <m/>
    <x v="10"/>
    <x v="2"/>
    <x v="0"/>
    <n v="2017"/>
    <n v="5"/>
    <n v="5"/>
    <n v="8.67"/>
    <n v="6.8"/>
    <n v="1.87"/>
    <x v="0"/>
    <x v="1"/>
  </r>
  <r>
    <n v="251"/>
    <s v="CRG HEZOUA"/>
    <n v="797755"/>
    <s v="Tozeur"/>
    <n v="97"/>
    <s v="Sud ouest"/>
    <m/>
    <m/>
    <m/>
    <m/>
    <m/>
    <m/>
    <m/>
    <x v="10"/>
    <x v="2"/>
    <x v="0"/>
    <n v="2013"/>
    <n v="5.7"/>
    <n v="5.7"/>
    <n v="9.7899999999999991"/>
    <n v="8.1999999999999993"/>
    <n v="1.5899999999999999"/>
    <x v="0"/>
    <x v="1"/>
  </r>
  <r>
    <n v="252"/>
    <s v="Société FARAH TRAIDING"/>
    <n v="795341"/>
    <s v="Tozeur"/>
    <n v="97"/>
    <s v="Sud ouest"/>
    <m/>
    <m/>
    <m/>
    <m/>
    <m/>
    <m/>
    <m/>
    <x v="0"/>
    <x v="2"/>
    <x v="0"/>
    <n v="2018"/>
    <n v="5.7"/>
    <n v="5.7"/>
    <n v="0"/>
    <n v="0"/>
    <n v="0"/>
    <x v="0"/>
    <x v="1"/>
  </r>
  <r>
    <n v="253"/>
    <s v="South dattes"/>
    <n v="795078"/>
    <s v="Tozeur"/>
    <n v="97"/>
    <s v="Sud ouest"/>
    <m/>
    <m/>
    <m/>
    <m/>
    <m/>
    <m/>
    <m/>
    <x v="10"/>
    <x v="2"/>
    <x v="0"/>
    <n v="2018"/>
    <n v="40"/>
    <n v="40"/>
    <n v="0"/>
    <n v="0"/>
    <n v="0"/>
    <x v="0"/>
    <x v="1"/>
  </r>
  <r>
    <n v="254"/>
    <s v="Société DEGLA EN BRANCHE"/>
    <n v="787521"/>
    <s v="Tozeur"/>
    <n v="97"/>
    <s v="Sud ouest"/>
    <m/>
    <m/>
    <m/>
    <m/>
    <m/>
    <m/>
    <m/>
    <x v="10"/>
    <x v="2"/>
    <x v="0"/>
    <n v="2018"/>
    <n v="5.5"/>
    <n v="5.5"/>
    <n v="0"/>
    <n v="0"/>
    <n v="0"/>
    <x v="0"/>
    <x v="1"/>
  </r>
  <r>
    <n v="255"/>
    <s v="ISET Tozeur"/>
    <n v="791495"/>
    <s v="Tozeur"/>
    <n v="97"/>
    <s v="Sud ouest"/>
    <m/>
    <m/>
    <m/>
    <m/>
    <m/>
    <m/>
    <m/>
    <x v="0"/>
    <x v="2"/>
    <x v="0"/>
    <n v="2014"/>
    <n v="2"/>
    <n v="2"/>
    <n v="2.64"/>
    <n v="2.61"/>
    <n v="3.0000000000000249E-2"/>
    <x v="0"/>
    <x v="1"/>
  </r>
  <r>
    <n v="256"/>
    <s v="ISET Tozeur"/>
    <n v="791495"/>
    <s v="Tozeur"/>
    <n v="97"/>
    <s v="Sud ouest"/>
    <m/>
    <m/>
    <m/>
    <m/>
    <m/>
    <m/>
    <m/>
    <x v="0"/>
    <x v="2"/>
    <x v="0"/>
    <n v="2015"/>
    <n v="18"/>
    <n v="18"/>
    <n v="0"/>
    <n v="0"/>
    <n v="0"/>
    <x v="0"/>
    <x v="1"/>
  </r>
  <r>
    <n v="257"/>
    <s v="Société Al itha1"/>
    <n v="754825"/>
    <s v="Sidi Bouzid"/>
    <m/>
    <s v="Sud ouest"/>
    <m/>
    <m/>
    <m/>
    <m/>
    <m/>
    <m/>
    <m/>
    <x v="10"/>
    <x v="2"/>
    <x v="0"/>
    <n v="2016"/>
    <n v="151.80000000000001"/>
    <n v="151.80000000000001"/>
    <n v="0"/>
    <n v="0"/>
    <n v="0"/>
    <x v="0"/>
    <x v="1"/>
  </r>
  <r>
    <n v="258"/>
    <s v="Société Al itha2"/>
    <n v="754828"/>
    <s v="Sidi Bouzid"/>
    <m/>
    <s v="Sud ouest"/>
    <m/>
    <m/>
    <m/>
    <m/>
    <m/>
    <m/>
    <m/>
    <x v="10"/>
    <x v="2"/>
    <x v="0"/>
    <n v="2015"/>
    <n v="225.45"/>
    <n v="225.45"/>
    <n v="0"/>
    <n v="0"/>
    <n v="0"/>
    <x v="0"/>
    <x v="1"/>
  </r>
  <r>
    <n v="259"/>
    <s v="Société Al itha3"/>
    <n v="754822"/>
    <s v="Sidi Bouzid"/>
    <m/>
    <s v="Sud ouest"/>
    <m/>
    <m/>
    <m/>
    <m/>
    <m/>
    <m/>
    <m/>
    <x v="10"/>
    <x v="2"/>
    <x v="0"/>
    <n v="2016"/>
    <n v="113.4"/>
    <n v="113.4"/>
    <n v="0"/>
    <n v="0"/>
    <n v="0"/>
    <x v="0"/>
    <x v="1"/>
  </r>
  <r>
    <n v="260"/>
    <s v="Al itha4"/>
    <n v="754830"/>
    <s v="Sidi Bouzid"/>
    <m/>
    <s v="Sud ouest"/>
    <m/>
    <m/>
    <m/>
    <m/>
    <m/>
    <m/>
    <m/>
    <x v="10"/>
    <x v="2"/>
    <x v="0"/>
    <n v="2015"/>
    <n v="211.5"/>
    <n v="211.5"/>
    <n v="0"/>
    <n v="0"/>
    <n v="0"/>
    <x v="0"/>
    <x v="1"/>
  </r>
  <r>
    <n v="264"/>
    <s v="Coala"/>
    <n v="737150"/>
    <s v="Sidi Bouzid"/>
    <m/>
    <s v="Sud ouest"/>
    <m/>
    <m/>
    <m/>
    <m/>
    <m/>
    <m/>
    <m/>
    <x v="7"/>
    <x v="2"/>
    <x v="0"/>
    <n v="2020"/>
    <n v="70"/>
    <n v="70"/>
    <n v="0"/>
    <n v="0"/>
    <n v="0"/>
    <x v="0"/>
    <x v="1"/>
  </r>
  <r>
    <n v="286"/>
    <s v="SOHAG"/>
    <n v="709120"/>
    <s v="Kasserine"/>
    <n v="86"/>
    <s v="Sud ouest"/>
    <m/>
    <m/>
    <m/>
    <m/>
    <m/>
    <m/>
    <m/>
    <x v="10"/>
    <x v="2"/>
    <x v="0"/>
    <n v="2020"/>
    <n v="216.07"/>
    <n v="216.07"/>
    <n v="0"/>
    <n v="0"/>
    <n v="0"/>
    <x v="0"/>
    <x v="1"/>
  </r>
  <r>
    <n v="288"/>
    <s v="SSB SANTÉ Kasserine"/>
    <n v="703420"/>
    <s v="Kasserine"/>
    <n v="86"/>
    <s v="Sud ouest"/>
    <m/>
    <m/>
    <m/>
    <m/>
    <m/>
    <m/>
    <m/>
    <x v="0"/>
    <x v="2"/>
    <x v="0"/>
    <n v="2013"/>
    <n v="16"/>
    <n v="16"/>
    <n v="20.8"/>
    <n v="15.1"/>
    <n v="5.7000000000000011"/>
    <x v="0"/>
    <x v="1"/>
  </r>
  <r>
    <n v="298"/>
    <s v="CRDA AMAIRIA"/>
    <n v="725135"/>
    <s v="Kasserine"/>
    <n v="86"/>
    <s v="Sud ouest"/>
    <m/>
    <m/>
    <m/>
    <m/>
    <m/>
    <m/>
    <m/>
    <x v="10"/>
    <x v="2"/>
    <x v="0"/>
    <n v="1982"/>
    <n v="12"/>
    <n v="12"/>
    <n v="19.8"/>
    <n v="19.8"/>
    <n v="0"/>
    <x v="0"/>
    <x v="1"/>
  </r>
  <r>
    <n v="300"/>
    <s v="Hôpital FOUSANA"/>
    <n v="722150"/>
    <s v="Kasserine"/>
    <n v="86"/>
    <s v="Sud ouest"/>
    <m/>
    <m/>
    <m/>
    <m/>
    <m/>
    <m/>
    <m/>
    <x v="0"/>
    <x v="2"/>
    <x v="0"/>
    <n v="1982"/>
    <n v="7.3"/>
    <n v="7.3"/>
    <n v="11.9"/>
    <n v="11.9"/>
    <n v="0"/>
    <x v="0"/>
    <x v="1"/>
  </r>
  <r>
    <n v="301"/>
    <s v="GDA SFISIFA"/>
    <n v="709861"/>
    <s v="Kasserine"/>
    <n v="86"/>
    <s v="Sud ouest"/>
    <m/>
    <m/>
    <m/>
    <m/>
    <m/>
    <m/>
    <m/>
    <x v="10"/>
    <x v="2"/>
    <x v="0"/>
    <n v="2021"/>
    <n v="3"/>
    <n v="3"/>
    <n v="0"/>
    <n v="0"/>
    <n v="0"/>
    <x v="0"/>
    <x v="1"/>
  </r>
  <r>
    <n v="302"/>
    <s v="GDA RABAIIA"/>
    <n v="709140"/>
    <s v="Kasserine"/>
    <n v="86"/>
    <s v="Sud ouest"/>
    <m/>
    <m/>
    <m/>
    <m/>
    <m/>
    <m/>
    <m/>
    <x v="10"/>
    <x v="2"/>
    <x v="0"/>
    <n v="2015"/>
    <n v="8"/>
    <n v="8"/>
    <n v="0"/>
    <n v="0"/>
    <n v="0"/>
    <x v="0"/>
    <x v="1"/>
  </r>
  <r>
    <n v="304"/>
    <s v="CGG GOLAA"/>
    <n v="922570"/>
    <s v="Kébili"/>
    <m/>
    <s v="Sud"/>
    <m/>
    <m/>
    <m/>
    <m/>
    <m/>
    <m/>
    <m/>
    <x v="1"/>
    <x v="2"/>
    <x v="0"/>
    <n v="1972"/>
    <n v="5.5"/>
    <n v="5.5"/>
    <n v="0"/>
    <n v="0"/>
    <n v="0"/>
    <x v="0"/>
    <x v="1"/>
  </r>
  <r>
    <n v="305"/>
    <s v="CGG JEMNA"/>
    <n v="923140"/>
    <s v="Kébili"/>
    <m/>
    <s v="Sud"/>
    <m/>
    <m/>
    <m/>
    <m/>
    <m/>
    <m/>
    <m/>
    <x v="1"/>
    <x v="2"/>
    <x v="0"/>
    <n v="2012"/>
    <n v="5.5"/>
    <n v="5.5"/>
    <n v="0"/>
    <n v="0"/>
    <n v="0"/>
    <x v="0"/>
    <x v="1"/>
  </r>
  <r>
    <n v="309"/>
    <s v="Goupe de sante hassi frid"/>
    <n v="703110"/>
    <s v="Kasserine"/>
    <n v="86"/>
    <s v="Sud ouest"/>
    <m/>
    <m/>
    <m/>
    <m/>
    <m/>
    <m/>
    <m/>
    <x v="0"/>
    <x v="2"/>
    <x v="0"/>
    <n v="2017"/>
    <n v="7.2"/>
    <n v="7.2"/>
    <n v="11.8"/>
    <n v="10.199999999999999"/>
    <n v="1.6000000000000014"/>
    <x v="0"/>
    <x v="1"/>
  </r>
  <r>
    <n v="310"/>
    <s v="Centre SERT FORMATION ENERGIE"/>
    <n v="954600"/>
    <s v="Jerba"/>
    <n v="98"/>
    <s v="Sud"/>
    <m/>
    <m/>
    <m/>
    <m/>
    <m/>
    <m/>
    <m/>
    <x v="0"/>
    <x v="2"/>
    <x v="0"/>
    <n v="2017"/>
    <n v="14.3"/>
    <n v="14.3"/>
    <n v="20.09"/>
    <n v="12.6"/>
    <n v="7.49"/>
    <x v="0"/>
    <x v="1"/>
  </r>
  <r>
    <n v="313"/>
    <s v="Lycée Américain"/>
    <n v="216351"/>
    <s v="Kram"/>
    <n v="69"/>
    <s v="Tunis"/>
    <m/>
    <m/>
    <m/>
    <m/>
    <m/>
    <m/>
    <m/>
    <x v="0"/>
    <x v="2"/>
    <x v="0"/>
    <n v="2008"/>
    <n v="150.41499999999999"/>
    <n v="150.41499999999999"/>
    <n v="201.136"/>
    <n v="180.4"/>
    <n v="20.736000000000001"/>
    <x v="0"/>
    <x v="1"/>
  </r>
  <r>
    <n v="314"/>
    <s v="BSB TOYOTA"/>
    <n v="226530"/>
    <s v="Kram"/>
    <n v="69"/>
    <s v="Tunis"/>
    <m/>
    <m/>
    <m/>
    <m/>
    <m/>
    <m/>
    <m/>
    <x v="0"/>
    <x v="2"/>
    <x v="0"/>
    <n v="2012"/>
    <n v="11.13"/>
    <n v="11.13"/>
    <n v="7.6"/>
    <n v="5.7"/>
    <n v="2"/>
    <x v="0"/>
    <x v="1"/>
  </r>
  <r>
    <n v="315"/>
    <s v="Centre de formation"/>
    <n v="204705"/>
    <s v="El Mourouj"/>
    <m/>
    <s v="Tunis"/>
    <m/>
    <m/>
    <m/>
    <m/>
    <m/>
    <m/>
    <m/>
    <x v="10"/>
    <x v="2"/>
    <x v="0"/>
    <n v="2017"/>
    <n v="10"/>
    <n v="10"/>
    <n v="0"/>
    <n v="0"/>
    <n v="0"/>
    <x v="0"/>
    <x v="1"/>
  </r>
  <r>
    <n v="316"/>
    <s v="Ste Alimentaire méditerranée"/>
    <n v="199800"/>
    <s v="El Mourouj"/>
    <m/>
    <s v="Tunis"/>
    <m/>
    <m/>
    <m/>
    <m/>
    <m/>
    <m/>
    <m/>
    <x v="10"/>
    <x v="2"/>
    <x v="0"/>
    <n v="2015"/>
    <n v="20.100000000000001"/>
    <n v="20.100000000000001"/>
    <n v="0"/>
    <n v="0"/>
    <n v="0"/>
    <x v="0"/>
    <x v="1"/>
  </r>
  <r>
    <n v="318"/>
    <s v="STE MED FRUITS"/>
    <n v="134820"/>
    <s v="Ezzahra"/>
    <n v="62"/>
    <s v="Tunis"/>
    <m/>
    <m/>
    <m/>
    <m/>
    <m/>
    <m/>
    <m/>
    <x v="1"/>
    <x v="2"/>
    <x v="0"/>
    <n v="2021"/>
    <n v="172.8"/>
    <n v="172.8"/>
    <n v="0"/>
    <n v="0"/>
    <n v="0"/>
    <x v="0"/>
    <x v="1"/>
  </r>
  <r>
    <n v="319"/>
    <s v="SOTIEM"/>
    <n v="133520"/>
    <s v="Ezzahra"/>
    <n v="62"/>
    <s v="Tunis"/>
    <m/>
    <m/>
    <m/>
    <m/>
    <m/>
    <m/>
    <m/>
    <x v="7"/>
    <x v="2"/>
    <x v="0"/>
    <n v="2021"/>
    <n v="21.6"/>
    <n v="21.6"/>
    <n v="0"/>
    <n v="0"/>
    <n v="0"/>
    <x v="0"/>
    <x v="1"/>
  </r>
  <r>
    <n v="320"/>
    <s v="Ste compto"/>
    <n v="163660"/>
    <s v="Ezzahra"/>
    <n v="62"/>
    <s v="Tunis"/>
    <m/>
    <m/>
    <m/>
    <m/>
    <m/>
    <m/>
    <m/>
    <x v="0"/>
    <x v="2"/>
    <x v="0"/>
    <n v="2019"/>
    <n v="35.840000000000003"/>
    <n v="35.840000000000003"/>
    <n v="0"/>
    <n v="0"/>
    <n v="0"/>
    <x v="0"/>
    <x v="1"/>
  </r>
  <r>
    <n v="322"/>
    <s v="STE Afrique froid"/>
    <n v="274143"/>
    <s v="Manouba"/>
    <n v="66"/>
    <s v="Tunis"/>
    <m/>
    <m/>
    <m/>
    <m/>
    <m/>
    <m/>
    <m/>
    <x v="7"/>
    <x v="2"/>
    <x v="0"/>
    <n v="2020"/>
    <n v="19.8"/>
    <n v="19.8"/>
    <n v="0"/>
    <n v="0"/>
    <n v="0"/>
    <x v="0"/>
    <x v="1"/>
  </r>
  <r>
    <n v="323"/>
    <s v="Ginen2"/>
    <n v="279230"/>
    <s v="Manouba"/>
    <n v="66"/>
    <s v="Tunis"/>
    <m/>
    <m/>
    <m/>
    <m/>
    <m/>
    <m/>
    <m/>
    <x v="10"/>
    <x v="2"/>
    <x v="0"/>
    <n v="2021"/>
    <n v="75.3"/>
    <n v="75.3"/>
    <n v="0"/>
    <n v="0"/>
    <n v="0"/>
    <x v="0"/>
    <x v="1"/>
  </r>
  <r>
    <n v="324"/>
    <s v="Ginen 1"/>
    <n v="279225"/>
    <s v="Manouba"/>
    <n v="66"/>
    <s v="Tunis"/>
    <m/>
    <m/>
    <m/>
    <m/>
    <m/>
    <m/>
    <m/>
    <x v="10"/>
    <x v="2"/>
    <x v="0"/>
    <n v="2020"/>
    <n v="78.400000000000006"/>
    <n v="78.400000000000006"/>
    <n v="0"/>
    <n v="0"/>
    <n v="0"/>
    <x v="0"/>
    <x v="1"/>
  </r>
  <r>
    <n v="325"/>
    <s v="Genen 4"/>
    <n v="279334"/>
    <s v="Manouba"/>
    <n v="66"/>
    <s v="Tunis"/>
    <m/>
    <m/>
    <m/>
    <m/>
    <m/>
    <m/>
    <m/>
    <x v="10"/>
    <x v="2"/>
    <x v="0"/>
    <n v="2020"/>
    <n v="65"/>
    <n v="65"/>
    <n v="0"/>
    <n v="0"/>
    <n v="0"/>
    <x v="0"/>
    <x v="1"/>
  </r>
  <r>
    <n v="326"/>
    <s v="Genen 3"/>
    <n v="279235"/>
    <s v="Manouba"/>
    <n v="66"/>
    <s v="Tunis"/>
    <m/>
    <m/>
    <m/>
    <m/>
    <m/>
    <m/>
    <m/>
    <x v="10"/>
    <x v="2"/>
    <x v="0"/>
    <n v="2020"/>
    <n v="105.19"/>
    <n v="105.19"/>
    <n v="0"/>
    <n v="0"/>
    <n v="0"/>
    <x v="0"/>
    <x v="1"/>
  </r>
  <r>
    <n v="327"/>
    <s v="ISGI SFAX"/>
    <n v="850250"/>
    <s v="Sfax nord"/>
    <n v="87"/>
    <s v="Sfax"/>
    <m/>
    <m/>
    <m/>
    <m/>
    <m/>
    <m/>
    <m/>
    <x v="0"/>
    <x v="2"/>
    <x v="0"/>
    <n v="2022"/>
    <n v="70.52"/>
    <n v="70.52"/>
    <n v="0"/>
    <n v="0"/>
    <n v="0"/>
    <x v="0"/>
    <x v="1"/>
  </r>
  <r>
    <n v="328"/>
    <s v="Tasmid"/>
    <n v="285065"/>
    <s v="Manouba"/>
    <n v="66"/>
    <s v="Tunis"/>
    <m/>
    <m/>
    <m/>
    <m/>
    <m/>
    <m/>
    <m/>
    <x v="4"/>
    <x v="2"/>
    <x v="0"/>
    <n v="2017"/>
    <n v="63"/>
    <n v="63"/>
    <n v="12.4"/>
    <n v="12.4"/>
    <n v="1"/>
    <x v="0"/>
    <x v="1"/>
  </r>
  <r>
    <n v="329"/>
    <s v="Shell morneg"/>
    <n v="137530"/>
    <s v="Ezzahra"/>
    <n v="62"/>
    <s v="Tunis"/>
    <m/>
    <m/>
    <m/>
    <m/>
    <m/>
    <m/>
    <m/>
    <x v="0"/>
    <x v="2"/>
    <x v="0"/>
    <n v="2019"/>
    <n v="55.9"/>
    <n v="55.9"/>
    <n v="12.829000000000001"/>
    <n v="10.17"/>
    <n v="2.657"/>
    <x v="0"/>
    <x v="1"/>
  </r>
  <r>
    <n v="330"/>
    <s v="ANME"/>
    <n v="28020"/>
    <s v="Tunis ville"/>
    <n v="60"/>
    <s v="Tunis"/>
    <m/>
    <m/>
    <m/>
    <m/>
    <m/>
    <m/>
    <m/>
    <x v="7"/>
    <x v="2"/>
    <x v="0"/>
    <n v="2016"/>
    <n v="9"/>
    <n v="9"/>
    <n v="14.08"/>
    <n v="14.08"/>
    <n v="1"/>
    <x v="0"/>
    <x v="1"/>
  </r>
  <r>
    <n v="331"/>
    <s v="ANME"/>
    <n v="28020"/>
    <s v="Tunis ville"/>
    <n v="60"/>
    <s v="Tunis"/>
    <m/>
    <m/>
    <m/>
    <m/>
    <m/>
    <m/>
    <m/>
    <x v="0"/>
    <x v="2"/>
    <x v="0"/>
    <n v="2016"/>
    <n v="7.56"/>
    <n v="7.56"/>
    <n v="12.2"/>
    <n v="12.2"/>
    <n v="1"/>
    <x v="0"/>
    <x v="1"/>
  </r>
  <r>
    <n v="332"/>
    <s v="ANME"/>
    <n v="28020"/>
    <s v="Tunis ville"/>
    <n v="60"/>
    <s v="Tunis"/>
    <m/>
    <m/>
    <m/>
    <m/>
    <m/>
    <m/>
    <m/>
    <x v="0"/>
    <x v="2"/>
    <x v="0"/>
    <n v="2016"/>
    <n v="3"/>
    <n v="3"/>
    <n v="4.2"/>
    <n v="4.2"/>
    <n v="1"/>
    <x v="0"/>
    <x v="1"/>
  </r>
  <r>
    <n v="333"/>
    <s v="ENIT"/>
    <n v="220000"/>
    <s v="Tunis ville"/>
    <n v="60"/>
    <s v="Tunis"/>
    <m/>
    <m/>
    <m/>
    <m/>
    <m/>
    <m/>
    <m/>
    <x v="0"/>
    <x v="2"/>
    <x v="0"/>
    <n v="2016"/>
    <n v="20"/>
    <n v="20"/>
    <n v="36"/>
    <n v="36"/>
    <n v="1"/>
    <x v="0"/>
    <x v="1"/>
  </r>
  <r>
    <n v="334"/>
    <s v="REEMI"/>
    <n v="257630"/>
    <s v="Brado"/>
    <n v="70"/>
    <s v="Tunis"/>
    <m/>
    <m/>
    <m/>
    <m/>
    <m/>
    <m/>
    <m/>
    <x v="7"/>
    <x v="2"/>
    <x v="0"/>
    <n v="2020"/>
    <n v="19.8"/>
    <n v="19.8"/>
    <n v="0"/>
    <n v="0"/>
    <n v="0"/>
    <x v="0"/>
    <x v="1"/>
  </r>
  <r>
    <n v="335"/>
    <s v="Hôtel National"/>
    <n v="16220"/>
    <s v="Tunis ville"/>
    <n v="60"/>
    <s v="Tunis"/>
    <m/>
    <m/>
    <m/>
    <m/>
    <m/>
    <m/>
    <m/>
    <x v="0"/>
    <x v="2"/>
    <x v="0"/>
    <n v="2020"/>
    <n v="40"/>
    <n v="40"/>
    <n v="0"/>
    <n v="0"/>
    <n v="0"/>
    <x v="0"/>
    <x v="1"/>
  </r>
  <r>
    <n v="336"/>
    <s v="LYCÉE SPORTIF"/>
    <n v="60010"/>
    <s v="Tunis ville"/>
    <n v="60"/>
    <s v="Tunis"/>
    <m/>
    <m/>
    <m/>
    <m/>
    <m/>
    <m/>
    <m/>
    <x v="0"/>
    <x v="2"/>
    <x v="0"/>
    <n v="2019"/>
    <n v="30"/>
    <n v="30"/>
    <n v="0"/>
    <n v="0"/>
    <n v="0"/>
    <x v="0"/>
    <x v="1"/>
  </r>
  <r>
    <n v="337"/>
    <s v="Station VIVO ENERGIE"/>
    <n v="245035"/>
    <s v="Brado"/>
    <n v="70"/>
    <s v="Tunis"/>
    <m/>
    <m/>
    <m/>
    <m/>
    <m/>
    <m/>
    <m/>
    <x v="0"/>
    <x v="2"/>
    <x v="0"/>
    <n v="2019"/>
    <n v="15.9"/>
    <n v="15.9"/>
    <n v="19.908000000000001"/>
    <n v="12.848000000000001"/>
    <n v="7.06"/>
    <x v="0"/>
    <x v="1"/>
  </r>
  <r>
    <n v="338"/>
    <s v="Bibliothèque nationale"/>
    <n v="240485"/>
    <s v="Brado"/>
    <n v="70"/>
    <s v="Tunis"/>
    <m/>
    <m/>
    <m/>
    <m/>
    <m/>
    <m/>
    <m/>
    <x v="0"/>
    <x v="2"/>
    <x v="0"/>
    <n v="2020"/>
    <n v="80.3"/>
    <n v="80.3"/>
    <n v="0"/>
    <n v="0"/>
    <n v="0"/>
    <x v="0"/>
    <x v="1"/>
  </r>
  <r>
    <n v="339"/>
    <s v="CSFEMEBT"/>
    <n v="38470"/>
    <s v="Tunis ville"/>
    <n v="60"/>
    <s v="Tunis"/>
    <m/>
    <m/>
    <m/>
    <m/>
    <m/>
    <m/>
    <m/>
    <x v="0"/>
    <x v="2"/>
    <x v="0"/>
    <n v="2019"/>
    <n v="5.4"/>
    <n v="5.4"/>
    <n v="5.9"/>
    <n v="5.9"/>
    <n v="1"/>
    <x v="0"/>
    <x v="1"/>
  </r>
  <r>
    <n v="340"/>
    <s v="CSFEMEBT"/>
    <n v="38470"/>
    <s v="Tunis ville"/>
    <n v="60"/>
    <s v="Tunis"/>
    <m/>
    <m/>
    <m/>
    <m/>
    <m/>
    <m/>
    <m/>
    <x v="0"/>
    <x v="2"/>
    <x v="0"/>
    <n v="2017"/>
    <n v="2.9"/>
    <n v="2.9"/>
    <n v="4"/>
    <n v="4"/>
    <n v="1"/>
    <x v="0"/>
    <x v="1"/>
  </r>
  <r>
    <n v="341"/>
    <s v="CSFEMEBT"/>
    <n v="48470"/>
    <s v="Tunis ville"/>
    <n v="60"/>
    <s v="Tunis"/>
    <m/>
    <m/>
    <m/>
    <m/>
    <m/>
    <m/>
    <m/>
    <x v="0"/>
    <x v="2"/>
    <x v="0"/>
    <n v="2015"/>
    <n v="3.3"/>
    <n v="3.3"/>
    <n v="4.0999999999999996"/>
    <n v="4.0999999999999996"/>
    <n v="1"/>
    <x v="0"/>
    <x v="1"/>
  </r>
  <r>
    <n v="342"/>
    <s v="CSFEK"/>
    <n v="673230"/>
    <s v="Kairouan"/>
    <m/>
    <s v="Centre"/>
    <m/>
    <m/>
    <m/>
    <m/>
    <m/>
    <m/>
    <m/>
    <x v="0"/>
    <x v="2"/>
    <x v="0"/>
    <n v="2019"/>
    <n v="5.36"/>
    <n v="5.36"/>
    <n v="5.73"/>
    <n v="5.73"/>
    <n v="1"/>
    <x v="0"/>
    <x v="1"/>
  </r>
  <r>
    <n v="343"/>
    <s v="CSFEK"/>
    <n v="673230"/>
    <s v="Kairouan"/>
    <m/>
    <s v="Centre"/>
    <m/>
    <m/>
    <m/>
    <m/>
    <m/>
    <m/>
    <m/>
    <x v="0"/>
    <x v="2"/>
    <x v="0"/>
    <n v="2018"/>
    <n v="5.36"/>
    <n v="5.36"/>
    <n v="7.6"/>
    <n v="7.6"/>
    <n v="1"/>
    <x v="0"/>
    <x v="1"/>
  </r>
  <r>
    <n v="344"/>
    <s v="CSFEK"/>
    <n v="673230"/>
    <s v="Kairouan"/>
    <m/>
    <s v="Centre"/>
    <m/>
    <m/>
    <m/>
    <m/>
    <m/>
    <m/>
    <m/>
    <x v="0"/>
    <x v="2"/>
    <x v="0"/>
    <n v="2017"/>
    <n v="2.4"/>
    <n v="2.4"/>
    <n v="3.4"/>
    <n v="3.4"/>
    <n v="1"/>
    <x v="0"/>
    <x v="1"/>
  </r>
  <r>
    <n v="345"/>
    <s v="Garde nationale ouina"/>
    <n v="50800"/>
    <s v="Tunis ville"/>
    <n v="60"/>
    <s v="Tunis"/>
    <m/>
    <m/>
    <m/>
    <m/>
    <m/>
    <m/>
    <m/>
    <x v="0"/>
    <x v="2"/>
    <x v="0"/>
    <n v="2020"/>
    <n v="16.12"/>
    <n v="16.12"/>
    <n v="0"/>
    <n v="0"/>
    <n v="0"/>
    <x v="0"/>
    <x v="1"/>
  </r>
  <r>
    <n v="346"/>
    <s v="Hôpital kelibia"/>
    <n v="412650"/>
    <s v="Menzel Témime"/>
    <m/>
    <s v="Nord"/>
    <m/>
    <m/>
    <m/>
    <m/>
    <m/>
    <m/>
    <m/>
    <x v="0"/>
    <x v="2"/>
    <x v="0"/>
    <n v="2021"/>
    <n v="50.22"/>
    <n v="50.22"/>
    <n v="0"/>
    <n v="0"/>
    <n v="0"/>
    <x v="0"/>
    <x v="1"/>
  </r>
  <r>
    <n v="347"/>
    <s v="Ste tozaghran"/>
    <n v="418820"/>
    <s v="Menzel Témime"/>
    <m/>
    <s v="Nord"/>
    <m/>
    <m/>
    <m/>
    <m/>
    <m/>
    <m/>
    <m/>
    <x v="10"/>
    <x v="2"/>
    <x v="0"/>
    <n v="2020"/>
    <n v="418.28"/>
    <n v="418.28"/>
    <n v="0"/>
    <n v="0"/>
    <n v="0"/>
    <x v="0"/>
    <x v="1"/>
  </r>
  <r>
    <n v="348"/>
    <s v="Ste yassine"/>
    <n v="418900"/>
    <s v="Menzel Témime"/>
    <m/>
    <s v="Nord"/>
    <m/>
    <m/>
    <m/>
    <m/>
    <m/>
    <m/>
    <m/>
    <x v="10"/>
    <x v="2"/>
    <x v="0"/>
    <n v="2020"/>
    <n v="188.02500000000001"/>
    <n v="188.02500000000001"/>
    <n v="0"/>
    <n v="0"/>
    <n v="0"/>
    <x v="0"/>
    <x v="1"/>
  </r>
  <r>
    <n v="349"/>
    <s v="Henkel Tunisie"/>
    <n v="869040"/>
    <s v="Sfax sud"/>
    <n v="91"/>
    <s v="Sfax"/>
    <m/>
    <m/>
    <m/>
    <m/>
    <m/>
    <m/>
    <m/>
    <x v="4"/>
    <x v="2"/>
    <x v="0"/>
    <n v="2021"/>
    <n v="191"/>
    <n v="191"/>
    <n v="0"/>
    <n v="0"/>
    <n v="0"/>
    <x v="0"/>
    <x v="1"/>
  </r>
  <r>
    <n v="14"/>
    <s v="Usine de sucrerie de Bizerte"/>
    <n v="311190"/>
    <s v="Bizerte"/>
    <n v="73"/>
    <s v="Nord"/>
    <s v="ZI Bizerte"/>
    <m/>
    <m/>
    <s v="Salah Othmani"/>
    <s v="maintenance électricité"/>
    <n v="98787168"/>
    <s v="salah.enig@gmail.com"/>
    <x v="1"/>
    <x v="3"/>
    <x v="2"/>
    <n v="2015"/>
    <n v="0"/>
    <n v="0"/>
    <n v="0"/>
    <n v="0"/>
    <n v="0"/>
    <x v="1"/>
    <x v="2"/>
  </r>
  <r>
    <n v="15"/>
    <s v="STIR"/>
    <n v="313210"/>
    <s v="Bizerte"/>
    <n v="73"/>
    <s v="Nord"/>
    <s v="Jarzouna 7018"/>
    <n v="72590099"/>
    <n v="72590457"/>
    <s v="Zouhaier Rabiaa"/>
    <s v="Directeur Central Technique"/>
    <m/>
    <s v="zouhaier.rabiaa@stir.com.tn"/>
    <x v="11"/>
    <x v="3"/>
    <x v="2"/>
    <n v="1963"/>
    <n v="4600"/>
    <n v="4600"/>
    <n v="14600"/>
    <n v="14600"/>
    <n v="0"/>
    <x v="1"/>
    <x v="2"/>
  </r>
  <r>
    <n v="18"/>
    <s v="Sucrerie de beja"/>
    <n v="423590"/>
    <s v="Beja"/>
    <n v="74"/>
    <s v="Nord ouest"/>
    <m/>
    <m/>
    <m/>
    <m/>
    <m/>
    <m/>
    <m/>
    <x v="1"/>
    <x v="3"/>
    <x v="3"/>
    <n v="2003"/>
    <n v="4500"/>
    <n v="2800"/>
    <n v="13600"/>
    <n v="13600"/>
    <n v="0"/>
    <x v="1"/>
    <x v="2"/>
  </r>
  <r>
    <n v="19"/>
    <s v="Sucrerie de Jendouba"/>
    <n v="456150"/>
    <s v="Jandouba"/>
    <n v="75"/>
    <s v="Nord ouest"/>
    <m/>
    <m/>
    <m/>
    <m/>
    <m/>
    <m/>
    <m/>
    <x v="1"/>
    <x v="3"/>
    <x v="3"/>
    <n v="1983"/>
    <n v="12500"/>
    <n v="5000"/>
    <n v="2825"/>
    <n v="2825"/>
    <n v="0"/>
    <x v="1"/>
    <x v="2"/>
  </r>
  <r>
    <n v="32"/>
    <s v="Sergaz"/>
    <n v="729800"/>
    <s v="Kassenine"/>
    <n v="86"/>
    <s v="Sud ouest"/>
    <m/>
    <n v="70728710"/>
    <m/>
    <s v="Bilel HARRAZI"/>
    <m/>
    <n v="97525901"/>
    <s v="bilel.harrazi@sergaz.com.tn"/>
    <x v="8"/>
    <x v="3"/>
    <x v="2"/>
    <n v="1985"/>
    <n v="10000"/>
    <n v="10000"/>
    <n v="92"/>
    <n v="91.97"/>
    <n v="0"/>
    <x v="1"/>
    <x v="2"/>
  </r>
  <r>
    <n v="56"/>
    <s v="Trapsa"/>
    <n v="877600"/>
    <s v="Mahrés"/>
    <n v="65"/>
    <s v="Sfax"/>
    <m/>
    <m/>
    <m/>
    <m/>
    <m/>
    <m/>
    <m/>
    <x v="8"/>
    <x v="3"/>
    <x v="1"/>
    <n v="1960"/>
    <n v="2250"/>
    <n v="2000"/>
    <n v="678"/>
    <n v="678"/>
    <n v="0"/>
    <x v="1"/>
    <x v="2"/>
  </r>
  <r>
    <n v="77"/>
    <s v="Usine de sucrerie de Bizerte"/>
    <n v="311190"/>
    <s v="Bizerte"/>
    <n v="73"/>
    <s v="Nord"/>
    <s v="ZI Bizerte"/>
    <m/>
    <m/>
    <s v="Salah Othmani"/>
    <s v="maintenance électricité"/>
    <n v="98787168"/>
    <s v="salah.enig@gmail.com"/>
    <x v="1"/>
    <x v="3"/>
    <x v="2"/>
    <n v="2015"/>
    <n v="4500"/>
    <n v="4500"/>
    <n v="10142"/>
    <n v="10142"/>
    <n v="0"/>
    <x v="1"/>
    <x v="3"/>
  </r>
  <r>
    <n v="78"/>
    <s v="STIR"/>
    <n v="313210"/>
    <s v="Bizerte"/>
    <n v="73"/>
    <s v="Nord"/>
    <s v="Jarzouna 7018"/>
    <n v="72590099"/>
    <n v="72590457"/>
    <s v="Zouhaier Rabiaa"/>
    <s v="Directeur Central Technique"/>
    <m/>
    <s v="zouhaier.rabiaa@stir.com.tn"/>
    <x v="11"/>
    <x v="3"/>
    <x v="2"/>
    <n v="1963"/>
    <n v="4600"/>
    <n v="4600"/>
    <n v="11351.5"/>
    <n v="11351.5"/>
    <n v="0"/>
    <x v="1"/>
    <x v="3"/>
  </r>
  <r>
    <n v="81"/>
    <s v="Sucrerie de beja"/>
    <n v="423590"/>
    <s v="Beja"/>
    <n v="74"/>
    <s v="Nord ouest"/>
    <m/>
    <m/>
    <m/>
    <m/>
    <m/>
    <m/>
    <m/>
    <x v="1"/>
    <x v="3"/>
    <x v="3"/>
    <n v="2003"/>
    <n v="4500"/>
    <n v="2800"/>
    <n v="13500"/>
    <n v="13500"/>
    <n v="0"/>
    <x v="1"/>
    <x v="3"/>
  </r>
  <r>
    <n v="82"/>
    <s v="Sucrerie de Jendouba"/>
    <n v="456150"/>
    <s v="Jandouba"/>
    <n v="75"/>
    <s v="Nord ouest"/>
    <m/>
    <m/>
    <m/>
    <m/>
    <m/>
    <m/>
    <m/>
    <x v="1"/>
    <x v="3"/>
    <x v="3"/>
    <n v="1983"/>
    <n v="12500"/>
    <n v="5000"/>
    <n v="2619"/>
    <n v="2619"/>
    <n v="0"/>
    <x v="1"/>
    <x v="3"/>
  </r>
  <r>
    <n v="95"/>
    <s v="Sergaz"/>
    <n v="729800"/>
    <s v="Kassenine"/>
    <n v="86"/>
    <s v="Sud ouest"/>
    <m/>
    <n v="70728710"/>
    <m/>
    <s v="Bilel HARRAZI"/>
    <m/>
    <n v="97525901"/>
    <s v="bilel.harrazi@sergaz.com.tn"/>
    <x v="8"/>
    <x v="3"/>
    <x v="2"/>
    <n v="1985"/>
    <n v="10000"/>
    <n v="10000"/>
    <n v="0"/>
    <n v="694.12"/>
    <n v="0"/>
    <x v="1"/>
    <x v="3"/>
  </r>
  <r>
    <n v="120"/>
    <s v="Trapsa"/>
    <n v="877600"/>
    <s v="Mahrés"/>
    <n v="65"/>
    <s v="Sfax"/>
    <m/>
    <m/>
    <m/>
    <m/>
    <m/>
    <m/>
    <m/>
    <x v="8"/>
    <x v="3"/>
    <x v="1"/>
    <n v="1960"/>
    <n v="2250"/>
    <n v="2000"/>
    <n v="778"/>
    <n v="778"/>
    <n v="0"/>
    <x v="1"/>
    <x v="3"/>
  </r>
  <r>
    <n v="142"/>
    <s v="STIR"/>
    <n v="313210"/>
    <s v="Bizerte"/>
    <n v="73"/>
    <s v="Nord"/>
    <s v="Jarzouna 7018"/>
    <n v="72590099"/>
    <n v="72590457"/>
    <s v="Zouhaier Rabiaa"/>
    <s v="Directeur Central Technique"/>
    <m/>
    <s v="zouhaier.rabiaa@stir.com.tn"/>
    <x v="11"/>
    <x v="3"/>
    <x v="2"/>
    <n v="1963"/>
    <n v="4600"/>
    <n v="4600"/>
    <n v="10861"/>
    <n v="10861"/>
    <n v="0"/>
    <x v="1"/>
    <x v="4"/>
  </r>
  <r>
    <n v="145"/>
    <s v="Sucrerie de beja"/>
    <n v="423590"/>
    <s v="Beja"/>
    <n v="74"/>
    <s v="Nord ouest"/>
    <m/>
    <m/>
    <m/>
    <m/>
    <m/>
    <m/>
    <m/>
    <x v="1"/>
    <x v="3"/>
    <x v="3"/>
    <n v="2003"/>
    <n v="4500"/>
    <n v="2800"/>
    <n v="13560"/>
    <n v="13560"/>
    <n v="0"/>
    <x v="1"/>
    <x v="4"/>
  </r>
  <r>
    <n v="146"/>
    <s v="Sucrerie de Jendouba"/>
    <n v="456150"/>
    <s v="Jandouba"/>
    <n v="75"/>
    <s v="Nord ouest"/>
    <m/>
    <m/>
    <m/>
    <m/>
    <m/>
    <m/>
    <m/>
    <x v="1"/>
    <x v="3"/>
    <x v="3"/>
    <n v="1983"/>
    <n v="12500"/>
    <n v="5000"/>
    <n v="2751"/>
    <n v="2751"/>
    <n v="0"/>
    <x v="1"/>
    <x v="4"/>
  </r>
  <r>
    <n v="159"/>
    <s v="Sergaz"/>
    <n v="729800"/>
    <s v="Kassenine"/>
    <n v="86"/>
    <s v="Sud ouest"/>
    <m/>
    <n v="70728710"/>
    <m/>
    <s v="Bilel HARRAZI"/>
    <m/>
    <n v="97525901"/>
    <s v="bilel.harrazi@sergaz.com.tn"/>
    <x v="8"/>
    <x v="3"/>
    <x v="2"/>
    <n v="1985"/>
    <n v="10000"/>
    <n v="10000"/>
    <n v="25088.5"/>
    <n v="64861.517999999996"/>
    <n v="0"/>
    <x v="1"/>
    <x v="4"/>
  </r>
  <r>
    <n v="184"/>
    <s v="Trapsa"/>
    <n v="877600"/>
    <s v="Mahrés"/>
    <n v="65"/>
    <s v="Sfax"/>
    <m/>
    <m/>
    <m/>
    <m/>
    <m/>
    <m/>
    <m/>
    <x v="8"/>
    <x v="3"/>
    <x v="1"/>
    <n v="1960"/>
    <n v="2250"/>
    <n v="2000"/>
    <n v="838.26"/>
    <n v="838.26"/>
    <n v="0"/>
    <x v="1"/>
    <x v="4"/>
  </r>
  <r>
    <n v="207"/>
    <s v="Usine de sucrerie de Bizerte"/>
    <n v="311192"/>
    <s v="Bizerte"/>
    <n v="73"/>
    <s v="Nord"/>
    <m/>
    <m/>
    <m/>
    <s v="Mondher DAKHLI"/>
    <m/>
    <n v="97795265"/>
    <s v="mondher.dakhli@yahoo.fr"/>
    <x v="1"/>
    <x v="3"/>
    <x v="2"/>
    <n v="2014"/>
    <n v="11000"/>
    <n v="5000"/>
    <n v="21964.799999999999"/>
    <n v="21964.799999999999"/>
    <n v="0"/>
    <x v="1"/>
    <x v="5"/>
  </r>
  <r>
    <n v="208"/>
    <s v="Stir"/>
    <n v="313210"/>
    <s v="Bizerte"/>
    <n v="73"/>
    <s v="Nord"/>
    <m/>
    <n v="72590099"/>
    <m/>
    <s v="Ben Hriz Ichrak"/>
    <m/>
    <n v="92664147"/>
    <s v="benhriz.ichrak@stir.com.tn"/>
    <x v="11"/>
    <x v="3"/>
    <x v="2"/>
    <n v="1963"/>
    <n v="3300"/>
    <n v="2900"/>
    <n v="10939"/>
    <n v="10939"/>
    <n v="0"/>
    <x v="1"/>
    <x v="5"/>
  </r>
  <r>
    <n v="214"/>
    <s v="Sucrerie de beja"/>
    <n v="423590"/>
    <s v="Beja"/>
    <n v="74"/>
    <s v="Nord ouest"/>
    <m/>
    <n v="78451655"/>
    <m/>
    <s v="Mohamed SASSI ALJABRI"/>
    <m/>
    <n v="97822757"/>
    <s v="mohamedsassijabri@yahoo.com"/>
    <x v="1"/>
    <x v="3"/>
    <x v="2"/>
    <n v="2003"/>
    <n v="4500"/>
    <n v="2300"/>
    <n v="13530"/>
    <n v="13530"/>
    <n v="0"/>
    <x v="1"/>
    <x v="5"/>
  </r>
  <r>
    <n v="215"/>
    <s v="Sucrerie de Jendouba"/>
    <n v="456150"/>
    <s v="Jandouba"/>
    <n v="75"/>
    <s v="Nord ouest"/>
    <m/>
    <n v="71320627"/>
    <m/>
    <s v="Bechir HOUARI"/>
    <m/>
    <n v="98748972"/>
    <s v="bechir.houari@ginior.com.tn"/>
    <x v="1"/>
    <x v="3"/>
    <x v="2"/>
    <n v="1983"/>
    <n v="12500"/>
    <n v="5000"/>
    <n v="4131"/>
    <n v="4131"/>
    <n v="0"/>
    <x v="1"/>
    <x v="5"/>
  </r>
  <r>
    <n v="229"/>
    <s v="Sergaz"/>
    <n v="729800"/>
    <s v="Kassenine"/>
    <n v="86"/>
    <s v="Sud ouest"/>
    <m/>
    <n v="70728710"/>
    <m/>
    <s v="Bilel HARRAZI"/>
    <m/>
    <n v="97525901"/>
    <s v="bilel.harrazi@sergaz.com.tn"/>
    <x v="8"/>
    <x v="3"/>
    <x v="2"/>
    <n v="1985"/>
    <n v="10000"/>
    <n v="10000"/>
    <n v="10050"/>
    <n v="10050"/>
    <n v="0"/>
    <x v="1"/>
    <x v="5"/>
  </r>
  <r>
    <n v="257"/>
    <s v="TRAPSA"/>
    <n v="877600"/>
    <s v="Mahrés"/>
    <n v="65"/>
    <s v="Sfax"/>
    <m/>
    <n v="74295453"/>
    <m/>
    <s v="Anouar BEN HAMIDA"/>
    <m/>
    <n v="21149564"/>
    <s v="lanouar.benhamida@trapsa.com.tn"/>
    <x v="8"/>
    <x v="3"/>
    <x v="1"/>
    <m/>
    <n v="1640"/>
    <n v="820"/>
    <n v="843"/>
    <n v="843"/>
    <n v="0"/>
    <x v="1"/>
    <x v="5"/>
  </r>
  <r>
    <n v="285"/>
    <s v="Usine de sucrerie de Bizerte"/>
    <n v="311192"/>
    <s v="Bizerte"/>
    <n v="73"/>
    <s v="Nord"/>
    <m/>
    <m/>
    <m/>
    <s v="Mondher DAKHLI"/>
    <m/>
    <n v="97795265"/>
    <s v="mondher.dakhli@yahoo.fr"/>
    <x v="1"/>
    <x v="3"/>
    <x v="2"/>
    <n v="2014"/>
    <n v="11000"/>
    <n v="5000"/>
    <n v="20556.8"/>
    <n v="20556.8"/>
    <n v="0"/>
    <x v="1"/>
    <x v="6"/>
  </r>
  <r>
    <n v="286"/>
    <s v="Stir"/>
    <n v="313210"/>
    <s v="Bizerte"/>
    <n v="73"/>
    <s v="Nord"/>
    <m/>
    <n v="72590099"/>
    <m/>
    <s v="Ben Hriz Ichrak"/>
    <m/>
    <n v="92664147"/>
    <s v="benhriz.ichrak@stir.com.tn"/>
    <x v="11"/>
    <x v="3"/>
    <x v="2"/>
    <n v="1963"/>
    <n v="3300"/>
    <n v="2900"/>
    <n v="10664"/>
    <n v="10664"/>
    <n v="0"/>
    <x v="1"/>
    <x v="6"/>
  </r>
  <r>
    <n v="293"/>
    <s v="Sucrerie de beja"/>
    <n v="423590"/>
    <s v="Beja"/>
    <n v="74"/>
    <s v="Nord ouest"/>
    <m/>
    <n v="78451655"/>
    <m/>
    <s v="Mohamed SASSI ALJABRI"/>
    <m/>
    <n v="97822757"/>
    <s v="mohamedsassijabri@yahoo.com"/>
    <x v="1"/>
    <x v="3"/>
    <x v="2"/>
    <n v="2003"/>
    <n v="4500"/>
    <n v="2300"/>
    <n v="13948"/>
    <n v="13948"/>
    <n v="0"/>
    <x v="1"/>
    <x v="6"/>
  </r>
  <r>
    <n v="294"/>
    <s v="Sucrerie de Jendouba"/>
    <n v="456150"/>
    <s v="Jandouba"/>
    <n v="75"/>
    <s v="Nord ouest"/>
    <m/>
    <n v="71320627"/>
    <m/>
    <s v="Bechir HOUARI"/>
    <m/>
    <n v="98748972"/>
    <s v="bechir.houari@ginior.com.tn"/>
    <x v="1"/>
    <x v="3"/>
    <x v="2"/>
    <n v="1983"/>
    <n v="12500"/>
    <n v="5000"/>
    <n v="2405"/>
    <n v="2405"/>
    <n v="0"/>
    <x v="1"/>
    <x v="6"/>
  </r>
  <r>
    <n v="310"/>
    <s v="Sergaz"/>
    <n v="729800"/>
    <s v="Kassenine"/>
    <n v="86"/>
    <s v="Sud ouest"/>
    <m/>
    <n v="70728710"/>
    <m/>
    <s v="Bilel HARRAZI"/>
    <m/>
    <n v="97525901"/>
    <s v="bilel.harrazi@sergaz.com.tn"/>
    <x v="8"/>
    <x v="3"/>
    <x v="2"/>
    <n v="1985"/>
    <n v="10000"/>
    <n v="10000"/>
    <n v="10050"/>
    <n v="10050"/>
    <n v="0"/>
    <x v="1"/>
    <x v="6"/>
  </r>
  <r>
    <n v="340"/>
    <s v="TRAPSA"/>
    <n v="877600"/>
    <s v="Mahrés"/>
    <n v="65"/>
    <s v="Sfax"/>
    <m/>
    <n v="74295453"/>
    <m/>
    <s v="Anouar BEN HAMIDA"/>
    <m/>
    <n v="21149564"/>
    <s v="lanouar.benhamida@trapsa.com.tn"/>
    <x v="8"/>
    <x v="3"/>
    <x v="1"/>
    <m/>
    <n v="1640"/>
    <n v="820"/>
    <n v="836"/>
    <n v="836"/>
    <n v="0"/>
    <x v="1"/>
    <x v="6"/>
  </r>
  <r>
    <n v="1"/>
    <s v="sucrerie de Bizerte"/>
    <n v="311192"/>
    <s v="Bizerte"/>
    <n v="73"/>
    <s v="Nord"/>
    <m/>
    <m/>
    <m/>
    <m/>
    <m/>
    <m/>
    <m/>
    <x v="1"/>
    <x v="3"/>
    <x v="3"/>
    <n v="2015"/>
    <n v="11000"/>
    <n v="5000"/>
    <n v="6540"/>
    <n v="6540"/>
    <n v="0"/>
    <x v="1"/>
    <x v="0"/>
  </r>
  <r>
    <n v="5"/>
    <s v="Cjo"/>
    <n v="303010"/>
    <s v="Zaghouan"/>
    <n v="71"/>
    <s v="Nord"/>
    <m/>
    <m/>
    <m/>
    <m/>
    <m/>
    <m/>
    <m/>
    <x v="4"/>
    <x v="3"/>
    <x v="3"/>
    <n v="2008"/>
    <n v="8000"/>
    <n v="5500"/>
    <n v="48571"/>
    <n v="48571"/>
    <n v="0"/>
    <x v="1"/>
    <x v="0"/>
  </r>
  <r>
    <n v="12"/>
    <s v="Stir"/>
    <n v="313210"/>
    <s v="Bizerte"/>
    <n v="73"/>
    <s v="Nord"/>
    <m/>
    <m/>
    <m/>
    <m/>
    <m/>
    <m/>
    <m/>
    <x v="4"/>
    <x v="3"/>
    <x v="3"/>
    <n v="2011"/>
    <n v="3300"/>
    <n v="2900"/>
    <n v="3409"/>
    <n v="3409"/>
    <n v="0"/>
    <x v="1"/>
    <x v="0"/>
  </r>
  <r>
    <n v="30"/>
    <s v="Sucrerie de Béja"/>
    <n v="423590"/>
    <s v="Béja"/>
    <n v="74"/>
    <s v="Nord ouest"/>
    <m/>
    <m/>
    <m/>
    <m/>
    <m/>
    <m/>
    <m/>
    <x v="1"/>
    <x v="3"/>
    <x v="3"/>
    <n v="2003"/>
    <n v="4500"/>
    <n v="2800"/>
    <n v="16075"/>
    <n v="16075"/>
    <n v="0"/>
    <x v="1"/>
    <x v="0"/>
  </r>
  <r>
    <n v="38"/>
    <s v="Ginor"/>
    <n v="456100"/>
    <s v="Jendouba"/>
    <m/>
    <s v="Nord ouest"/>
    <m/>
    <m/>
    <m/>
    <m/>
    <m/>
    <m/>
    <m/>
    <x v="1"/>
    <x v="3"/>
    <x v="3"/>
    <n v="2009"/>
    <n v="4500"/>
    <n v="3200"/>
    <n v="2304"/>
    <n v="2304"/>
    <n v="0"/>
    <x v="1"/>
    <x v="0"/>
  </r>
  <r>
    <n v="39"/>
    <s v="Ginor"/>
    <n v="456101"/>
    <s v="Jendouba"/>
    <m/>
    <s v="Nord ouest"/>
    <m/>
    <m/>
    <m/>
    <m/>
    <m/>
    <m/>
    <m/>
    <x v="1"/>
    <x v="3"/>
    <x v="3"/>
    <n v="2009"/>
    <n v="4500"/>
    <n v="3200"/>
    <n v="1959"/>
    <n v="1959"/>
    <n v="0"/>
    <x v="1"/>
    <x v="0"/>
  </r>
  <r>
    <n v="77"/>
    <s v="Makelda"/>
    <n v="549998"/>
    <s v="Sousse"/>
    <m/>
    <s v="Centre"/>
    <m/>
    <m/>
    <m/>
    <m/>
    <m/>
    <m/>
    <m/>
    <x v="9"/>
    <x v="3"/>
    <x v="1"/>
    <n v="2019"/>
    <n v="4000"/>
    <n v="3750"/>
    <n v="10902"/>
    <n v="10902"/>
    <n v="0"/>
    <x v="1"/>
    <x v="0"/>
  </r>
  <r>
    <n v="93"/>
    <s v="Sergaz"/>
    <n v="700890"/>
    <s v="Kairouan Nord"/>
    <m/>
    <s v="Centre"/>
    <m/>
    <m/>
    <m/>
    <m/>
    <m/>
    <m/>
    <m/>
    <x v="11"/>
    <x v="3"/>
    <x v="2"/>
    <n v="2018"/>
    <n v="1500"/>
    <n v="1500"/>
    <n v="47.7"/>
    <n v="47.7"/>
    <n v="0"/>
    <x v="1"/>
    <x v="0"/>
  </r>
  <r>
    <n v="167"/>
    <s v="Trapsa"/>
    <n v="877600"/>
    <s v="Mahrès"/>
    <n v="65"/>
    <s v="Sfax"/>
    <m/>
    <m/>
    <m/>
    <m/>
    <m/>
    <m/>
    <m/>
    <x v="11"/>
    <x v="3"/>
    <x v="1"/>
    <n v="2018"/>
    <n v="1500"/>
    <n v="1500"/>
    <n v="677.4"/>
    <n v="677.4"/>
    <n v="0"/>
    <x v="1"/>
    <x v="0"/>
  </r>
  <r>
    <n v="168"/>
    <s v="Trapsa"/>
    <n v="877600"/>
    <s v="Mahrès"/>
    <n v="65"/>
    <s v="Sfax"/>
    <m/>
    <m/>
    <m/>
    <m/>
    <m/>
    <m/>
    <m/>
    <x v="11"/>
    <x v="3"/>
    <x v="1"/>
    <n v="2018"/>
    <n v="500"/>
    <n v="500"/>
    <n v="324"/>
    <n v="324"/>
    <n v="0"/>
    <x v="1"/>
    <x v="0"/>
  </r>
  <r>
    <n v="169"/>
    <s v="Trapsa sp3"/>
    <n v="877600"/>
    <s v="Mahrès"/>
    <n v="65"/>
    <s v="Sfax"/>
    <m/>
    <m/>
    <m/>
    <m/>
    <m/>
    <m/>
    <m/>
    <x v="11"/>
    <x v="3"/>
    <x v="1"/>
    <n v="2013"/>
    <n v="400"/>
    <n v="400"/>
    <n v="350.42"/>
    <n v="350.42"/>
    <n v="0"/>
    <x v="1"/>
    <x v="0"/>
  </r>
  <r>
    <n v="225"/>
    <s v="APO"/>
    <n v="874120"/>
    <s v="Mahrès"/>
    <n v="65"/>
    <s v="Sfax"/>
    <m/>
    <m/>
    <m/>
    <m/>
    <m/>
    <m/>
    <m/>
    <x v="11"/>
    <x v="3"/>
    <x v="2"/>
    <n v="2017"/>
    <n v="60000"/>
    <n v="14000"/>
    <n v="113800"/>
    <n v="113800"/>
    <n v="0"/>
    <x v="1"/>
    <x v="0"/>
  </r>
  <r>
    <n v="226"/>
    <s v="APO 2"/>
    <n v="874131"/>
    <s v="Mahrès"/>
    <n v="65"/>
    <s v="Sfax"/>
    <m/>
    <m/>
    <m/>
    <m/>
    <m/>
    <m/>
    <m/>
    <x v="11"/>
    <x v="3"/>
    <x v="2"/>
    <n v="2019"/>
    <n v="32000"/>
    <n v="8500"/>
    <n v="35700"/>
    <n v="35700"/>
    <n v="0"/>
    <x v="1"/>
    <x v="0"/>
  </r>
  <r>
    <n v="243"/>
    <s v="Perenco"/>
    <n v="921720"/>
    <s v="Kébili"/>
    <m/>
    <s v="Sud"/>
    <m/>
    <m/>
    <m/>
    <m/>
    <m/>
    <m/>
    <m/>
    <x v="11"/>
    <x v="3"/>
    <x v="1"/>
    <n v="2018"/>
    <n v="385"/>
    <n v="385"/>
    <n v="0"/>
    <n v="0"/>
    <n v="0"/>
    <x v="1"/>
    <x v="0"/>
  </r>
  <r>
    <n v="246"/>
    <s v="Prenenco DOUZ NORD"/>
    <n v="838250"/>
    <s v="Kébili"/>
    <m/>
    <s v="Sud"/>
    <m/>
    <m/>
    <m/>
    <m/>
    <m/>
    <m/>
    <m/>
    <x v="11"/>
    <x v="3"/>
    <x v="1"/>
    <n v="2019"/>
    <n v="1000"/>
    <n v="250"/>
    <n v="150"/>
    <n v="150"/>
    <n v="0"/>
    <x v="1"/>
    <x v="0"/>
  </r>
  <r>
    <n v="293"/>
    <s v="Sergaz Feriana"/>
    <n v="729800"/>
    <s v="Kasserine"/>
    <n v="86"/>
    <s v="Sud ouest"/>
    <m/>
    <m/>
    <m/>
    <m/>
    <m/>
    <m/>
    <m/>
    <x v="8"/>
    <x v="3"/>
    <x v="2"/>
    <n v="2013"/>
    <n v="3200"/>
    <n v="800"/>
    <n v="217.798"/>
    <n v="217.798"/>
    <n v="0"/>
    <x v="1"/>
    <x v="0"/>
  </r>
  <r>
    <n v="294"/>
    <s v="Sergaz korba"/>
    <n v="999999"/>
    <s v="Nabeul"/>
    <n v="77"/>
    <s v="Nord"/>
    <m/>
    <m/>
    <m/>
    <m/>
    <m/>
    <m/>
    <m/>
    <x v="8"/>
    <x v="3"/>
    <x v="2"/>
    <n v="2019"/>
    <n v="1600"/>
    <n v="400"/>
    <n v="110.256"/>
    <n v="110.256"/>
    <n v="0"/>
    <x v="1"/>
    <x v="0"/>
  </r>
  <r>
    <n v="295"/>
    <s v="Sergaz Haouria"/>
    <n v="999999"/>
    <s v="Menzel Témime"/>
    <m/>
    <s v="Nord"/>
    <m/>
    <m/>
    <m/>
    <m/>
    <m/>
    <m/>
    <m/>
    <x v="8"/>
    <x v="3"/>
    <x v="2"/>
    <n v="2014"/>
    <n v="3200"/>
    <n v="400"/>
    <n v="25.657"/>
    <n v="25.657"/>
    <n v="0"/>
    <x v="1"/>
    <x v="0"/>
  </r>
  <r>
    <n v="303"/>
    <s v="SITEP"/>
    <n v="60560"/>
    <s v="Tunis ville"/>
    <n v="60"/>
    <s v="Tunis"/>
    <m/>
    <m/>
    <m/>
    <m/>
    <m/>
    <m/>
    <m/>
    <x v="4"/>
    <x v="3"/>
    <x v="2"/>
    <n v="2018"/>
    <n v="22500"/>
    <n v="12300"/>
    <n v="103372"/>
    <n v="103372"/>
    <n v="0"/>
    <x v="1"/>
    <x v="0"/>
  </r>
  <r>
    <n v="308"/>
    <s v="Perenco"/>
    <n v="999999"/>
    <s v="Gabès"/>
    <n v="94"/>
    <s v="Sud"/>
    <m/>
    <m/>
    <m/>
    <m/>
    <m/>
    <m/>
    <m/>
    <x v="11"/>
    <x v="3"/>
    <x v="1"/>
    <n v="1964"/>
    <n v="2000"/>
    <n v="400"/>
    <n v="260"/>
    <n v="260"/>
    <n v="0"/>
    <x v="1"/>
    <x v="0"/>
  </r>
  <r>
    <n v="1"/>
    <s v="sucrerie de Bizerte"/>
    <n v="311192"/>
    <s v="Bizerte"/>
    <n v="73"/>
    <s v="Nord"/>
    <m/>
    <m/>
    <m/>
    <m/>
    <m/>
    <m/>
    <m/>
    <x v="1"/>
    <x v="3"/>
    <x v="3"/>
    <n v="2015"/>
    <n v="11000"/>
    <n v="5000"/>
    <n v="6540"/>
    <n v="6540"/>
    <n v="0"/>
    <x v="1"/>
    <x v="1"/>
  </r>
  <r>
    <n v="5"/>
    <s v="Cjo"/>
    <n v="303010"/>
    <s v="Zaghouan"/>
    <n v="71"/>
    <s v="Nord"/>
    <m/>
    <m/>
    <m/>
    <m/>
    <m/>
    <m/>
    <m/>
    <x v="4"/>
    <x v="3"/>
    <x v="3"/>
    <n v="2008"/>
    <n v="8000"/>
    <n v="5500"/>
    <n v="48571"/>
    <n v="48571"/>
    <n v="0"/>
    <x v="1"/>
    <x v="1"/>
  </r>
  <r>
    <n v="12"/>
    <s v="Stir"/>
    <n v="313210"/>
    <s v="Bizerte"/>
    <n v="73"/>
    <s v="Nord"/>
    <m/>
    <m/>
    <m/>
    <m/>
    <m/>
    <m/>
    <m/>
    <x v="4"/>
    <x v="3"/>
    <x v="3"/>
    <n v="2011"/>
    <n v="3300"/>
    <n v="2900"/>
    <n v="3409"/>
    <n v="3409"/>
    <n v="0"/>
    <x v="1"/>
    <x v="1"/>
  </r>
  <r>
    <n v="30"/>
    <s v="Sucrerie de Béja"/>
    <n v="423590"/>
    <s v="Béja"/>
    <n v="74"/>
    <s v="Nord ouest"/>
    <m/>
    <m/>
    <m/>
    <m/>
    <m/>
    <m/>
    <m/>
    <x v="1"/>
    <x v="3"/>
    <x v="3"/>
    <n v="2003"/>
    <n v="4500"/>
    <n v="2800"/>
    <n v="16075"/>
    <n v="16075"/>
    <n v="0"/>
    <x v="1"/>
    <x v="1"/>
  </r>
  <r>
    <n v="38"/>
    <s v="Ginor"/>
    <n v="456100"/>
    <s v="Jendouba"/>
    <m/>
    <s v="Nord ouest"/>
    <m/>
    <m/>
    <m/>
    <m/>
    <m/>
    <m/>
    <m/>
    <x v="1"/>
    <x v="3"/>
    <x v="3"/>
    <n v="2009"/>
    <n v="4500"/>
    <n v="3200"/>
    <n v="2304"/>
    <n v="2304"/>
    <n v="0"/>
    <x v="1"/>
    <x v="1"/>
  </r>
  <r>
    <n v="39"/>
    <s v="Ginor"/>
    <n v="456101"/>
    <s v="Jendouba"/>
    <m/>
    <s v="Nord ouest"/>
    <m/>
    <m/>
    <m/>
    <m/>
    <m/>
    <m/>
    <m/>
    <x v="1"/>
    <x v="3"/>
    <x v="3"/>
    <n v="2009"/>
    <n v="4500"/>
    <n v="3200"/>
    <n v="1959"/>
    <n v="1959"/>
    <n v="0"/>
    <x v="1"/>
    <x v="1"/>
  </r>
  <r>
    <n v="77"/>
    <s v="Makelda"/>
    <n v="549998"/>
    <s v="Sousse"/>
    <m/>
    <s v="Centre"/>
    <m/>
    <m/>
    <m/>
    <m/>
    <m/>
    <m/>
    <m/>
    <x v="9"/>
    <x v="3"/>
    <x v="1"/>
    <n v="2019"/>
    <n v="4000"/>
    <n v="3750"/>
    <n v="10902"/>
    <n v="10902"/>
    <n v="0"/>
    <x v="1"/>
    <x v="1"/>
  </r>
  <r>
    <n v="93"/>
    <s v="Sergaz"/>
    <n v="700890"/>
    <s v="Kairouan Nord"/>
    <m/>
    <s v="Centre"/>
    <m/>
    <m/>
    <m/>
    <m/>
    <m/>
    <m/>
    <m/>
    <x v="11"/>
    <x v="3"/>
    <x v="2"/>
    <n v="2018"/>
    <n v="1500"/>
    <n v="1500"/>
    <n v="47.7"/>
    <n v="47.7"/>
    <n v="0"/>
    <x v="1"/>
    <x v="1"/>
  </r>
  <r>
    <n v="114"/>
    <s v="CTKP pétrole"/>
    <n v="664070"/>
    <s v="Mahdia"/>
    <n v="82"/>
    <s v="Centre"/>
    <m/>
    <m/>
    <m/>
    <m/>
    <m/>
    <m/>
    <m/>
    <x v="11"/>
    <x v="3"/>
    <x v="1"/>
    <n v="2020"/>
    <n v="1500"/>
    <n v="750"/>
    <n v="680.36"/>
    <n v="680.36"/>
    <n v="0"/>
    <x v="1"/>
    <x v="1"/>
  </r>
  <r>
    <n v="167"/>
    <s v="Trapsa"/>
    <n v="877600"/>
    <s v="Mahrès"/>
    <n v="65"/>
    <s v="Sfax"/>
    <m/>
    <m/>
    <m/>
    <m/>
    <m/>
    <m/>
    <m/>
    <x v="11"/>
    <x v="3"/>
    <x v="1"/>
    <n v="2018"/>
    <n v="1500"/>
    <n v="1500"/>
    <n v="677.4"/>
    <n v="677.4"/>
    <n v="0"/>
    <x v="1"/>
    <x v="1"/>
  </r>
  <r>
    <n v="168"/>
    <s v="Trapsa"/>
    <n v="877600"/>
    <s v="Mahrès"/>
    <n v="65"/>
    <s v="Sfax"/>
    <m/>
    <m/>
    <m/>
    <m/>
    <m/>
    <m/>
    <m/>
    <x v="11"/>
    <x v="3"/>
    <x v="1"/>
    <n v="2018"/>
    <n v="500"/>
    <n v="500"/>
    <n v="324"/>
    <n v="324"/>
    <n v="0"/>
    <x v="1"/>
    <x v="1"/>
  </r>
  <r>
    <n v="169"/>
    <s v="Trapsa sp3"/>
    <n v="877600"/>
    <s v="Mahrès"/>
    <n v="65"/>
    <s v="Sfax"/>
    <m/>
    <m/>
    <m/>
    <m/>
    <m/>
    <m/>
    <m/>
    <x v="11"/>
    <x v="3"/>
    <x v="1"/>
    <n v="2013"/>
    <n v="400"/>
    <n v="400"/>
    <n v="350.42"/>
    <n v="350.42"/>
    <n v="0"/>
    <x v="1"/>
    <x v="1"/>
  </r>
  <r>
    <n v="190"/>
    <s v="Perenco"/>
    <n v="838140"/>
    <s v="Sfax ville"/>
    <n v="93"/>
    <s v="Sfax"/>
    <m/>
    <m/>
    <m/>
    <m/>
    <m/>
    <m/>
    <m/>
    <x v="11"/>
    <x v="3"/>
    <x v="1"/>
    <n v="2021"/>
    <n v="1800"/>
    <n v="600"/>
    <n v="292"/>
    <n v="292"/>
    <n v="0"/>
    <x v="1"/>
    <x v="1"/>
  </r>
  <r>
    <n v="225"/>
    <s v="APO"/>
    <n v="874120"/>
    <s v="Mahrès"/>
    <n v="65"/>
    <s v="Sfax"/>
    <m/>
    <m/>
    <m/>
    <m/>
    <m/>
    <m/>
    <m/>
    <x v="11"/>
    <x v="3"/>
    <x v="2"/>
    <n v="2017"/>
    <n v="60000"/>
    <n v="14000"/>
    <n v="113800"/>
    <n v="113800"/>
    <n v="0"/>
    <x v="1"/>
    <x v="1"/>
  </r>
  <r>
    <n v="226"/>
    <s v="APO 2"/>
    <n v="874131"/>
    <s v="Mahrès"/>
    <n v="65"/>
    <s v="Sfax"/>
    <m/>
    <m/>
    <m/>
    <m/>
    <m/>
    <m/>
    <m/>
    <x v="11"/>
    <x v="3"/>
    <x v="2"/>
    <n v="2019"/>
    <n v="32000"/>
    <n v="8500"/>
    <n v="35700"/>
    <n v="35700"/>
    <n v="0"/>
    <x v="1"/>
    <x v="1"/>
  </r>
  <r>
    <n v="243"/>
    <s v="Perenco"/>
    <n v="921720"/>
    <s v="Kébili"/>
    <m/>
    <s v="Sud"/>
    <m/>
    <m/>
    <m/>
    <m/>
    <m/>
    <m/>
    <m/>
    <x v="11"/>
    <x v="3"/>
    <x v="1"/>
    <n v="2018"/>
    <n v="385"/>
    <n v="385"/>
    <n v="0"/>
    <n v="0"/>
    <n v="0"/>
    <x v="1"/>
    <x v="1"/>
  </r>
  <r>
    <n v="246"/>
    <s v="Prenenco DOUZ NORD"/>
    <n v="838250"/>
    <s v="Kébili"/>
    <m/>
    <s v="Sud"/>
    <m/>
    <m/>
    <m/>
    <m/>
    <m/>
    <m/>
    <m/>
    <x v="11"/>
    <x v="3"/>
    <x v="1"/>
    <n v="2019"/>
    <n v="1000"/>
    <n v="250"/>
    <n v="150"/>
    <n v="150"/>
    <n v="0"/>
    <x v="1"/>
    <x v="1"/>
  </r>
  <r>
    <n v="292"/>
    <s v="Sergaz Sbitla"/>
    <n v="710600"/>
    <s v="Kasserine"/>
    <n v="86"/>
    <s v="Sud ouest"/>
    <m/>
    <m/>
    <m/>
    <m/>
    <m/>
    <m/>
    <m/>
    <x v="8"/>
    <x v="3"/>
    <x v="2"/>
    <n v="2021"/>
    <n v="1600"/>
    <n v="400"/>
    <n v="349.375"/>
    <n v="349.375"/>
    <n v="0"/>
    <x v="1"/>
    <x v="1"/>
  </r>
  <r>
    <n v="293"/>
    <s v="Sergaz Feriana"/>
    <n v="729800"/>
    <s v="Kasserine"/>
    <n v="86"/>
    <s v="Sud ouest"/>
    <m/>
    <m/>
    <m/>
    <m/>
    <m/>
    <m/>
    <m/>
    <x v="8"/>
    <x v="3"/>
    <x v="2"/>
    <n v="2013"/>
    <n v="3200"/>
    <n v="800"/>
    <n v="217.798"/>
    <n v="217.798"/>
    <n v="0"/>
    <x v="1"/>
    <x v="1"/>
  </r>
  <r>
    <n v="294"/>
    <s v="Sergaz korba"/>
    <n v="999999"/>
    <s v="Nabeul"/>
    <n v="77"/>
    <s v="Nord"/>
    <m/>
    <m/>
    <m/>
    <m/>
    <m/>
    <m/>
    <m/>
    <x v="8"/>
    <x v="3"/>
    <x v="2"/>
    <n v="2019"/>
    <n v="1600"/>
    <n v="400"/>
    <n v="110.256"/>
    <n v="110.256"/>
    <n v="0"/>
    <x v="1"/>
    <x v="1"/>
  </r>
  <r>
    <n v="295"/>
    <s v="Sergaz Haouria"/>
    <n v="999999"/>
    <s v="Menzel Témime"/>
    <m/>
    <s v="Nord"/>
    <m/>
    <m/>
    <m/>
    <m/>
    <m/>
    <m/>
    <m/>
    <x v="8"/>
    <x v="3"/>
    <x v="2"/>
    <n v="2014"/>
    <n v="3200"/>
    <n v="400"/>
    <n v="25.657"/>
    <n v="25.657"/>
    <n v="0"/>
    <x v="1"/>
    <x v="1"/>
  </r>
  <r>
    <n v="303"/>
    <s v="SITEP"/>
    <n v="60560"/>
    <s v="Tunis ville"/>
    <n v="60"/>
    <s v="Tunis"/>
    <m/>
    <m/>
    <m/>
    <m/>
    <m/>
    <m/>
    <m/>
    <x v="4"/>
    <x v="3"/>
    <x v="2"/>
    <n v="2018"/>
    <n v="22500"/>
    <n v="12300"/>
    <n v="103372"/>
    <n v="103372"/>
    <n v="0"/>
    <x v="1"/>
    <x v="1"/>
  </r>
  <r>
    <n v="308"/>
    <s v="Perenco"/>
    <n v="999999"/>
    <s v="Gabès"/>
    <n v="94"/>
    <s v="Sud"/>
    <m/>
    <m/>
    <m/>
    <m/>
    <m/>
    <m/>
    <m/>
    <x v="11"/>
    <x v="3"/>
    <x v="1"/>
    <n v="1964"/>
    <n v="2000"/>
    <n v="400"/>
    <n v="260"/>
    <n v="260"/>
    <n v="0"/>
    <x v="1"/>
    <x v="1"/>
  </r>
  <r>
    <n v="29"/>
    <s v="cillulose"/>
    <n v="703120"/>
    <s v="Kassenine"/>
    <n v="86"/>
    <s v="Sud ouest"/>
    <m/>
    <m/>
    <m/>
    <m/>
    <m/>
    <m/>
    <m/>
    <x v="6"/>
    <x v="3"/>
    <x v="3"/>
    <n v="1971"/>
    <n v="2500"/>
    <n v="2500"/>
    <n v="2.9"/>
    <n v="2.9"/>
    <n v="0"/>
    <x v="0"/>
    <x v="2"/>
  </r>
  <r>
    <n v="92"/>
    <s v="cillulose"/>
    <n v="703120"/>
    <s v="Kassenine"/>
    <n v="86"/>
    <s v="Sud ouest"/>
    <m/>
    <m/>
    <m/>
    <m/>
    <m/>
    <m/>
    <m/>
    <x v="6"/>
    <x v="3"/>
    <x v="3"/>
    <n v="1971"/>
    <n v="2500"/>
    <n v="2500"/>
    <n v="0"/>
    <n v="0"/>
    <n v="0"/>
    <x v="0"/>
    <x v="3"/>
  </r>
  <r>
    <n v="141"/>
    <s v="Usine de sucrerie de Bizerte"/>
    <n v="311190"/>
    <s v="Bizerte"/>
    <n v="73"/>
    <s v="Nord"/>
    <s v="ZI Bizerte"/>
    <m/>
    <m/>
    <s v="Salah Othmani"/>
    <s v="maintenance électricité"/>
    <n v="98787168"/>
    <s v="salah.enig@gmail.com"/>
    <x v="1"/>
    <x v="3"/>
    <x v="2"/>
    <n v="2015"/>
    <n v="10000"/>
    <n v="4500"/>
    <n v="11969.6"/>
    <n v="11969.6"/>
    <n v="0"/>
    <x v="1"/>
    <x v="4"/>
  </r>
  <r>
    <n v="156"/>
    <s v="cillulose"/>
    <n v="703120"/>
    <s v="Kassenine"/>
    <n v="86"/>
    <s v="Sud ouest"/>
    <m/>
    <m/>
    <m/>
    <m/>
    <m/>
    <m/>
    <m/>
    <x v="6"/>
    <x v="3"/>
    <x v="3"/>
    <n v="1971"/>
    <n v="2500"/>
    <n v="2500"/>
    <n v="0"/>
    <n v="0"/>
    <n v="0"/>
    <x v="0"/>
    <x v="4"/>
  </r>
  <r>
    <n v="226"/>
    <s v="cillulose"/>
    <n v="703370"/>
    <s v="Kassenine"/>
    <n v="86"/>
    <s v="Sud ouest"/>
    <m/>
    <n v="77474513"/>
    <m/>
    <m/>
    <m/>
    <n v="97254572"/>
    <s v="boughdiri_nakhli@YAHOO.fr"/>
    <x v="6"/>
    <x v="3"/>
    <x v="2"/>
    <n v="1998"/>
    <n v="2500"/>
    <n v="2500"/>
    <n v="0"/>
    <n v="0"/>
    <n v="0"/>
    <x v="0"/>
    <x v="5"/>
  </r>
  <r>
    <n v="307"/>
    <s v="cillulose"/>
    <n v="703370"/>
    <s v="Kassenine"/>
    <n v="86"/>
    <s v="Sud ouest"/>
    <m/>
    <n v="77474513"/>
    <m/>
    <m/>
    <m/>
    <n v="97254572"/>
    <s v="boughdiri_nakhli@YAHOO.fr"/>
    <x v="6"/>
    <x v="3"/>
    <x v="2"/>
    <n v="1998"/>
    <n v="2500"/>
    <n v="2500"/>
    <n v="0"/>
    <n v="0"/>
    <n v="0"/>
    <x v="0"/>
    <x v="6"/>
  </r>
  <r>
    <n v="352"/>
    <s v="Power turbine tunisia"/>
    <n v="789654"/>
    <s v="Zarzis"/>
    <n v="96"/>
    <s v="Sud"/>
    <m/>
    <n v="75697000"/>
    <m/>
    <s v="Ehsan Emami"/>
    <m/>
    <n v="94372224"/>
    <m/>
    <x v="7"/>
    <x v="3"/>
    <x v="2"/>
    <n v="2018"/>
    <n v="28000"/>
    <n v="14000"/>
    <n v="0"/>
    <n v="0"/>
    <n v="0"/>
    <x v="0"/>
    <x v="6"/>
  </r>
  <r>
    <n v="6"/>
    <s v="Sitep"/>
    <n v="60560"/>
    <s v="Tunis ville"/>
    <n v="60"/>
    <s v="Tunis"/>
    <m/>
    <m/>
    <m/>
    <m/>
    <m/>
    <m/>
    <m/>
    <x v="2"/>
    <x v="4"/>
    <x v="2"/>
    <n v="1964"/>
    <n v="22500"/>
    <n v="22500"/>
    <n v="104100"/>
    <n v="104100"/>
    <n v="0"/>
    <x v="1"/>
    <x v="2"/>
  </r>
  <r>
    <n v="53"/>
    <s v="SHELL Tunisia_BG"/>
    <n v="874120"/>
    <s v="Mahrés"/>
    <n v="65"/>
    <s v="Sfax"/>
    <m/>
    <m/>
    <m/>
    <m/>
    <m/>
    <m/>
    <m/>
    <x v="11"/>
    <x v="4"/>
    <x v="2"/>
    <n v="1955"/>
    <n v="64000"/>
    <n v="16000"/>
    <n v="128000"/>
    <n v="128000"/>
    <n v="0"/>
    <x v="1"/>
    <x v="2"/>
  </r>
  <r>
    <n v="54"/>
    <s v="A P O_BG"/>
    <n v="874130"/>
    <s v="Mahrés"/>
    <n v="65"/>
    <s v="Sfax"/>
    <m/>
    <m/>
    <m/>
    <m/>
    <m/>
    <m/>
    <m/>
    <x v="11"/>
    <x v="4"/>
    <x v="2"/>
    <n v="1995"/>
    <n v="34000"/>
    <n v="20000"/>
    <n v="160000"/>
    <n v="160000"/>
    <n v="0"/>
    <x v="1"/>
    <x v="2"/>
  </r>
  <r>
    <n v="69"/>
    <s v="Sitep"/>
    <n v="60560"/>
    <s v="Tunis ville"/>
    <n v="60"/>
    <s v="Tunis"/>
    <m/>
    <m/>
    <m/>
    <m/>
    <m/>
    <m/>
    <m/>
    <x v="2"/>
    <x v="4"/>
    <x v="2"/>
    <n v="1964"/>
    <n v="22500"/>
    <n v="22500"/>
    <n v="108000"/>
    <n v="108000"/>
    <n v="0"/>
    <x v="1"/>
    <x v="3"/>
  </r>
  <r>
    <n v="117"/>
    <s v="SHELL Tunisia_BG"/>
    <n v="874120"/>
    <s v="Mahrés"/>
    <n v="65"/>
    <s v="Sfax"/>
    <m/>
    <m/>
    <m/>
    <m/>
    <m/>
    <m/>
    <m/>
    <x v="11"/>
    <x v="4"/>
    <x v="2"/>
    <n v="1955"/>
    <n v="64000"/>
    <n v="16000"/>
    <n v="129000"/>
    <n v="129000"/>
    <n v="0"/>
    <x v="1"/>
    <x v="3"/>
  </r>
  <r>
    <n v="118"/>
    <s v="A P O_BG"/>
    <n v="874130"/>
    <s v="Mahrés"/>
    <n v="65"/>
    <s v="Sfax"/>
    <m/>
    <m/>
    <m/>
    <m/>
    <m/>
    <m/>
    <m/>
    <x v="11"/>
    <x v="4"/>
    <x v="2"/>
    <n v="1995"/>
    <n v="34000"/>
    <n v="20000"/>
    <n v="165000"/>
    <n v="165000"/>
    <n v="0"/>
    <x v="1"/>
    <x v="3"/>
  </r>
  <r>
    <n v="133"/>
    <s v="Sitep"/>
    <n v="60560"/>
    <s v="Tunis ville"/>
    <n v="60"/>
    <s v="Tunis"/>
    <m/>
    <m/>
    <m/>
    <m/>
    <m/>
    <m/>
    <m/>
    <x v="2"/>
    <x v="4"/>
    <x v="2"/>
    <n v="1964"/>
    <n v="22500"/>
    <n v="22500"/>
    <n v="107000"/>
    <n v="107000"/>
    <n v="0"/>
    <x v="1"/>
    <x v="4"/>
  </r>
  <r>
    <n v="181"/>
    <s v="SHELL Tunisia_BG"/>
    <n v="874120"/>
    <s v="Mahrés"/>
    <n v="65"/>
    <s v="Sfax"/>
    <m/>
    <m/>
    <m/>
    <m/>
    <m/>
    <m/>
    <m/>
    <x v="11"/>
    <x v="4"/>
    <x v="2"/>
    <n v="1955"/>
    <n v="64000"/>
    <n v="16000"/>
    <n v="141984"/>
    <n v="141984"/>
    <n v="0"/>
    <x v="1"/>
    <x v="4"/>
  </r>
  <r>
    <n v="182"/>
    <s v="A P O_BG"/>
    <n v="874130"/>
    <s v="Mahrés"/>
    <n v="65"/>
    <s v="Sfax"/>
    <m/>
    <m/>
    <m/>
    <m/>
    <m/>
    <m/>
    <m/>
    <x v="11"/>
    <x v="4"/>
    <x v="2"/>
    <n v="1995"/>
    <n v="34000"/>
    <n v="20000"/>
    <n v="163000"/>
    <n v="163000"/>
    <n v="0"/>
    <x v="1"/>
    <x v="4"/>
  </r>
  <r>
    <n v="197"/>
    <s v="Sitep"/>
    <n v="60560"/>
    <s v="Tunis ville"/>
    <n v="60"/>
    <s v="Tunis"/>
    <m/>
    <m/>
    <m/>
    <m/>
    <m/>
    <m/>
    <m/>
    <x v="2"/>
    <x v="4"/>
    <x v="2"/>
    <m/>
    <n v="22500"/>
    <n v="22500"/>
    <n v="107623"/>
    <n v="107623"/>
    <n v="0"/>
    <x v="1"/>
    <x v="5"/>
  </r>
  <r>
    <n v="253"/>
    <s v="TPS"/>
    <n v="866700"/>
    <s v="Sfax Sud"/>
    <n v="91"/>
    <s v="Sfax"/>
    <m/>
    <n v="74299999"/>
    <m/>
    <s v="Anis Agram"/>
    <m/>
    <n v="58428075"/>
    <s v="agrama@tps.com.tn"/>
    <x v="11"/>
    <x v="4"/>
    <x v="2"/>
    <m/>
    <n v="2200"/>
    <n v="2200"/>
    <n v="0"/>
    <n v="0"/>
    <n v="0"/>
    <x v="1"/>
    <x v="5"/>
  </r>
  <r>
    <n v="254"/>
    <s v="Amilcar Petroleum Operations"/>
    <n v="874130"/>
    <s v="Mahrés"/>
    <n v="65"/>
    <s v="Sfax"/>
    <m/>
    <n v="74250785"/>
    <m/>
    <s v="Mohamed Khalil KAMMOUN &amp; Ali Anis ZOUARI"/>
    <m/>
    <n v="29728832"/>
    <s v="khalil.Kammoun@apo.com.tn"/>
    <x v="11"/>
    <x v="4"/>
    <x v="2"/>
    <n v="2009"/>
    <n v="35200"/>
    <n v="22000"/>
    <n v="165100"/>
    <n v="165100"/>
    <n v="0"/>
    <x v="1"/>
    <x v="5"/>
  </r>
  <r>
    <n v="255"/>
    <s v="Amilcar Petroleum Operations1"/>
    <n v="874131"/>
    <s v="Mahrés"/>
    <n v="65"/>
    <s v="Sfax"/>
    <m/>
    <n v="74250785"/>
    <m/>
    <s v="Faical BELLALI"/>
    <m/>
    <n v="21441118"/>
    <s v="faical.bellali@apo.com.tn"/>
    <x v="11"/>
    <x v="4"/>
    <x v="2"/>
    <n v="2009"/>
    <n v="38600"/>
    <n v="24125"/>
    <n v="104.5"/>
    <n v="104.5"/>
    <n v="0"/>
    <x v="1"/>
    <x v="5"/>
  </r>
  <r>
    <n v="273"/>
    <s v="Sitep"/>
    <n v="60560"/>
    <s v="Tunis ville"/>
    <n v="60"/>
    <s v="Tunis"/>
    <m/>
    <m/>
    <m/>
    <m/>
    <m/>
    <m/>
    <m/>
    <x v="2"/>
    <x v="4"/>
    <x v="2"/>
    <m/>
    <n v="22500"/>
    <n v="22500"/>
    <n v="108914.476"/>
    <n v="107870.53289999999"/>
    <n v="0"/>
    <x v="1"/>
    <x v="6"/>
  </r>
  <r>
    <n v="335"/>
    <s v="TPS"/>
    <n v="866700"/>
    <s v="Sfax Sud"/>
    <n v="91"/>
    <s v="Sfax"/>
    <m/>
    <n v="74299999"/>
    <m/>
    <s v="Anis Agram"/>
    <m/>
    <n v="58428075"/>
    <s v="agrama@tps.com.tn"/>
    <x v="11"/>
    <x v="4"/>
    <x v="2"/>
    <m/>
    <n v="2200"/>
    <n v="2200"/>
    <n v="0"/>
    <n v="0"/>
    <n v="0"/>
    <x v="1"/>
    <x v="6"/>
  </r>
  <r>
    <n v="337"/>
    <s v="Amilcar Petroleum Operations"/>
    <n v="874130"/>
    <s v="Mahrés"/>
    <n v="65"/>
    <s v="Sfax"/>
    <m/>
    <n v="74250785"/>
    <m/>
    <s v="Mohamed Khalil KAMMOUN &amp; Ali Anis ZOUARI"/>
    <m/>
    <n v="29728832"/>
    <s v="khalil.Kammoun@apo.com.tn"/>
    <x v="11"/>
    <x v="4"/>
    <x v="2"/>
    <n v="2009"/>
    <n v="35200"/>
    <n v="22000"/>
    <n v="137580"/>
    <n v="137580"/>
    <n v="0"/>
    <x v="1"/>
    <x v="6"/>
  </r>
  <r>
    <n v="338"/>
    <s v="Amilcar Petroleum Operations1"/>
    <n v="874131"/>
    <s v="Mahrés"/>
    <n v="65"/>
    <s v="Sfax"/>
    <m/>
    <n v="74250785"/>
    <m/>
    <s v="Faical BELLALI"/>
    <m/>
    <n v="21441118"/>
    <s v="faical.bellali@apo.com.tn"/>
    <x v="11"/>
    <x v="4"/>
    <x v="2"/>
    <n v="2009"/>
    <n v="38600"/>
    <n v="24125"/>
    <n v="112"/>
    <n v="112"/>
    <n v="0"/>
    <x v="1"/>
    <x v="6"/>
  </r>
  <r>
    <n v="42"/>
    <s v="CFTP"/>
    <n v="851360"/>
    <s v="Sfax Nord"/>
    <n v="87"/>
    <s v="Sfax"/>
    <m/>
    <m/>
    <m/>
    <m/>
    <m/>
    <m/>
    <m/>
    <x v="11"/>
    <x v="4"/>
    <x v="2"/>
    <n v="2015"/>
    <n v="0"/>
    <n v="0"/>
    <n v="0"/>
    <n v="0"/>
    <n v="0"/>
    <x v="0"/>
    <x v="2"/>
  </r>
  <r>
    <n v="105"/>
    <s v="CFTP"/>
    <n v="851360"/>
    <s v="Sfax Nord"/>
    <n v="87"/>
    <s v="Sfax"/>
    <m/>
    <m/>
    <m/>
    <m/>
    <m/>
    <m/>
    <m/>
    <x v="11"/>
    <x v="4"/>
    <x v="2"/>
    <n v="2015"/>
    <n v="1800"/>
    <n v="350"/>
    <n v="7727"/>
    <n v="1847"/>
    <n v="5880"/>
    <x v="0"/>
    <x v="3"/>
  </r>
  <r>
    <n v="169"/>
    <s v="CFTP"/>
    <n v="851360"/>
    <s v="Sfax Nord"/>
    <n v="87"/>
    <s v="Sfax"/>
    <m/>
    <m/>
    <m/>
    <m/>
    <m/>
    <m/>
    <m/>
    <x v="11"/>
    <x v="4"/>
    <x v="2"/>
    <n v="2015"/>
    <n v="1800"/>
    <n v="350"/>
    <n v="8652"/>
    <n v="5260"/>
    <n v="3392"/>
    <x v="0"/>
    <x v="4"/>
  </r>
  <r>
    <n v="239"/>
    <s v="CFTP"/>
    <n v="851360"/>
    <s v="Sfax Nord"/>
    <n v="87"/>
    <s v="Sfax"/>
    <m/>
    <n v="74422115"/>
    <m/>
    <s v="Mohamed Nabil JENDOUBI"/>
    <m/>
    <n v="95377820"/>
    <s v="nabil.jandoubi@cftp.com.tn"/>
    <x v="11"/>
    <x v="4"/>
    <x v="2"/>
    <n v="2016"/>
    <n v="1800"/>
    <n v="1200"/>
    <n v="3821"/>
    <n v="1619"/>
    <n v="2202"/>
    <x v="0"/>
    <x v="5"/>
  </r>
  <r>
    <n v="320"/>
    <s v="CFTP"/>
    <n v="851360"/>
    <s v="Sfax Nord"/>
    <n v="87"/>
    <s v="Sfax"/>
    <m/>
    <n v="74422115"/>
    <m/>
    <s v="Mohamed Nabil JENDOUBI"/>
    <m/>
    <n v="95377820"/>
    <s v="nabil.jandoubi@cftp.com.tn"/>
    <x v="11"/>
    <x v="4"/>
    <x v="2"/>
    <n v="2016"/>
    <n v="1800"/>
    <n v="1200"/>
    <n v="6400"/>
    <n v="2321"/>
    <n v="4079"/>
    <x v="0"/>
    <x v="6"/>
  </r>
  <r>
    <n v="139"/>
    <s v="CFTP"/>
    <n v="857660"/>
    <s v="Sfax nord"/>
    <n v="87"/>
    <s v="Sfax"/>
    <m/>
    <m/>
    <m/>
    <m/>
    <m/>
    <m/>
    <m/>
    <x v="11"/>
    <x v="4"/>
    <x v="1"/>
    <n v="2016"/>
    <n v="1800"/>
    <n v="1800"/>
    <n v="4415.1000000000004"/>
    <n v="2252.6999999999998"/>
    <n v="2162.4000000000005"/>
    <x v="0"/>
    <x v="0"/>
  </r>
  <r>
    <n v="159"/>
    <s v="TPS"/>
    <n v="863720"/>
    <s v="Sfax sud"/>
    <n v="91"/>
    <s v="Sfax"/>
    <m/>
    <m/>
    <m/>
    <m/>
    <m/>
    <m/>
    <m/>
    <x v="11"/>
    <x v="4"/>
    <x v="2"/>
    <n v="2018"/>
    <n v="1200"/>
    <n v="1200"/>
    <n v="7920"/>
    <n v="7920"/>
    <n v="0"/>
    <x v="0"/>
    <x v="0"/>
  </r>
  <r>
    <n v="160"/>
    <s v="TPS GBIBA"/>
    <n v="866700"/>
    <s v="Sfax sud"/>
    <n v="91"/>
    <s v="Sfax"/>
    <m/>
    <m/>
    <m/>
    <m/>
    <m/>
    <m/>
    <m/>
    <x v="11"/>
    <x v="4"/>
    <x v="2"/>
    <n v="2019"/>
    <n v="1000"/>
    <n v="1000"/>
    <n v="6600"/>
    <n v="6398"/>
    <n v="202"/>
    <x v="0"/>
    <x v="0"/>
  </r>
  <r>
    <n v="221"/>
    <s v="OMV"/>
    <n v="901570"/>
    <s v="Gabès"/>
    <n v="94"/>
    <s v="Sud"/>
    <m/>
    <m/>
    <m/>
    <m/>
    <m/>
    <m/>
    <m/>
    <x v="11"/>
    <x v="4"/>
    <x v="2"/>
    <n v="2017"/>
    <n v="5600"/>
    <n v="1400"/>
    <n v="0"/>
    <n v="0"/>
    <n v="0"/>
    <x v="0"/>
    <x v="0"/>
  </r>
  <r>
    <n v="139"/>
    <s v="CFTP"/>
    <n v="857660"/>
    <s v="Sfax nord"/>
    <n v="87"/>
    <s v="Sfax"/>
    <m/>
    <m/>
    <m/>
    <m/>
    <m/>
    <m/>
    <m/>
    <x v="11"/>
    <x v="4"/>
    <x v="1"/>
    <n v="2016"/>
    <n v="1800"/>
    <n v="1800"/>
    <n v="4415.1000000000004"/>
    <n v="2252.6999999999998"/>
    <n v="2162.4000000000005"/>
    <x v="0"/>
    <x v="1"/>
  </r>
  <r>
    <n v="159"/>
    <s v="TPS"/>
    <n v="863720"/>
    <s v="Sfax sud"/>
    <n v="91"/>
    <s v="Sfax"/>
    <m/>
    <m/>
    <m/>
    <m/>
    <m/>
    <m/>
    <m/>
    <x v="11"/>
    <x v="4"/>
    <x v="2"/>
    <n v="2018"/>
    <n v="1200"/>
    <n v="1200"/>
    <n v="7920"/>
    <n v="7920"/>
    <n v="0"/>
    <x v="0"/>
    <x v="1"/>
  </r>
  <r>
    <n v="160"/>
    <s v="TPS GBIBA"/>
    <n v="866700"/>
    <s v="Sfax sud"/>
    <n v="91"/>
    <s v="Sfax"/>
    <m/>
    <m/>
    <m/>
    <m/>
    <m/>
    <m/>
    <m/>
    <x v="11"/>
    <x v="4"/>
    <x v="2"/>
    <n v="2019"/>
    <n v="1000"/>
    <n v="1000"/>
    <n v="6600"/>
    <n v="6398"/>
    <n v="202"/>
    <x v="0"/>
    <x v="1"/>
  </r>
  <r>
    <n v="202"/>
    <s v="PPT"/>
    <n v="789654"/>
    <s v="Zarzis"/>
    <n v="96"/>
    <s v="Sud"/>
    <m/>
    <m/>
    <m/>
    <m/>
    <m/>
    <m/>
    <m/>
    <x v="11"/>
    <x v="4"/>
    <x v="2"/>
    <n v="2020"/>
    <n v="28000"/>
    <n v="28000"/>
    <n v="0"/>
    <n v="0"/>
    <n v="0"/>
    <x v="0"/>
    <x v="1"/>
  </r>
  <r>
    <n v="221"/>
    <s v="OMV"/>
    <n v="901570"/>
    <s v="Gabès"/>
    <n v="94"/>
    <s v="Sud"/>
    <m/>
    <m/>
    <m/>
    <m/>
    <m/>
    <m/>
    <m/>
    <x v="11"/>
    <x v="4"/>
    <x v="2"/>
    <n v="2017"/>
    <n v="5600"/>
    <n v="1400"/>
    <n v="0"/>
    <n v="0"/>
    <n v="0"/>
    <x v="0"/>
    <x v="1"/>
  </r>
  <r>
    <n v="227"/>
    <s v="ONAS GAFSA"/>
    <n v="760245"/>
    <s v="Gafsa"/>
    <n v="95"/>
    <s v="Sud ouest"/>
    <m/>
    <m/>
    <m/>
    <m/>
    <m/>
    <m/>
    <m/>
    <x v="0"/>
    <x v="4"/>
    <x v="1"/>
    <n v="2020"/>
    <n v="516"/>
    <n v="516"/>
    <n v="0"/>
    <n v="0"/>
    <n v="0"/>
    <x v="0"/>
    <x v="1"/>
  </r>
  <r>
    <n v="206"/>
    <s v="CJO"/>
    <n v="303010"/>
    <s v="Zaghouan"/>
    <n v="71"/>
    <s v="Nord"/>
    <m/>
    <n v="36408700"/>
    <m/>
    <s v="Sabri Trabelsi"/>
    <m/>
    <n v="29941705"/>
    <s v="sabri.trabelsi@vcimentos.com"/>
    <x v="5"/>
    <x v="5"/>
    <x v="3"/>
    <n v="2017"/>
    <n v="8200"/>
    <n v="7790"/>
    <n v="15311"/>
    <n v="15311"/>
    <n v="0"/>
    <x v="1"/>
    <x v="5"/>
  </r>
  <r>
    <n v="284"/>
    <s v="CJO"/>
    <n v="303010"/>
    <s v="Zaghouan"/>
    <n v="71"/>
    <s v="Nord"/>
    <m/>
    <n v="36408700"/>
    <m/>
    <s v="Sabri Trabelsi"/>
    <m/>
    <n v="29941705"/>
    <s v="sabri.trabelsi@vcimentos.com"/>
    <x v="5"/>
    <x v="5"/>
    <x v="3"/>
    <n v="2017"/>
    <n v="8200"/>
    <n v="7790"/>
    <n v="43703"/>
    <n v="43703"/>
    <n v="0"/>
    <x v="1"/>
    <x v="6"/>
  </r>
  <r>
    <n v="33"/>
    <s v="GCT GAFSA"/>
    <n v="765200"/>
    <s v="Gafsa"/>
    <n v="95"/>
    <s v="Sud ouest"/>
    <m/>
    <m/>
    <m/>
    <m/>
    <m/>
    <m/>
    <m/>
    <x v="4"/>
    <x v="5"/>
    <x v="3"/>
    <n v="1985"/>
    <n v="15000"/>
    <n v="15000"/>
    <n v="52865"/>
    <n v="44161"/>
    <n v="8704"/>
    <x v="0"/>
    <x v="2"/>
  </r>
  <r>
    <n v="57"/>
    <s v="GCT Mahres"/>
    <n v="877700"/>
    <s v="Mahrés"/>
    <n v="65"/>
    <s v="Sfax"/>
    <m/>
    <m/>
    <m/>
    <m/>
    <m/>
    <m/>
    <m/>
    <x v="4"/>
    <x v="5"/>
    <x v="3"/>
    <n v="1988"/>
    <n v="18000"/>
    <n v="7000"/>
    <n v="27554"/>
    <n v="27552"/>
    <n v="2"/>
    <x v="0"/>
    <x v="2"/>
  </r>
  <r>
    <n v="58"/>
    <s v="TIFERT"/>
    <n v="877710"/>
    <s v="Mahrés"/>
    <n v="65"/>
    <s v="Sfax"/>
    <m/>
    <m/>
    <m/>
    <m/>
    <m/>
    <m/>
    <m/>
    <x v="4"/>
    <x v="5"/>
    <x v="3"/>
    <n v="2012"/>
    <n v="24000"/>
    <n v="14000"/>
    <n v="58078"/>
    <n v="58078"/>
    <n v="0"/>
    <x v="0"/>
    <x v="2"/>
  </r>
  <r>
    <n v="59"/>
    <s v="DAP"/>
    <n v="888050"/>
    <s v="Gabés"/>
    <n v="94"/>
    <s v="Sud"/>
    <s v="ZI Ghannouch 6000 BP72"/>
    <n v="75271700"/>
    <n v="75275054"/>
    <s v="Nabil Bouras"/>
    <s v="Ingénieur électricité"/>
    <n v="95990943"/>
    <s v="bouras.nabil@gct.com.tn"/>
    <x v="4"/>
    <x v="5"/>
    <x v="3"/>
    <n v="1978"/>
    <n v="20000"/>
    <n v="20000"/>
    <n v="70223"/>
    <n v="70054"/>
    <n v="169"/>
    <x v="0"/>
    <x v="2"/>
  </r>
  <r>
    <n v="60"/>
    <s v="ICF"/>
    <n v="888491"/>
    <s v="Gabés"/>
    <n v="94"/>
    <s v="Sud"/>
    <s v="ZI6071 Part de Gabes"/>
    <n v="75272550"/>
    <n v="75274944"/>
    <s v="Yasine BEN HFAIED"/>
    <s v="Ingénieur de production"/>
    <n v="98427059"/>
    <s v="y.benhfaiedh@icf.ind.tn"/>
    <x v="4"/>
    <x v="5"/>
    <x v="3"/>
    <n v="2015"/>
    <n v="0"/>
    <n v="0"/>
    <n v="0"/>
    <n v="0"/>
    <n v="0"/>
    <x v="0"/>
    <x v="2"/>
  </r>
  <r>
    <n v="61"/>
    <s v="GCT AMMOUNITRAT"/>
    <n v="888500"/>
    <s v="Gabés"/>
    <n v="94"/>
    <s v="Sud"/>
    <m/>
    <m/>
    <m/>
    <m/>
    <m/>
    <m/>
    <m/>
    <x v="4"/>
    <x v="5"/>
    <x v="3"/>
    <n v="1982"/>
    <n v="7200"/>
    <n v="4000"/>
    <n v="19156"/>
    <n v="19137.775000000001"/>
    <n v="18.225000000000001"/>
    <x v="0"/>
    <x v="2"/>
  </r>
  <r>
    <n v="96"/>
    <s v="GCT GAFSA"/>
    <n v="765200"/>
    <s v="Gafsa"/>
    <n v="95"/>
    <s v="Sud ouest"/>
    <m/>
    <m/>
    <m/>
    <m/>
    <m/>
    <m/>
    <m/>
    <x v="4"/>
    <x v="5"/>
    <x v="3"/>
    <n v="1985"/>
    <n v="15000"/>
    <n v="15000"/>
    <n v="43590"/>
    <n v="41067"/>
    <n v="2523"/>
    <x v="0"/>
    <x v="3"/>
  </r>
  <r>
    <n v="121"/>
    <s v="GCT Mahres"/>
    <n v="877700"/>
    <s v="Mahrés"/>
    <n v="65"/>
    <s v="Sfax"/>
    <m/>
    <m/>
    <m/>
    <m/>
    <m/>
    <m/>
    <m/>
    <x v="4"/>
    <x v="5"/>
    <x v="3"/>
    <n v="1988"/>
    <n v="18000"/>
    <n v="7000"/>
    <n v="29703"/>
    <n v="29695"/>
    <n v="8.25"/>
    <x v="0"/>
    <x v="3"/>
  </r>
  <r>
    <n v="122"/>
    <s v="TIFERT"/>
    <n v="877710"/>
    <s v="Mahrés"/>
    <n v="65"/>
    <s v="Sfax"/>
    <m/>
    <m/>
    <m/>
    <m/>
    <m/>
    <m/>
    <m/>
    <x v="4"/>
    <x v="5"/>
    <x v="3"/>
    <n v="2012"/>
    <n v="24000"/>
    <n v="14000"/>
    <n v="36175"/>
    <n v="35020"/>
    <n v="1155"/>
    <x v="0"/>
    <x v="3"/>
  </r>
  <r>
    <n v="123"/>
    <s v="DAP"/>
    <n v="888050"/>
    <s v="Gabés"/>
    <n v="94"/>
    <s v="Sud"/>
    <s v="ZI Ghannouch 6000 BP72"/>
    <n v="75271700"/>
    <n v="75275054"/>
    <s v="Nabil Bouras"/>
    <s v="Ingénieur électricité"/>
    <n v="95990943"/>
    <s v="bouras.nabil@gct.com.tn"/>
    <x v="4"/>
    <x v="5"/>
    <x v="3"/>
    <n v="1978"/>
    <n v="20000"/>
    <n v="20000"/>
    <n v="54158"/>
    <n v="54153.7"/>
    <n v="4.3"/>
    <x v="0"/>
    <x v="3"/>
  </r>
  <r>
    <n v="124"/>
    <s v="ICF"/>
    <n v="888491"/>
    <s v="Gabés"/>
    <n v="94"/>
    <s v="Sud"/>
    <s v="ZI6071 Part de Gabes"/>
    <n v="75272550"/>
    <n v="75274944"/>
    <s v="Yasine BEN HFAIED"/>
    <s v="Ingénieur de production"/>
    <n v="98427059"/>
    <s v="y.benhfaiedh@icf.ind.tn"/>
    <x v="4"/>
    <x v="5"/>
    <x v="3"/>
    <n v="2015"/>
    <n v="3000"/>
    <n v="3000"/>
    <n v="6233.51"/>
    <n v="6162.9070000000002"/>
    <n v="70.602999999999994"/>
    <x v="0"/>
    <x v="3"/>
  </r>
  <r>
    <n v="125"/>
    <s v="GCT AMMOUNITRAT"/>
    <n v="888500"/>
    <s v="Gabés"/>
    <n v="94"/>
    <s v="Sud"/>
    <m/>
    <m/>
    <m/>
    <m/>
    <m/>
    <m/>
    <m/>
    <x v="4"/>
    <x v="5"/>
    <x v="3"/>
    <n v="1982"/>
    <n v="7200"/>
    <n v="4000"/>
    <n v="18381"/>
    <n v="17984.083999999999"/>
    <n v="396.916"/>
    <x v="0"/>
    <x v="3"/>
  </r>
  <r>
    <n v="160"/>
    <s v="GCT GAFSA"/>
    <n v="765200"/>
    <s v="Gafsa"/>
    <n v="95"/>
    <s v="Sud ouest"/>
    <m/>
    <m/>
    <m/>
    <m/>
    <m/>
    <m/>
    <m/>
    <x v="4"/>
    <x v="5"/>
    <x v="3"/>
    <n v="1985"/>
    <n v="15000"/>
    <n v="15000"/>
    <n v="48652"/>
    <n v="42360"/>
    <n v="6292"/>
    <x v="0"/>
    <x v="4"/>
  </r>
  <r>
    <n v="185"/>
    <s v="GCT Mahres"/>
    <n v="877700"/>
    <s v="Mahrés"/>
    <n v="65"/>
    <s v="Sfax"/>
    <m/>
    <m/>
    <m/>
    <m/>
    <m/>
    <m/>
    <m/>
    <x v="4"/>
    <x v="5"/>
    <x v="3"/>
    <n v="1988"/>
    <n v="18000"/>
    <n v="7000"/>
    <n v="28653"/>
    <n v="28630"/>
    <n v="23"/>
    <x v="0"/>
    <x v="4"/>
  </r>
  <r>
    <n v="186"/>
    <s v="TIFERT"/>
    <n v="877710"/>
    <s v="Mahrés"/>
    <n v="65"/>
    <s v="Sfax"/>
    <m/>
    <m/>
    <m/>
    <m/>
    <m/>
    <m/>
    <m/>
    <x v="4"/>
    <x v="5"/>
    <x v="3"/>
    <n v="2012"/>
    <n v="24000"/>
    <n v="14000"/>
    <n v="43866.879999999997"/>
    <n v="41979.219999999994"/>
    <n v="1887.6600000000035"/>
    <x v="0"/>
    <x v="4"/>
  </r>
  <r>
    <n v="187"/>
    <s v="DAP"/>
    <n v="888050"/>
    <s v="Gabés"/>
    <n v="94"/>
    <s v="Sud"/>
    <s v="ZI Ghannouch 6000 BP72"/>
    <n v="75271700"/>
    <n v="75275054"/>
    <s v="Nabil Bouras"/>
    <s v="Ingénieur électricité"/>
    <n v="95990943"/>
    <s v="bouras.nabil@gct.com.tn"/>
    <x v="4"/>
    <x v="5"/>
    <x v="3"/>
    <n v="1978"/>
    <n v="20000"/>
    <n v="20000"/>
    <n v="71571"/>
    <n v="70908"/>
    <n v="663"/>
    <x v="0"/>
    <x v="4"/>
  </r>
  <r>
    <n v="188"/>
    <s v="ICF"/>
    <n v="888491"/>
    <s v="Gabés"/>
    <n v="94"/>
    <s v="Sud"/>
    <s v="ZI6071 Part de Gabes"/>
    <n v="75272550"/>
    <n v="75274944"/>
    <s v="Yasine BEN HFAIED"/>
    <s v="Ingénieur de production"/>
    <n v="98427059"/>
    <s v="y.benhfaiedh@icf.ind.tn"/>
    <x v="4"/>
    <x v="5"/>
    <x v="3"/>
    <n v="2015"/>
    <n v="3000"/>
    <n v="3000"/>
    <n v="10749.18"/>
    <n v="10691.064"/>
    <n v="58.115999999999985"/>
    <x v="0"/>
    <x v="4"/>
  </r>
  <r>
    <n v="189"/>
    <s v="GCT AMMOUNITRAT"/>
    <n v="888500"/>
    <s v="Gabés"/>
    <n v="94"/>
    <s v="Sud"/>
    <m/>
    <m/>
    <m/>
    <m/>
    <m/>
    <m/>
    <m/>
    <x v="4"/>
    <x v="5"/>
    <x v="3"/>
    <n v="1982"/>
    <n v="7200"/>
    <n v="4000"/>
    <n v="20014"/>
    <n v="19931.125"/>
    <n v="82.875"/>
    <x v="0"/>
    <x v="4"/>
  </r>
  <r>
    <n v="230"/>
    <s v="Gct"/>
    <n v="765200"/>
    <s v="Gafsa"/>
    <n v="95"/>
    <s v="Sud ouest"/>
    <m/>
    <n v="76266300"/>
    <m/>
    <s v="Mohamed hedi "/>
    <m/>
    <n v="99519672"/>
    <s v="Alimi.mohamedhedi@gct.com.tn"/>
    <x v="4"/>
    <x v="5"/>
    <x v="3"/>
    <n v="1985"/>
    <n v="15000"/>
    <n v="8000"/>
    <n v="31257"/>
    <n v="25856"/>
    <n v="5401"/>
    <x v="0"/>
    <x v="5"/>
  </r>
  <r>
    <n v="258"/>
    <s v="Groupe Chimique Sikhira"/>
    <n v="877700"/>
    <s v="Mahrés"/>
    <n v="65"/>
    <s v="Sfax"/>
    <m/>
    <n v="74295200"/>
    <m/>
    <s v="Charfeddine TAHRI"/>
    <m/>
    <n v="95991688"/>
    <s v="tahri.charfedine@gct.com.tn"/>
    <x v="4"/>
    <x v="5"/>
    <x v="3"/>
    <n v="1988"/>
    <n v="18500"/>
    <n v="15000"/>
    <n v="39272"/>
    <n v="39227"/>
    <n v="45"/>
    <x v="0"/>
    <x v="5"/>
  </r>
  <r>
    <n v="259"/>
    <s v="TIFERT"/>
    <n v="877710"/>
    <s v="Mahrés"/>
    <n v="65"/>
    <s v="Sfax"/>
    <m/>
    <n v="74667089"/>
    <m/>
    <s v="MEFTEH Abdelhakim"/>
    <m/>
    <n v="29860909"/>
    <s v="abdelhakimmefteh@yahoo.fr"/>
    <x v="4"/>
    <x v="5"/>
    <x v="3"/>
    <n v="2012"/>
    <n v="24000"/>
    <n v="18000"/>
    <n v="58304"/>
    <n v="55711"/>
    <n v="2593"/>
    <x v="0"/>
    <x v="5"/>
  </r>
  <r>
    <n v="260"/>
    <s v="DAP"/>
    <n v="888050"/>
    <s v="Gabés"/>
    <n v="94"/>
    <s v="Sud"/>
    <m/>
    <n v="75272580"/>
    <m/>
    <s v="BEN JAMAA MOURAD"/>
    <m/>
    <n v="98707263"/>
    <s v="benjamaa.mourad@gct.com.tn"/>
    <x v="4"/>
    <x v="5"/>
    <x v="3"/>
    <n v="1978"/>
    <n v="20000"/>
    <n v="14000"/>
    <n v="65984"/>
    <n v="65945"/>
    <n v="39"/>
    <x v="0"/>
    <x v="5"/>
  </r>
  <r>
    <n v="262"/>
    <s v="ICF"/>
    <n v="888491"/>
    <s v="Gabés"/>
    <n v="94"/>
    <s v="Sud"/>
    <m/>
    <n v="75272550"/>
    <m/>
    <s v="Mounir MAGHZAOUI "/>
    <m/>
    <n v="98420674"/>
    <s v="m.maghzaoui@icf.ind.tn"/>
    <x v="4"/>
    <x v="5"/>
    <x v="3"/>
    <n v="2015"/>
    <n v="3000"/>
    <n v="2500"/>
    <n v="10860"/>
    <n v="10852"/>
    <n v="8"/>
    <x v="0"/>
    <x v="5"/>
  </r>
  <r>
    <n v="263"/>
    <s v="Usine Ammounitrate"/>
    <n v="888500"/>
    <s v="Gabés"/>
    <n v="94"/>
    <s v="Sud"/>
    <m/>
    <n v="75272531"/>
    <m/>
    <s v="Zied BEN AMOR"/>
    <m/>
    <n v="98208965"/>
    <s v="benamor.zied@gct.com.tn"/>
    <x v="4"/>
    <x v="5"/>
    <x v="3"/>
    <n v="1993"/>
    <n v="9000"/>
    <n v="3400"/>
    <n v="19294"/>
    <n v="12160"/>
    <n v="7134"/>
    <x v="0"/>
    <x v="5"/>
  </r>
  <r>
    <n v="264"/>
    <s v="USINE ACIDE PHOSPHORIQUE"/>
    <n v="888551"/>
    <s v="Gabés"/>
    <n v="94"/>
    <s v="Sud"/>
    <m/>
    <n v="75271700"/>
    <m/>
    <s v="BOURAS NABIL"/>
    <m/>
    <n v="9990943"/>
    <s v="bouras.nabil@gct.com.tn"/>
    <x v="4"/>
    <x v="5"/>
    <x v="3"/>
    <n v="1979"/>
    <n v="14000"/>
    <n v="14000"/>
    <n v="36073"/>
    <n v="36073"/>
    <n v="0"/>
    <x v="0"/>
    <x v="5"/>
  </r>
  <r>
    <n v="311"/>
    <s v="Gct"/>
    <n v="765200"/>
    <s v="Gafsa"/>
    <n v="95"/>
    <s v="Sud ouest"/>
    <m/>
    <n v="76266300"/>
    <m/>
    <s v="Mohamed hedi "/>
    <m/>
    <n v="99519672"/>
    <s v="Alimi.mohamedhedi@gct.com.tn"/>
    <x v="4"/>
    <x v="5"/>
    <x v="3"/>
    <n v="1985"/>
    <n v="15000"/>
    <n v="8000"/>
    <n v="36358"/>
    <n v="33877"/>
    <n v="2481"/>
    <x v="0"/>
    <x v="6"/>
  </r>
  <r>
    <n v="341"/>
    <s v="Groupe Chimique Sikhira"/>
    <n v="877700"/>
    <s v="Mahrés"/>
    <n v="65"/>
    <s v="Sfax"/>
    <m/>
    <n v="74295200"/>
    <m/>
    <s v="Charfeddine TAHRI"/>
    <m/>
    <n v="95991688"/>
    <s v="tahri.charfedine@gct.com.tn"/>
    <x v="4"/>
    <x v="5"/>
    <x v="3"/>
    <n v="1988"/>
    <n v="18500"/>
    <n v="15000"/>
    <n v="33289"/>
    <n v="33252"/>
    <n v="37"/>
    <x v="0"/>
    <x v="6"/>
  </r>
  <r>
    <n v="342"/>
    <s v="TIFERT"/>
    <n v="877710"/>
    <s v="Mahrés"/>
    <n v="65"/>
    <s v="Sfax"/>
    <m/>
    <n v="74667089"/>
    <m/>
    <s v="MEFTEH Abdelhakim"/>
    <m/>
    <n v="29860909"/>
    <s v="abdelhakimmefteh@yahoo.fr"/>
    <x v="4"/>
    <x v="5"/>
    <x v="3"/>
    <n v="2012"/>
    <n v="24000"/>
    <n v="18000"/>
    <n v="70244"/>
    <n v="63557"/>
    <n v="6687"/>
    <x v="0"/>
    <x v="6"/>
  </r>
  <r>
    <n v="343"/>
    <s v="DAP"/>
    <n v="888050"/>
    <s v="Gabés"/>
    <n v="94"/>
    <s v="Sud"/>
    <m/>
    <n v="75272580"/>
    <m/>
    <s v="BEN JAMAA MOURAD"/>
    <m/>
    <n v="98707263"/>
    <s v="benjamaa.mourad@gct.com.tn"/>
    <x v="4"/>
    <x v="5"/>
    <x v="3"/>
    <n v="1978"/>
    <n v="20000"/>
    <n v="14000"/>
    <n v="44263"/>
    <n v="44187"/>
    <n v="76"/>
    <x v="0"/>
    <x v="6"/>
  </r>
  <r>
    <n v="345"/>
    <s v="ICF"/>
    <n v="888491"/>
    <s v="Gabés"/>
    <n v="94"/>
    <s v="Sud"/>
    <m/>
    <n v="75272550"/>
    <m/>
    <s v="Mounir MAGHZAOUI "/>
    <m/>
    <n v="98420674"/>
    <s v="m.maghzaoui@icf.ind.tn"/>
    <x v="4"/>
    <x v="5"/>
    <x v="3"/>
    <n v="2015"/>
    <n v="3000"/>
    <n v="2500"/>
    <n v="10075"/>
    <n v="10020"/>
    <n v="55"/>
    <x v="0"/>
    <x v="6"/>
  </r>
  <r>
    <n v="346"/>
    <s v="Usine Ammounitrate"/>
    <n v="888500"/>
    <s v="Gabés"/>
    <n v="94"/>
    <s v="Sud"/>
    <m/>
    <n v="75272531"/>
    <m/>
    <s v="Zied BEN AMOR"/>
    <m/>
    <n v="98208965"/>
    <s v="benamor.zied@gct.com.tn"/>
    <x v="4"/>
    <x v="5"/>
    <x v="3"/>
    <n v="1993"/>
    <n v="9000"/>
    <n v="3400"/>
    <n v="20970"/>
    <n v="19666"/>
    <n v="1304"/>
    <x v="0"/>
    <x v="6"/>
  </r>
  <r>
    <n v="347"/>
    <s v="USINE ACIDE PHOSPHORIQUE"/>
    <n v="888551"/>
    <s v="Gabés"/>
    <n v="94"/>
    <s v="Sud"/>
    <m/>
    <n v="75271700"/>
    <m/>
    <s v="BOURAS NABIL"/>
    <m/>
    <n v="9990943"/>
    <s v="bouras.nabil@gct.com.tn"/>
    <x v="4"/>
    <x v="5"/>
    <x v="3"/>
    <n v="1979"/>
    <n v="14000"/>
    <n v="14000"/>
    <n v="23679"/>
    <n v="23679"/>
    <n v="0"/>
    <x v="0"/>
    <x v="6"/>
  </r>
  <r>
    <n v="164"/>
    <s v="Tifert"/>
    <n v="877710"/>
    <s v="Mahrès"/>
    <n v="65"/>
    <s v="Sfax"/>
    <m/>
    <m/>
    <m/>
    <m/>
    <m/>
    <m/>
    <m/>
    <x v="4"/>
    <x v="5"/>
    <x v="3"/>
    <n v="2017"/>
    <n v="24000"/>
    <n v="16000"/>
    <n v="75936.800000000003"/>
    <n v="75474.857000000004"/>
    <n v="461.9429999999993"/>
    <x v="0"/>
    <x v="0"/>
  </r>
  <r>
    <n v="166"/>
    <s v="GCT 2"/>
    <n v="877700"/>
    <s v="Mahrès"/>
    <n v="65"/>
    <s v="Sfax"/>
    <m/>
    <m/>
    <m/>
    <m/>
    <m/>
    <m/>
    <m/>
    <x v="4"/>
    <x v="5"/>
    <x v="3"/>
    <n v="2017"/>
    <n v="18400"/>
    <n v="18400"/>
    <n v="25938"/>
    <n v="25931"/>
    <n v="7"/>
    <x v="0"/>
    <x v="0"/>
  </r>
  <r>
    <n v="212"/>
    <s v="ICM"/>
    <n v="888050"/>
    <s v="Gabès"/>
    <n v="94"/>
    <s v="Sud"/>
    <m/>
    <m/>
    <m/>
    <m/>
    <m/>
    <m/>
    <m/>
    <x v="4"/>
    <x v="5"/>
    <x v="3"/>
    <n v="2015"/>
    <n v="3800"/>
    <n v="1980"/>
    <n v="19842.599999999999"/>
    <n v="19010.2"/>
    <n v="832.39999999999782"/>
    <x v="0"/>
    <x v="0"/>
  </r>
  <r>
    <n v="214"/>
    <s v="DAP"/>
    <n v="901720"/>
    <s v="Gabès"/>
    <n v="94"/>
    <s v="Sud"/>
    <m/>
    <m/>
    <m/>
    <m/>
    <m/>
    <m/>
    <m/>
    <x v="4"/>
    <x v="5"/>
    <x v="3"/>
    <n v="2013"/>
    <n v="7200"/>
    <n v="4000"/>
    <n v="19480"/>
    <n v="19476.23"/>
    <n v="3.7700000000004366"/>
    <x v="0"/>
    <x v="0"/>
  </r>
  <r>
    <n v="215"/>
    <s v="DAP"/>
    <n v="901090"/>
    <s v="Gabès"/>
    <n v="94"/>
    <s v="Sud"/>
    <m/>
    <m/>
    <m/>
    <m/>
    <m/>
    <m/>
    <m/>
    <x v="4"/>
    <x v="5"/>
    <x v="3"/>
    <n v="2019"/>
    <n v="20000"/>
    <n v="14500"/>
    <n v="56653.82"/>
    <n v="56644.06"/>
    <n v="9.7600000000020373"/>
    <x v="0"/>
    <x v="0"/>
  </r>
  <r>
    <n v="229"/>
    <s v="Gct gafsa 2"/>
    <n v="765220"/>
    <s v="Gafsa"/>
    <n v="95"/>
    <s v="Sud ouest"/>
    <m/>
    <m/>
    <m/>
    <m/>
    <m/>
    <m/>
    <m/>
    <x v="4"/>
    <x v="5"/>
    <x v="3"/>
    <n v="2019"/>
    <n v="24000"/>
    <n v="16000"/>
    <n v="0"/>
    <n v="0"/>
    <n v="0"/>
    <x v="0"/>
    <x v="0"/>
  </r>
  <r>
    <n v="230"/>
    <s v="CPG1 Gafsa"/>
    <n v="765200"/>
    <s v="Gafsa"/>
    <n v="95"/>
    <s v="Sud ouest"/>
    <m/>
    <m/>
    <m/>
    <m/>
    <m/>
    <m/>
    <m/>
    <x v="4"/>
    <x v="5"/>
    <x v="3"/>
    <n v="1994"/>
    <n v="15200"/>
    <n v="8000"/>
    <n v="27991.200000000001"/>
    <n v="27598.799999999999"/>
    <n v="392.40000000000146"/>
    <x v="0"/>
    <x v="0"/>
  </r>
  <r>
    <n v="299"/>
    <s v="SNCTPA"/>
    <n v="703120"/>
    <s v="Kasserine"/>
    <n v="86"/>
    <s v="Sud ouest"/>
    <m/>
    <m/>
    <m/>
    <m/>
    <m/>
    <m/>
    <m/>
    <x v="6"/>
    <x v="5"/>
    <x v="3"/>
    <n v="2007"/>
    <n v="2500"/>
    <n v="2200"/>
    <n v="0"/>
    <n v="0"/>
    <n v="0"/>
    <x v="0"/>
    <x v="0"/>
  </r>
  <r>
    <n v="164"/>
    <s v="Tifert"/>
    <n v="877710"/>
    <s v="Mahrès"/>
    <n v="65"/>
    <s v="Sfax"/>
    <m/>
    <m/>
    <m/>
    <m/>
    <m/>
    <m/>
    <m/>
    <x v="4"/>
    <x v="5"/>
    <x v="3"/>
    <n v="2017"/>
    <n v="24000"/>
    <n v="16000"/>
    <n v="75936.800000000003"/>
    <n v="75474.857000000004"/>
    <n v="461.9429999999993"/>
    <x v="0"/>
    <x v="1"/>
  </r>
  <r>
    <n v="166"/>
    <s v="GCT 2"/>
    <n v="877700"/>
    <s v="Mahrès"/>
    <n v="65"/>
    <s v="Sfax"/>
    <m/>
    <m/>
    <m/>
    <m/>
    <m/>
    <m/>
    <m/>
    <x v="4"/>
    <x v="5"/>
    <x v="3"/>
    <n v="2017"/>
    <n v="18400"/>
    <n v="18400"/>
    <n v="25938"/>
    <n v="25931"/>
    <n v="7"/>
    <x v="0"/>
    <x v="1"/>
  </r>
  <r>
    <n v="211"/>
    <s v="ICF"/>
    <n v="888491"/>
    <s v="Gabès"/>
    <n v="94"/>
    <s v="Sud"/>
    <m/>
    <m/>
    <m/>
    <m/>
    <m/>
    <m/>
    <m/>
    <x v="4"/>
    <x v="5"/>
    <x v="3"/>
    <n v="2020"/>
    <n v="3000"/>
    <n v="2500"/>
    <n v="9458"/>
    <n v="9422"/>
    <n v="36"/>
    <x v="0"/>
    <x v="1"/>
  </r>
  <r>
    <n v="212"/>
    <s v="ICM"/>
    <n v="888050"/>
    <s v="Gabès"/>
    <n v="94"/>
    <s v="Sud"/>
    <m/>
    <m/>
    <m/>
    <m/>
    <m/>
    <m/>
    <m/>
    <x v="4"/>
    <x v="5"/>
    <x v="3"/>
    <n v="2015"/>
    <n v="3800"/>
    <n v="1980"/>
    <n v="19842.599999999999"/>
    <n v="19010.2"/>
    <n v="832.39999999999782"/>
    <x v="0"/>
    <x v="1"/>
  </r>
  <r>
    <n v="214"/>
    <s v="DAP"/>
    <n v="901720"/>
    <s v="Gabès"/>
    <n v="94"/>
    <s v="Sud"/>
    <m/>
    <m/>
    <m/>
    <m/>
    <m/>
    <m/>
    <m/>
    <x v="4"/>
    <x v="5"/>
    <x v="3"/>
    <n v="2013"/>
    <n v="7200"/>
    <n v="4000"/>
    <n v="19480"/>
    <n v="19476.23"/>
    <n v="3.7700000000004366"/>
    <x v="0"/>
    <x v="1"/>
  </r>
  <r>
    <n v="215"/>
    <s v="DAP"/>
    <n v="901090"/>
    <s v="Gabès"/>
    <n v="94"/>
    <s v="Sud"/>
    <m/>
    <m/>
    <m/>
    <m/>
    <m/>
    <m/>
    <m/>
    <x v="4"/>
    <x v="5"/>
    <x v="3"/>
    <n v="2019"/>
    <n v="20000"/>
    <n v="14500"/>
    <n v="56653.82"/>
    <n v="56644.06"/>
    <n v="9.7600000000020373"/>
    <x v="0"/>
    <x v="1"/>
  </r>
  <r>
    <n v="229"/>
    <s v="Gct gafsa 2"/>
    <n v="765220"/>
    <s v="Gafsa"/>
    <n v="95"/>
    <s v="Sud ouest"/>
    <m/>
    <m/>
    <m/>
    <m/>
    <m/>
    <m/>
    <m/>
    <x v="4"/>
    <x v="5"/>
    <x v="3"/>
    <n v="2019"/>
    <n v="24000"/>
    <n v="16000"/>
    <n v="0"/>
    <n v="0"/>
    <n v="0"/>
    <x v="0"/>
    <x v="1"/>
  </r>
  <r>
    <n v="230"/>
    <s v="CPG1 Gafsa"/>
    <n v="765200"/>
    <s v="Gafsa"/>
    <n v="95"/>
    <s v="Sud ouest"/>
    <m/>
    <m/>
    <m/>
    <m/>
    <m/>
    <m/>
    <m/>
    <x v="4"/>
    <x v="5"/>
    <x v="3"/>
    <n v="1994"/>
    <n v="15200"/>
    <n v="8000"/>
    <n v="27991.200000000001"/>
    <n v="27598.799999999999"/>
    <n v="392.40000000000146"/>
    <x v="0"/>
    <x v="1"/>
  </r>
  <r>
    <n v="299"/>
    <s v="SNCTPA"/>
    <n v="703120"/>
    <s v="Kasserine"/>
    <n v="86"/>
    <s v="Sud ouest"/>
    <m/>
    <m/>
    <m/>
    <m/>
    <m/>
    <m/>
    <m/>
    <x v="6"/>
    <x v="5"/>
    <x v="3"/>
    <n v="2007"/>
    <n v="2500"/>
    <n v="2200"/>
    <n v="0"/>
    <n v="0"/>
    <n v="0"/>
    <x v="0"/>
    <x v="1"/>
  </r>
  <r>
    <m/>
    <m/>
    <m/>
    <m/>
    <m/>
    <m/>
    <m/>
    <m/>
    <m/>
    <m/>
    <m/>
    <m/>
    <m/>
    <x v="12"/>
    <x v="6"/>
    <x v="4"/>
    <m/>
    <m/>
    <m/>
    <m/>
    <m/>
    <m/>
    <x v="2"/>
    <x v="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3">
  <r>
    <n v="206"/>
    <s v="CJO"/>
    <n v="303010"/>
    <x v="0"/>
    <n v="71"/>
    <x v="0"/>
    <x v="0"/>
    <x v="0"/>
    <x v="0"/>
    <n v="2017"/>
    <n v="8200"/>
    <n v="7790"/>
    <n v="15311"/>
    <n v="15311"/>
    <n v="0"/>
    <x v="0"/>
    <x v="0"/>
  </r>
  <r>
    <n v="284"/>
    <s v="CJO"/>
    <n v="303010"/>
    <x v="0"/>
    <n v="71"/>
    <x v="0"/>
    <x v="0"/>
    <x v="0"/>
    <x v="0"/>
    <n v="2017"/>
    <n v="8200"/>
    <n v="7790"/>
    <n v="43703"/>
    <n v="43703"/>
    <n v="0"/>
    <x v="0"/>
    <x v="1"/>
  </r>
  <r>
    <n v="33"/>
    <s v="GCT GAFSA"/>
    <n v="765200"/>
    <x v="1"/>
    <n v="95"/>
    <x v="1"/>
    <x v="1"/>
    <x v="0"/>
    <x v="0"/>
    <n v="1985"/>
    <n v="15000"/>
    <n v="15000"/>
    <n v="52865"/>
    <n v="44161"/>
    <n v="8704"/>
    <x v="1"/>
    <x v="2"/>
  </r>
  <r>
    <n v="57"/>
    <s v="GCT Mahres"/>
    <n v="877700"/>
    <x v="2"/>
    <n v="65"/>
    <x v="2"/>
    <x v="1"/>
    <x v="0"/>
    <x v="0"/>
    <n v="1988"/>
    <n v="18000"/>
    <n v="7000"/>
    <n v="27554"/>
    <n v="27552"/>
    <n v="2"/>
    <x v="1"/>
    <x v="2"/>
  </r>
  <r>
    <n v="58"/>
    <s v="TIFERT"/>
    <n v="877710"/>
    <x v="2"/>
    <n v="65"/>
    <x v="2"/>
    <x v="1"/>
    <x v="0"/>
    <x v="0"/>
    <n v="2012"/>
    <n v="24000"/>
    <n v="14000"/>
    <n v="58078"/>
    <n v="58078"/>
    <n v="0"/>
    <x v="1"/>
    <x v="2"/>
  </r>
  <r>
    <n v="59"/>
    <s v="DAP"/>
    <n v="888050"/>
    <x v="3"/>
    <n v="94"/>
    <x v="3"/>
    <x v="1"/>
    <x v="0"/>
    <x v="0"/>
    <n v="1978"/>
    <n v="20000"/>
    <n v="20000"/>
    <n v="70223"/>
    <n v="70054"/>
    <n v="169"/>
    <x v="1"/>
    <x v="2"/>
  </r>
  <r>
    <n v="60"/>
    <s v="ICF"/>
    <n v="888491"/>
    <x v="3"/>
    <n v="94"/>
    <x v="3"/>
    <x v="1"/>
    <x v="0"/>
    <x v="0"/>
    <n v="2015"/>
    <n v="0"/>
    <n v="0"/>
    <n v="0"/>
    <n v="0"/>
    <n v="0"/>
    <x v="1"/>
    <x v="2"/>
  </r>
  <r>
    <n v="61"/>
    <s v="GCT AMMOUNITRAT"/>
    <n v="888500"/>
    <x v="3"/>
    <n v="94"/>
    <x v="3"/>
    <x v="1"/>
    <x v="0"/>
    <x v="0"/>
    <n v="1982"/>
    <n v="7200"/>
    <n v="4000"/>
    <n v="19156"/>
    <n v="19137.775000000001"/>
    <n v="18.225000000000001"/>
    <x v="1"/>
    <x v="2"/>
  </r>
  <r>
    <n v="96"/>
    <s v="GCT GAFSA"/>
    <n v="765200"/>
    <x v="1"/>
    <n v="95"/>
    <x v="1"/>
    <x v="1"/>
    <x v="0"/>
    <x v="0"/>
    <n v="1985"/>
    <n v="15000"/>
    <n v="15000"/>
    <n v="43590"/>
    <n v="41067"/>
    <n v="2523"/>
    <x v="1"/>
    <x v="3"/>
  </r>
  <r>
    <n v="121"/>
    <s v="GCT Mahres"/>
    <n v="877700"/>
    <x v="2"/>
    <n v="65"/>
    <x v="2"/>
    <x v="1"/>
    <x v="0"/>
    <x v="0"/>
    <n v="1988"/>
    <n v="18000"/>
    <n v="7000"/>
    <n v="29703"/>
    <n v="29695"/>
    <n v="8.25"/>
    <x v="1"/>
    <x v="3"/>
  </r>
  <r>
    <n v="122"/>
    <s v="TIFERT"/>
    <n v="877710"/>
    <x v="2"/>
    <n v="65"/>
    <x v="2"/>
    <x v="1"/>
    <x v="0"/>
    <x v="0"/>
    <n v="2012"/>
    <n v="24000"/>
    <n v="14000"/>
    <n v="36175"/>
    <n v="35020"/>
    <n v="1155"/>
    <x v="1"/>
    <x v="3"/>
  </r>
  <r>
    <n v="123"/>
    <s v="DAP"/>
    <n v="888050"/>
    <x v="3"/>
    <n v="94"/>
    <x v="3"/>
    <x v="1"/>
    <x v="0"/>
    <x v="0"/>
    <n v="1978"/>
    <n v="20000"/>
    <n v="20000"/>
    <n v="54158"/>
    <n v="54153.7"/>
    <n v="4.3"/>
    <x v="1"/>
    <x v="3"/>
  </r>
  <r>
    <n v="124"/>
    <s v="ICF"/>
    <n v="888491"/>
    <x v="3"/>
    <n v="94"/>
    <x v="3"/>
    <x v="1"/>
    <x v="0"/>
    <x v="0"/>
    <n v="2015"/>
    <n v="3000"/>
    <n v="3000"/>
    <n v="6233.51"/>
    <n v="6162.9070000000002"/>
    <n v="70.602999999999994"/>
    <x v="1"/>
    <x v="3"/>
  </r>
  <r>
    <n v="125"/>
    <s v="GCT AMMOUNITRAT"/>
    <n v="888500"/>
    <x v="3"/>
    <n v="94"/>
    <x v="3"/>
    <x v="1"/>
    <x v="0"/>
    <x v="0"/>
    <n v="1982"/>
    <n v="7200"/>
    <n v="4000"/>
    <n v="18381"/>
    <n v="17984.083999999999"/>
    <n v="396.916"/>
    <x v="1"/>
    <x v="3"/>
  </r>
  <r>
    <n v="160"/>
    <s v="GCT GAFSA"/>
    <n v="765200"/>
    <x v="1"/>
    <n v="95"/>
    <x v="1"/>
    <x v="1"/>
    <x v="0"/>
    <x v="0"/>
    <n v="1985"/>
    <n v="15000"/>
    <n v="15000"/>
    <n v="48652"/>
    <n v="42360"/>
    <n v="6292"/>
    <x v="1"/>
    <x v="4"/>
  </r>
  <r>
    <n v="185"/>
    <s v="GCT Mahres"/>
    <n v="877700"/>
    <x v="2"/>
    <n v="65"/>
    <x v="2"/>
    <x v="1"/>
    <x v="0"/>
    <x v="0"/>
    <n v="1988"/>
    <n v="18000"/>
    <n v="7000"/>
    <n v="28653"/>
    <n v="28630"/>
    <n v="23"/>
    <x v="1"/>
    <x v="4"/>
  </r>
  <r>
    <n v="186"/>
    <s v="TIFERT"/>
    <n v="877710"/>
    <x v="2"/>
    <n v="65"/>
    <x v="2"/>
    <x v="1"/>
    <x v="0"/>
    <x v="0"/>
    <n v="2012"/>
    <n v="24000"/>
    <n v="14000"/>
    <n v="43866.879999999997"/>
    <n v="41979.219999999994"/>
    <n v="1887.6600000000035"/>
    <x v="1"/>
    <x v="4"/>
  </r>
  <r>
    <n v="187"/>
    <s v="DAP"/>
    <n v="888050"/>
    <x v="3"/>
    <n v="94"/>
    <x v="3"/>
    <x v="1"/>
    <x v="0"/>
    <x v="0"/>
    <n v="1978"/>
    <n v="20000"/>
    <n v="20000"/>
    <n v="71571"/>
    <n v="70908"/>
    <n v="663"/>
    <x v="1"/>
    <x v="4"/>
  </r>
  <r>
    <n v="188"/>
    <s v="ICF"/>
    <n v="888491"/>
    <x v="3"/>
    <n v="94"/>
    <x v="3"/>
    <x v="1"/>
    <x v="0"/>
    <x v="0"/>
    <n v="2015"/>
    <n v="3000"/>
    <n v="3000"/>
    <n v="10749.18"/>
    <n v="10691.064"/>
    <n v="58.115999999999985"/>
    <x v="1"/>
    <x v="4"/>
  </r>
  <r>
    <n v="189"/>
    <s v="GCT AMMOUNITRAT"/>
    <n v="888500"/>
    <x v="3"/>
    <n v="94"/>
    <x v="3"/>
    <x v="1"/>
    <x v="0"/>
    <x v="0"/>
    <n v="1982"/>
    <n v="7200"/>
    <n v="4000"/>
    <n v="20014"/>
    <n v="19931.125"/>
    <n v="82.875"/>
    <x v="1"/>
    <x v="4"/>
  </r>
  <r>
    <n v="230"/>
    <s v="Gct"/>
    <n v="765200"/>
    <x v="1"/>
    <n v="95"/>
    <x v="1"/>
    <x v="1"/>
    <x v="0"/>
    <x v="0"/>
    <n v="1985"/>
    <n v="15000"/>
    <n v="8000"/>
    <n v="31257"/>
    <n v="25856"/>
    <n v="5401"/>
    <x v="1"/>
    <x v="0"/>
  </r>
  <r>
    <n v="258"/>
    <s v="Groupe Chimique Sikhira"/>
    <n v="877700"/>
    <x v="2"/>
    <n v="65"/>
    <x v="2"/>
    <x v="1"/>
    <x v="0"/>
    <x v="0"/>
    <n v="1988"/>
    <n v="18500"/>
    <n v="15000"/>
    <n v="39272"/>
    <n v="39227"/>
    <n v="45"/>
    <x v="1"/>
    <x v="0"/>
  </r>
  <r>
    <n v="259"/>
    <s v="TIFERT"/>
    <n v="877710"/>
    <x v="2"/>
    <n v="65"/>
    <x v="2"/>
    <x v="1"/>
    <x v="0"/>
    <x v="0"/>
    <n v="2012"/>
    <n v="24000"/>
    <n v="18000"/>
    <n v="58304"/>
    <n v="55711"/>
    <n v="2593"/>
    <x v="1"/>
    <x v="0"/>
  </r>
  <r>
    <n v="260"/>
    <s v="DAP"/>
    <n v="888050"/>
    <x v="3"/>
    <n v="94"/>
    <x v="3"/>
    <x v="1"/>
    <x v="0"/>
    <x v="0"/>
    <n v="1978"/>
    <n v="20000"/>
    <n v="14000"/>
    <n v="65984"/>
    <n v="65945"/>
    <n v="39"/>
    <x v="1"/>
    <x v="0"/>
  </r>
  <r>
    <n v="262"/>
    <s v="ICF"/>
    <n v="888491"/>
    <x v="3"/>
    <n v="94"/>
    <x v="3"/>
    <x v="1"/>
    <x v="0"/>
    <x v="0"/>
    <n v="2015"/>
    <n v="3000"/>
    <n v="2500"/>
    <n v="10860"/>
    <n v="10852"/>
    <n v="8"/>
    <x v="1"/>
    <x v="0"/>
  </r>
  <r>
    <n v="263"/>
    <s v="Usine Ammounitrate"/>
    <n v="888500"/>
    <x v="3"/>
    <n v="94"/>
    <x v="3"/>
    <x v="1"/>
    <x v="0"/>
    <x v="0"/>
    <n v="1993"/>
    <n v="9000"/>
    <n v="3400"/>
    <n v="19294"/>
    <n v="12160"/>
    <n v="7134"/>
    <x v="1"/>
    <x v="0"/>
  </r>
  <r>
    <n v="264"/>
    <s v="USINE ACIDE PHOSPHORIQUE"/>
    <n v="888551"/>
    <x v="3"/>
    <n v="94"/>
    <x v="3"/>
    <x v="1"/>
    <x v="0"/>
    <x v="0"/>
    <n v="1979"/>
    <n v="14000"/>
    <n v="14000"/>
    <n v="36073"/>
    <n v="36073"/>
    <n v="0"/>
    <x v="1"/>
    <x v="0"/>
  </r>
  <r>
    <n v="311"/>
    <s v="Gct"/>
    <n v="765200"/>
    <x v="1"/>
    <n v="95"/>
    <x v="1"/>
    <x v="1"/>
    <x v="0"/>
    <x v="0"/>
    <n v="1985"/>
    <n v="15000"/>
    <n v="8000"/>
    <n v="36358"/>
    <n v="33877"/>
    <n v="2481"/>
    <x v="1"/>
    <x v="1"/>
  </r>
  <r>
    <n v="341"/>
    <s v="Groupe Chimique Sikhira"/>
    <n v="877700"/>
    <x v="2"/>
    <n v="65"/>
    <x v="2"/>
    <x v="1"/>
    <x v="0"/>
    <x v="0"/>
    <n v="1988"/>
    <n v="18500"/>
    <n v="15000"/>
    <n v="33289"/>
    <n v="33252"/>
    <n v="37"/>
    <x v="1"/>
    <x v="1"/>
  </r>
  <r>
    <n v="342"/>
    <s v="TIFERT"/>
    <n v="877710"/>
    <x v="2"/>
    <n v="65"/>
    <x v="2"/>
    <x v="1"/>
    <x v="0"/>
    <x v="0"/>
    <n v="2012"/>
    <n v="24000"/>
    <n v="18000"/>
    <n v="70244"/>
    <n v="63557"/>
    <n v="6687"/>
    <x v="1"/>
    <x v="1"/>
  </r>
  <r>
    <n v="343"/>
    <s v="DAP"/>
    <n v="888050"/>
    <x v="3"/>
    <n v="94"/>
    <x v="3"/>
    <x v="1"/>
    <x v="0"/>
    <x v="0"/>
    <n v="1978"/>
    <n v="20000"/>
    <n v="14000"/>
    <n v="44263"/>
    <n v="44187"/>
    <n v="76"/>
    <x v="1"/>
    <x v="1"/>
  </r>
  <r>
    <n v="345"/>
    <s v="ICF"/>
    <n v="888491"/>
    <x v="3"/>
    <n v="94"/>
    <x v="3"/>
    <x v="1"/>
    <x v="0"/>
    <x v="0"/>
    <n v="2015"/>
    <n v="3000"/>
    <n v="2500"/>
    <n v="10075"/>
    <n v="10020"/>
    <n v="55"/>
    <x v="1"/>
    <x v="1"/>
  </r>
  <r>
    <n v="346"/>
    <s v="Usine Ammounitrate"/>
    <n v="888500"/>
    <x v="3"/>
    <n v="94"/>
    <x v="3"/>
    <x v="1"/>
    <x v="0"/>
    <x v="0"/>
    <n v="1993"/>
    <n v="9000"/>
    <n v="3400"/>
    <n v="20970"/>
    <n v="19666"/>
    <n v="1304"/>
    <x v="1"/>
    <x v="1"/>
  </r>
  <r>
    <n v="347"/>
    <s v="USINE ACIDE PHOSPHORIQUE"/>
    <n v="888551"/>
    <x v="3"/>
    <n v="94"/>
    <x v="3"/>
    <x v="1"/>
    <x v="0"/>
    <x v="0"/>
    <n v="1979"/>
    <n v="14000"/>
    <n v="14000"/>
    <n v="23679"/>
    <n v="23679"/>
    <n v="0"/>
    <x v="1"/>
    <x v="1"/>
  </r>
  <r>
    <n v="164"/>
    <s v="TIFERT"/>
    <n v="877710"/>
    <x v="4"/>
    <n v="65"/>
    <x v="2"/>
    <x v="1"/>
    <x v="0"/>
    <x v="0"/>
    <n v="2017"/>
    <n v="24000"/>
    <n v="16000"/>
    <n v="75936.800000000003"/>
    <n v="75474.857000000004"/>
    <n v="461.9429999999993"/>
    <x v="1"/>
    <x v="5"/>
  </r>
  <r>
    <n v="166"/>
    <s v="GCT 2"/>
    <n v="877700"/>
    <x v="4"/>
    <n v="65"/>
    <x v="2"/>
    <x v="1"/>
    <x v="0"/>
    <x v="0"/>
    <n v="2017"/>
    <n v="18400"/>
    <n v="18400"/>
    <n v="25938"/>
    <n v="25931"/>
    <n v="7"/>
    <x v="1"/>
    <x v="5"/>
  </r>
  <r>
    <n v="212"/>
    <s v="ICM"/>
    <n v="888050"/>
    <x v="5"/>
    <n v="94"/>
    <x v="3"/>
    <x v="1"/>
    <x v="0"/>
    <x v="0"/>
    <n v="2015"/>
    <n v="3800"/>
    <n v="1980"/>
    <n v="19842.599999999999"/>
    <n v="19010.2"/>
    <n v="832.39999999999782"/>
    <x v="1"/>
    <x v="5"/>
  </r>
  <r>
    <n v="214"/>
    <s v="DAP"/>
    <n v="901720"/>
    <x v="5"/>
    <n v="94"/>
    <x v="3"/>
    <x v="1"/>
    <x v="0"/>
    <x v="0"/>
    <n v="2013"/>
    <n v="7200"/>
    <n v="4000"/>
    <n v="19480"/>
    <n v="19476.23"/>
    <n v="3.7700000000004366"/>
    <x v="1"/>
    <x v="5"/>
  </r>
  <r>
    <n v="215"/>
    <s v="DAP"/>
    <n v="901090"/>
    <x v="5"/>
    <n v="94"/>
    <x v="3"/>
    <x v="1"/>
    <x v="0"/>
    <x v="0"/>
    <n v="2019"/>
    <n v="20000"/>
    <n v="14500"/>
    <n v="56653.82"/>
    <n v="56644.06"/>
    <n v="9.7600000000020373"/>
    <x v="1"/>
    <x v="5"/>
  </r>
  <r>
    <n v="229"/>
    <s v="Gct gafsa 2"/>
    <n v="765220"/>
    <x v="1"/>
    <n v="95"/>
    <x v="1"/>
    <x v="1"/>
    <x v="0"/>
    <x v="0"/>
    <n v="2019"/>
    <n v="24000"/>
    <n v="16000"/>
    <n v="0"/>
    <n v="0"/>
    <n v="0"/>
    <x v="1"/>
    <x v="5"/>
  </r>
  <r>
    <n v="230"/>
    <s v="CPG1 Gafsa"/>
    <n v="765200"/>
    <x v="1"/>
    <n v="95"/>
    <x v="1"/>
    <x v="1"/>
    <x v="0"/>
    <x v="0"/>
    <n v="1994"/>
    <n v="15200"/>
    <n v="8000"/>
    <n v="27991.200000000001"/>
    <n v="27598.799999999999"/>
    <n v="392.40000000000146"/>
    <x v="1"/>
    <x v="5"/>
  </r>
  <r>
    <n v="299"/>
    <s v="SNCTPA"/>
    <n v="703120"/>
    <x v="6"/>
    <n v="86"/>
    <x v="1"/>
    <x v="2"/>
    <x v="0"/>
    <x v="0"/>
    <n v="2007"/>
    <n v="2500"/>
    <n v="2200"/>
    <n v="0"/>
    <n v="0"/>
    <n v="0"/>
    <x v="1"/>
    <x v="5"/>
  </r>
  <r>
    <n v="164"/>
    <s v="TIFERT"/>
    <n v="877710"/>
    <x v="4"/>
    <n v="65"/>
    <x v="2"/>
    <x v="1"/>
    <x v="0"/>
    <x v="0"/>
    <n v="2017"/>
    <n v="24000"/>
    <n v="16000"/>
    <n v="75936.800000000003"/>
    <n v="75474.857000000004"/>
    <n v="461.9429999999993"/>
    <x v="1"/>
    <x v="6"/>
  </r>
  <r>
    <n v="166"/>
    <s v="GCT 2"/>
    <n v="877700"/>
    <x v="4"/>
    <n v="65"/>
    <x v="2"/>
    <x v="1"/>
    <x v="0"/>
    <x v="0"/>
    <n v="2017"/>
    <n v="18400"/>
    <n v="18400"/>
    <n v="25938"/>
    <n v="25931"/>
    <n v="7"/>
    <x v="1"/>
    <x v="6"/>
  </r>
  <r>
    <n v="211"/>
    <s v="ICF"/>
    <n v="888491"/>
    <x v="5"/>
    <n v="94"/>
    <x v="3"/>
    <x v="1"/>
    <x v="0"/>
    <x v="0"/>
    <n v="2020"/>
    <n v="3000"/>
    <n v="2500"/>
    <n v="9458"/>
    <n v="9422"/>
    <n v="36"/>
    <x v="1"/>
    <x v="6"/>
  </r>
  <r>
    <n v="212"/>
    <s v="ICM"/>
    <n v="888050"/>
    <x v="5"/>
    <n v="94"/>
    <x v="3"/>
    <x v="1"/>
    <x v="0"/>
    <x v="0"/>
    <n v="2015"/>
    <n v="3800"/>
    <n v="1980"/>
    <n v="19842.599999999999"/>
    <n v="19010.2"/>
    <n v="832.39999999999782"/>
    <x v="1"/>
    <x v="6"/>
  </r>
  <r>
    <n v="214"/>
    <s v="DAP"/>
    <n v="901720"/>
    <x v="5"/>
    <n v="94"/>
    <x v="3"/>
    <x v="1"/>
    <x v="0"/>
    <x v="0"/>
    <n v="2013"/>
    <n v="7200"/>
    <n v="4000"/>
    <n v="19480"/>
    <n v="19476.23"/>
    <n v="3.7700000000004366"/>
    <x v="1"/>
    <x v="6"/>
  </r>
  <r>
    <n v="215"/>
    <s v="DAP"/>
    <n v="901090"/>
    <x v="5"/>
    <n v="94"/>
    <x v="3"/>
    <x v="1"/>
    <x v="0"/>
    <x v="0"/>
    <n v="2019"/>
    <n v="20000"/>
    <n v="14500"/>
    <n v="56653.82"/>
    <n v="56644.06"/>
    <n v="9.7600000000020373"/>
    <x v="1"/>
    <x v="6"/>
  </r>
  <r>
    <n v="229"/>
    <s v="Gct gafsa 2"/>
    <n v="765220"/>
    <x v="1"/>
    <n v="95"/>
    <x v="1"/>
    <x v="1"/>
    <x v="0"/>
    <x v="0"/>
    <n v="2019"/>
    <n v="24000"/>
    <n v="16000"/>
    <n v="0"/>
    <n v="0"/>
    <n v="0"/>
    <x v="1"/>
    <x v="6"/>
  </r>
  <r>
    <n v="230"/>
    <s v="CPG1 Gafsa"/>
    <n v="765200"/>
    <x v="1"/>
    <n v="95"/>
    <x v="1"/>
    <x v="1"/>
    <x v="0"/>
    <x v="0"/>
    <n v="1994"/>
    <n v="15200"/>
    <n v="8000"/>
    <n v="27991.200000000001"/>
    <n v="27598.799999999999"/>
    <n v="392.40000000000146"/>
    <x v="1"/>
    <x v="6"/>
  </r>
  <r>
    <n v="299"/>
    <s v="SNCTPA"/>
    <n v="703120"/>
    <x v="6"/>
    <n v="86"/>
    <x v="1"/>
    <x v="2"/>
    <x v="0"/>
    <x v="0"/>
    <n v="2007"/>
    <n v="2500"/>
    <n v="2200"/>
    <n v="0"/>
    <n v="0"/>
    <n v="0"/>
    <x v="1"/>
    <x v="6"/>
  </r>
  <r>
    <n v="164"/>
    <s v="TIFERT"/>
    <n v="877710"/>
    <x v="4"/>
    <n v="65"/>
    <x v="2"/>
    <x v="1"/>
    <x v="0"/>
    <x v="0"/>
    <n v="2017"/>
    <n v="24000"/>
    <n v="16000"/>
    <n v="75936.800000000003"/>
    <n v="75474.857000000004"/>
    <n v="461.9429999999993"/>
    <x v="1"/>
    <x v="7"/>
  </r>
  <r>
    <n v="166"/>
    <s v="GCT 2"/>
    <n v="877700"/>
    <x v="4"/>
    <n v="65"/>
    <x v="2"/>
    <x v="1"/>
    <x v="0"/>
    <x v="0"/>
    <n v="2017"/>
    <n v="18400"/>
    <n v="18400"/>
    <n v="25938"/>
    <n v="25931"/>
    <n v="7"/>
    <x v="1"/>
    <x v="7"/>
  </r>
  <r>
    <n v="211"/>
    <s v="ICF"/>
    <n v="888491"/>
    <x v="5"/>
    <n v="94"/>
    <x v="3"/>
    <x v="1"/>
    <x v="0"/>
    <x v="0"/>
    <n v="2020"/>
    <n v="3000"/>
    <n v="2500"/>
    <n v="9458"/>
    <n v="9422"/>
    <n v="36"/>
    <x v="1"/>
    <x v="7"/>
  </r>
  <r>
    <n v="212"/>
    <s v="ICM"/>
    <n v="888050"/>
    <x v="5"/>
    <n v="94"/>
    <x v="3"/>
    <x v="1"/>
    <x v="0"/>
    <x v="0"/>
    <n v="2015"/>
    <n v="3800"/>
    <n v="1980"/>
    <n v="19842.599999999999"/>
    <n v="19010.2"/>
    <n v="832.39999999999782"/>
    <x v="1"/>
    <x v="7"/>
  </r>
  <r>
    <n v="214"/>
    <s v="DAP"/>
    <n v="901720"/>
    <x v="5"/>
    <n v="94"/>
    <x v="3"/>
    <x v="1"/>
    <x v="0"/>
    <x v="0"/>
    <n v="2013"/>
    <n v="7200"/>
    <n v="4000"/>
    <n v="19480"/>
    <n v="19476.23"/>
    <n v="3.7700000000004366"/>
    <x v="1"/>
    <x v="7"/>
  </r>
  <r>
    <n v="215"/>
    <s v="DAP"/>
    <n v="901090"/>
    <x v="5"/>
    <n v="94"/>
    <x v="3"/>
    <x v="1"/>
    <x v="0"/>
    <x v="0"/>
    <n v="2019"/>
    <n v="20000"/>
    <n v="14500"/>
    <n v="56653.82"/>
    <n v="56644.06"/>
    <n v="9.7600000000020373"/>
    <x v="1"/>
    <x v="7"/>
  </r>
  <r>
    <n v="229"/>
    <s v="Gct gafsa 2"/>
    <n v="765220"/>
    <x v="1"/>
    <n v="95"/>
    <x v="1"/>
    <x v="1"/>
    <x v="0"/>
    <x v="0"/>
    <n v="2019"/>
    <n v="24000"/>
    <n v="16000"/>
    <n v="0"/>
    <n v="0"/>
    <n v="0"/>
    <x v="1"/>
    <x v="7"/>
  </r>
  <r>
    <n v="230"/>
    <s v="CPG1 Gafsa"/>
    <n v="765200"/>
    <x v="1"/>
    <n v="95"/>
    <x v="1"/>
    <x v="1"/>
    <x v="0"/>
    <x v="0"/>
    <n v="1994"/>
    <n v="15200"/>
    <n v="8000"/>
    <n v="27991.200000000001"/>
    <n v="27598.799999999999"/>
    <n v="392.40000000000146"/>
    <x v="1"/>
    <x v="7"/>
  </r>
  <r>
    <n v="299"/>
    <s v="SNCTPA"/>
    <n v="703120"/>
    <x v="6"/>
    <n v="86"/>
    <x v="1"/>
    <x v="2"/>
    <x v="0"/>
    <x v="0"/>
    <n v="2007"/>
    <n v="2500"/>
    <n v="2200"/>
    <n v="0"/>
    <n v="0"/>
    <n v="0"/>
    <x v="1"/>
    <x v="7"/>
  </r>
  <r>
    <n v="6"/>
    <s v="Sitep"/>
    <n v="60560"/>
    <x v="7"/>
    <n v="60"/>
    <x v="4"/>
    <x v="3"/>
    <x v="1"/>
    <x v="1"/>
    <n v="1964"/>
    <n v="22500"/>
    <n v="22500"/>
    <n v="104100"/>
    <n v="104100"/>
    <n v="0"/>
    <x v="0"/>
    <x v="2"/>
  </r>
  <r>
    <n v="53"/>
    <s v="SHELL Tunisia_BG"/>
    <n v="874120"/>
    <x v="2"/>
    <n v="65"/>
    <x v="2"/>
    <x v="4"/>
    <x v="1"/>
    <x v="1"/>
    <n v="1955"/>
    <n v="64000"/>
    <n v="16000"/>
    <n v="128000"/>
    <n v="128000"/>
    <n v="0"/>
    <x v="0"/>
    <x v="2"/>
  </r>
  <r>
    <n v="54"/>
    <s v="A P O_BG"/>
    <n v="874130"/>
    <x v="2"/>
    <n v="65"/>
    <x v="2"/>
    <x v="4"/>
    <x v="1"/>
    <x v="1"/>
    <n v="1995"/>
    <n v="34000"/>
    <n v="20000"/>
    <n v="160000"/>
    <n v="160000"/>
    <n v="0"/>
    <x v="0"/>
    <x v="2"/>
  </r>
  <r>
    <n v="69"/>
    <s v="Sitep"/>
    <n v="60560"/>
    <x v="7"/>
    <n v="60"/>
    <x v="4"/>
    <x v="3"/>
    <x v="1"/>
    <x v="1"/>
    <n v="1964"/>
    <n v="22500"/>
    <n v="22500"/>
    <n v="108000"/>
    <n v="108000"/>
    <n v="0"/>
    <x v="0"/>
    <x v="3"/>
  </r>
  <r>
    <n v="117"/>
    <s v="SHELL Tunisia_BG"/>
    <n v="874120"/>
    <x v="2"/>
    <n v="65"/>
    <x v="2"/>
    <x v="4"/>
    <x v="1"/>
    <x v="1"/>
    <n v="1955"/>
    <n v="64000"/>
    <n v="16000"/>
    <n v="129000"/>
    <n v="129000"/>
    <n v="0"/>
    <x v="0"/>
    <x v="3"/>
  </r>
  <r>
    <n v="118"/>
    <s v="A P O_BG"/>
    <n v="874130"/>
    <x v="2"/>
    <n v="65"/>
    <x v="2"/>
    <x v="4"/>
    <x v="1"/>
    <x v="1"/>
    <n v="1995"/>
    <n v="34000"/>
    <n v="20000"/>
    <n v="165000"/>
    <n v="165000"/>
    <n v="0"/>
    <x v="0"/>
    <x v="3"/>
  </r>
  <r>
    <n v="133"/>
    <s v="Sitep"/>
    <n v="60560"/>
    <x v="7"/>
    <n v="60"/>
    <x v="4"/>
    <x v="3"/>
    <x v="1"/>
    <x v="1"/>
    <n v="1964"/>
    <n v="22500"/>
    <n v="22500"/>
    <n v="107000"/>
    <n v="107000"/>
    <n v="0"/>
    <x v="0"/>
    <x v="4"/>
  </r>
  <r>
    <n v="181"/>
    <s v="SHELL Tunisia_BG"/>
    <n v="874120"/>
    <x v="2"/>
    <n v="65"/>
    <x v="2"/>
    <x v="4"/>
    <x v="1"/>
    <x v="1"/>
    <n v="1955"/>
    <n v="64000"/>
    <n v="16000"/>
    <n v="141984"/>
    <n v="141984"/>
    <n v="0"/>
    <x v="0"/>
    <x v="4"/>
  </r>
  <r>
    <n v="182"/>
    <s v="A P O_BG"/>
    <n v="874130"/>
    <x v="2"/>
    <n v="65"/>
    <x v="2"/>
    <x v="4"/>
    <x v="1"/>
    <x v="1"/>
    <n v="1995"/>
    <n v="34000"/>
    <n v="20000"/>
    <n v="163000"/>
    <n v="163000"/>
    <n v="0"/>
    <x v="0"/>
    <x v="4"/>
  </r>
  <r>
    <n v="197"/>
    <s v="Sitep"/>
    <n v="60560"/>
    <x v="7"/>
    <n v="60"/>
    <x v="4"/>
    <x v="3"/>
    <x v="1"/>
    <x v="1"/>
    <m/>
    <n v="22500"/>
    <n v="22500"/>
    <n v="107623"/>
    <n v="107623"/>
    <n v="0"/>
    <x v="0"/>
    <x v="0"/>
  </r>
  <r>
    <n v="253"/>
    <s v="TPS"/>
    <n v="866700"/>
    <x v="8"/>
    <n v="91"/>
    <x v="2"/>
    <x v="4"/>
    <x v="1"/>
    <x v="1"/>
    <m/>
    <n v="2200"/>
    <n v="2200"/>
    <n v="0"/>
    <n v="0"/>
    <n v="0"/>
    <x v="0"/>
    <x v="0"/>
  </r>
  <r>
    <n v="254"/>
    <s v="Amilcar Petroleum Operations"/>
    <n v="874130"/>
    <x v="2"/>
    <n v="65"/>
    <x v="2"/>
    <x v="4"/>
    <x v="1"/>
    <x v="1"/>
    <n v="2009"/>
    <n v="35200"/>
    <n v="22000"/>
    <n v="165100"/>
    <n v="165100"/>
    <n v="0"/>
    <x v="0"/>
    <x v="0"/>
  </r>
  <r>
    <n v="255"/>
    <s v="Amilcar Petroleum Operations1"/>
    <n v="874131"/>
    <x v="2"/>
    <n v="65"/>
    <x v="2"/>
    <x v="4"/>
    <x v="1"/>
    <x v="1"/>
    <n v="2009"/>
    <n v="38600"/>
    <n v="24125"/>
    <n v="104.5"/>
    <n v="104.5"/>
    <n v="0"/>
    <x v="0"/>
    <x v="0"/>
  </r>
  <r>
    <n v="273"/>
    <s v="Sitep"/>
    <n v="60560"/>
    <x v="7"/>
    <n v="60"/>
    <x v="4"/>
    <x v="3"/>
    <x v="1"/>
    <x v="1"/>
    <m/>
    <n v="22500"/>
    <n v="22500"/>
    <n v="108914.476"/>
    <n v="107870.53289999999"/>
    <n v="0"/>
    <x v="0"/>
    <x v="1"/>
  </r>
  <r>
    <n v="335"/>
    <s v="TPS"/>
    <n v="866700"/>
    <x v="8"/>
    <n v="91"/>
    <x v="2"/>
    <x v="4"/>
    <x v="1"/>
    <x v="1"/>
    <m/>
    <n v="2200"/>
    <n v="2200"/>
    <n v="0"/>
    <n v="0"/>
    <n v="0"/>
    <x v="0"/>
    <x v="1"/>
  </r>
  <r>
    <n v="337"/>
    <s v="Amilcar Petroleum Operations"/>
    <n v="874130"/>
    <x v="2"/>
    <n v="65"/>
    <x v="2"/>
    <x v="4"/>
    <x v="1"/>
    <x v="1"/>
    <n v="2009"/>
    <n v="35200"/>
    <n v="22000"/>
    <n v="137580"/>
    <n v="137580"/>
    <n v="0"/>
    <x v="0"/>
    <x v="1"/>
  </r>
  <r>
    <n v="338"/>
    <s v="Amilcar Petroleum Operations1"/>
    <n v="874131"/>
    <x v="2"/>
    <n v="65"/>
    <x v="2"/>
    <x v="4"/>
    <x v="1"/>
    <x v="1"/>
    <n v="2009"/>
    <n v="38600"/>
    <n v="24125"/>
    <n v="112"/>
    <n v="112"/>
    <n v="0"/>
    <x v="0"/>
    <x v="1"/>
  </r>
  <r>
    <n v="42"/>
    <s v="CFTP"/>
    <n v="851360"/>
    <x v="9"/>
    <n v="87"/>
    <x v="2"/>
    <x v="4"/>
    <x v="1"/>
    <x v="1"/>
    <n v="2015"/>
    <n v="0"/>
    <n v="0"/>
    <n v="0"/>
    <n v="0"/>
    <n v="0"/>
    <x v="1"/>
    <x v="2"/>
  </r>
  <r>
    <n v="105"/>
    <s v="CFTP"/>
    <n v="851360"/>
    <x v="9"/>
    <n v="87"/>
    <x v="2"/>
    <x v="4"/>
    <x v="1"/>
    <x v="1"/>
    <n v="2015"/>
    <n v="1800"/>
    <n v="350"/>
    <n v="7727"/>
    <n v="1847"/>
    <n v="5880"/>
    <x v="1"/>
    <x v="3"/>
  </r>
  <r>
    <n v="169"/>
    <s v="CFTP"/>
    <n v="851360"/>
    <x v="9"/>
    <n v="87"/>
    <x v="2"/>
    <x v="4"/>
    <x v="1"/>
    <x v="1"/>
    <n v="2015"/>
    <n v="1800"/>
    <n v="350"/>
    <n v="8652"/>
    <n v="5260"/>
    <n v="3392"/>
    <x v="1"/>
    <x v="4"/>
  </r>
  <r>
    <n v="239"/>
    <s v="CFTP"/>
    <n v="851360"/>
    <x v="9"/>
    <n v="87"/>
    <x v="2"/>
    <x v="4"/>
    <x v="1"/>
    <x v="1"/>
    <n v="2016"/>
    <n v="1800"/>
    <n v="1200"/>
    <n v="3821"/>
    <n v="1619"/>
    <n v="2202"/>
    <x v="1"/>
    <x v="0"/>
  </r>
  <r>
    <n v="320"/>
    <s v="CFTP"/>
    <n v="851360"/>
    <x v="9"/>
    <n v="87"/>
    <x v="2"/>
    <x v="4"/>
    <x v="1"/>
    <x v="1"/>
    <n v="2016"/>
    <n v="1800"/>
    <n v="1200"/>
    <n v="6400"/>
    <n v="2321"/>
    <n v="4079"/>
    <x v="1"/>
    <x v="1"/>
  </r>
  <r>
    <n v="139"/>
    <s v="CFTP"/>
    <n v="857660"/>
    <x v="9"/>
    <n v="87"/>
    <x v="2"/>
    <x v="4"/>
    <x v="1"/>
    <x v="2"/>
    <n v="2016"/>
    <n v="1800"/>
    <n v="1800"/>
    <n v="4415.1000000000004"/>
    <n v="2252.6999999999998"/>
    <n v="2162.4000000000005"/>
    <x v="1"/>
    <x v="5"/>
  </r>
  <r>
    <n v="159"/>
    <s v="TPS"/>
    <n v="863720"/>
    <x v="8"/>
    <n v="91"/>
    <x v="2"/>
    <x v="4"/>
    <x v="1"/>
    <x v="1"/>
    <n v="2018"/>
    <n v="1200"/>
    <n v="1200"/>
    <n v="7920"/>
    <n v="7920"/>
    <n v="0"/>
    <x v="1"/>
    <x v="5"/>
  </r>
  <r>
    <n v="160"/>
    <s v="TPS GBIBA"/>
    <n v="866700"/>
    <x v="8"/>
    <n v="91"/>
    <x v="2"/>
    <x v="4"/>
    <x v="1"/>
    <x v="1"/>
    <n v="2019"/>
    <n v="1000"/>
    <n v="1000"/>
    <n v="6600"/>
    <n v="6398"/>
    <n v="202"/>
    <x v="1"/>
    <x v="5"/>
  </r>
  <r>
    <n v="221"/>
    <s v="OMV"/>
    <n v="901570"/>
    <x v="5"/>
    <n v="94"/>
    <x v="3"/>
    <x v="4"/>
    <x v="1"/>
    <x v="1"/>
    <n v="2017"/>
    <n v="5600"/>
    <n v="1400"/>
    <n v="0"/>
    <n v="0"/>
    <n v="0"/>
    <x v="1"/>
    <x v="5"/>
  </r>
  <r>
    <n v="139"/>
    <s v="CFTP"/>
    <n v="857660"/>
    <x v="9"/>
    <n v="87"/>
    <x v="2"/>
    <x v="4"/>
    <x v="1"/>
    <x v="2"/>
    <n v="2016"/>
    <n v="1800"/>
    <n v="1800"/>
    <n v="4415.1000000000004"/>
    <n v="2252.6999999999998"/>
    <n v="2162.4000000000005"/>
    <x v="1"/>
    <x v="6"/>
  </r>
  <r>
    <n v="159"/>
    <s v="TPS"/>
    <n v="863720"/>
    <x v="8"/>
    <n v="91"/>
    <x v="2"/>
    <x v="4"/>
    <x v="1"/>
    <x v="1"/>
    <n v="2018"/>
    <n v="1200"/>
    <n v="1200"/>
    <n v="7920"/>
    <n v="7920"/>
    <n v="0"/>
    <x v="1"/>
    <x v="6"/>
  </r>
  <r>
    <n v="160"/>
    <s v="TPS GBIBA"/>
    <n v="866700"/>
    <x v="8"/>
    <n v="91"/>
    <x v="2"/>
    <x v="4"/>
    <x v="1"/>
    <x v="1"/>
    <n v="2019"/>
    <n v="1000"/>
    <n v="1000"/>
    <n v="6600"/>
    <n v="6398"/>
    <n v="202"/>
    <x v="1"/>
    <x v="6"/>
  </r>
  <r>
    <n v="202"/>
    <s v="PPT"/>
    <n v="789654"/>
    <x v="10"/>
    <n v="96"/>
    <x v="3"/>
    <x v="4"/>
    <x v="1"/>
    <x v="1"/>
    <n v="2020"/>
    <n v="28000"/>
    <n v="28000"/>
    <n v="0"/>
    <n v="0"/>
    <n v="0"/>
    <x v="1"/>
    <x v="6"/>
  </r>
  <r>
    <n v="221"/>
    <s v="OMV"/>
    <n v="901570"/>
    <x v="5"/>
    <n v="94"/>
    <x v="3"/>
    <x v="4"/>
    <x v="1"/>
    <x v="1"/>
    <n v="2017"/>
    <n v="5600"/>
    <n v="1400"/>
    <n v="0"/>
    <n v="0"/>
    <n v="0"/>
    <x v="1"/>
    <x v="6"/>
  </r>
  <r>
    <n v="227"/>
    <s v="ONAS GAFSA"/>
    <n v="760245"/>
    <x v="1"/>
    <n v="95"/>
    <x v="1"/>
    <x v="5"/>
    <x v="1"/>
    <x v="2"/>
    <n v="2020"/>
    <n v="516"/>
    <n v="516"/>
    <n v="0"/>
    <n v="0"/>
    <n v="0"/>
    <x v="1"/>
    <x v="6"/>
  </r>
  <r>
    <n v="139"/>
    <s v="CFTP"/>
    <n v="857660"/>
    <x v="9"/>
    <n v="87"/>
    <x v="2"/>
    <x v="4"/>
    <x v="1"/>
    <x v="2"/>
    <n v="2016"/>
    <n v="1800"/>
    <n v="1800"/>
    <n v="4415.1000000000004"/>
    <n v="2252.6999999999998"/>
    <n v="2162.4000000000005"/>
    <x v="1"/>
    <x v="7"/>
  </r>
  <r>
    <n v="159"/>
    <s v="TPS"/>
    <n v="863720"/>
    <x v="8"/>
    <n v="91"/>
    <x v="2"/>
    <x v="4"/>
    <x v="1"/>
    <x v="1"/>
    <n v="2018"/>
    <n v="1200"/>
    <n v="1200"/>
    <n v="7920"/>
    <n v="7920"/>
    <n v="0"/>
    <x v="1"/>
    <x v="7"/>
  </r>
  <r>
    <n v="160"/>
    <s v="TPS GBIBA"/>
    <n v="866700"/>
    <x v="8"/>
    <n v="91"/>
    <x v="2"/>
    <x v="4"/>
    <x v="1"/>
    <x v="1"/>
    <n v="2019"/>
    <n v="1000"/>
    <n v="1000"/>
    <n v="6600"/>
    <n v="6398"/>
    <n v="202"/>
    <x v="1"/>
    <x v="7"/>
  </r>
  <r>
    <n v="202"/>
    <s v="PPT"/>
    <n v="789654"/>
    <x v="10"/>
    <n v="96"/>
    <x v="3"/>
    <x v="4"/>
    <x v="1"/>
    <x v="1"/>
    <n v="2020"/>
    <n v="28000"/>
    <n v="28000"/>
    <n v="0"/>
    <n v="0"/>
    <n v="0"/>
    <x v="1"/>
    <x v="7"/>
  </r>
  <r>
    <n v="221"/>
    <s v="OMV"/>
    <n v="901570"/>
    <x v="5"/>
    <n v="94"/>
    <x v="3"/>
    <x v="4"/>
    <x v="1"/>
    <x v="1"/>
    <n v="2017"/>
    <n v="5600"/>
    <n v="1400"/>
    <n v="0"/>
    <n v="0"/>
    <n v="0"/>
    <x v="1"/>
    <x v="7"/>
  </r>
  <r>
    <n v="227"/>
    <s v="ONAS GAFSA"/>
    <n v="760245"/>
    <x v="1"/>
    <n v="95"/>
    <x v="1"/>
    <x v="5"/>
    <x v="1"/>
    <x v="2"/>
    <n v="2020"/>
    <n v="516"/>
    <n v="516"/>
    <n v="0"/>
    <n v="0"/>
    <n v="0"/>
    <x v="1"/>
    <x v="7"/>
  </r>
  <r>
    <n v="56"/>
    <s v="Trapsa"/>
    <n v="877600"/>
    <x v="2"/>
    <n v="65"/>
    <x v="2"/>
    <x v="6"/>
    <x v="2"/>
    <x v="2"/>
    <n v="1960"/>
    <n v="2250"/>
    <n v="2000"/>
    <n v="678"/>
    <n v="678"/>
    <n v="0"/>
    <x v="0"/>
    <x v="2"/>
  </r>
  <r>
    <n v="120"/>
    <s v="Trapsa"/>
    <n v="877600"/>
    <x v="2"/>
    <n v="65"/>
    <x v="2"/>
    <x v="6"/>
    <x v="2"/>
    <x v="2"/>
    <n v="1960"/>
    <n v="2250"/>
    <n v="2000"/>
    <n v="778"/>
    <n v="778"/>
    <n v="0"/>
    <x v="0"/>
    <x v="3"/>
  </r>
  <r>
    <n v="184"/>
    <s v="Trapsa"/>
    <n v="877600"/>
    <x v="2"/>
    <n v="65"/>
    <x v="2"/>
    <x v="6"/>
    <x v="2"/>
    <x v="2"/>
    <n v="1960"/>
    <n v="2250"/>
    <n v="2000"/>
    <n v="838.26"/>
    <n v="838.26"/>
    <n v="0"/>
    <x v="0"/>
    <x v="4"/>
  </r>
  <r>
    <n v="257"/>
    <s v="Trapsa"/>
    <n v="877600"/>
    <x v="2"/>
    <n v="65"/>
    <x v="2"/>
    <x v="6"/>
    <x v="2"/>
    <x v="2"/>
    <m/>
    <n v="1640"/>
    <n v="820"/>
    <n v="843"/>
    <n v="843"/>
    <n v="0"/>
    <x v="0"/>
    <x v="0"/>
  </r>
  <r>
    <n v="340"/>
    <s v="Trapsa"/>
    <n v="877600"/>
    <x v="2"/>
    <n v="65"/>
    <x v="2"/>
    <x v="6"/>
    <x v="2"/>
    <x v="2"/>
    <m/>
    <n v="1640"/>
    <n v="820"/>
    <n v="836"/>
    <n v="836"/>
    <n v="0"/>
    <x v="0"/>
    <x v="1"/>
  </r>
  <r>
    <n v="77"/>
    <s v="Makelda"/>
    <n v="549998"/>
    <x v="11"/>
    <m/>
    <x v="5"/>
    <x v="7"/>
    <x v="2"/>
    <x v="2"/>
    <n v="2019"/>
    <n v="4000"/>
    <n v="3750"/>
    <n v="10902"/>
    <n v="10902"/>
    <n v="0"/>
    <x v="0"/>
    <x v="5"/>
  </r>
  <r>
    <n v="167"/>
    <s v="Trapsa"/>
    <n v="877600"/>
    <x v="4"/>
    <n v="65"/>
    <x v="2"/>
    <x v="4"/>
    <x v="2"/>
    <x v="2"/>
    <n v="2018"/>
    <n v="1500"/>
    <n v="1500"/>
    <n v="677.4"/>
    <n v="677.4"/>
    <n v="0"/>
    <x v="0"/>
    <x v="5"/>
  </r>
  <r>
    <n v="168"/>
    <s v="Trapsa"/>
    <n v="877600"/>
    <x v="4"/>
    <n v="65"/>
    <x v="2"/>
    <x v="4"/>
    <x v="2"/>
    <x v="2"/>
    <n v="2018"/>
    <n v="500"/>
    <n v="500"/>
    <n v="324"/>
    <n v="324"/>
    <n v="0"/>
    <x v="0"/>
    <x v="5"/>
  </r>
  <r>
    <n v="169"/>
    <s v="Trapsa sp3"/>
    <n v="877600"/>
    <x v="4"/>
    <n v="65"/>
    <x v="2"/>
    <x v="4"/>
    <x v="2"/>
    <x v="2"/>
    <n v="2013"/>
    <n v="400"/>
    <n v="400"/>
    <n v="350.42"/>
    <n v="350.42"/>
    <n v="0"/>
    <x v="0"/>
    <x v="5"/>
  </r>
  <r>
    <n v="243"/>
    <s v="Perenco"/>
    <n v="921720"/>
    <x v="12"/>
    <m/>
    <x v="3"/>
    <x v="4"/>
    <x v="2"/>
    <x v="2"/>
    <n v="2018"/>
    <n v="385"/>
    <n v="385"/>
    <n v="0"/>
    <n v="0"/>
    <n v="0"/>
    <x v="0"/>
    <x v="5"/>
  </r>
  <r>
    <n v="246"/>
    <s v="Prenenco DOUZ NORD"/>
    <n v="838250"/>
    <x v="12"/>
    <m/>
    <x v="3"/>
    <x v="4"/>
    <x v="2"/>
    <x v="2"/>
    <n v="2019"/>
    <n v="1000"/>
    <n v="250"/>
    <n v="150"/>
    <n v="150"/>
    <n v="0"/>
    <x v="0"/>
    <x v="5"/>
  </r>
  <r>
    <n v="308"/>
    <s v="Perenco"/>
    <n v="999999"/>
    <x v="5"/>
    <n v="94"/>
    <x v="3"/>
    <x v="4"/>
    <x v="2"/>
    <x v="2"/>
    <n v="1964"/>
    <n v="2000"/>
    <n v="400"/>
    <n v="260"/>
    <n v="260"/>
    <n v="0"/>
    <x v="0"/>
    <x v="5"/>
  </r>
  <r>
    <n v="77"/>
    <s v="Makelda"/>
    <n v="549998"/>
    <x v="11"/>
    <m/>
    <x v="5"/>
    <x v="7"/>
    <x v="2"/>
    <x v="2"/>
    <n v="2019"/>
    <n v="4000"/>
    <n v="3750"/>
    <n v="10902"/>
    <n v="10902"/>
    <n v="0"/>
    <x v="0"/>
    <x v="6"/>
  </r>
  <r>
    <n v="114"/>
    <s v="CTKP pétrole"/>
    <n v="664070"/>
    <x v="13"/>
    <n v="82"/>
    <x v="5"/>
    <x v="4"/>
    <x v="2"/>
    <x v="2"/>
    <n v="2020"/>
    <n v="1500"/>
    <n v="750"/>
    <n v="680.36"/>
    <n v="680.36"/>
    <n v="0"/>
    <x v="0"/>
    <x v="6"/>
  </r>
  <r>
    <n v="167"/>
    <s v="Trapsa"/>
    <n v="877600"/>
    <x v="4"/>
    <n v="65"/>
    <x v="2"/>
    <x v="4"/>
    <x v="2"/>
    <x v="2"/>
    <n v="2018"/>
    <n v="1500"/>
    <n v="1500"/>
    <n v="677.4"/>
    <n v="677.4"/>
    <n v="0"/>
    <x v="0"/>
    <x v="6"/>
  </r>
  <r>
    <n v="168"/>
    <s v="Trapsa"/>
    <n v="877600"/>
    <x v="4"/>
    <n v="65"/>
    <x v="2"/>
    <x v="4"/>
    <x v="2"/>
    <x v="2"/>
    <n v="2018"/>
    <n v="500"/>
    <n v="500"/>
    <n v="324"/>
    <n v="324"/>
    <n v="0"/>
    <x v="0"/>
    <x v="6"/>
  </r>
  <r>
    <n v="169"/>
    <s v="Trapsa sp3"/>
    <n v="877600"/>
    <x v="4"/>
    <n v="65"/>
    <x v="2"/>
    <x v="4"/>
    <x v="2"/>
    <x v="2"/>
    <n v="2013"/>
    <n v="400"/>
    <n v="400"/>
    <n v="350.42"/>
    <n v="350.42"/>
    <n v="0"/>
    <x v="0"/>
    <x v="6"/>
  </r>
  <r>
    <n v="190"/>
    <s v="Perenco"/>
    <n v="838140"/>
    <x v="14"/>
    <n v="93"/>
    <x v="2"/>
    <x v="4"/>
    <x v="2"/>
    <x v="2"/>
    <n v="2021"/>
    <n v="1800"/>
    <n v="600"/>
    <n v="292"/>
    <n v="292"/>
    <n v="0"/>
    <x v="0"/>
    <x v="6"/>
  </r>
  <r>
    <n v="243"/>
    <s v="Perenco"/>
    <n v="921720"/>
    <x v="12"/>
    <m/>
    <x v="3"/>
    <x v="4"/>
    <x v="2"/>
    <x v="2"/>
    <n v="2018"/>
    <n v="385"/>
    <n v="385"/>
    <n v="0"/>
    <n v="0"/>
    <n v="0"/>
    <x v="0"/>
    <x v="6"/>
  </r>
  <r>
    <n v="246"/>
    <s v="Prenenco DOUZ NORD"/>
    <n v="838250"/>
    <x v="12"/>
    <m/>
    <x v="3"/>
    <x v="4"/>
    <x v="2"/>
    <x v="2"/>
    <n v="2019"/>
    <n v="1000"/>
    <n v="250"/>
    <n v="150"/>
    <n v="150"/>
    <n v="0"/>
    <x v="0"/>
    <x v="6"/>
  </r>
  <r>
    <n v="308"/>
    <s v="Perenco"/>
    <n v="999999"/>
    <x v="5"/>
    <n v="94"/>
    <x v="3"/>
    <x v="4"/>
    <x v="2"/>
    <x v="2"/>
    <n v="1964"/>
    <n v="2000"/>
    <n v="400"/>
    <n v="260"/>
    <n v="260"/>
    <n v="0"/>
    <x v="0"/>
    <x v="6"/>
  </r>
  <r>
    <n v="77"/>
    <s v="Makelda"/>
    <n v="549998"/>
    <x v="11"/>
    <m/>
    <x v="5"/>
    <x v="7"/>
    <x v="2"/>
    <x v="2"/>
    <n v="2019"/>
    <n v="4000"/>
    <n v="3750"/>
    <n v="10902"/>
    <n v="10902"/>
    <n v="0"/>
    <x v="0"/>
    <x v="7"/>
  </r>
  <r>
    <n v="114"/>
    <s v="CTKP pétrole"/>
    <n v="664070"/>
    <x v="13"/>
    <n v="82"/>
    <x v="5"/>
    <x v="4"/>
    <x v="2"/>
    <x v="2"/>
    <n v="2020"/>
    <n v="1500"/>
    <n v="750"/>
    <n v="680.36"/>
    <n v="680.36"/>
    <n v="0"/>
    <x v="0"/>
    <x v="7"/>
  </r>
  <r>
    <n v="167"/>
    <s v="Trapsa"/>
    <n v="877600"/>
    <x v="4"/>
    <n v="65"/>
    <x v="2"/>
    <x v="4"/>
    <x v="2"/>
    <x v="2"/>
    <n v="2018"/>
    <n v="1500"/>
    <n v="1500"/>
    <n v="677.4"/>
    <n v="677.4"/>
    <n v="0"/>
    <x v="0"/>
    <x v="7"/>
  </r>
  <r>
    <n v="168"/>
    <s v="Trapsa"/>
    <n v="877600"/>
    <x v="4"/>
    <n v="65"/>
    <x v="2"/>
    <x v="4"/>
    <x v="2"/>
    <x v="2"/>
    <n v="2018"/>
    <n v="500"/>
    <n v="500"/>
    <n v="324"/>
    <n v="324"/>
    <n v="0"/>
    <x v="0"/>
    <x v="7"/>
  </r>
  <r>
    <n v="169"/>
    <s v="Trapsa sp3"/>
    <n v="877600"/>
    <x v="4"/>
    <n v="65"/>
    <x v="2"/>
    <x v="4"/>
    <x v="2"/>
    <x v="2"/>
    <n v="2013"/>
    <n v="400"/>
    <n v="400"/>
    <n v="350.42"/>
    <n v="350.42"/>
    <n v="0"/>
    <x v="0"/>
    <x v="7"/>
  </r>
  <r>
    <n v="190"/>
    <s v="Perenco"/>
    <n v="838140"/>
    <x v="14"/>
    <n v="93"/>
    <x v="2"/>
    <x v="4"/>
    <x v="2"/>
    <x v="2"/>
    <n v="2021"/>
    <n v="1800"/>
    <n v="600"/>
    <n v="292"/>
    <n v="292"/>
    <n v="0"/>
    <x v="0"/>
    <x v="7"/>
  </r>
  <r>
    <n v="243"/>
    <s v="Perenco"/>
    <n v="921720"/>
    <x v="12"/>
    <m/>
    <x v="3"/>
    <x v="4"/>
    <x v="2"/>
    <x v="2"/>
    <n v="2018"/>
    <n v="385"/>
    <n v="385"/>
    <n v="0"/>
    <n v="0"/>
    <n v="0"/>
    <x v="0"/>
    <x v="7"/>
  </r>
  <r>
    <n v="246"/>
    <s v="Prenenco DOUZ NORD"/>
    <n v="838250"/>
    <x v="12"/>
    <m/>
    <x v="3"/>
    <x v="4"/>
    <x v="2"/>
    <x v="2"/>
    <n v="2019"/>
    <n v="1000"/>
    <n v="250"/>
    <n v="150"/>
    <n v="150"/>
    <n v="0"/>
    <x v="0"/>
    <x v="7"/>
  </r>
  <r>
    <n v="308"/>
    <s v="Perenco"/>
    <n v="999999"/>
    <x v="5"/>
    <n v="94"/>
    <x v="3"/>
    <x v="4"/>
    <x v="2"/>
    <x v="2"/>
    <n v="1964"/>
    <n v="2000"/>
    <n v="400"/>
    <n v="260"/>
    <n v="260"/>
    <n v="0"/>
    <x v="0"/>
    <x v="7"/>
  </r>
  <r>
    <n v="190"/>
    <s v="Perenco"/>
    <n v="838140"/>
    <x v="14"/>
    <n v="93"/>
    <x v="2"/>
    <x v="4"/>
    <x v="2"/>
    <x v="2"/>
    <n v="2021"/>
    <n v="1800"/>
    <n v="600"/>
    <n v="292"/>
    <n v="292"/>
    <n v="0"/>
    <x v="0"/>
    <x v="7"/>
  </r>
  <r>
    <n v="14"/>
    <s v="Usine de sucrerie de Bizerte"/>
    <n v="311190"/>
    <x v="15"/>
    <n v="73"/>
    <x v="0"/>
    <x v="8"/>
    <x v="2"/>
    <x v="1"/>
    <n v="2015"/>
    <n v="0"/>
    <n v="0"/>
    <n v="0"/>
    <n v="0"/>
    <n v="0"/>
    <x v="0"/>
    <x v="2"/>
  </r>
  <r>
    <n v="15"/>
    <s v="STIR"/>
    <n v="313210"/>
    <x v="15"/>
    <n v="73"/>
    <x v="0"/>
    <x v="4"/>
    <x v="2"/>
    <x v="1"/>
    <n v="1963"/>
    <n v="4600"/>
    <n v="4600"/>
    <n v="14600"/>
    <n v="14600"/>
    <n v="0"/>
    <x v="0"/>
    <x v="2"/>
  </r>
  <r>
    <n v="32"/>
    <s v="Sergaz"/>
    <n v="729800"/>
    <x v="6"/>
    <n v="86"/>
    <x v="1"/>
    <x v="6"/>
    <x v="2"/>
    <x v="1"/>
    <n v="1985"/>
    <n v="10000"/>
    <n v="10000"/>
    <n v="92"/>
    <n v="91.97"/>
    <n v="0"/>
    <x v="0"/>
    <x v="2"/>
  </r>
  <r>
    <n v="77"/>
    <s v="Usine de sucrerie de Bizerte"/>
    <n v="311190"/>
    <x v="15"/>
    <n v="73"/>
    <x v="0"/>
    <x v="8"/>
    <x v="2"/>
    <x v="1"/>
    <n v="2015"/>
    <n v="4500"/>
    <n v="4500"/>
    <n v="10142"/>
    <n v="10142"/>
    <n v="0"/>
    <x v="0"/>
    <x v="3"/>
  </r>
  <r>
    <n v="78"/>
    <s v="STIR"/>
    <n v="313210"/>
    <x v="15"/>
    <n v="73"/>
    <x v="0"/>
    <x v="4"/>
    <x v="2"/>
    <x v="1"/>
    <n v="1963"/>
    <n v="4600"/>
    <n v="4600"/>
    <n v="11351.5"/>
    <n v="11351.5"/>
    <n v="0"/>
    <x v="0"/>
    <x v="3"/>
  </r>
  <r>
    <n v="95"/>
    <s v="Sergaz"/>
    <n v="729800"/>
    <x v="6"/>
    <n v="86"/>
    <x v="1"/>
    <x v="6"/>
    <x v="2"/>
    <x v="1"/>
    <n v="1985"/>
    <n v="10000"/>
    <n v="10000"/>
    <n v="115601.5"/>
    <n v="694.12"/>
    <n v="0"/>
    <x v="0"/>
    <x v="3"/>
  </r>
  <r>
    <n v="142"/>
    <s v="STIR"/>
    <n v="313210"/>
    <x v="15"/>
    <n v="73"/>
    <x v="0"/>
    <x v="4"/>
    <x v="2"/>
    <x v="1"/>
    <n v="1963"/>
    <n v="4600"/>
    <n v="4600"/>
    <n v="10861"/>
    <n v="10861"/>
    <n v="0"/>
    <x v="0"/>
    <x v="4"/>
  </r>
  <r>
    <n v="159"/>
    <s v="Sergaz"/>
    <n v="729800"/>
    <x v="6"/>
    <n v="86"/>
    <x v="1"/>
    <x v="6"/>
    <x v="2"/>
    <x v="1"/>
    <n v="1985"/>
    <n v="10000"/>
    <n v="10000"/>
    <n v="108670.25"/>
    <n v="64861.517999999996"/>
    <n v="0"/>
    <x v="0"/>
    <x v="4"/>
  </r>
  <r>
    <n v="207"/>
    <s v="Usine de sucrerie de Bizerte"/>
    <n v="311192"/>
    <x v="15"/>
    <n v="73"/>
    <x v="0"/>
    <x v="8"/>
    <x v="2"/>
    <x v="1"/>
    <n v="2014"/>
    <n v="11000"/>
    <n v="5000"/>
    <n v="21964.799999999999"/>
    <n v="21964.799999999999"/>
    <n v="0"/>
    <x v="0"/>
    <x v="0"/>
  </r>
  <r>
    <n v="208"/>
    <s v="Stir"/>
    <n v="313210"/>
    <x v="15"/>
    <n v="73"/>
    <x v="0"/>
    <x v="4"/>
    <x v="2"/>
    <x v="1"/>
    <n v="1963"/>
    <n v="3300"/>
    <n v="2900"/>
    <n v="10939"/>
    <n v="10939"/>
    <n v="0"/>
    <x v="0"/>
    <x v="0"/>
  </r>
  <r>
    <n v="214"/>
    <s v="Sucrerie de beja"/>
    <n v="423590"/>
    <x v="16"/>
    <n v="74"/>
    <x v="6"/>
    <x v="8"/>
    <x v="2"/>
    <x v="1"/>
    <n v="2003"/>
    <n v="4500"/>
    <n v="2300"/>
    <n v="13530"/>
    <n v="13530"/>
    <n v="0"/>
    <x v="0"/>
    <x v="0"/>
  </r>
  <r>
    <n v="215"/>
    <s v="Sucrerie de Jendouba"/>
    <n v="456150"/>
    <x v="17"/>
    <n v="75"/>
    <x v="6"/>
    <x v="8"/>
    <x v="2"/>
    <x v="1"/>
    <n v="1983"/>
    <n v="12500"/>
    <n v="5000"/>
    <n v="4131"/>
    <n v="4131"/>
    <n v="0"/>
    <x v="0"/>
    <x v="0"/>
  </r>
  <r>
    <n v="229"/>
    <s v="Sergaz"/>
    <n v="729800"/>
    <x v="6"/>
    <n v="86"/>
    <x v="1"/>
    <x v="6"/>
    <x v="2"/>
    <x v="1"/>
    <n v="1985"/>
    <n v="10000"/>
    <n v="10000"/>
    <n v="10050"/>
    <n v="10050"/>
    <n v="0"/>
    <x v="0"/>
    <x v="0"/>
  </r>
  <r>
    <n v="285"/>
    <s v="Usine de sucrerie de Bizerte"/>
    <n v="311192"/>
    <x v="15"/>
    <n v="73"/>
    <x v="0"/>
    <x v="8"/>
    <x v="2"/>
    <x v="1"/>
    <n v="2014"/>
    <n v="11000"/>
    <n v="5000"/>
    <n v="20556.8"/>
    <n v="20556.8"/>
    <n v="0"/>
    <x v="0"/>
    <x v="1"/>
  </r>
  <r>
    <n v="286"/>
    <s v="Stir"/>
    <n v="313210"/>
    <x v="15"/>
    <n v="73"/>
    <x v="0"/>
    <x v="4"/>
    <x v="2"/>
    <x v="1"/>
    <n v="1963"/>
    <n v="3300"/>
    <n v="2900"/>
    <n v="10664"/>
    <n v="10664"/>
    <n v="0"/>
    <x v="0"/>
    <x v="1"/>
  </r>
  <r>
    <n v="293"/>
    <s v="Sucrerie de beja"/>
    <n v="423590"/>
    <x v="16"/>
    <n v="74"/>
    <x v="6"/>
    <x v="8"/>
    <x v="2"/>
    <x v="1"/>
    <n v="2003"/>
    <n v="4500"/>
    <n v="2300"/>
    <n v="13948"/>
    <n v="13948"/>
    <n v="0"/>
    <x v="0"/>
    <x v="1"/>
  </r>
  <r>
    <n v="294"/>
    <s v="Sucrerie de Jendouba"/>
    <n v="456150"/>
    <x v="17"/>
    <n v="75"/>
    <x v="6"/>
    <x v="8"/>
    <x v="2"/>
    <x v="1"/>
    <n v="1983"/>
    <n v="12500"/>
    <n v="5000"/>
    <n v="2405"/>
    <n v="2405"/>
    <n v="0"/>
    <x v="0"/>
    <x v="1"/>
  </r>
  <r>
    <n v="310"/>
    <s v="Sergaz"/>
    <n v="729800"/>
    <x v="6"/>
    <n v="86"/>
    <x v="1"/>
    <x v="6"/>
    <x v="2"/>
    <x v="1"/>
    <n v="1985"/>
    <n v="10000"/>
    <n v="10000"/>
    <n v="10050"/>
    <n v="10050"/>
    <n v="0"/>
    <x v="0"/>
    <x v="1"/>
  </r>
  <r>
    <n v="93"/>
    <s v="Sergaz"/>
    <n v="700890"/>
    <x v="18"/>
    <m/>
    <x v="5"/>
    <x v="4"/>
    <x v="2"/>
    <x v="1"/>
    <n v="2018"/>
    <n v="1500"/>
    <n v="1500"/>
    <n v="47.7"/>
    <n v="47.7"/>
    <n v="0"/>
    <x v="0"/>
    <x v="5"/>
  </r>
  <r>
    <n v="225"/>
    <s v="APO"/>
    <n v="874120"/>
    <x v="4"/>
    <n v="65"/>
    <x v="2"/>
    <x v="4"/>
    <x v="2"/>
    <x v="1"/>
    <n v="2017"/>
    <n v="60000"/>
    <n v="14000"/>
    <n v="113800"/>
    <n v="113800"/>
    <n v="0"/>
    <x v="0"/>
    <x v="5"/>
  </r>
  <r>
    <n v="226"/>
    <s v="APO 2"/>
    <n v="874131"/>
    <x v="4"/>
    <n v="65"/>
    <x v="2"/>
    <x v="4"/>
    <x v="2"/>
    <x v="1"/>
    <n v="2019"/>
    <n v="32000"/>
    <n v="8500"/>
    <n v="35700"/>
    <n v="35700"/>
    <n v="0"/>
    <x v="0"/>
    <x v="5"/>
  </r>
  <r>
    <n v="293"/>
    <s v="Sergaz Feriana"/>
    <n v="729800"/>
    <x v="6"/>
    <n v="86"/>
    <x v="1"/>
    <x v="6"/>
    <x v="2"/>
    <x v="1"/>
    <n v="2013"/>
    <n v="3200"/>
    <n v="800"/>
    <n v="217.798"/>
    <n v="217.798"/>
    <n v="0"/>
    <x v="0"/>
    <x v="5"/>
  </r>
  <r>
    <n v="294"/>
    <s v="Sergaz korba"/>
    <n v="999999"/>
    <x v="19"/>
    <n v="77"/>
    <x v="0"/>
    <x v="6"/>
    <x v="2"/>
    <x v="1"/>
    <n v="2019"/>
    <n v="1600"/>
    <n v="400"/>
    <n v="110.256"/>
    <n v="110.256"/>
    <n v="0"/>
    <x v="0"/>
    <x v="5"/>
  </r>
  <r>
    <n v="295"/>
    <s v="Sergaz Haouria"/>
    <n v="999999"/>
    <x v="20"/>
    <m/>
    <x v="0"/>
    <x v="6"/>
    <x v="2"/>
    <x v="1"/>
    <n v="2014"/>
    <n v="3200"/>
    <n v="400"/>
    <n v="25.657"/>
    <n v="25.657"/>
    <n v="0"/>
    <x v="0"/>
    <x v="5"/>
  </r>
  <r>
    <n v="303"/>
    <s v="SITEP"/>
    <n v="60560"/>
    <x v="7"/>
    <n v="60"/>
    <x v="4"/>
    <x v="1"/>
    <x v="2"/>
    <x v="1"/>
    <n v="2018"/>
    <n v="22500"/>
    <n v="12300"/>
    <n v="103372"/>
    <n v="103372"/>
    <n v="0"/>
    <x v="0"/>
    <x v="5"/>
  </r>
  <r>
    <n v="93"/>
    <s v="Sergaz"/>
    <n v="700890"/>
    <x v="18"/>
    <m/>
    <x v="5"/>
    <x v="4"/>
    <x v="2"/>
    <x v="1"/>
    <n v="2018"/>
    <n v="1500"/>
    <n v="1500"/>
    <n v="47.7"/>
    <n v="47.7"/>
    <n v="0"/>
    <x v="0"/>
    <x v="6"/>
  </r>
  <r>
    <n v="225"/>
    <s v="APO"/>
    <n v="874120"/>
    <x v="4"/>
    <n v="65"/>
    <x v="2"/>
    <x v="4"/>
    <x v="2"/>
    <x v="1"/>
    <n v="2017"/>
    <n v="60000"/>
    <n v="14000"/>
    <n v="113800"/>
    <n v="113800"/>
    <n v="0"/>
    <x v="0"/>
    <x v="6"/>
  </r>
  <r>
    <n v="226"/>
    <s v="APO 2"/>
    <n v="874131"/>
    <x v="4"/>
    <n v="65"/>
    <x v="2"/>
    <x v="4"/>
    <x v="2"/>
    <x v="1"/>
    <n v="2019"/>
    <n v="32000"/>
    <n v="8500"/>
    <n v="35700"/>
    <n v="35700"/>
    <n v="0"/>
    <x v="0"/>
    <x v="6"/>
  </r>
  <r>
    <n v="292"/>
    <s v="Sergaz Sbitla"/>
    <n v="710600"/>
    <x v="6"/>
    <n v="86"/>
    <x v="1"/>
    <x v="6"/>
    <x v="2"/>
    <x v="1"/>
    <n v="2021"/>
    <n v="1600"/>
    <n v="400"/>
    <n v="349.375"/>
    <n v="349.375"/>
    <n v="0"/>
    <x v="0"/>
    <x v="6"/>
  </r>
  <r>
    <n v="293"/>
    <s v="Sergaz Feriana"/>
    <n v="729800"/>
    <x v="6"/>
    <n v="86"/>
    <x v="1"/>
    <x v="6"/>
    <x v="2"/>
    <x v="1"/>
    <n v="2013"/>
    <n v="3200"/>
    <n v="800"/>
    <n v="217.798"/>
    <n v="217.798"/>
    <n v="0"/>
    <x v="0"/>
    <x v="6"/>
  </r>
  <r>
    <n v="294"/>
    <s v="Sergaz korba"/>
    <n v="999999"/>
    <x v="19"/>
    <n v="77"/>
    <x v="0"/>
    <x v="6"/>
    <x v="2"/>
    <x v="1"/>
    <n v="2019"/>
    <n v="1600"/>
    <n v="400"/>
    <n v="110.256"/>
    <n v="110.256"/>
    <n v="0"/>
    <x v="0"/>
    <x v="6"/>
  </r>
  <r>
    <n v="295"/>
    <s v="Sergaz Haouria"/>
    <n v="999999"/>
    <x v="20"/>
    <m/>
    <x v="0"/>
    <x v="6"/>
    <x v="2"/>
    <x v="1"/>
    <n v="2014"/>
    <n v="3200"/>
    <n v="400"/>
    <n v="25.657"/>
    <n v="25.657"/>
    <n v="0"/>
    <x v="0"/>
    <x v="6"/>
  </r>
  <r>
    <n v="303"/>
    <s v="SITEP"/>
    <n v="60560"/>
    <x v="7"/>
    <n v="60"/>
    <x v="4"/>
    <x v="1"/>
    <x v="2"/>
    <x v="1"/>
    <n v="2018"/>
    <n v="22500"/>
    <n v="12300"/>
    <n v="103372"/>
    <n v="103372"/>
    <n v="0"/>
    <x v="0"/>
    <x v="6"/>
  </r>
  <r>
    <n v="93"/>
    <s v="Sergaz"/>
    <n v="700890"/>
    <x v="18"/>
    <m/>
    <x v="5"/>
    <x v="4"/>
    <x v="2"/>
    <x v="1"/>
    <n v="2018"/>
    <n v="1500"/>
    <n v="1500"/>
    <n v="47.7"/>
    <n v="47.7"/>
    <n v="0"/>
    <x v="0"/>
    <x v="7"/>
  </r>
  <r>
    <n v="225"/>
    <s v="APO"/>
    <n v="874120"/>
    <x v="4"/>
    <n v="65"/>
    <x v="2"/>
    <x v="4"/>
    <x v="2"/>
    <x v="1"/>
    <n v="2017"/>
    <n v="60000"/>
    <n v="14000"/>
    <n v="113800"/>
    <n v="113800"/>
    <n v="0"/>
    <x v="0"/>
    <x v="7"/>
  </r>
  <r>
    <n v="226"/>
    <s v="APO 2"/>
    <n v="874131"/>
    <x v="4"/>
    <n v="65"/>
    <x v="2"/>
    <x v="4"/>
    <x v="2"/>
    <x v="1"/>
    <n v="2019"/>
    <n v="32000"/>
    <n v="8500"/>
    <n v="35700"/>
    <n v="35700"/>
    <n v="0"/>
    <x v="0"/>
    <x v="7"/>
  </r>
  <r>
    <n v="292"/>
    <s v="Sergaz Sbitla"/>
    <n v="710600"/>
    <x v="6"/>
    <n v="86"/>
    <x v="1"/>
    <x v="6"/>
    <x v="2"/>
    <x v="1"/>
    <n v="2021"/>
    <n v="1600"/>
    <n v="400"/>
    <n v="349.375"/>
    <n v="349.375"/>
    <n v="0"/>
    <x v="0"/>
    <x v="7"/>
  </r>
  <r>
    <n v="293"/>
    <s v="Sergaz Feriana"/>
    <n v="729800"/>
    <x v="6"/>
    <n v="86"/>
    <x v="1"/>
    <x v="6"/>
    <x v="2"/>
    <x v="1"/>
    <n v="2013"/>
    <n v="3200"/>
    <n v="800"/>
    <n v="217.798"/>
    <n v="217.798"/>
    <n v="0"/>
    <x v="0"/>
    <x v="7"/>
  </r>
  <r>
    <n v="294"/>
    <s v="Sergaz korba"/>
    <n v="999999"/>
    <x v="19"/>
    <n v="77"/>
    <x v="0"/>
    <x v="6"/>
    <x v="2"/>
    <x v="1"/>
    <n v="2019"/>
    <n v="1600"/>
    <n v="400"/>
    <n v="110.256"/>
    <n v="110.256"/>
    <n v="0"/>
    <x v="0"/>
    <x v="7"/>
  </r>
  <r>
    <n v="295"/>
    <s v="Sergaz Haouria"/>
    <n v="999999"/>
    <x v="20"/>
    <m/>
    <x v="0"/>
    <x v="6"/>
    <x v="2"/>
    <x v="1"/>
    <n v="2014"/>
    <n v="3200"/>
    <n v="400"/>
    <n v="25.657"/>
    <n v="25.657"/>
    <n v="0"/>
    <x v="0"/>
    <x v="7"/>
  </r>
  <r>
    <n v="303"/>
    <s v="SITEP"/>
    <n v="60560"/>
    <x v="7"/>
    <n v="60"/>
    <x v="4"/>
    <x v="1"/>
    <x v="2"/>
    <x v="1"/>
    <n v="2018"/>
    <n v="22500"/>
    <n v="12300"/>
    <n v="103372"/>
    <n v="103372"/>
    <n v="0"/>
    <x v="0"/>
    <x v="7"/>
  </r>
  <r>
    <n v="292"/>
    <s v="Sergaz Sbitla"/>
    <n v="710600"/>
    <x v="6"/>
    <n v="86"/>
    <x v="1"/>
    <x v="6"/>
    <x v="2"/>
    <x v="1"/>
    <n v="2021"/>
    <n v="1600"/>
    <n v="400"/>
    <n v="349.375"/>
    <n v="349.375"/>
    <n v="0"/>
    <x v="0"/>
    <x v="7"/>
  </r>
  <r>
    <n v="18"/>
    <s v="Sucrerie de beja"/>
    <n v="423590"/>
    <x v="16"/>
    <n v="74"/>
    <x v="6"/>
    <x v="8"/>
    <x v="2"/>
    <x v="0"/>
    <n v="2003"/>
    <n v="4500"/>
    <n v="2800"/>
    <n v="13600"/>
    <n v="13600"/>
    <n v="0"/>
    <x v="0"/>
    <x v="2"/>
  </r>
  <r>
    <n v="19"/>
    <s v="Sucrerie de Jendouba"/>
    <n v="456150"/>
    <x v="17"/>
    <n v="75"/>
    <x v="6"/>
    <x v="8"/>
    <x v="2"/>
    <x v="0"/>
    <n v="1983"/>
    <n v="12500"/>
    <n v="5000"/>
    <n v="2825"/>
    <n v="2825"/>
    <n v="0"/>
    <x v="0"/>
    <x v="2"/>
  </r>
  <r>
    <n v="81"/>
    <s v="Sucrerie de beja"/>
    <n v="423590"/>
    <x v="16"/>
    <n v="74"/>
    <x v="6"/>
    <x v="8"/>
    <x v="2"/>
    <x v="0"/>
    <n v="2003"/>
    <n v="4500"/>
    <n v="2800"/>
    <n v="13500"/>
    <n v="13500"/>
    <n v="0"/>
    <x v="0"/>
    <x v="3"/>
  </r>
  <r>
    <n v="82"/>
    <s v="Sucrerie de Jendouba"/>
    <n v="456150"/>
    <x v="17"/>
    <n v="75"/>
    <x v="6"/>
    <x v="8"/>
    <x v="2"/>
    <x v="0"/>
    <n v="1983"/>
    <n v="12500"/>
    <n v="5000"/>
    <n v="2619"/>
    <n v="2619"/>
    <n v="0"/>
    <x v="0"/>
    <x v="3"/>
  </r>
  <r>
    <n v="145"/>
    <s v="Sucrerie de beja"/>
    <n v="423590"/>
    <x v="16"/>
    <n v="74"/>
    <x v="6"/>
    <x v="8"/>
    <x v="2"/>
    <x v="0"/>
    <n v="2003"/>
    <n v="4500"/>
    <n v="2800"/>
    <n v="13560"/>
    <n v="13560"/>
    <n v="0"/>
    <x v="0"/>
    <x v="4"/>
  </r>
  <r>
    <n v="146"/>
    <s v="Sucrerie de Jendouba"/>
    <n v="456150"/>
    <x v="17"/>
    <n v="75"/>
    <x v="6"/>
    <x v="8"/>
    <x v="2"/>
    <x v="0"/>
    <n v="1983"/>
    <n v="12500"/>
    <n v="5000"/>
    <n v="2751"/>
    <n v="2751"/>
    <n v="0"/>
    <x v="0"/>
    <x v="4"/>
  </r>
  <r>
    <n v="1"/>
    <s v="sucrerie de Bizerte"/>
    <n v="311192"/>
    <x v="15"/>
    <n v="73"/>
    <x v="0"/>
    <x v="8"/>
    <x v="2"/>
    <x v="0"/>
    <n v="2015"/>
    <n v="11000"/>
    <n v="5000"/>
    <n v="6540"/>
    <n v="6540"/>
    <n v="0"/>
    <x v="0"/>
    <x v="5"/>
  </r>
  <r>
    <n v="5"/>
    <s v="Cjo"/>
    <n v="303010"/>
    <x v="0"/>
    <n v="71"/>
    <x v="0"/>
    <x v="1"/>
    <x v="2"/>
    <x v="0"/>
    <n v="2008"/>
    <n v="8000"/>
    <n v="5500"/>
    <n v="48571"/>
    <n v="48571"/>
    <n v="0"/>
    <x v="0"/>
    <x v="5"/>
  </r>
  <r>
    <n v="12"/>
    <s v="Stir"/>
    <n v="313210"/>
    <x v="15"/>
    <n v="73"/>
    <x v="0"/>
    <x v="1"/>
    <x v="2"/>
    <x v="0"/>
    <n v="2011"/>
    <n v="3300"/>
    <n v="2900"/>
    <n v="3409"/>
    <n v="3409"/>
    <n v="0"/>
    <x v="0"/>
    <x v="5"/>
  </r>
  <r>
    <n v="30"/>
    <s v="Sucrerie de Béja"/>
    <n v="423590"/>
    <x v="16"/>
    <n v="74"/>
    <x v="6"/>
    <x v="8"/>
    <x v="2"/>
    <x v="0"/>
    <n v="2003"/>
    <n v="4500"/>
    <n v="2800"/>
    <n v="16075"/>
    <n v="16075"/>
    <n v="0"/>
    <x v="0"/>
    <x v="5"/>
  </r>
  <r>
    <n v="38"/>
    <s v="Ginor"/>
    <n v="456100"/>
    <x v="21"/>
    <m/>
    <x v="6"/>
    <x v="8"/>
    <x v="2"/>
    <x v="0"/>
    <n v="2009"/>
    <n v="4500"/>
    <n v="3200"/>
    <n v="2304"/>
    <n v="2304"/>
    <n v="0"/>
    <x v="0"/>
    <x v="5"/>
  </r>
  <r>
    <n v="39"/>
    <s v="Ginor"/>
    <n v="456101"/>
    <x v="21"/>
    <m/>
    <x v="6"/>
    <x v="8"/>
    <x v="2"/>
    <x v="0"/>
    <n v="2009"/>
    <n v="4500"/>
    <n v="3200"/>
    <n v="1959"/>
    <n v="1959"/>
    <n v="0"/>
    <x v="0"/>
    <x v="5"/>
  </r>
  <r>
    <n v="1"/>
    <s v="sucrerie de Bizerte"/>
    <n v="311192"/>
    <x v="15"/>
    <n v="73"/>
    <x v="0"/>
    <x v="8"/>
    <x v="2"/>
    <x v="0"/>
    <n v="2015"/>
    <n v="11000"/>
    <n v="5000"/>
    <n v="6540"/>
    <n v="6540"/>
    <n v="0"/>
    <x v="0"/>
    <x v="6"/>
  </r>
  <r>
    <n v="5"/>
    <s v="Cjo"/>
    <n v="303010"/>
    <x v="0"/>
    <n v="71"/>
    <x v="0"/>
    <x v="1"/>
    <x v="2"/>
    <x v="0"/>
    <n v="2008"/>
    <n v="8000"/>
    <n v="5500"/>
    <n v="48571"/>
    <n v="48571"/>
    <n v="0"/>
    <x v="0"/>
    <x v="6"/>
  </r>
  <r>
    <n v="12"/>
    <s v="Stir"/>
    <n v="313210"/>
    <x v="15"/>
    <n v="73"/>
    <x v="0"/>
    <x v="1"/>
    <x v="2"/>
    <x v="0"/>
    <n v="2011"/>
    <n v="3300"/>
    <n v="2900"/>
    <n v="3409"/>
    <n v="3409"/>
    <n v="0"/>
    <x v="0"/>
    <x v="6"/>
  </r>
  <r>
    <n v="30"/>
    <s v="Sucrerie de Béja"/>
    <n v="423590"/>
    <x v="16"/>
    <n v="74"/>
    <x v="6"/>
    <x v="8"/>
    <x v="2"/>
    <x v="0"/>
    <n v="2003"/>
    <n v="4500"/>
    <n v="2800"/>
    <n v="16075"/>
    <n v="16075"/>
    <n v="0"/>
    <x v="0"/>
    <x v="6"/>
  </r>
  <r>
    <n v="38"/>
    <s v="Ginor"/>
    <n v="456100"/>
    <x v="21"/>
    <m/>
    <x v="6"/>
    <x v="8"/>
    <x v="2"/>
    <x v="0"/>
    <n v="2009"/>
    <n v="4500"/>
    <n v="3200"/>
    <n v="2304"/>
    <n v="2304"/>
    <n v="0"/>
    <x v="0"/>
    <x v="6"/>
  </r>
  <r>
    <n v="39"/>
    <s v="Ginor"/>
    <n v="456101"/>
    <x v="21"/>
    <m/>
    <x v="6"/>
    <x v="8"/>
    <x v="2"/>
    <x v="0"/>
    <n v="2009"/>
    <n v="4500"/>
    <n v="3200"/>
    <n v="1959"/>
    <n v="1959"/>
    <n v="0"/>
    <x v="0"/>
    <x v="6"/>
  </r>
  <r>
    <n v="1"/>
    <s v="sucrerie de Bizerte"/>
    <n v="311192"/>
    <x v="15"/>
    <n v="73"/>
    <x v="0"/>
    <x v="8"/>
    <x v="2"/>
    <x v="0"/>
    <n v="2015"/>
    <n v="11000"/>
    <n v="5000"/>
    <n v="6540"/>
    <n v="6540"/>
    <n v="0"/>
    <x v="0"/>
    <x v="7"/>
  </r>
  <r>
    <n v="5"/>
    <s v="Cjo"/>
    <n v="303010"/>
    <x v="0"/>
    <n v="71"/>
    <x v="0"/>
    <x v="1"/>
    <x v="2"/>
    <x v="0"/>
    <n v="2008"/>
    <n v="8000"/>
    <n v="5500"/>
    <n v="48571"/>
    <n v="48571"/>
    <n v="0"/>
    <x v="0"/>
    <x v="7"/>
  </r>
  <r>
    <n v="12"/>
    <s v="Stir"/>
    <n v="313210"/>
    <x v="15"/>
    <n v="73"/>
    <x v="0"/>
    <x v="1"/>
    <x v="2"/>
    <x v="0"/>
    <n v="2011"/>
    <n v="3300"/>
    <n v="2900"/>
    <n v="3409"/>
    <n v="3409"/>
    <n v="0"/>
    <x v="0"/>
    <x v="7"/>
  </r>
  <r>
    <n v="30"/>
    <s v="Sucrerie de Béja"/>
    <n v="423590"/>
    <x v="16"/>
    <n v="74"/>
    <x v="6"/>
    <x v="8"/>
    <x v="2"/>
    <x v="0"/>
    <n v="2003"/>
    <n v="4500"/>
    <n v="2800"/>
    <n v="16075"/>
    <n v="16075"/>
    <n v="0"/>
    <x v="0"/>
    <x v="7"/>
  </r>
  <r>
    <n v="38"/>
    <s v="Ginor"/>
    <n v="456100"/>
    <x v="21"/>
    <m/>
    <x v="6"/>
    <x v="8"/>
    <x v="2"/>
    <x v="0"/>
    <n v="2009"/>
    <n v="4500"/>
    <n v="3200"/>
    <n v="2304"/>
    <n v="2304"/>
    <n v="0"/>
    <x v="0"/>
    <x v="7"/>
  </r>
  <r>
    <n v="39"/>
    <s v="Ginor"/>
    <n v="456101"/>
    <x v="21"/>
    <m/>
    <x v="6"/>
    <x v="8"/>
    <x v="2"/>
    <x v="0"/>
    <n v="2009"/>
    <n v="4500"/>
    <n v="3200"/>
    <n v="1959"/>
    <n v="1959"/>
    <n v="0"/>
    <x v="0"/>
    <x v="7"/>
  </r>
  <r>
    <n v="141"/>
    <s v="Usine de sucrerie de Bizerte"/>
    <n v="311190"/>
    <x v="15"/>
    <n v="73"/>
    <x v="0"/>
    <x v="8"/>
    <x v="2"/>
    <x v="1"/>
    <n v="2015"/>
    <n v="10000"/>
    <n v="4500"/>
    <n v="11969.6"/>
    <n v="11969.6"/>
    <n v="0"/>
    <x v="0"/>
    <x v="4"/>
  </r>
  <r>
    <n v="226"/>
    <s v="cillulose"/>
    <n v="703370"/>
    <x v="6"/>
    <n v="86"/>
    <x v="1"/>
    <x v="2"/>
    <x v="2"/>
    <x v="1"/>
    <n v="1998"/>
    <n v="2500"/>
    <n v="2500"/>
    <n v="0"/>
    <n v="0"/>
    <n v="0"/>
    <x v="1"/>
    <x v="0"/>
  </r>
  <r>
    <n v="307"/>
    <s v="cillulose"/>
    <n v="703370"/>
    <x v="6"/>
    <n v="86"/>
    <x v="1"/>
    <x v="2"/>
    <x v="2"/>
    <x v="1"/>
    <n v="1998"/>
    <n v="2500"/>
    <n v="2500"/>
    <n v="0"/>
    <n v="0"/>
    <n v="0"/>
    <x v="1"/>
    <x v="1"/>
  </r>
  <r>
    <n v="352"/>
    <s v="Power turbine tunisia"/>
    <n v="789654"/>
    <x v="10"/>
    <n v="96"/>
    <x v="3"/>
    <x v="9"/>
    <x v="2"/>
    <x v="1"/>
    <n v="2018"/>
    <n v="28000"/>
    <n v="14000"/>
    <n v="0"/>
    <n v="0"/>
    <n v="0"/>
    <x v="1"/>
    <x v="1"/>
  </r>
  <r>
    <n v="29"/>
    <s v="cillulose"/>
    <n v="703120"/>
    <x v="6"/>
    <n v="86"/>
    <x v="1"/>
    <x v="2"/>
    <x v="2"/>
    <x v="0"/>
    <n v="1971"/>
    <n v="2500"/>
    <n v="2500"/>
    <n v="0"/>
    <n v="0"/>
    <n v="0"/>
    <x v="1"/>
    <x v="2"/>
  </r>
  <r>
    <n v="92"/>
    <s v="cillulose"/>
    <n v="703120"/>
    <x v="6"/>
    <n v="86"/>
    <x v="1"/>
    <x v="2"/>
    <x v="2"/>
    <x v="0"/>
    <n v="1971"/>
    <n v="2500"/>
    <n v="2500"/>
    <n v="0"/>
    <n v="0"/>
    <n v="0"/>
    <x v="1"/>
    <x v="3"/>
  </r>
  <r>
    <n v="156"/>
    <s v="cillulose"/>
    <n v="703120"/>
    <x v="6"/>
    <n v="86"/>
    <x v="1"/>
    <x v="2"/>
    <x v="2"/>
    <x v="0"/>
    <n v="1971"/>
    <n v="2500"/>
    <n v="2500"/>
    <n v="0"/>
    <n v="0"/>
    <n v="0"/>
    <x v="1"/>
    <x v="4"/>
  </r>
  <r>
    <n v="96"/>
    <s v="Sonde"/>
    <n v="999999"/>
    <x v="22"/>
    <m/>
    <x v="5"/>
    <x v="10"/>
    <x v="3"/>
    <x v="3"/>
    <n v="2016"/>
    <n v="10"/>
    <n v="10"/>
    <n v="13.6"/>
    <n v="13.6"/>
    <n v="0"/>
    <x v="0"/>
    <x v="5"/>
  </r>
  <r>
    <n v="101"/>
    <s v="Saleh errayes"/>
    <n v="694600"/>
    <x v="22"/>
    <m/>
    <x v="5"/>
    <x v="10"/>
    <x v="3"/>
    <x v="3"/>
    <n v="2017"/>
    <n v="15"/>
    <n v="15"/>
    <n v="0"/>
    <n v="0"/>
    <n v="0"/>
    <x v="0"/>
    <x v="5"/>
  </r>
  <r>
    <n v="105"/>
    <s v="Congitex"/>
    <n v="627510"/>
    <x v="23"/>
    <n v="84"/>
    <x v="5"/>
    <x v="11"/>
    <x v="3"/>
    <x v="3"/>
    <n v="2019"/>
    <n v="50"/>
    <n v="50"/>
    <n v="0"/>
    <n v="0"/>
    <n v="0"/>
    <x v="0"/>
    <x v="5"/>
  </r>
  <r>
    <n v="110"/>
    <s v="Serveur informatique"/>
    <n v="620152"/>
    <x v="23"/>
    <n v="84"/>
    <x v="5"/>
    <x v="5"/>
    <x v="3"/>
    <x v="3"/>
    <n v="2019"/>
    <n v="36"/>
    <n v="36"/>
    <n v="0"/>
    <n v="0"/>
    <n v="0"/>
    <x v="0"/>
    <x v="5"/>
  </r>
  <r>
    <n v="117"/>
    <s v="Rayenne Mahdia"/>
    <n v="666395"/>
    <x v="13"/>
    <n v="82"/>
    <x v="5"/>
    <x v="10"/>
    <x v="3"/>
    <x v="3"/>
    <n v="2016"/>
    <n v="18"/>
    <n v="18"/>
    <n v="29.3"/>
    <n v="29.3"/>
    <n v="0"/>
    <x v="0"/>
    <x v="5"/>
  </r>
  <r>
    <n v="129"/>
    <s v="Khaled chefii"/>
    <n v="852245"/>
    <x v="9"/>
    <n v="87"/>
    <x v="2"/>
    <x v="10"/>
    <x v="3"/>
    <x v="3"/>
    <n v="2016"/>
    <n v="47.3"/>
    <n v="47.3"/>
    <n v="80.5"/>
    <n v="80.5"/>
    <n v="0"/>
    <x v="0"/>
    <x v="5"/>
  </r>
  <r>
    <n v="198"/>
    <s v="Ali Aroussi"/>
    <n v="999999"/>
    <x v="24"/>
    <n v="64"/>
    <x v="2"/>
    <x v="10"/>
    <x v="3"/>
    <x v="3"/>
    <n v="2018"/>
    <n v="25"/>
    <n v="25"/>
    <n v="38.25"/>
    <n v="38.25"/>
    <n v="0"/>
    <x v="0"/>
    <x v="5"/>
  </r>
  <r>
    <n v="208"/>
    <s v="Poulailler ALMAJD"/>
    <n v="894500"/>
    <x v="5"/>
    <n v="94"/>
    <x v="3"/>
    <x v="10"/>
    <x v="3"/>
    <x v="3"/>
    <n v="2019"/>
    <n v="8.8000000000000007"/>
    <n v="8.8000000000000007"/>
    <n v="18.13"/>
    <n v="18.13"/>
    <n v="0"/>
    <x v="0"/>
    <x v="5"/>
  </r>
  <r>
    <n v="217"/>
    <s v="Désert joy"/>
    <n v="896140"/>
    <x v="5"/>
    <n v="94"/>
    <x v="3"/>
    <x v="10"/>
    <x v="3"/>
    <x v="3"/>
    <n v="1978"/>
    <n v="700"/>
    <n v="700"/>
    <n v="300"/>
    <n v="300"/>
    <n v="0"/>
    <x v="0"/>
    <x v="5"/>
  </r>
  <r>
    <n v="218"/>
    <s v="Désert joy1"/>
    <n v="884600"/>
    <x v="5"/>
    <n v="94"/>
    <x v="3"/>
    <x v="10"/>
    <x v="3"/>
    <x v="3"/>
    <n v="2017"/>
    <n v="160"/>
    <n v="160"/>
    <n v="0"/>
    <n v="0"/>
    <n v="0"/>
    <x v="0"/>
    <x v="5"/>
  </r>
  <r>
    <n v="222"/>
    <s v="ENIG"/>
    <n v="882150"/>
    <x v="5"/>
    <n v="94"/>
    <x v="3"/>
    <x v="5"/>
    <x v="3"/>
    <x v="3"/>
    <n v="2018"/>
    <n v="3.3"/>
    <n v="3.3"/>
    <n v="0"/>
    <n v="0"/>
    <n v="0"/>
    <x v="0"/>
    <x v="5"/>
  </r>
  <r>
    <n v="232"/>
    <s v="Agriculture Gouadria"/>
    <n v="287265"/>
    <x v="1"/>
    <n v="95"/>
    <x v="1"/>
    <x v="10"/>
    <x v="3"/>
    <x v="3"/>
    <n v="2019"/>
    <n v="33"/>
    <n v="33"/>
    <n v="56.1"/>
    <n v="56.1"/>
    <n v="0"/>
    <x v="0"/>
    <x v="5"/>
  </r>
  <r>
    <n v="234"/>
    <s v="Mohamed GOUADRIA"/>
    <n v="999999"/>
    <x v="1"/>
    <n v="95"/>
    <x v="1"/>
    <x v="10"/>
    <x v="3"/>
    <x v="3"/>
    <n v="2019"/>
    <n v="60.5"/>
    <n v="60.5"/>
    <n v="0"/>
    <n v="0"/>
    <n v="0"/>
    <x v="0"/>
    <x v="5"/>
  </r>
  <r>
    <n v="235"/>
    <s v="Agriculture Gouadria"/>
    <n v="999999"/>
    <x v="1"/>
    <n v="95"/>
    <x v="1"/>
    <x v="10"/>
    <x v="3"/>
    <x v="3"/>
    <n v="1985"/>
    <n v="60.5"/>
    <n v="60.5"/>
    <n v="0"/>
    <n v="0"/>
    <n v="0"/>
    <x v="0"/>
    <x v="5"/>
  </r>
  <r>
    <n v="237"/>
    <s v="Agriculture Gouadria"/>
    <n v="999999"/>
    <x v="1"/>
    <n v="95"/>
    <x v="1"/>
    <x v="10"/>
    <x v="3"/>
    <x v="3"/>
    <n v="2018"/>
    <n v="33"/>
    <n v="33"/>
    <n v="0"/>
    <n v="0"/>
    <n v="0"/>
    <x v="0"/>
    <x v="5"/>
  </r>
  <r>
    <n v="239"/>
    <s v="Mohamed GOUADRIA"/>
    <n v="999999"/>
    <x v="1"/>
    <n v="95"/>
    <x v="1"/>
    <x v="10"/>
    <x v="3"/>
    <x v="3"/>
    <n v="2019"/>
    <n v="33"/>
    <n v="33"/>
    <n v="53.8"/>
    <n v="53.8"/>
    <n v="0"/>
    <x v="0"/>
    <x v="5"/>
  </r>
  <r>
    <n v="241"/>
    <s v="Kamel GAFSI"/>
    <n v="770220"/>
    <x v="1"/>
    <n v="95"/>
    <x v="1"/>
    <x v="10"/>
    <x v="3"/>
    <x v="3"/>
    <n v="2019"/>
    <n v="47.5"/>
    <n v="47.5"/>
    <n v="0"/>
    <n v="0"/>
    <n v="0"/>
    <x v="0"/>
    <x v="5"/>
  </r>
  <r>
    <n v="279"/>
    <s v="Youssef JLALLI"/>
    <n v="732350"/>
    <x v="25"/>
    <m/>
    <x v="1"/>
    <x v="10"/>
    <x v="3"/>
    <x v="3"/>
    <n v="2014"/>
    <n v="20.9"/>
    <n v="20.9"/>
    <n v="0"/>
    <n v="0"/>
    <n v="0"/>
    <x v="0"/>
    <x v="5"/>
  </r>
  <r>
    <n v="280"/>
    <s v="STE Habib BEL AZHAR"/>
    <n v="754422"/>
    <x v="25"/>
    <m/>
    <x v="1"/>
    <x v="10"/>
    <x v="3"/>
    <x v="3"/>
    <n v="2019"/>
    <n v="16.5"/>
    <n v="16.5"/>
    <n v="0"/>
    <n v="0"/>
    <n v="0"/>
    <x v="0"/>
    <x v="5"/>
  </r>
  <r>
    <n v="285"/>
    <s v="STE HEDI AGRICOLE"/>
    <n v="744711"/>
    <x v="25"/>
    <m/>
    <x v="1"/>
    <x v="10"/>
    <x v="3"/>
    <x v="3"/>
    <n v="2019"/>
    <n v="30.8"/>
    <n v="30.8"/>
    <n v="51.7"/>
    <n v="51.7"/>
    <n v="0"/>
    <x v="0"/>
    <x v="5"/>
  </r>
  <r>
    <n v="290"/>
    <s v="Ste Zineabidin misaoui"/>
    <n v="707190"/>
    <x v="6"/>
    <n v="86"/>
    <x v="1"/>
    <x v="10"/>
    <x v="3"/>
    <x v="3"/>
    <n v="2019"/>
    <n v="38"/>
    <n v="38"/>
    <n v="63.8"/>
    <n v="63.8"/>
    <n v="0"/>
    <x v="0"/>
    <x v="5"/>
  </r>
  <r>
    <n v="297"/>
    <s v="CRDA garaat Ennaam"/>
    <n v="725257"/>
    <x v="6"/>
    <n v="86"/>
    <x v="1"/>
    <x v="10"/>
    <x v="3"/>
    <x v="3"/>
    <n v="2007"/>
    <n v="5"/>
    <n v="5"/>
    <n v="8.25"/>
    <n v="8.25"/>
    <n v="0"/>
    <x v="0"/>
    <x v="5"/>
  </r>
  <r>
    <n v="306"/>
    <s v="STE Badri Abdelkhalek"/>
    <n v="752636"/>
    <x v="25"/>
    <m/>
    <x v="1"/>
    <x v="10"/>
    <x v="3"/>
    <x v="3"/>
    <n v="2018"/>
    <n v="18"/>
    <n v="18"/>
    <n v="29.7"/>
    <n v="29.7"/>
    <n v="0"/>
    <x v="0"/>
    <x v="5"/>
  </r>
  <r>
    <n v="307"/>
    <s v="STE Neila MSALBI"/>
    <n v="754405"/>
    <x v="25"/>
    <m/>
    <x v="1"/>
    <x v="10"/>
    <x v="3"/>
    <x v="3"/>
    <n v="2018"/>
    <n v="12"/>
    <n v="12"/>
    <n v="0"/>
    <n v="0"/>
    <n v="0"/>
    <x v="0"/>
    <x v="5"/>
  </r>
  <r>
    <n v="311"/>
    <s v="STE HIND SALLEMI"/>
    <n v="877215"/>
    <x v="4"/>
    <n v="65"/>
    <x v="2"/>
    <x v="10"/>
    <x v="3"/>
    <x v="3"/>
    <n v="2016"/>
    <n v="15"/>
    <n v="15"/>
    <n v="25.8"/>
    <n v="25.8"/>
    <n v="0"/>
    <x v="0"/>
    <x v="5"/>
  </r>
  <r>
    <n v="96"/>
    <s v="Sonde"/>
    <n v="999999"/>
    <x v="22"/>
    <m/>
    <x v="5"/>
    <x v="10"/>
    <x v="3"/>
    <x v="3"/>
    <n v="2016"/>
    <n v="10"/>
    <n v="10"/>
    <n v="13.6"/>
    <n v="13.6"/>
    <n v="0"/>
    <x v="0"/>
    <x v="6"/>
  </r>
  <r>
    <n v="100"/>
    <s v="Habib selmi"/>
    <n v="677540"/>
    <x v="22"/>
    <m/>
    <x v="5"/>
    <x v="10"/>
    <x v="3"/>
    <x v="3"/>
    <n v="2020"/>
    <n v="24"/>
    <n v="24"/>
    <n v="38.4"/>
    <n v="38.4"/>
    <n v="0"/>
    <x v="0"/>
    <x v="6"/>
  </r>
  <r>
    <n v="101"/>
    <s v="Saleh errayes"/>
    <n v="694600"/>
    <x v="22"/>
    <m/>
    <x v="5"/>
    <x v="10"/>
    <x v="3"/>
    <x v="3"/>
    <n v="2017"/>
    <n v="15"/>
    <n v="15"/>
    <n v="0"/>
    <n v="0"/>
    <n v="0"/>
    <x v="0"/>
    <x v="6"/>
  </r>
  <r>
    <n v="103"/>
    <s v="JSCOM"/>
    <n v="625500"/>
    <x v="23"/>
    <n v="84"/>
    <x v="5"/>
    <x v="11"/>
    <x v="3"/>
    <x v="3"/>
    <n v="2021"/>
    <n v="61"/>
    <n v="61"/>
    <n v="0"/>
    <n v="0"/>
    <n v="0"/>
    <x v="0"/>
    <x v="6"/>
  </r>
  <r>
    <n v="105"/>
    <s v="Congitex"/>
    <n v="627510"/>
    <x v="23"/>
    <n v="84"/>
    <x v="5"/>
    <x v="11"/>
    <x v="3"/>
    <x v="3"/>
    <n v="2019"/>
    <n v="50"/>
    <n v="50"/>
    <n v="0"/>
    <n v="0"/>
    <n v="0"/>
    <x v="0"/>
    <x v="6"/>
  </r>
  <r>
    <n v="110"/>
    <s v="Serveur informatique"/>
    <n v="620152"/>
    <x v="23"/>
    <n v="84"/>
    <x v="5"/>
    <x v="5"/>
    <x v="3"/>
    <x v="3"/>
    <n v="2019"/>
    <n v="36"/>
    <n v="36"/>
    <n v="0"/>
    <n v="0"/>
    <n v="0"/>
    <x v="0"/>
    <x v="6"/>
  </r>
  <r>
    <n v="117"/>
    <s v="Rayenne Mahdia"/>
    <n v="666395"/>
    <x v="13"/>
    <n v="82"/>
    <x v="5"/>
    <x v="10"/>
    <x v="3"/>
    <x v="3"/>
    <n v="2016"/>
    <n v="18"/>
    <n v="18"/>
    <n v="29.3"/>
    <n v="29.3"/>
    <n v="0"/>
    <x v="0"/>
    <x v="6"/>
  </r>
  <r>
    <n v="129"/>
    <s v="Khaled chefii"/>
    <n v="852245"/>
    <x v="9"/>
    <n v="87"/>
    <x v="2"/>
    <x v="10"/>
    <x v="3"/>
    <x v="3"/>
    <n v="2016"/>
    <n v="47.3"/>
    <n v="47.3"/>
    <n v="80.5"/>
    <n v="80.5"/>
    <n v="0"/>
    <x v="0"/>
    <x v="6"/>
  </r>
  <r>
    <n v="142"/>
    <s v="Souma"/>
    <n v="862610"/>
    <x v="8"/>
    <n v="91"/>
    <x v="2"/>
    <x v="10"/>
    <x v="3"/>
    <x v="3"/>
    <n v="2020"/>
    <n v="40"/>
    <n v="40"/>
    <n v="11.04"/>
    <n v="11.04"/>
    <n v="0"/>
    <x v="0"/>
    <x v="6"/>
  </r>
  <r>
    <n v="197"/>
    <s v="Ferme EDRISS"/>
    <n v="999999"/>
    <x v="24"/>
    <n v="64"/>
    <x v="2"/>
    <x v="10"/>
    <x v="3"/>
    <x v="3"/>
    <n v="2020"/>
    <n v="13"/>
    <n v="13"/>
    <n v="0"/>
    <n v="0"/>
    <n v="0"/>
    <x v="0"/>
    <x v="6"/>
  </r>
  <r>
    <n v="198"/>
    <s v="Ali Aroussi"/>
    <n v="999999"/>
    <x v="24"/>
    <n v="64"/>
    <x v="2"/>
    <x v="10"/>
    <x v="3"/>
    <x v="3"/>
    <n v="2018"/>
    <n v="25"/>
    <n v="25"/>
    <n v="38.25"/>
    <n v="38.25"/>
    <n v="0"/>
    <x v="0"/>
    <x v="6"/>
  </r>
  <r>
    <n v="206"/>
    <s v="Eni"/>
    <n v="999999"/>
    <x v="26"/>
    <m/>
    <x v="3"/>
    <x v="5"/>
    <x v="3"/>
    <x v="3"/>
    <n v="2020"/>
    <n v="5000"/>
    <n v="5000"/>
    <n v="0"/>
    <n v="0"/>
    <n v="0"/>
    <x v="0"/>
    <x v="6"/>
  </r>
  <r>
    <n v="208"/>
    <s v="Poulailler ALMAJD"/>
    <n v="894500"/>
    <x v="5"/>
    <n v="94"/>
    <x v="3"/>
    <x v="10"/>
    <x v="3"/>
    <x v="3"/>
    <n v="2019"/>
    <n v="8.8000000000000007"/>
    <n v="8.8000000000000007"/>
    <n v="18.13"/>
    <n v="18.13"/>
    <n v="0"/>
    <x v="0"/>
    <x v="6"/>
  </r>
  <r>
    <n v="217"/>
    <s v="Désert joy"/>
    <n v="896140"/>
    <x v="5"/>
    <n v="94"/>
    <x v="3"/>
    <x v="10"/>
    <x v="3"/>
    <x v="3"/>
    <n v="1978"/>
    <n v="700"/>
    <n v="700"/>
    <n v="300"/>
    <n v="300"/>
    <n v="0"/>
    <x v="0"/>
    <x v="6"/>
  </r>
  <r>
    <n v="218"/>
    <s v="Désert joy1"/>
    <n v="884600"/>
    <x v="5"/>
    <n v="94"/>
    <x v="3"/>
    <x v="10"/>
    <x v="3"/>
    <x v="3"/>
    <n v="2017"/>
    <n v="160"/>
    <n v="160"/>
    <n v="0"/>
    <n v="0"/>
    <n v="0"/>
    <x v="0"/>
    <x v="6"/>
  </r>
  <r>
    <n v="222"/>
    <s v="ENIG"/>
    <n v="882150"/>
    <x v="5"/>
    <n v="94"/>
    <x v="3"/>
    <x v="5"/>
    <x v="3"/>
    <x v="3"/>
    <n v="2018"/>
    <n v="3.3"/>
    <n v="3.3"/>
    <n v="0"/>
    <n v="0"/>
    <n v="0"/>
    <x v="0"/>
    <x v="6"/>
  </r>
  <r>
    <n v="232"/>
    <s v="Agriculture Gouadria"/>
    <n v="287265"/>
    <x v="1"/>
    <n v="95"/>
    <x v="1"/>
    <x v="10"/>
    <x v="3"/>
    <x v="3"/>
    <n v="2019"/>
    <n v="33"/>
    <n v="33"/>
    <n v="56.1"/>
    <n v="56.1"/>
    <n v="0"/>
    <x v="0"/>
    <x v="6"/>
  </r>
  <r>
    <n v="233"/>
    <s v="Agriculture Gouadria"/>
    <n v="941280"/>
    <x v="1"/>
    <n v="95"/>
    <x v="1"/>
    <x v="10"/>
    <x v="3"/>
    <x v="3"/>
    <n v="2020"/>
    <n v="59.4"/>
    <n v="59.4"/>
    <n v="0"/>
    <n v="0"/>
    <n v="0"/>
    <x v="0"/>
    <x v="6"/>
  </r>
  <r>
    <n v="234"/>
    <s v="Mohamed GOUADRIA"/>
    <n v="999999"/>
    <x v="1"/>
    <n v="95"/>
    <x v="1"/>
    <x v="10"/>
    <x v="3"/>
    <x v="3"/>
    <n v="2019"/>
    <n v="60.5"/>
    <n v="60.5"/>
    <n v="0"/>
    <n v="0"/>
    <n v="0"/>
    <x v="0"/>
    <x v="6"/>
  </r>
  <r>
    <n v="235"/>
    <s v="Agriculture Gouadria"/>
    <n v="999999"/>
    <x v="1"/>
    <n v="95"/>
    <x v="1"/>
    <x v="10"/>
    <x v="3"/>
    <x v="3"/>
    <n v="1985"/>
    <n v="60.5"/>
    <n v="60.5"/>
    <n v="0"/>
    <n v="0"/>
    <n v="0"/>
    <x v="0"/>
    <x v="6"/>
  </r>
  <r>
    <n v="236"/>
    <s v="Mohamed GOUADRIA"/>
    <n v="999999"/>
    <x v="1"/>
    <n v="95"/>
    <x v="1"/>
    <x v="10"/>
    <x v="3"/>
    <x v="3"/>
    <n v="2020"/>
    <n v="33"/>
    <n v="33"/>
    <n v="0"/>
    <n v="0"/>
    <n v="0"/>
    <x v="0"/>
    <x v="6"/>
  </r>
  <r>
    <n v="237"/>
    <s v="Agriculture Gouadria"/>
    <n v="999999"/>
    <x v="1"/>
    <n v="95"/>
    <x v="1"/>
    <x v="10"/>
    <x v="3"/>
    <x v="3"/>
    <n v="2018"/>
    <n v="33"/>
    <n v="33"/>
    <n v="0"/>
    <n v="0"/>
    <n v="0"/>
    <x v="0"/>
    <x v="6"/>
  </r>
  <r>
    <n v="238"/>
    <s v="Al ITHA Agricole"/>
    <n v="770770"/>
    <x v="1"/>
    <n v="95"/>
    <x v="1"/>
    <x v="10"/>
    <x v="3"/>
    <x v="3"/>
    <n v="2020"/>
    <n v="65.45"/>
    <n v="65.45"/>
    <n v="109.6"/>
    <n v="109.6"/>
    <n v="0"/>
    <x v="0"/>
    <x v="6"/>
  </r>
  <r>
    <n v="239"/>
    <s v="Mohamed GOUADRIA"/>
    <n v="999999"/>
    <x v="1"/>
    <n v="95"/>
    <x v="1"/>
    <x v="10"/>
    <x v="3"/>
    <x v="3"/>
    <n v="2019"/>
    <n v="33"/>
    <n v="33"/>
    <n v="53.8"/>
    <n v="53.8"/>
    <n v="0"/>
    <x v="0"/>
    <x v="6"/>
  </r>
  <r>
    <n v="241"/>
    <s v="Kamel GAFSI"/>
    <n v="770220"/>
    <x v="1"/>
    <n v="95"/>
    <x v="1"/>
    <x v="10"/>
    <x v="3"/>
    <x v="3"/>
    <n v="2019"/>
    <n v="47.5"/>
    <n v="47.5"/>
    <n v="0"/>
    <n v="0"/>
    <n v="0"/>
    <x v="0"/>
    <x v="6"/>
  </r>
  <r>
    <n v="261"/>
    <s v="Saide BOU GHRINE"/>
    <n v="999999"/>
    <x v="1"/>
    <n v="95"/>
    <x v="1"/>
    <x v="10"/>
    <x v="3"/>
    <x v="3"/>
    <n v="2020"/>
    <n v="20"/>
    <n v="20"/>
    <n v="0"/>
    <n v="0"/>
    <n v="0"/>
    <x v="0"/>
    <x v="6"/>
  </r>
  <r>
    <n v="262"/>
    <s v="SOHPRA 3"/>
    <n v="754585"/>
    <x v="25"/>
    <m/>
    <x v="1"/>
    <x v="10"/>
    <x v="3"/>
    <x v="3"/>
    <n v="2020"/>
    <n v="89.11"/>
    <n v="89.11"/>
    <n v="0"/>
    <n v="0"/>
    <n v="0"/>
    <x v="0"/>
    <x v="6"/>
  </r>
  <r>
    <n v="263"/>
    <s v="Omor FAFSAOUI"/>
    <n v="754945"/>
    <x v="25"/>
    <m/>
    <x v="1"/>
    <x v="10"/>
    <x v="3"/>
    <x v="3"/>
    <n v="2020"/>
    <n v="40"/>
    <n v="40"/>
    <n v="0"/>
    <n v="0"/>
    <n v="0"/>
    <x v="0"/>
    <x v="6"/>
  </r>
  <r>
    <n v="266"/>
    <s v="SOHAPSA"/>
    <n v="754582"/>
    <x v="25"/>
    <m/>
    <x v="1"/>
    <x v="10"/>
    <x v="3"/>
    <x v="3"/>
    <n v="2020"/>
    <n v="44.22"/>
    <n v="44.22"/>
    <n v="0"/>
    <n v="0"/>
    <n v="0"/>
    <x v="0"/>
    <x v="6"/>
  </r>
  <r>
    <n v="267"/>
    <s v="STE Hosni"/>
    <n v="754585"/>
    <x v="25"/>
    <m/>
    <x v="1"/>
    <x v="10"/>
    <x v="3"/>
    <x v="3"/>
    <n v="2020"/>
    <n v="84.45"/>
    <n v="84.45"/>
    <n v="0"/>
    <n v="0"/>
    <n v="0"/>
    <x v="0"/>
    <x v="6"/>
  </r>
  <r>
    <n v="268"/>
    <s v="Omri FRERE"/>
    <n v="750895"/>
    <x v="25"/>
    <m/>
    <x v="1"/>
    <x v="10"/>
    <x v="3"/>
    <x v="3"/>
    <n v="2020"/>
    <n v="84"/>
    <n v="84"/>
    <n v="0"/>
    <n v="0"/>
    <n v="0"/>
    <x v="0"/>
    <x v="6"/>
  </r>
  <r>
    <n v="269"/>
    <s v="Ste D'epargne"/>
    <n v="751505"/>
    <x v="25"/>
    <m/>
    <x v="1"/>
    <x v="10"/>
    <x v="3"/>
    <x v="3"/>
    <n v="2020"/>
    <n v="90"/>
    <n v="90"/>
    <n v="0"/>
    <n v="0"/>
    <n v="0"/>
    <x v="0"/>
    <x v="6"/>
  </r>
  <r>
    <n v="270"/>
    <s v="Slimi nejma"/>
    <n v="751528"/>
    <x v="25"/>
    <m/>
    <x v="1"/>
    <x v="10"/>
    <x v="3"/>
    <x v="3"/>
    <n v="2022"/>
    <n v="35"/>
    <n v="35"/>
    <n v="0"/>
    <n v="0"/>
    <n v="0"/>
    <x v="0"/>
    <x v="6"/>
  </r>
  <r>
    <n v="271"/>
    <s v="Mohamed SLIMI"/>
    <n v="751728"/>
    <x v="25"/>
    <m/>
    <x v="1"/>
    <x v="10"/>
    <x v="3"/>
    <x v="3"/>
    <n v="2021"/>
    <n v="34.200000000000003"/>
    <n v="34.200000000000003"/>
    <n v="0"/>
    <n v="0"/>
    <n v="0"/>
    <x v="0"/>
    <x v="6"/>
  </r>
  <r>
    <n v="272"/>
    <s v="Tlili SLIMI"/>
    <n v="751725"/>
    <x v="25"/>
    <m/>
    <x v="1"/>
    <x v="10"/>
    <x v="3"/>
    <x v="3"/>
    <n v="2021"/>
    <n v="34.369999999999997"/>
    <n v="34.369999999999997"/>
    <n v="0"/>
    <n v="0"/>
    <n v="0"/>
    <x v="0"/>
    <x v="6"/>
  </r>
  <r>
    <n v="273"/>
    <s v="Mohsen drira"/>
    <n v="751330"/>
    <x v="25"/>
    <m/>
    <x v="1"/>
    <x v="10"/>
    <x v="3"/>
    <x v="3"/>
    <n v="2021"/>
    <n v="35"/>
    <n v="35"/>
    <n v="0"/>
    <n v="0"/>
    <n v="0"/>
    <x v="0"/>
    <x v="6"/>
  </r>
  <r>
    <n v="274"/>
    <s v="STE ELFAOUZ"/>
    <n v="751319"/>
    <x v="25"/>
    <m/>
    <x v="1"/>
    <x v="10"/>
    <x v="3"/>
    <x v="3"/>
    <n v="2020"/>
    <n v="24.3"/>
    <n v="24.3"/>
    <n v="41.3"/>
    <n v="41.3"/>
    <n v="0"/>
    <x v="0"/>
    <x v="6"/>
  </r>
  <r>
    <n v="275"/>
    <s v="STE BEN AYED"/>
    <n v="732177"/>
    <x v="25"/>
    <m/>
    <x v="1"/>
    <x v="10"/>
    <x v="3"/>
    <x v="3"/>
    <n v="2020"/>
    <n v="23.45"/>
    <n v="23.45"/>
    <n v="40.33"/>
    <n v="40.33"/>
    <n v="0"/>
    <x v="0"/>
    <x v="6"/>
  </r>
  <r>
    <n v="276"/>
    <s v="STE NEJIB BEN SIID"/>
    <n v="732180"/>
    <x v="25"/>
    <m/>
    <x v="1"/>
    <x v="10"/>
    <x v="3"/>
    <x v="3"/>
    <n v="2020"/>
    <n v="28"/>
    <n v="28"/>
    <n v="0"/>
    <n v="0"/>
    <n v="0"/>
    <x v="0"/>
    <x v="6"/>
  </r>
  <r>
    <n v="277"/>
    <s v="STE Rafik Drira"/>
    <n v="751455"/>
    <x v="25"/>
    <m/>
    <x v="1"/>
    <x v="10"/>
    <x v="3"/>
    <x v="3"/>
    <n v="2021"/>
    <n v="28"/>
    <n v="28"/>
    <n v="0"/>
    <n v="0"/>
    <n v="0"/>
    <x v="0"/>
    <x v="6"/>
  </r>
  <r>
    <n v="278"/>
    <s v="Ghnimi HOUSSIN"/>
    <n v="751520"/>
    <x v="25"/>
    <m/>
    <x v="1"/>
    <x v="10"/>
    <x v="3"/>
    <x v="3"/>
    <n v="2020"/>
    <n v="20.16"/>
    <n v="20.16"/>
    <n v="0"/>
    <n v="0"/>
    <n v="0"/>
    <x v="0"/>
    <x v="6"/>
  </r>
  <r>
    <n v="279"/>
    <s v="Youssef JLALLI"/>
    <n v="732350"/>
    <x v="25"/>
    <m/>
    <x v="1"/>
    <x v="10"/>
    <x v="3"/>
    <x v="3"/>
    <n v="2014"/>
    <n v="20.9"/>
    <n v="20.9"/>
    <n v="0"/>
    <n v="0"/>
    <n v="0"/>
    <x v="0"/>
    <x v="6"/>
  </r>
  <r>
    <n v="280"/>
    <s v="STE Habib BEL AZHAR"/>
    <n v="754422"/>
    <x v="25"/>
    <m/>
    <x v="1"/>
    <x v="10"/>
    <x v="3"/>
    <x v="3"/>
    <n v="2019"/>
    <n v="16.5"/>
    <n v="16.5"/>
    <n v="0"/>
    <n v="0"/>
    <n v="0"/>
    <x v="0"/>
    <x v="6"/>
  </r>
  <r>
    <n v="281"/>
    <s v="STE Akrimi RACHID"/>
    <n v="754469"/>
    <x v="25"/>
    <m/>
    <x v="1"/>
    <x v="10"/>
    <x v="3"/>
    <x v="3"/>
    <n v="2021"/>
    <n v="19.8"/>
    <n v="19.8"/>
    <n v="0"/>
    <n v="0"/>
    <n v="0"/>
    <x v="0"/>
    <x v="6"/>
  </r>
  <r>
    <n v="282"/>
    <s v="STE Abdelmajid KHASKHOUSSI"/>
    <n v="740480"/>
    <x v="25"/>
    <m/>
    <x v="1"/>
    <x v="10"/>
    <x v="3"/>
    <x v="3"/>
    <n v="2020"/>
    <n v="15.07"/>
    <n v="15.07"/>
    <n v="0"/>
    <n v="0"/>
    <n v="0"/>
    <x v="0"/>
    <x v="6"/>
  </r>
  <r>
    <n v="283"/>
    <s v="STE HAKMOUNI"/>
    <n v="744711"/>
    <x v="25"/>
    <m/>
    <x v="1"/>
    <x v="10"/>
    <x v="3"/>
    <x v="3"/>
    <n v="2021"/>
    <n v="34"/>
    <n v="34"/>
    <n v="55.42"/>
    <n v="55.42"/>
    <n v="0"/>
    <x v="0"/>
    <x v="6"/>
  </r>
  <r>
    <n v="284"/>
    <s v="STE HATEM BACCAR"/>
    <n v="744703"/>
    <x v="25"/>
    <m/>
    <x v="1"/>
    <x v="10"/>
    <x v="3"/>
    <x v="3"/>
    <n v="2021"/>
    <n v="22.4"/>
    <n v="22.4"/>
    <n v="0"/>
    <n v="0"/>
    <n v="0"/>
    <x v="0"/>
    <x v="6"/>
  </r>
  <r>
    <n v="285"/>
    <s v="STE HEDI AGRICOLE"/>
    <n v="744711"/>
    <x v="25"/>
    <m/>
    <x v="1"/>
    <x v="10"/>
    <x v="3"/>
    <x v="3"/>
    <n v="2019"/>
    <n v="30.8"/>
    <n v="30.8"/>
    <n v="51.7"/>
    <n v="51.7"/>
    <n v="0"/>
    <x v="0"/>
    <x v="6"/>
  </r>
  <r>
    <n v="287"/>
    <s v="STE JAWAHER"/>
    <n v="709694"/>
    <x v="6"/>
    <n v="86"/>
    <x v="1"/>
    <x v="10"/>
    <x v="3"/>
    <x v="3"/>
    <n v="2020"/>
    <n v="126.72"/>
    <n v="126.72"/>
    <n v="0"/>
    <n v="0"/>
    <n v="0"/>
    <x v="0"/>
    <x v="6"/>
  </r>
  <r>
    <n v="289"/>
    <s v="STE SINABIDINE"/>
    <n v="707110"/>
    <x v="6"/>
    <n v="86"/>
    <x v="1"/>
    <x v="10"/>
    <x v="3"/>
    <x v="3"/>
    <n v="2021"/>
    <n v="66"/>
    <n v="66"/>
    <n v="54.2"/>
    <n v="54.2"/>
    <n v="0"/>
    <x v="0"/>
    <x v="6"/>
  </r>
  <r>
    <n v="290"/>
    <s v="Ste Zineabidin misaoui"/>
    <n v="707190"/>
    <x v="6"/>
    <n v="86"/>
    <x v="1"/>
    <x v="10"/>
    <x v="3"/>
    <x v="3"/>
    <n v="2019"/>
    <n v="38"/>
    <n v="38"/>
    <n v="63.8"/>
    <n v="63.8"/>
    <n v="0"/>
    <x v="0"/>
    <x v="6"/>
  </r>
  <r>
    <n v="291"/>
    <s v="El Tifi Hadi"/>
    <n v="725430"/>
    <x v="6"/>
    <n v="86"/>
    <x v="1"/>
    <x v="10"/>
    <x v="3"/>
    <x v="3"/>
    <n v="2020"/>
    <n v="18.399999999999999"/>
    <n v="18"/>
    <n v="0"/>
    <n v="0"/>
    <n v="0"/>
    <x v="0"/>
    <x v="6"/>
  </r>
  <r>
    <n v="296"/>
    <s v="STE ZAIDI Rachid"/>
    <n v="729180"/>
    <x v="6"/>
    <n v="86"/>
    <x v="1"/>
    <x v="10"/>
    <x v="3"/>
    <x v="3"/>
    <n v="2021"/>
    <n v="24"/>
    <n v="24"/>
    <n v="0"/>
    <n v="0"/>
    <n v="0"/>
    <x v="0"/>
    <x v="6"/>
  </r>
  <r>
    <n v="297"/>
    <s v="CRDA garaat Ennaam"/>
    <n v="725257"/>
    <x v="6"/>
    <n v="86"/>
    <x v="1"/>
    <x v="10"/>
    <x v="3"/>
    <x v="3"/>
    <n v="2007"/>
    <n v="5"/>
    <n v="5"/>
    <n v="8.25"/>
    <n v="8.25"/>
    <n v="0"/>
    <x v="0"/>
    <x v="6"/>
  </r>
  <r>
    <n v="306"/>
    <s v="STE Badri Abdelkhalek"/>
    <n v="752636"/>
    <x v="25"/>
    <m/>
    <x v="1"/>
    <x v="10"/>
    <x v="3"/>
    <x v="3"/>
    <n v="2018"/>
    <n v="18"/>
    <n v="18"/>
    <n v="29.7"/>
    <n v="29.7"/>
    <n v="0"/>
    <x v="0"/>
    <x v="6"/>
  </r>
  <r>
    <n v="307"/>
    <s v="STE Neila MSALBI"/>
    <n v="754405"/>
    <x v="25"/>
    <m/>
    <x v="1"/>
    <x v="10"/>
    <x v="3"/>
    <x v="3"/>
    <n v="2018"/>
    <n v="12"/>
    <n v="12"/>
    <n v="0"/>
    <n v="0"/>
    <n v="0"/>
    <x v="0"/>
    <x v="6"/>
  </r>
  <r>
    <n v="311"/>
    <s v="STE HIND SALLEMI"/>
    <n v="877215"/>
    <x v="4"/>
    <n v="65"/>
    <x v="2"/>
    <x v="10"/>
    <x v="3"/>
    <x v="3"/>
    <n v="2016"/>
    <n v="15"/>
    <n v="15"/>
    <n v="25.8"/>
    <n v="25.8"/>
    <n v="0"/>
    <x v="0"/>
    <x v="6"/>
  </r>
  <r>
    <n v="312"/>
    <s v="STE HEND SALLAMI"/>
    <n v="877215"/>
    <x v="4"/>
    <n v="65"/>
    <x v="2"/>
    <x v="10"/>
    <x v="3"/>
    <x v="3"/>
    <n v="2020"/>
    <n v="15"/>
    <n v="15"/>
    <n v="24.8"/>
    <n v="24.8"/>
    <n v="0"/>
    <x v="0"/>
    <x v="6"/>
  </r>
  <r>
    <n v="96"/>
    <s v="Sonde"/>
    <n v="999999"/>
    <x v="22"/>
    <m/>
    <x v="5"/>
    <x v="10"/>
    <x v="3"/>
    <x v="3"/>
    <n v="2016"/>
    <n v="10"/>
    <n v="10"/>
    <n v="13.6"/>
    <n v="13.6"/>
    <n v="0"/>
    <x v="0"/>
    <x v="7"/>
  </r>
  <r>
    <n v="100"/>
    <s v="Habib selmi"/>
    <n v="677540"/>
    <x v="22"/>
    <m/>
    <x v="5"/>
    <x v="10"/>
    <x v="3"/>
    <x v="3"/>
    <n v="2020"/>
    <n v="24"/>
    <n v="24"/>
    <n v="38.4"/>
    <n v="38.4"/>
    <n v="0"/>
    <x v="0"/>
    <x v="7"/>
  </r>
  <r>
    <n v="101"/>
    <s v="Saleh errayes"/>
    <n v="694600"/>
    <x v="22"/>
    <m/>
    <x v="5"/>
    <x v="10"/>
    <x v="3"/>
    <x v="3"/>
    <n v="2017"/>
    <n v="15"/>
    <n v="15"/>
    <n v="0"/>
    <n v="0"/>
    <n v="0"/>
    <x v="0"/>
    <x v="7"/>
  </r>
  <r>
    <n v="103"/>
    <s v="JSCOM"/>
    <n v="625500"/>
    <x v="23"/>
    <n v="84"/>
    <x v="5"/>
    <x v="11"/>
    <x v="3"/>
    <x v="3"/>
    <n v="2021"/>
    <n v="61"/>
    <n v="61"/>
    <n v="0"/>
    <n v="0"/>
    <n v="0"/>
    <x v="0"/>
    <x v="7"/>
  </r>
  <r>
    <n v="105"/>
    <s v="Congitex"/>
    <n v="627510"/>
    <x v="23"/>
    <n v="84"/>
    <x v="5"/>
    <x v="11"/>
    <x v="3"/>
    <x v="3"/>
    <n v="2019"/>
    <n v="50"/>
    <n v="50"/>
    <n v="0"/>
    <n v="0"/>
    <n v="0"/>
    <x v="0"/>
    <x v="7"/>
  </r>
  <r>
    <n v="110"/>
    <s v="Serveur informatique"/>
    <n v="620152"/>
    <x v="23"/>
    <n v="84"/>
    <x v="5"/>
    <x v="5"/>
    <x v="3"/>
    <x v="3"/>
    <n v="2019"/>
    <n v="36"/>
    <n v="36"/>
    <n v="0"/>
    <n v="0"/>
    <n v="0"/>
    <x v="0"/>
    <x v="7"/>
  </r>
  <r>
    <n v="117"/>
    <s v="Rayenne Mahdia"/>
    <n v="666395"/>
    <x v="13"/>
    <n v="82"/>
    <x v="5"/>
    <x v="10"/>
    <x v="3"/>
    <x v="3"/>
    <n v="2016"/>
    <n v="18"/>
    <n v="18"/>
    <n v="29.3"/>
    <n v="29.3"/>
    <n v="0"/>
    <x v="0"/>
    <x v="7"/>
  </r>
  <r>
    <n v="129"/>
    <s v="Khaled chefii"/>
    <n v="852245"/>
    <x v="9"/>
    <n v="87"/>
    <x v="2"/>
    <x v="10"/>
    <x v="3"/>
    <x v="3"/>
    <n v="2016"/>
    <n v="47.3"/>
    <n v="47.3"/>
    <n v="80.5"/>
    <n v="80.5"/>
    <n v="0"/>
    <x v="0"/>
    <x v="7"/>
  </r>
  <r>
    <n v="142"/>
    <s v="Souma"/>
    <n v="862610"/>
    <x v="8"/>
    <n v="91"/>
    <x v="2"/>
    <x v="10"/>
    <x v="3"/>
    <x v="3"/>
    <n v="2020"/>
    <n v="40"/>
    <n v="40"/>
    <n v="11.04"/>
    <n v="11.04"/>
    <n v="0"/>
    <x v="0"/>
    <x v="7"/>
  </r>
  <r>
    <n v="197"/>
    <s v="Ferme EDRISS"/>
    <n v="999999"/>
    <x v="24"/>
    <n v="64"/>
    <x v="2"/>
    <x v="10"/>
    <x v="3"/>
    <x v="3"/>
    <n v="2020"/>
    <n v="13"/>
    <n v="13"/>
    <n v="0"/>
    <n v="0"/>
    <n v="0"/>
    <x v="0"/>
    <x v="7"/>
  </r>
  <r>
    <n v="198"/>
    <s v="Ali Aroussi"/>
    <n v="999999"/>
    <x v="24"/>
    <n v="64"/>
    <x v="2"/>
    <x v="10"/>
    <x v="3"/>
    <x v="3"/>
    <n v="2018"/>
    <n v="25"/>
    <n v="25"/>
    <n v="38.25"/>
    <n v="38.25"/>
    <n v="0"/>
    <x v="0"/>
    <x v="7"/>
  </r>
  <r>
    <n v="206"/>
    <s v="Eni"/>
    <n v="999999"/>
    <x v="26"/>
    <m/>
    <x v="3"/>
    <x v="5"/>
    <x v="3"/>
    <x v="3"/>
    <n v="2020"/>
    <n v="5000"/>
    <n v="5000"/>
    <n v="0"/>
    <n v="0"/>
    <n v="0"/>
    <x v="0"/>
    <x v="7"/>
  </r>
  <r>
    <n v="208"/>
    <s v="Poulailler ALMAJD"/>
    <n v="894500"/>
    <x v="5"/>
    <n v="94"/>
    <x v="3"/>
    <x v="10"/>
    <x v="3"/>
    <x v="3"/>
    <n v="2019"/>
    <n v="8.8000000000000007"/>
    <n v="8.8000000000000007"/>
    <n v="18.13"/>
    <n v="18.13"/>
    <n v="0"/>
    <x v="0"/>
    <x v="7"/>
  </r>
  <r>
    <n v="217"/>
    <s v="Désert joy"/>
    <n v="896140"/>
    <x v="5"/>
    <n v="94"/>
    <x v="3"/>
    <x v="10"/>
    <x v="3"/>
    <x v="3"/>
    <n v="1978"/>
    <n v="700"/>
    <n v="700"/>
    <n v="300"/>
    <n v="300"/>
    <n v="0"/>
    <x v="0"/>
    <x v="7"/>
  </r>
  <r>
    <n v="218"/>
    <s v="Désert joy1"/>
    <n v="884600"/>
    <x v="5"/>
    <n v="94"/>
    <x v="3"/>
    <x v="10"/>
    <x v="3"/>
    <x v="3"/>
    <n v="2017"/>
    <n v="160"/>
    <n v="160"/>
    <n v="0"/>
    <n v="0"/>
    <n v="0"/>
    <x v="0"/>
    <x v="7"/>
  </r>
  <r>
    <n v="222"/>
    <s v="ENIG"/>
    <n v="882150"/>
    <x v="5"/>
    <n v="94"/>
    <x v="3"/>
    <x v="5"/>
    <x v="3"/>
    <x v="3"/>
    <n v="2018"/>
    <n v="3.3"/>
    <n v="3.3"/>
    <n v="0"/>
    <n v="0"/>
    <n v="0"/>
    <x v="0"/>
    <x v="7"/>
  </r>
  <r>
    <n v="232"/>
    <s v="Agriculture Gouadria"/>
    <n v="287265"/>
    <x v="1"/>
    <n v="95"/>
    <x v="1"/>
    <x v="10"/>
    <x v="3"/>
    <x v="3"/>
    <n v="2019"/>
    <n v="33"/>
    <n v="33"/>
    <n v="56.1"/>
    <n v="56.1"/>
    <n v="0"/>
    <x v="0"/>
    <x v="7"/>
  </r>
  <r>
    <n v="233"/>
    <s v="Agriculture Gouadria"/>
    <n v="941280"/>
    <x v="1"/>
    <n v="95"/>
    <x v="1"/>
    <x v="10"/>
    <x v="3"/>
    <x v="3"/>
    <n v="2020"/>
    <n v="59.4"/>
    <n v="59.4"/>
    <n v="0"/>
    <n v="0"/>
    <n v="0"/>
    <x v="0"/>
    <x v="7"/>
  </r>
  <r>
    <n v="234"/>
    <s v="Mohamed GOUADRIA"/>
    <n v="999999"/>
    <x v="1"/>
    <n v="95"/>
    <x v="1"/>
    <x v="10"/>
    <x v="3"/>
    <x v="3"/>
    <n v="2019"/>
    <n v="60.5"/>
    <n v="60.5"/>
    <n v="0"/>
    <n v="0"/>
    <n v="0"/>
    <x v="0"/>
    <x v="7"/>
  </r>
  <r>
    <n v="235"/>
    <s v="Agriculture Gouadria"/>
    <n v="999999"/>
    <x v="1"/>
    <n v="95"/>
    <x v="1"/>
    <x v="10"/>
    <x v="3"/>
    <x v="3"/>
    <n v="1985"/>
    <n v="60.5"/>
    <n v="60.5"/>
    <n v="0"/>
    <n v="0"/>
    <n v="0"/>
    <x v="0"/>
    <x v="7"/>
  </r>
  <r>
    <n v="236"/>
    <s v="Mohamed GOUADRIA"/>
    <n v="999999"/>
    <x v="1"/>
    <n v="95"/>
    <x v="1"/>
    <x v="10"/>
    <x v="3"/>
    <x v="3"/>
    <n v="2020"/>
    <n v="33"/>
    <n v="33"/>
    <n v="0"/>
    <n v="0"/>
    <n v="0"/>
    <x v="0"/>
    <x v="7"/>
  </r>
  <r>
    <n v="237"/>
    <s v="Agriculture Gouadria"/>
    <n v="999999"/>
    <x v="1"/>
    <n v="95"/>
    <x v="1"/>
    <x v="10"/>
    <x v="3"/>
    <x v="3"/>
    <n v="2018"/>
    <n v="33"/>
    <n v="33"/>
    <n v="0"/>
    <n v="0"/>
    <n v="0"/>
    <x v="0"/>
    <x v="7"/>
  </r>
  <r>
    <n v="238"/>
    <s v="Al ITHA Agricole"/>
    <n v="770770"/>
    <x v="1"/>
    <n v="95"/>
    <x v="1"/>
    <x v="10"/>
    <x v="3"/>
    <x v="3"/>
    <n v="2020"/>
    <n v="65.45"/>
    <n v="65.45"/>
    <n v="109.6"/>
    <n v="109.6"/>
    <n v="0"/>
    <x v="0"/>
    <x v="7"/>
  </r>
  <r>
    <n v="239"/>
    <s v="Mohamed GOUADRIA"/>
    <n v="999999"/>
    <x v="1"/>
    <n v="95"/>
    <x v="1"/>
    <x v="10"/>
    <x v="3"/>
    <x v="3"/>
    <n v="2019"/>
    <n v="33"/>
    <n v="33"/>
    <n v="53.8"/>
    <n v="53.8"/>
    <n v="0"/>
    <x v="0"/>
    <x v="7"/>
  </r>
  <r>
    <n v="241"/>
    <s v="Kamel GAFSI"/>
    <n v="770220"/>
    <x v="1"/>
    <n v="95"/>
    <x v="1"/>
    <x v="10"/>
    <x v="3"/>
    <x v="3"/>
    <n v="2019"/>
    <n v="47.5"/>
    <n v="47.5"/>
    <n v="0"/>
    <n v="0"/>
    <n v="0"/>
    <x v="0"/>
    <x v="7"/>
  </r>
  <r>
    <n v="261"/>
    <s v="Saide BOU GHRINE"/>
    <n v="999999"/>
    <x v="1"/>
    <n v="95"/>
    <x v="1"/>
    <x v="10"/>
    <x v="3"/>
    <x v="3"/>
    <n v="2020"/>
    <n v="20"/>
    <n v="20"/>
    <n v="0"/>
    <n v="0"/>
    <n v="0"/>
    <x v="0"/>
    <x v="7"/>
  </r>
  <r>
    <n v="262"/>
    <s v="SOHPRA 3"/>
    <n v="754585"/>
    <x v="25"/>
    <m/>
    <x v="1"/>
    <x v="10"/>
    <x v="3"/>
    <x v="3"/>
    <n v="2020"/>
    <n v="89.11"/>
    <n v="89.11"/>
    <n v="0"/>
    <n v="0"/>
    <n v="0"/>
    <x v="0"/>
    <x v="7"/>
  </r>
  <r>
    <n v="263"/>
    <s v="Omor FAFSAOUI"/>
    <n v="754945"/>
    <x v="25"/>
    <m/>
    <x v="1"/>
    <x v="10"/>
    <x v="3"/>
    <x v="3"/>
    <n v="2020"/>
    <n v="40"/>
    <n v="40"/>
    <n v="0"/>
    <n v="0"/>
    <n v="0"/>
    <x v="0"/>
    <x v="7"/>
  </r>
  <r>
    <n v="266"/>
    <s v="SOHAPSA"/>
    <n v="754582"/>
    <x v="25"/>
    <m/>
    <x v="1"/>
    <x v="10"/>
    <x v="3"/>
    <x v="3"/>
    <n v="2020"/>
    <n v="44.22"/>
    <n v="44.22"/>
    <n v="0"/>
    <n v="0"/>
    <n v="0"/>
    <x v="0"/>
    <x v="7"/>
  </r>
  <r>
    <n v="267"/>
    <s v="STE Hosni"/>
    <n v="754585"/>
    <x v="25"/>
    <m/>
    <x v="1"/>
    <x v="10"/>
    <x v="3"/>
    <x v="3"/>
    <n v="2020"/>
    <n v="84.45"/>
    <n v="84.45"/>
    <n v="0"/>
    <n v="0"/>
    <n v="0"/>
    <x v="0"/>
    <x v="7"/>
  </r>
  <r>
    <n v="268"/>
    <s v="Omri FRERE"/>
    <n v="750895"/>
    <x v="25"/>
    <m/>
    <x v="1"/>
    <x v="10"/>
    <x v="3"/>
    <x v="3"/>
    <n v="2020"/>
    <n v="84"/>
    <n v="84"/>
    <n v="0"/>
    <n v="0"/>
    <n v="0"/>
    <x v="0"/>
    <x v="7"/>
  </r>
  <r>
    <n v="269"/>
    <s v="Ste D'epargne"/>
    <n v="751505"/>
    <x v="25"/>
    <m/>
    <x v="1"/>
    <x v="10"/>
    <x v="3"/>
    <x v="3"/>
    <n v="2020"/>
    <n v="90"/>
    <n v="90"/>
    <n v="0"/>
    <n v="0"/>
    <n v="0"/>
    <x v="0"/>
    <x v="7"/>
  </r>
  <r>
    <n v="270"/>
    <s v="Slimi nejma"/>
    <n v="751528"/>
    <x v="25"/>
    <m/>
    <x v="1"/>
    <x v="10"/>
    <x v="3"/>
    <x v="3"/>
    <n v="2022"/>
    <n v="35"/>
    <n v="35"/>
    <n v="0"/>
    <n v="0"/>
    <n v="0"/>
    <x v="0"/>
    <x v="7"/>
  </r>
  <r>
    <n v="271"/>
    <s v="Mohamed SLIMI"/>
    <n v="751728"/>
    <x v="25"/>
    <m/>
    <x v="1"/>
    <x v="10"/>
    <x v="3"/>
    <x v="3"/>
    <n v="2021"/>
    <n v="34.200000000000003"/>
    <n v="34.200000000000003"/>
    <n v="0"/>
    <n v="0"/>
    <n v="0"/>
    <x v="0"/>
    <x v="7"/>
  </r>
  <r>
    <n v="272"/>
    <s v="Tlili SLIMI"/>
    <n v="751725"/>
    <x v="25"/>
    <m/>
    <x v="1"/>
    <x v="10"/>
    <x v="3"/>
    <x v="3"/>
    <n v="2021"/>
    <n v="34.369999999999997"/>
    <n v="34.369999999999997"/>
    <n v="0"/>
    <n v="0"/>
    <n v="0"/>
    <x v="0"/>
    <x v="7"/>
  </r>
  <r>
    <n v="273"/>
    <s v="Mohsen drira"/>
    <n v="751330"/>
    <x v="25"/>
    <m/>
    <x v="1"/>
    <x v="10"/>
    <x v="3"/>
    <x v="3"/>
    <n v="2021"/>
    <n v="35"/>
    <n v="35"/>
    <n v="0"/>
    <n v="0"/>
    <n v="0"/>
    <x v="0"/>
    <x v="7"/>
  </r>
  <r>
    <n v="274"/>
    <s v="STE ELFAOUZ"/>
    <n v="751319"/>
    <x v="25"/>
    <m/>
    <x v="1"/>
    <x v="10"/>
    <x v="3"/>
    <x v="3"/>
    <n v="2020"/>
    <n v="24.3"/>
    <n v="24.3"/>
    <n v="41.3"/>
    <n v="41.3"/>
    <n v="0"/>
    <x v="0"/>
    <x v="7"/>
  </r>
  <r>
    <n v="275"/>
    <s v="STE BEN AYED"/>
    <n v="732177"/>
    <x v="25"/>
    <m/>
    <x v="1"/>
    <x v="10"/>
    <x v="3"/>
    <x v="3"/>
    <n v="2020"/>
    <n v="23.45"/>
    <n v="23.45"/>
    <n v="40.33"/>
    <n v="40.33"/>
    <n v="0"/>
    <x v="0"/>
    <x v="7"/>
  </r>
  <r>
    <n v="276"/>
    <s v="STE NEJIB BEN SIID"/>
    <n v="732180"/>
    <x v="25"/>
    <m/>
    <x v="1"/>
    <x v="10"/>
    <x v="3"/>
    <x v="3"/>
    <n v="2020"/>
    <n v="28"/>
    <n v="28"/>
    <n v="0"/>
    <n v="0"/>
    <n v="0"/>
    <x v="0"/>
    <x v="7"/>
  </r>
  <r>
    <n v="277"/>
    <s v="STE Rafik Drira"/>
    <n v="751455"/>
    <x v="25"/>
    <m/>
    <x v="1"/>
    <x v="10"/>
    <x v="3"/>
    <x v="3"/>
    <n v="2021"/>
    <n v="28"/>
    <n v="28"/>
    <n v="0"/>
    <n v="0"/>
    <n v="0"/>
    <x v="0"/>
    <x v="7"/>
  </r>
  <r>
    <n v="278"/>
    <s v="Ghnimi HOUSSIN"/>
    <n v="751520"/>
    <x v="25"/>
    <m/>
    <x v="1"/>
    <x v="10"/>
    <x v="3"/>
    <x v="3"/>
    <n v="2020"/>
    <n v="20.16"/>
    <n v="20.16"/>
    <n v="0"/>
    <n v="0"/>
    <n v="0"/>
    <x v="0"/>
    <x v="7"/>
  </r>
  <r>
    <n v="279"/>
    <s v="Youssef JLALLI"/>
    <n v="732350"/>
    <x v="25"/>
    <m/>
    <x v="1"/>
    <x v="10"/>
    <x v="3"/>
    <x v="3"/>
    <n v="2014"/>
    <n v="20.9"/>
    <n v="20.9"/>
    <n v="0"/>
    <n v="0"/>
    <n v="0"/>
    <x v="0"/>
    <x v="7"/>
  </r>
  <r>
    <n v="280"/>
    <s v="STE Habib BEL AZHAR"/>
    <n v="754422"/>
    <x v="25"/>
    <m/>
    <x v="1"/>
    <x v="10"/>
    <x v="3"/>
    <x v="3"/>
    <n v="2019"/>
    <n v="16.5"/>
    <n v="16.5"/>
    <n v="0"/>
    <n v="0"/>
    <n v="0"/>
    <x v="0"/>
    <x v="7"/>
  </r>
  <r>
    <n v="281"/>
    <s v="STE Akrimi RACHID"/>
    <n v="754469"/>
    <x v="25"/>
    <m/>
    <x v="1"/>
    <x v="10"/>
    <x v="3"/>
    <x v="3"/>
    <n v="2021"/>
    <n v="19.8"/>
    <n v="19.8"/>
    <n v="0"/>
    <n v="0"/>
    <n v="0"/>
    <x v="0"/>
    <x v="7"/>
  </r>
  <r>
    <n v="282"/>
    <s v="STE Abdelmajid KHASKHOUSSI"/>
    <n v="740480"/>
    <x v="25"/>
    <m/>
    <x v="1"/>
    <x v="10"/>
    <x v="3"/>
    <x v="3"/>
    <n v="2020"/>
    <n v="15.07"/>
    <n v="15.07"/>
    <n v="0"/>
    <n v="0"/>
    <n v="0"/>
    <x v="0"/>
    <x v="7"/>
  </r>
  <r>
    <n v="283"/>
    <s v="STE HAKMOUNI"/>
    <n v="744711"/>
    <x v="25"/>
    <m/>
    <x v="1"/>
    <x v="10"/>
    <x v="3"/>
    <x v="3"/>
    <n v="2021"/>
    <n v="34"/>
    <n v="34"/>
    <n v="55.42"/>
    <n v="55.42"/>
    <n v="0"/>
    <x v="0"/>
    <x v="7"/>
  </r>
  <r>
    <n v="284"/>
    <s v="STE HATEM BACCAR"/>
    <n v="744703"/>
    <x v="25"/>
    <m/>
    <x v="1"/>
    <x v="10"/>
    <x v="3"/>
    <x v="3"/>
    <n v="2021"/>
    <n v="22.4"/>
    <n v="22.4"/>
    <n v="0"/>
    <n v="0"/>
    <n v="0"/>
    <x v="0"/>
    <x v="7"/>
  </r>
  <r>
    <n v="285"/>
    <s v="STE HEDI AGRICOLE"/>
    <n v="744711"/>
    <x v="25"/>
    <m/>
    <x v="1"/>
    <x v="10"/>
    <x v="3"/>
    <x v="3"/>
    <n v="2019"/>
    <n v="30.8"/>
    <n v="30.8"/>
    <n v="51.7"/>
    <n v="51.7"/>
    <n v="0"/>
    <x v="0"/>
    <x v="7"/>
  </r>
  <r>
    <n v="287"/>
    <s v="STE JAWAHER"/>
    <n v="709694"/>
    <x v="6"/>
    <n v="86"/>
    <x v="1"/>
    <x v="10"/>
    <x v="3"/>
    <x v="3"/>
    <n v="2020"/>
    <n v="126.72"/>
    <n v="126.72"/>
    <n v="0"/>
    <n v="0"/>
    <n v="0"/>
    <x v="0"/>
    <x v="7"/>
  </r>
  <r>
    <n v="289"/>
    <s v="STE SINABIDINE"/>
    <n v="707110"/>
    <x v="6"/>
    <n v="86"/>
    <x v="1"/>
    <x v="10"/>
    <x v="3"/>
    <x v="3"/>
    <n v="2021"/>
    <n v="66"/>
    <n v="66"/>
    <n v="54.2"/>
    <n v="54.2"/>
    <n v="0"/>
    <x v="0"/>
    <x v="7"/>
  </r>
  <r>
    <n v="290"/>
    <s v="Ste Zineabidin misaoui"/>
    <n v="707190"/>
    <x v="6"/>
    <n v="86"/>
    <x v="1"/>
    <x v="10"/>
    <x v="3"/>
    <x v="3"/>
    <n v="2019"/>
    <n v="38"/>
    <n v="38"/>
    <n v="63.8"/>
    <n v="63.8"/>
    <n v="0"/>
    <x v="0"/>
    <x v="7"/>
  </r>
  <r>
    <n v="291"/>
    <s v="El Tifi Hadi"/>
    <n v="725430"/>
    <x v="6"/>
    <n v="86"/>
    <x v="1"/>
    <x v="10"/>
    <x v="3"/>
    <x v="3"/>
    <n v="2020"/>
    <n v="18.399999999999999"/>
    <n v="18"/>
    <n v="0"/>
    <n v="0"/>
    <n v="0"/>
    <x v="0"/>
    <x v="7"/>
  </r>
  <r>
    <n v="296"/>
    <s v="STE ZAIDI Rachid"/>
    <n v="729180"/>
    <x v="6"/>
    <n v="86"/>
    <x v="1"/>
    <x v="10"/>
    <x v="3"/>
    <x v="3"/>
    <n v="2021"/>
    <n v="24"/>
    <n v="24"/>
    <n v="0"/>
    <n v="0"/>
    <n v="0"/>
    <x v="0"/>
    <x v="7"/>
  </r>
  <r>
    <n v="297"/>
    <s v="CRDA garaat Ennaam"/>
    <n v="725257"/>
    <x v="6"/>
    <n v="86"/>
    <x v="1"/>
    <x v="10"/>
    <x v="3"/>
    <x v="3"/>
    <n v="2007"/>
    <n v="5"/>
    <n v="5"/>
    <n v="8.25"/>
    <n v="8.25"/>
    <n v="0"/>
    <x v="0"/>
    <x v="7"/>
  </r>
  <r>
    <n v="306"/>
    <s v="STE Badri Abdelkhalek"/>
    <n v="752636"/>
    <x v="25"/>
    <m/>
    <x v="1"/>
    <x v="10"/>
    <x v="3"/>
    <x v="3"/>
    <n v="2018"/>
    <n v="18"/>
    <n v="18"/>
    <n v="29.7"/>
    <n v="29.7"/>
    <n v="0"/>
    <x v="0"/>
    <x v="7"/>
  </r>
  <r>
    <n v="307"/>
    <s v="STE Neila MSALBI"/>
    <n v="754405"/>
    <x v="25"/>
    <m/>
    <x v="1"/>
    <x v="10"/>
    <x v="3"/>
    <x v="3"/>
    <n v="2018"/>
    <n v="12"/>
    <n v="12"/>
    <n v="0"/>
    <n v="0"/>
    <n v="0"/>
    <x v="0"/>
    <x v="7"/>
  </r>
  <r>
    <n v="311"/>
    <s v="STE HIND SALLEMI"/>
    <n v="877215"/>
    <x v="4"/>
    <n v="65"/>
    <x v="2"/>
    <x v="10"/>
    <x v="3"/>
    <x v="3"/>
    <n v="2016"/>
    <n v="15"/>
    <n v="15"/>
    <n v="25.8"/>
    <n v="25.8"/>
    <n v="0"/>
    <x v="0"/>
    <x v="7"/>
  </r>
  <r>
    <n v="312"/>
    <s v="STE HEND SALLAMI"/>
    <n v="877215"/>
    <x v="4"/>
    <n v="65"/>
    <x v="2"/>
    <x v="10"/>
    <x v="3"/>
    <x v="3"/>
    <n v="2020"/>
    <n v="15"/>
    <n v="15"/>
    <n v="24.8"/>
    <n v="24.8"/>
    <n v="0"/>
    <x v="0"/>
    <x v="7"/>
  </r>
  <r>
    <n v="103"/>
    <s v="JSCOM"/>
    <n v="625500"/>
    <x v="23"/>
    <n v="84"/>
    <x v="5"/>
    <x v="11"/>
    <x v="3"/>
    <x v="3"/>
    <n v="2021"/>
    <n v="61"/>
    <n v="61"/>
    <n v="0"/>
    <n v="0"/>
    <n v="0"/>
    <x v="0"/>
    <x v="7"/>
  </r>
  <r>
    <n v="270"/>
    <s v="Slimi nejma"/>
    <n v="751528"/>
    <x v="25"/>
    <m/>
    <x v="1"/>
    <x v="10"/>
    <x v="3"/>
    <x v="3"/>
    <n v="2022"/>
    <n v="35"/>
    <n v="35"/>
    <n v="0"/>
    <n v="0"/>
    <n v="0"/>
    <x v="0"/>
    <x v="7"/>
  </r>
  <r>
    <n v="271"/>
    <s v="Mohamed SLIMI"/>
    <n v="751728"/>
    <x v="25"/>
    <m/>
    <x v="1"/>
    <x v="10"/>
    <x v="3"/>
    <x v="3"/>
    <n v="2021"/>
    <n v="34.200000000000003"/>
    <n v="34.200000000000003"/>
    <n v="0"/>
    <n v="0"/>
    <n v="0"/>
    <x v="0"/>
    <x v="7"/>
  </r>
  <r>
    <n v="272"/>
    <s v="Tlili SLIMI"/>
    <n v="751725"/>
    <x v="25"/>
    <m/>
    <x v="1"/>
    <x v="10"/>
    <x v="3"/>
    <x v="3"/>
    <n v="2021"/>
    <n v="34.369999999999997"/>
    <n v="34.369999999999997"/>
    <n v="0"/>
    <n v="0"/>
    <n v="0"/>
    <x v="0"/>
    <x v="7"/>
  </r>
  <r>
    <n v="273"/>
    <s v="Mohsen drira"/>
    <n v="751330"/>
    <x v="25"/>
    <m/>
    <x v="1"/>
    <x v="10"/>
    <x v="3"/>
    <x v="3"/>
    <n v="2021"/>
    <n v="35"/>
    <n v="35"/>
    <n v="0"/>
    <n v="0"/>
    <n v="0"/>
    <x v="0"/>
    <x v="7"/>
  </r>
  <r>
    <n v="277"/>
    <s v="STE Rafik Drira"/>
    <n v="751455"/>
    <x v="25"/>
    <m/>
    <x v="1"/>
    <x v="10"/>
    <x v="3"/>
    <x v="3"/>
    <n v="2021"/>
    <n v="28"/>
    <n v="28"/>
    <n v="0"/>
    <n v="0"/>
    <n v="0"/>
    <x v="0"/>
    <x v="7"/>
  </r>
  <r>
    <n v="281"/>
    <s v="STE Akrimi RACHID"/>
    <n v="754469"/>
    <x v="25"/>
    <m/>
    <x v="1"/>
    <x v="10"/>
    <x v="3"/>
    <x v="3"/>
    <n v="2021"/>
    <n v="19.8"/>
    <n v="19.8"/>
    <n v="0"/>
    <n v="0"/>
    <n v="0"/>
    <x v="0"/>
    <x v="7"/>
  </r>
  <r>
    <n v="283"/>
    <s v="STE HAKMOUNI"/>
    <n v="744711"/>
    <x v="25"/>
    <m/>
    <x v="1"/>
    <x v="10"/>
    <x v="3"/>
    <x v="3"/>
    <n v="2021"/>
    <n v="34"/>
    <n v="34"/>
    <n v="55.42"/>
    <n v="55.42"/>
    <n v="0"/>
    <x v="0"/>
    <x v="7"/>
  </r>
  <r>
    <n v="284"/>
    <s v="STE HATEM BACCAR"/>
    <n v="744703"/>
    <x v="25"/>
    <m/>
    <x v="1"/>
    <x v="10"/>
    <x v="3"/>
    <x v="3"/>
    <n v="2021"/>
    <n v="22.4"/>
    <n v="22.4"/>
    <n v="0"/>
    <n v="0"/>
    <n v="0"/>
    <x v="0"/>
    <x v="7"/>
  </r>
  <r>
    <n v="289"/>
    <s v="STE SINABIDINE"/>
    <n v="707110"/>
    <x v="6"/>
    <n v="86"/>
    <x v="1"/>
    <x v="10"/>
    <x v="3"/>
    <x v="3"/>
    <n v="2021"/>
    <n v="66"/>
    <n v="66"/>
    <n v="54.2"/>
    <n v="54.2"/>
    <n v="0"/>
    <x v="0"/>
    <x v="7"/>
  </r>
  <r>
    <n v="296"/>
    <s v="STE ZAIDI Rachid"/>
    <n v="729180"/>
    <x v="6"/>
    <n v="86"/>
    <x v="1"/>
    <x v="10"/>
    <x v="3"/>
    <x v="3"/>
    <n v="2021"/>
    <n v="24"/>
    <n v="24"/>
    <n v="0"/>
    <n v="0"/>
    <n v="0"/>
    <x v="0"/>
    <x v="7"/>
  </r>
  <r>
    <n v="1"/>
    <s v="Héritiers Ali SFAR"/>
    <n v="8540"/>
    <x v="7"/>
    <n v="60"/>
    <x v="4"/>
    <x v="3"/>
    <x v="3"/>
    <x v="3"/>
    <n v="2015"/>
    <n v="0"/>
    <n v="0"/>
    <n v="0"/>
    <n v="0"/>
    <n v="0"/>
    <x v="1"/>
    <x v="2"/>
  </r>
  <r>
    <n v="4"/>
    <s v="APIA"/>
    <n v="26310"/>
    <x v="7"/>
    <n v="60"/>
    <x v="4"/>
    <x v="10"/>
    <x v="3"/>
    <x v="3"/>
    <n v="2015"/>
    <n v="0"/>
    <n v="0"/>
    <n v="0"/>
    <n v="0"/>
    <n v="0"/>
    <x v="1"/>
    <x v="2"/>
  </r>
  <r>
    <n v="5"/>
    <s v="Planet"/>
    <n v="50650"/>
    <x v="27"/>
    <n v="62"/>
    <x v="4"/>
    <x v="4"/>
    <x v="3"/>
    <x v="3"/>
    <n v="2009"/>
    <n v="12"/>
    <n v="12"/>
    <n v="17.899999999999999"/>
    <n v="17.899999999999999"/>
    <n v="0"/>
    <x v="1"/>
    <x v="2"/>
  </r>
  <r>
    <n v="8"/>
    <s v="OMMP"/>
    <n v="215075"/>
    <x v="28"/>
    <n v="69"/>
    <x v="4"/>
    <x v="6"/>
    <x v="3"/>
    <x v="3"/>
    <n v="2015"/>
    <n v="0"/>
    <n v="0"/>
    <n v="0"/>
    <n v="0"/>
    <n v="0"/>
    <x v="1"/>
    <x v="2"/>
  </r>
  <r>
    <n v="9"/>
    <s v="B S B TOYOTA"/>
    <n v="226530"/>
    <x v="28"/>
    <n v="69"/>
    <x v="4"/>
    <x v="3"/>
    <x v="3"/>
    <x v="3"/>
    <n v="2015"/>
    <n v="0"/>
    <n v="0"/>
    <n v="0"/>
    <n v="0"/>
    <n v="0"/>
    <x v="1"/>
    <x v="2"/>
  </r>
  <r>
    <n v="27"/>
    <s v="HOPITAL KASSERINE"/>
    <n v="703100"/>
    <x v="6"/>
    <n v="86"/>
    <x v="1"/>
    <x v="3"/>
    <x v="3"/>
    <x v="3"/>
    <n v="2009"/>
    <n v="8"/>
    <n v="8"/>
    <n v="22"/>
    <n v="22"/>
    <n v="0"/>
    <x v="1"/>
    <x v="2"/>
  </r>
  <r>
    <n v="28"/>
    <s v="Goupe de sante hassi frid"/>
    <n v="703110"/>
    <x v="6"/>
    <n v="86"/>
    <x v="1"/>
    <x v="3"/>
    <x v="3"/>
    <x v="3"/>
    <n v="2009"/>
    <n v="8"/>
    <n v="8"/>
    <n v="25.4"/>
    <n v="25.4"/>
    <n v="0"/>
    <x v="1"/>
    <x v="2"/>
  </r>
  <r>
    <n v="30"/>
    <s v="SSB Kasserine"/>
    <n v="703420"/>
    <x v="6"/>
    <n v="86"/>
    <x v="1"/>
    <x v="3"/>
    <x v="3"/>
    <x v="3"/>
    <n v="2009"/>
    <n v="16"/>
    <n v="16"/>
    <n v="21.5"/>
    <n v="21.5"/>
    <n v="0"/>
    <x v="1"/>
    <x v="2"/>
  </r>
  <r>
    <n v="31"/>
    <s v="Hopital foussana"/>
    <n v="722150"/>
    <x v="6"/>
    <n v="86"/>
    <x v="1"/>
    <x v="3"/>
    <x v="3"/>
    <x v="3"/>
    <n v="2009"/>
    <n v="8"/>
    <n v="8"/>
    <n v="10"/>
    <n v="10"/>
    <n v="0"/>
    <x v="1"/>
    <x v="2"/>
  </r>
  <r>
    <n v="34"/>
    <s v="ASSO RAS AIN"/>
    <n v="795141"/>
    <x v="29"/>
    <n v="97"/>
    <x v="1"/>
    <x v="10"/>
    <x v="3"/>
    <x v="3"/>
    <n v="2008"/>
    <n v="6.8"/>
    <n v="6.8"/>
    <n v="10"/>
    <n v="0"/>
    <n v="10"/>
    <x v="1"/>
    <x v="2"/>
  </r>
  <r>
    <n v="35"/>
    <s v="STE BENI GHIBI"/>
    <n v="797750"/>
    <x v="29"/>
    <n v="97"/>
    <x v="1"/>
    <x v="10"/>
    <x v="3"/>
    <x v="3"/>
    <n v="2015"/>
    <n v="0"/>
    <n v="0"/>
    <n v="0"/>
    <n v="0"/>
    <n v="0"/>
    <x v="1"/>
    <x v="2"/>
  </r>
  <r>
    <n v="36"/>
    <s v="Polyclinique ESSALAMA"/>
    <n v="804670"/>
    <x v="14"/>
    <n v="93"/>
    <x v="2"/>
    <x v="3"/>
    <x v="3"/>
    <x v="3"/>
    <n v="2015"/>
    <n v="0"/>
    <n v="0"/>
    <n v="0"/>
    <n v="0"/>
    <n v="0"/>
    <x v="1"/>
    <x v="2"/>
  </r>
  <r>
    <n v="37"/>
    <s v="Stiplast"/>
    <n v="815800"/>
    <x v="14"/>
    <n v="93"/>
    <x v="2"/>
    <x v="9"/>
    <x v="3"/>
    <x v="3"/>
    <n v="2015"/>
    <n v="0"/>
    <n v="0"/>
    <n v="0"/>
    <n v="0"/>
    <n v="0"/>
    <x v="1"/>
    <x v="2"/>
  </r>
  <r>
    <n v="38"/>
    <s v="Manifacture de Panneaux de  bois de sud"/>
    <n v="834700"/>
    <x v="14"/>
    <n v="93"/>
    <x v="2"/>
    <x v="9"/>
    <x v="3"/>
    <x v="3"/>
    <n v="2015"/>
    <n v="0"/>
    <n v="0"/>
    <n v="0"/>
    <n v="0"/>
    <n v="0"/>
    <x v="1"/>
    <x v="2"/>
  </r>
  <r>
    <n v="39"/>
    <s v="Lycée Farhat Hached"/>
    <n v="838370"/>
    <x v="14"/>
    <n v="93"/>
    <x v="2"/>
    <x v="6"/>
    <x v="3"/>
    <x v="3"/>
    <n v="2013"/>
    <n v="13"/>
    <n v="13"/>
    <n v="20.93"/>
    <n v="20.93"/>
    <n v="0"/>
    <x v="1"/>
    <x v="2"/>
  </r>
  <r>
    <n v="40"/>
    <s v="Emna Naifar"/>
    <n v="844840"/>
    <x v="9"/>
    <n v="87"/>
    <x v="2"/>
    <x v="3"/>
    <x v="3"/>
    <x v="3"/>
    <n v="2014"/>
    <n v="15"/>
    <n v="15"/>
    <n v="22"/>
    <n v="22"/>
    <n v="0"/>
    <x v="1"/>
    <x v="2"/>
  </r>
  <r>
    <n v="41"/>
    <s v="Fathi Naifar"/>
    <n v="844850"/>
    <x v="9"/>
    <n v="87"/>
    <x v="2"/>
    <x v="3"/>
    <x v="3"/>
    <x v="3"/>
    <n v="2015"/>
    <n v="0"/>
    <n v="0"/>
    <n v="0"/>
    <n v="0"/>
    <n v="0"/>
    <x v="1"/>
    <x v="2"/>
  </r>
  <r>
    <n v="43"/>
    <s v="Mohamed Gargouri"/>
    <n v="852180"/>
    <x v="9"/>
    <n v="87"/>
    <x v="2"/>
    <x v="10"/>
    <x v="3"/>
    <x v="3"/>
    <n v="2014"/>
    <n v="12"/>
    <n v="12"/>
    <n v="15.32"/>
    <n v="15.32"/>
    <n v="0"/>
    <x v="1"/>
    <x v="2"/>
  </r>
  <r>
    <n v="44"/>
    <s v="Mohamed Gargouri"/>
    <n v="852235"/>
    <x v="9"/>
    <n v="87"/>
    <x v="2"/>
    <x v="10"/>
    <x v="3"/>
    <x v="3"/>
    <n v="2014"/>
    <n v="12"/>
    <n v="12"/>
    <n v="16.32"/>
    <n v="16.32"/>
    <n v="0"/>
    <x v="1"/>
    <x v="2"/>
  </r>
  <r>
    <n v="46"/>
    <s v="Faouzi Mseddi"/>
    <n v="864250"/>
    <x v="8"/>
    <n v="91"/>
    <x v="2"/>
    <x v="10"/>
    <x v="3"/>
    <x v="3"/>
    <n v="2014"/>
    <n v="153"/>
    <n v="153"/>
    <n v="246.33"/>
    <n v="246.33"/>
    <n v="0"/>
    <x v="1"/>
    <x v="2"/>
  </r>
  <r>
    <n v="47"/>
    <s v="Maher mseddi"/>
    <n v="864560"/>
    <x v="8"/>
    <n v="91"/>
    <x v="2"/>
    <x v="10"/>
    <x v="3"/>
    <x v="3"/>
    <n v="2012"/>
    <n v="149"/>
    <n v="149"/>
    <n v="239.89"/>
    <n v="239.89"/>
    <n v="0"/>
    <x v="1"/>
    <x v="2"/>
  </r>
  <r>
    <n v="48"/>
    <s v="Huila"/>
    <n v="865070"/>
    <x v="8"/>
    <n v="91"/>
    <x v="2"/>
    <x v="8"/>
    <x v="3"/>
    <x v="3"/>
    <n v="2015"/>
    <n v="0"/>
    <n v="0"/>
    <n v="0"/>
    <n v="0"/>
    <n v="0"/>
    <x v="1"/>
    <x v="2"/>
  </r>
  <r>
    <n v="55"/>
    <s v="Mostpha Chiha"/>
    <n v="874380"/>
    <x v="2"/>
    <n v="65"/>
    <x v="2"/>
    <x v="10"/>
    <x v="3"/>
    <x v="3"/>
    <n v="2015"/>
    <n v="0"/>
    <n v="0"/>
    <n v="0"/>
    <n v="0"/>
    <n v="0"/>
    <x v="1"/>
    <x v="2"/>
  </r>
  <r>
    <n v="62"/>
    <s v="Soned"/>
    <n v="948680"/>
    <x v="30"/>
    <n v="90"/>
    <x v="3"/>
    <x v="10"/>
    <x v="3"/>
    <x v="3"/>
    <n v="2014"/>
    <n v="211"/>
    <n v="211"/>
    <n v="213.6"/>
    <n v="213.6"/>
    <n v="0"/>
    <x v="1"/>
    <x v="2"/>
  </r>
  <r>
    <n v="64"/>
    <s v="Héritiers Ali SFAR"/>
    <n v="8540"/>
    <x v="7"/>
    <n v="60"/>
    <x v="4"/>
    <x v="3"/>
    <x v="3"/>
    <x v="3"/>
    <n v="2015"/>
    <n v="37.799999999999997"/>
    <n v="37.799999999999997"/>
    <n v="57.45"/>
    <n v="57.45"/>
    <n v="0"/>
    <x v="1"/>
    <x v="3"/>
  </r>
  <r>
    <n v="67"/>
    <s v="APIA"/>
    <n v="26310"/>
    <x v="7"/>
    <n v="60"/>
    <x v="4"/>
    <x v="10"/>
    <x v="3"/>
    <x v="3"/>
    <n v="2015"/>
    <n v="10.4"/>
    <n v="10.4"/>
    <n v="15.808"/>
    <n v="15.808"/>
    <n v="0"/>
    <x v="1"/>
    <x v="3"/>
  </r>
  <r>
    <n v="68"/>
    <s v="Planet"/>
    <n v="50650"/>
    <x v="27"/>
    <n v="62"/>
    <x v="4"/>
    <x v="4"/>
    <x v="3"/>
    <x v="3"/>
    <n v="2009"/>
    <n v="12"/>
    <n v="12"/>
    <n v="19.8"/>
    <n v="19.8"/>
    <n v="0"/>
    <x v="1"/>
    <x v="3"/>
  </r>
  <r>
    <n v="71"/>
    <s v="OMMP"/>
    <n v="215075"/>
    <x v="31"/>
    <n v="69"/>
    <x v="4"/>
    <x v="6"/>
    <x v="3"/>
    <x v="3"/>
    <n v="2015"/>
    <n v="600"/>
    <n v="600"/>
    <n v="912"/>
    <n v="912"/>
    <n v="0"/>
    <x v="1"/>
    <x v="3"/>
  </r>
  <r>
    <n v="72"/>
    <s v="B S B TOYOTA"/>
    <n v="226530"/>
    <x v="31"/>
    <n v="69"/>
    <x v="4"/>
    <x v="3"/>
    <x v="3"/>
    <x v="3"/>
    <n v="2015"/>
    <n v="10"/>
    <n v="10"/>
    <n v="19.600000000000001"/>
    <n v="19.600000000000001"/>
    <n v="0"/>
    <x v="1"/>
    <x v="3"/>
  </r>
  <r>
    <n v="90"/>
    <s v="HOPITAL KASSERINE"/>
    <n v="703100"/>
    <x v="6"/>
    <n v="86"/>
    <x v="1"/>
    <x v="3"/>
    <x v="3"/>
    <x v="3"/>
    <n v="2009"/>
    <n v="8"/>
    <n v="8"/>
    <n v="23"/>
    <n v="23"/>
    <n v="0"/>
    <x v="1"/>
    <x v="3"/>
  </r>
  <r>
    <n v="91"/>
    <s v="Goupe de sante hassi frid"/>
    <n v="703110"/>
    <x v="6"/>
    <n v="86"/>
    <x v="1"/>
    <x v="3"/>
    <x v="3"/>
    <x v="3"/>
    <n v="2009"/>
    <n v="8"/>
    <n v="8"/>
    <n v="29"/>
    <n v="29"/>
    <n v="0"/>
    <x v="1"/>
    <x v="3"/>
  </r>
  <r>
    <n v="93"/>
    <s v="SSB Kasserine"/>
    <n v="703420"/>
    <x v="6"/>
    <n v="86"/>
    <x v="1"/>
    <x v="3"/>
    <x v="3"/>
    <x v="3"/>
    <n v="2009"/>
    <n v="16"/>
    <n v="16"/>
    <n v="23.7"/>
    <n v="23.7"/>
    <n v="0"/>
    <x v="1"/>
    <x v="3"/>
  </r>
  <r>
    <n v="94"/>
    <s v="Hopital foussana"/>
    <n v="722150"/>
    <x v="6"/>
    <n v="86"/>
    <x v="1"/>
    <x v="3"/>
    <x v="3"/>
    <x v="3"/>
    <n v="2009"/>
    <n v="8"/>
    <n v="8"/>
    <n v="6"/>
    <n v="6"/>
    <n v="0"/>
    <x v="1"/>
    <x v="3"/>
  </r>
  <r>
    <n v="97"/>
    <s v="ASSO RAS AIN"/>
    <n v="795141"/>
    <x v="29"/>
    <n v="97"/>
    <x v="1"/>
    <x v="10"/>
    <x v="3"/>
    <x v="3"/>
    <n v="2008"/>
    <n v="6.8"/>
    <n v="6.8"/>
    <n v="10.5"/>
    <n v="0"/>
    <n v="10.5"/>
    <x v="1"/>
    <x v="3"/>
  </r>
  <r>
    <n v="98"/>
    <s v="STE BENI GHIBI"/>
    <n v="797750"/>
    <x v="29"/>
    <n v="97"/>
    <x v="1"/>
    <x v="10"/>
    <x v="3"/>
    <x v="3"/>
    <n v="2015"/>
    <n v="5"/>
    <n v="5"/>
    <n v="18.8"/>
    <n v="12.69"/>
    <n v="6.11"/>
    <x v="1"/>
    <x v="3"/>
  </r>
  <r>
    <n v="99"/>
    <s v="Polyclinique ESSALAMA"/>
    <n v="804670"/>
    <x v="14"/>
    <n v="93"/>
    <x v="2"/>
    <x v="3"/>
    <x v="3"/>
    <x v="3"/>
    <n v="2015"/>
    <n v="346.5"/>
    <n v="346.5"/>
    <n v="561.33000000000004"/>
    <n v="561.33000000000004"/>
    <n v="0"/>
    <x v="1"/>
    <x v="3"/>
  </r>
  <r>
    <n v="100"/>
    <s v="Stiplast"/>
    <n v="815800"/>
    <x v="14"/>
    <n v="93"/>
    <x v="2"/>
    <x v="9"/>
    <x v="3"/>
    <x v="3"/>
    <n v="2015"/>
    <n v="60"/>
    <n v="60"/>
    <n v="95.7"/>
    <n v="95.7"/>
    <n v="0"/>
    <x v="1"/>
    <x v="3"/>
  </r>
  <r>
    <n v="101"/>
    <s v="Manifacture de Panneaux de  bois de sud"/>
    <n v="834700"/>
    <x v="14"/>
    <n v="93"/>
    <x v="2"/>
    <x v="9"/>
    <x v="3"/>
    <x v="3"/>
    <n v="2015"/>
    <n v="110"/>
    <n v="110"/>
    <n v="173.36"/>
    <n v="173.36"/>
    <n v="0"/>
    <x v="1"/>
    <x v="3"/>
  </r>
  <r>
    <n v="102"/>
    <s v="Lycée Farhat Hached"/>
    <n v="838370"/>
    <x v="14"/>
    <n v="93"/>
    <x v="2"/>
    <x v="6"/>
    <x v="3"/>
    <x v="3"/>
    <n v="2013"/>
    <n v="13"/>
    <n v="13"/>
    <n v="21.19"/>
    <n v="21.19"/>
    <n v="0"/>
    <x v="1"/>
    <x v="3"/>
  </r>
  <r>
    <n v="103"/>
    <s v="Emna Naifar"/>
    <n v="844840"/>
    <x v="9"/>
    <n v="87"/>
    <x v="2"/>
    <x v="3"/>
    <x v="3"/>
    <x v="3"/>
    <n v="2014"/>
    <n v="15"/>
    <n v="15"/>
    <n v="24.45"/>
    <n v="24.45"/>
    <n v="0"/>
    <x v="1"/>
    <x v="3"/>
  </r>
  <r>
    <n v="104"/>
    <s v="Fathi Naifar"/>
    <n v="844850"/>
    <x v="9"/>
    <n v="87"/>
    <x v="2"/>
    <x v="3"/>
    <x v="3"/>
    <x v="3"/>
    <n v="2015"/>
    <n v="45"/>
    <n v="45"/>
    <n v="71.55"/>
    <n v="71.55"/>
    <n v="0"/>
    <x v="1"/>
    <x v="3"/>
  </r>
  <r>
    <n v="106"/>
    <s v="POLYBAT"/>
    <n v="852005"/>
    <x v="9"/>
    <n v="87"/>
    <x v="2"/>
    <x v="9"/>
    <x v="3"/>
    <x v="3"/>
    <n v="2015"/>
    <n v="182"/>
    <n v="182"/>
    <n v="288.47000000000003"/>
    <n v="288.47000000000003"/>
    <n v="0"/>
    <x v="1"/>
    <x v="3"/>
  </r>
  <r>
    <n v="107"/>
    <s v="Mohamed Gargouri"/>
    <n v="852180"/>
    <x v="9"/>
    <n v="87"/>
    <x v="2"/>
    <x v="10"/>
    <x v="3"/>
    <x v="3"/>
    <n v="2014"/>
    <n v="12"/>
    <n v="12"/>
    <n v="19.559999999999999"/>
    <n v="19.559999999999999"/>
    <n v="0"/>
    <x v="1"/>
    <x v="3"/>
  </r>
  <r>
    <n v="108"/>
    <s v="Mohamed Gargouri"/>
    <n v="852235"/>
    <x v="9"/>
    <n v="87"/>
    <x v="2"/>
    <x v="10"/>
    <x v="3"/>
    <x v="3"/>
    <n v="2014"/>
    <n v="12"/>
    <n v="12"/>
    <n v="18.5"/>
    <n v="18.5"/>
    <n v="0"/>
    <x v="1"/>
    <x v="3"/>
  </r>
  <r>
    <n v="110"/>
    <s v="Faouzi Mseddi"/>
    <n v="864250"/>
    <x v="8"/>
    <n v="91"/>
    <x v="2"/>
    <x v="10"/>
    <x v="3"/>
    <x v="3"/>
    <n v="2014"/>
    <n v="153"/>
    <n v="153"/>
    <n v="249.39"/>
    <n v="249.39"/>
    <n v="0"/>
    <x v="1"/>
    <x v="3"/>
  </r>
  <r>
    <n v="111"/>
    <s v="Maher mseddi"/>
    <n v="864560"/>
    <x v="8"/>
    <n v="91"/>
    <x v="2"/>
    <x v="10"/>
    <x v="3"/>
    <x v="3"/>
    <n v="2012"/>
    <n v="149"/>
    <n v="149"/>
    <n v="242.87"/>
    <n v="242.87"/>
    <n v="0"/>
    <x v="1"/>
    <x v="3"/>
  </r>
  <r>
    <n v="112"/>
    <s v="Huila"/>
    <n v="865070"/>
    <x v="8"/>
    <n v="91"/>
    <x v="2"/>
    <x v="8"/>
    <x v="3"/>
    <x v="3"/>
    <n v="2015"/>
    <n v="25"/>
    <n v="25"/>
    <n v="39.875"/>
    <n v="39.875"/>
    <n v="0"/>
    <x v="1"/>
    <x v="3"/>
  </r>
  <r>
    <n v="119"/>
    <s v="Mostpha Chiha"/>
    <n v="874380"/>
    <x v="2"/>
    <n v="65"/>
    <x v="2"/>
    <x v="10"/>
    <x v="3"/>
    <x v="3"/>
    <n v="2015"/>
    <n v="25"/>
    <n v="25"/>
    <n v="27.166666666666668"/>
    <n v="27.2"/>
    <n v="0"/>
    <x v="1"/>
    <x v="3"/>
  </r>
  <r>
    <n v="126"/>
    <s v="Soned"/>
    <n v="948680"/>
    <x v="30"/>
    <n v="90"/>
    <x v="3"/>
    <x v="10"/>
    <x v="3"/>
    <x v="3"/>
    <n v="2014"/>
    <n v="211"/>
    <n v="211"/>
    <n v="374.8"/>
    <n v="345.97"/>
    <n v="28.83"/>
    <x v="1"/>
    <x v="3"/>
  </r>
  <r>
    <n v="128"/>
    <s v="Héritiers Ali SFAR"/>
    <n v="8540"/>
    <x v="7"/>
    <n v="60"/>
    <x v="4"/>
    <x v="3"/>
    <x v="3"/>
    <x v="3"/>
    <n v="2015"/>
    <n v="37.799999999999997"/>
    <n v="37.799999999999997"/>
    <n v="68.94"/>
    <n v="68.94"/>
    <n v="0"/>
    <x v="1"/>
    <x v="4"/>
  </r>
  <r>
    <n v="131"/>
    <s v="APIA"/>
    <n v="26310"/>
    <x v="7"/>
    <n v="60"/>
    <x v="4"/>
    <x v="10"/>
    <x v="3"/>
    <x v="3"/>
    <n v="2015"/>
    <n v="10.4"/>
    <n v="10.4"/>
    <n v="18.9696"/>
    <n v="18.9696"/>
    <n v="0"/>
    <x v="1"/>
    <x v="4"/>
  </r>
  <r>
    <n v="132"/>
    <s v="Planet"/>
    <n v="50650"/>
    <x v="27"/>
    <n v="62"/>
    <x v="4"/>
    <x v="4"/>
    <x v="3"/>
    <x v="3"/>
    <n v="2009"/>
    <n v="12"/>
    <n v="12"/>
    <n v="23.76"/>
    <n v="23.76"/>
    <n v="0"/>
    <x v="1"/>
    <x v="4"/>
  </r>
  <r>
    <n v="135"/>
    <s v="OMMP"/>
    <n v="215075"/>
    <x v="28"/>
    <n v="69"/>
    <x v="4"/>
    <x v="6"/>
    <x v="3"/>
    <x v="3"/>
    <n v="2015"/>
    <n v="600"/>
    <n v="600"/>
    <n v="1094.3999999999999"/>
    <n v="1094.3999999999999"/>
    <n v="0"/>
    <x v="1"/>
    <x v="4"/>
  </r>
  <r>
    <n v="136"/>
    <s v="B S B TOYOTA"/>
    <n v="226530"/>
    <x v="28"/>
    <n v="69"/>
    <x v="4"/>
    <x v="3"/>
    <x v="3"/>
    <x v="3"/>
    <n v="2015"/>
    <n v="10"/>
    <n v="10"/>
    <n v="23.52"/>
    <n v="23.52"/>
    <n v="0"/>
    <x v="1"/>
    <x v="4"/>
  </r>
  <r>
    <n v="154"/>
    <s v="HOPITAL KASSERINE"/>
    <n v="703100"/>
    <x v="6"/>
    <n v="86"/>
    <x v="1"/>
    <x v="3"/>
    <x v="3"/>
    <x v="3"/>
    <n v="2009"/>
    <n v="8"/>
    <n v="8"/>
    <n v="27.599999999999998"/>
    <n v="27.599999999999998"/>
    <n v="0"/>
    <x v="1"/>
    <x v="4"/>
  </r>
  <r>
    <n v="155"/>
    <s v="Goupe de sante hassi frid"/>
    <n v="703110"/>
    <x v="6"/>
    <n v="86"/>
    <x v="1"/>
    <x v="3"/>
    <x v="3"/>
    <x v="3"/>
    <n v="2009"/>
    <n v="8"/>
    <n v="8"/>
    <n v="34.799999999999997"/>
    <n v="34.799999999999997"/>
    <n v="0"/>
    <x v="1"/>
    <x v="4"/>
  </r>
  <r>
    <n v="157"/>
    <s v="SSB Kasserine"/>
    <n v="703420"/>
    <x v="6"/>
    <n v="86"/>
    <x v="1"/>
    <x v="3"/>
    <x v="3"/>
    <x v="3"/>
    <n v="2009"/>
    <n v="16"/>
    <n v="16"/>
    <n v="28.439999999999998"/>
    <n v="28.439999999999998"/>
    <n v="0"/>
    <x v="1"/>
    <x v="4"/>
  </r>
  <r>
    <n v="158"/>
    <s v="Hopital foussana"/>
    <n v="722150"/>
    <x v="6"/>
    <n v="86"/>
    <x v="1"/>
    <x v="3"/>
    <x v="3"/>
    <x v="3"/>
    <n v="2009"/>
    <n v="8"/>
    <n v="8"/>
    <n v="7.1999999999999993"/>
    <n v="7.1999999999999993"/>
    <n v="0"/>
    <x v="1"/>
    <x v="4"/>
  </r>
  <r>
    <n v="161"/>
    <s v="ASSO RAS AIN"/>
    <n v="795141"/>
    <x v="29"/>
    <n v="97"/>
    <x v="1"/>
    <x v="10"/>
    <x v="3"/>
    <x v="3"/>
    <n v="2008"/>
    <n v="6.8"/>
    <n v="6.8"/>
    <n v="12.6"/>
    <n v="12.6"/>
    <n v="0"/>
    <x v="1"/>
    <x v="4"/>
  </r>
  <r>
    <n v="162"/>
    <s v="STE BENI GHIBI"/>
    <n v="797750"/>
    <x v="29"/>
    <n v="97"/>
    <x v="1"/>
    <x v="10"/>
    <x v="3"/>
    <x v="3"/>
    <n v="2015"/>
    <n v="5"/>
    <n v="5"/>
    <n v="22.56"/>
    <n v="22.56"/>
    <n v="0"/>
    <x v="1"/>
    <x v="4"/>
  </r>
  <r>
    <n v="163"/>
    <s v="Polyclinique ESSALAMA"/>
    <n v="804670"/>
    <x v="14"/>
    <n v="93"/>
    <x v="2"/>
    <x v="3"/>
    <x v="3"/>
    <x v="3"/>
    <n v="2015"/>
    <n v="346.5"/>
    <n v="346.5"/>
    <n v="673.596"/>
    <n v="673.596"/>
    <n v="0"/>
    <x v="1"/>
    <x v="4"/>
  </r>
  <r>
    <n v="164"/>
    <s v="Stiplast"/>
    <n v="815800"/>
    <x v="14"/>
    <n v="93"/>
    <x v="2"/>
    <x v="9"/>
    <x v="3"/>
    <x v="3"/>
    <n v="2015"/>
    <n v="60"/>
    <n v="60"/>
    <n v="114.84"/>
    <n v="114.84"/>
    <n v="0"/>
    <x v="1"/>
    <x v="4"/>
  </r>
  <r>
    <n v="165"/>
    <s v="Manifacture de Panneaux de  bois de sud"/>
    <n v="834700"/>
    <x v="14"/>
    <n v="93"/>
    <x v="2"/>
    <x v="9"/>
    <x v="3"/>
    <x v="3"/>
    <n v="2015"/>
    <n v="110"/>
    <n v="110"/>
    <n v="208.03200000000001"/>
    <n v="208.03200000000001"/>
    <n v="0"/>
    <x v="1"/>
    <x v="4"/>
  </r>
  <r>
    <n v="166"/>
    <s v="Lycée Farhat Hached"/>
    <n v="838370"/>
    <x v="14"/>
    <n v="93"/>
    <x v="2"/>
    <x v="6"/>
    <x v="3"/>
    <x v="3"/>
    <n v="2013"/>
    <n v="13"/>
    <n v="13"/>
    <n v="25.428000000000001"/>
    <n v="25.428000000000001"/>
    <n v="0"/>
    <x v="1"/>
    <x v="4"/>
  </r>
  <r>
    <n v="167"/>
    <s v="Emna Naifar"/>
    <n v="844840"/>
    <x v="9"/>
    <n v="87"/>
    <x v="2"/>
    <x v="3"/>
    <x v="3"/>
    <x v="3"/>
    <n v="2014"/>
    <n v="15"/>
    <n v="15"/>
    <n v="29.339999999999996"/>
    <n v="29.339999999999996"/>
    <n v="0"/>
    <x v="1"/>
    <x v="4"/>
  </r>
  <r>
    <n v="168"/>
    <s v="Fathi Naifar"/>
    <n v="844850"/>
    <x v="9"/>
    <n v="87"/>
    <x v="2"/>
    <x v="3"/>
    <x v="3"/>
    <x v="3"/>
    <n v="2015"/>
    <n v="45"/>
    <n v="45"/>
    <n v="85.86"/>
    <n v="85.86"/>
    <n v="0"/>
    <x v="1"/>
    <x v="4"/>
  </r>
  <r>
    <n v="170"/>
    <s v="POLYBAT"/>
    <n v="852005"/>
    <x v="9"/>
    <n v="87"/>
    <x v="2"/>
    <x v="9"/>
    <x v="3"/>
    <x v="3"/>
    <n v="2015"/>
    <n v="182"/>
    <n v="182"/>
    <n v="346.16400000000004"/>
    <n v="346.16400000000004"/>
    <n v="0"/>
    <x v="1"/>
    <x v="4"/>
  </r>
  <r>
    <n v="171"/>
    <s v="Mohamed Gargouri"/>
    <n v="852180"/>
    <x v="9"/>
    <n v="87"/>
    <x v="2"/>
    <x v="10"/>
    <x v="3"/>
    <x v="3"/>
    <n v="2014"/>
    <n v="12"/>
    <n v="12"/>
    <n v="23.471999999999998"/>
    <n v="23.471999999999998"/>
    <n v="0"/>
    <x v="1"/>
    <x v="4"/>
  </r>
  <r>
    <n v="172"/>
    <s v="Mohamed Gargouri"/>
    <n v="852235"/>
    <x v="9"/>
    <n v="87"/>
    <x v="2"/>
    <x v="10"/>
    <x v="3"/>
    <x v="3"/>
    <n v="2014"/>
    <n v="12"/>
    <n v="12"/>
    <n v="22.2"/>
    <n v="22.2"/>
    <n v="0"/>
    <x v="1"/>
    <x v="4"/>
  </r>
  <r>
    <n v="174"/>
    <s v="Faouzi Mseddi"/>
    <n v="864250"/>
    <x v="8"/>
    <n v="91"/>
    <x v="2"/>
    <x v="10"/>
    <x v="3"/>
    <x v="3"/>
    <n v="2014"/>
    <n v="153"/>
    <n v="153"/>
    <n v="299.26799999999997"/>
    <n v="299.26799999999997"/>
    <n v="0"/>
    <x v="1"/>
    <x v="4"/>
  </r>
  <r>
    <n v="175"/>
    <s v="Maher mseddi"/>
    <n v="864560"/>
    <x v="8"/>
    <n v="91"/>
    <x v="2"/>
    <x v="10"/>
    <x v="3"/>
    <x v="3"/>
    <n v="2012"/>
    <n v="149"/>
    <n v="149"/>
    <n v="291.44400000000002"/>
    <n v="291.44400000000002"/>
    <n v="0"/>
    <x v="1"/>
    <x v="4"/>
  </r>
  <r>
    <n v="176"/>
    <s v="Huila"/>
    <n v="865070"/>
    <x v="8"/>
    <n v="91"/>
    <x v="2"/>
    <x v="8"/>
    <x v="3"/>
    <x v="3"/>
    <n v="2015"/>
    <n v="25"/>
    <n v="25"/>
    <n v="47.85"/>
    <n v="47.85"/>
    <n v="0"/>
    <x v="1"/>
    <x v="4"/>
  </r>
  <r>
    <n v="183"/>
    <s v="Mostpha Chiha"/>
    <n v="874380"/>
    <x v="2"/>
    <n v="65"/>
    <x v="2"/>
    <x v="10"/>
    <x v="3"/>
    <x v="3"/>
    <n v="2015"/>
    <n v="25"/>
    <n v="25"/>
    <n v="32.6"/>
    <n v="32.6"/>
    <n v="0"/>
    <x v="1"/>
    <x v="4"/>
  </r>
  <r>
    <n v="190"/>
    <s v="Soned"/>
    <n v="948680"/>
    <x v="30"/>
    <n v="90"/>
    <x v="3"/>
    <x v="10"/>
    <x v="3"/>
    <x v="3"/>
    <n v="2014"/>
    <n v="211"/>
    <n v="211"/>
    <n v="449.76"/>
    <n v="449.76"/>
    <n v="0"/>
    <x v="1"/>
    <x v="4"/>
  </r>
  <r>
    <n v="192"/>
    <s v="Héritiers Ali SFAR"/>
    <n v="8540"/>
    <x v="7"/>
    <n v="60"/>
    <x v="4"/>
    <x v="3"/>
    <x v="3"/>
    <x v="3"/>
    <m/>
    <n v="38"/>
    <n v="38"/>
    <n v="70.800600000000003"/>
    <n v="63.700600000000001"/>
    <n v="7.1000000000000014"/>
    <x v="1"/>
    <x v="0"/>
  </r>
  <r>
    <n v="195"/>
    <s v="APIA"/>
    <n v="26310"/>
    <x v="7"/>
    <n v="60"/>
    <x v="4"/>
    <x v="10"/>
    <x v="3"/>
    <x v="3"/>
    <m/>
    <n v="10"/>
    <n v="10"/>
    <n v="19.427899999999998"/>
    <n v="17.527899999999999"/>
    <n v="1.8999999999999986"/>
    <x v="1"/>
    <x v="0"/>
  </r>
  <r>
    <n v="196"/>
    <s v="Planet"/>
    <n v="50650"/>
    <x v="27"/>
    <n v="62"/>
    <x v="4"/>
    <x v="4"/>
    <x v="3"/>
    <x v="3"/>
    <m/>
    <n v="12"/>
    <n v="12"/>
    <n v="22.3506"/>
    <n v="20.650600000000001"/>
    <n v="1.6999999999999993"/>
    <x v="1"/>
    <x v="0"/>
  </r>
  <r>
    <n v="200"/>
    <s v="OMMP"/>
    <n v="215075"/>
    <x v="28"/>
    <n v="69"/>
    <x v="4"/>
    <x v="6"/>
    <x v="3"/>
    <x v="3"/>
    <m/>
    <n v="600"/>
    <n v="600"/>
    <n v="1123.6256000000001"/>
    <n v="1011.2256"/>
    <n v="112.40000000000009"/>
    <x v="1"/>
    <x v="0"/>
  </r>
  <r>
    <n v="201"/>
    <s v="B S B TOYOTA"/>
    <n v="226530"/>
    <x v="28"/>
    <n v="69"/>
    <x v="4"/>
    <x v="3"/>
    <x v="3"/>
    <x v="3"/>
    <m/>
    <n v="10"/>
    <n v="10"/>
    <n v="24.1325"/>
    <n v="21.732500000000002"/>
    <n v="2.3999999999999986"/>
    <x v="1"/>
    <x v="0"/>
  </r>
  <r>
    <n v="209"/>
    <s v="MIC"/>
    <n v="322296"/>
    <x v="15"/>
    <n v="73"/>
    <x v="0"/>
    <x v="11"/>
    <x v="3"/>
    <x v="3"/>
    <n v="2017"/>
    <n v="39.6"/>
    <n v="39.6"/>
    <n v="43.63"/>
    <n v="43.63"/>
    <n v="0"/>
    <x v="1"/>
    <x v="0"/>
  </r>
  <r>
    <n v="210"/>
    <s v="municipalité"/>
    <n v="356031"/>
    <x v="19"/>
    <n v="77"/>
    <x v="0"/>
    <x v="3"/>
    <x v="3"/>
    <x v="3"/>
    <m/>
    <n v="0"/>
    <n v="0"/>
    <n v="0"/>
    <n v="0"/>
    <n v="0"/>
    <x v="1"/>
    <x v="0"/>
  </r>
  <r>
    <n v="211"/>
    <s v="Poulailler Othmane Bouzid"/>
    <n v="369019"/>
    <x v="19"/>
    <n v="77"/>
    <x v="0"/>
    <x v="10"/>
    <x v="3"/>
    <x v="3"/>
    <n v="2015"/>
    <n v="99.96"/>
    <n v="99.96"/>
    <n v="150"/>
    <n v="105"/>
    <n v="45"/>
    <x v="1"/>
    <x v="0"/>
  </r>
  <r>
    <n v="224"/>
    <s v="HOPITAL KASSERINE"/>
    <n v="703100"/>
    <x v="6"/>
    <n v="86"/>
    <x v="1"/>
    <x v="3"/>
    <x v="3"/>
    <x v="3"/>
    <m/>
    <n v="8"/>
    <n v="8"/>
    <n v="26.393599999999999"/>
    <n v="24.393599999999999"/>
    <n v="2"/>
    <x v="1"/>
    <x v="0"/>
  </r>
  <r>
    <n v="225"/>
    <s v="Goupe de sante hassi frid"/>
    <n v="703110"/>
    <x v="6"/>
    <n v="86"/>
    <x v="1"/>
    <x v="3"/>
    <x v="3"/>
    <x v="3"/>
    <m/>
    <n v="8"/>
    <n v="8"/>
    <n v="32.371200000000002"/>
    <n v="29.9712"/>
    <n v="2.4000000000000021"/>
    <x v="1"/>
    <x v="0"/>
  </r>
  <r>
    <n v="227"/>
    <s v="SSB Kasserine"/>
    <n v="703420"/>
    <x v="6"/>
    <n v="86"/>
    <x v="1"/>
    <x v="3"/>
    <x v="3"/>
    <x v="3"/>
    <m/>
    <n v="16"/>
    <n v="16"/>
    <n v="26.742999999999999"/>
    <n v="24.742999999999999"/>
    <n v="2"/>
    <x v="1"/>
    <x v="0"/>
  </r>
  <r>
    <n v="228"/>
    <s v="Hopital foussana"/>
    <n v="722150"/>
    <x v="6"/>
    <n v="86"/>
    <x v="1"/>
    <x v="3"/>
    <x v="3"/>
    <x v="3"/>
    <m/>
    <n v="8"/>
    <n v="8"/>
    <n v="8.3952000000000009"/>
    <n v="7.7952000000000004"/>
    <n v="0.60000000000000053"/>
    <x v="1"/>
    <x v="0"/>
  </r>
  <r>
    <n v="231"/>
    <s v="ASSO RAS AIN"/>
    <n v="795141"/>
    <x v="29"/>
    <n v="97"/>
    <x v="1"/>
    <x v="10"/>
    <x v="3"/>
    <x v="3"/>
    <m/>
    <n v="7"/>
    <n v="7"/>
    <n v="12.026300000000001"/>
    <n v="12.026300000000001"/>
    <n v="0"/>
    <x v="1"/>
    <x v="0"/>
  </r>
  <r>
    <n v="232"/>
    <s v="STE BENI GHIBI"/>
    <n v="797750"/>
    <x v="29"/>
    <n v="97"/>
    <x v="1"/>
    <x v="10"/>
    <x v="3"/>
    <x v="3"/>
    <m/>
    <n v="5"/>
    <n v="5"/>
    <n v="23.1616"/>
    <n v="23.1616"/>
    <n v="0"/>
    <x v="1"/>
    <x v="0"/>
  </r>
  <r>
    <n v="233"/>
    <s v="Polyclinique ESSALAMA"/>
    <n v="804670"/>
    <x v="14"/>
    <n v="93"/>
    <x v="2"/>
    <x v="3"/>
    <x v="3"/>
    <x v="3"/>
    <m/>
    <n v="346"/>
    <n v="346"/>
    <n v="691.55859999999996"/>
    <n v="691.55859999999996"/>
    <n v="0"/>
    <x v="1"/>
    <x v="0"/>
  </r>
  <r>
    <n v="234"/>
    <s v="Stiplast"/>
    <n v="815800"/>
    <x v="14"/>
    <n v="93"/>
    <x v="2"/>
    <x v="9"/>
    <x v="3"/>
    <x v="3"/>
    <m/>
    <n v="60"/>
    <n v="60"/>
    <n v="117.9024"/>
    <n v="117.9024"/>
    <n v="0"/>
    <x v="1"/>
    <x v="0"/>
  </r>
  <r>
    <n v="235"/>
    <s v="Manifacture de Panneaux de  bois de sud"/>
    <n v="834700"/>
    <x v="14"/>
    <n v="93"/>
    <x v="2"/>
    <x v="9"/>
    <x v="3"/>
    <x v="3"/>
    <m/>
    <n v="110"/>
    <n v="110"/>
    <n v="213.5795"/>
    <n v="213.5795"/>
    <n v="0"/>
    <x v="1"/>
    <x v="0"/>
  </r>
  <r>
    <n v="236"/>
    <s v="lycee farhat hached kerkennah"/>
    <n v="838370"/>
    <x v="14"/>
    <n v="93"/>
    <x v="2"/>
    <x v="3"/>
    <x v="3"/>
    <x v="3"/>
    <n v="2014"/>
    <n v="13"/>
    <n v="13"/>
    <n v="0"/>
    <n v="0"/>
    <n v="0"/>
    <x v="1"/>
    <x v="0"/>
  </r>
  <r>
    <n v="237"/>
    <s v="Emna Naifar"/>
    <n v="844840"/>
    <x v="9"/>
    <n v="87"/>
    <x v="2"/>
    <x v="3"/>
    <x v="3"/>
    <x v="3"/>
    <m/>
    <n v="15"/>
    <n v="15"/>
    <n v="27.536999999999999"/>
    <n v="27.536999999999999"/>
    <n v="0"/>
    <x v="1"/>
    <x v="0"/>
  </r>
  <r>
    <n v="238"/>
    <s v="Fathi Naifar"/>
    <n v="844850"/>
    <x v="9"/>
    <n v="87"/>
    <x v="2"/>
    <x v="3"/>
    <x v="3"/>
    <x v="3"/>
    <m/>
    <n v="45"/>
    <n v="45"/>
    <n v="88.149600000000007"/>
    <n v="88.149600000000007"/>
    <n v="0"/>
    <x v="1"/>
    <x v="0"/>
  </r>
  <r>
    <n v="240"/>
    <s v="POLYBAT"/>
    <n v="852005"/>
    <x v="9"/>
    <n v="87"/>
    <x v="2"/>
    <x v="9"/>
    <x v="3"/>
    <x v="3"/>
    <m/>
    <n v="182"/>
    <n v="182"/>
    <n v="355.39499999999998"/>
    <n v="355.39499999999998"/>
    <n v="0"/>
    <x v="1"/>
    <x v="0"/>
  </r>
  <r>
    <n v="241"/>
    <s v="Mas"/>
    <n v="852006"/>
    <x v="9"/>
    <n v="87"/>
    <x v="2"/>
    <x v="7"/>
    <x v="3"/>
    <x v="3"/>
    <m/>
    <n v="182"/>
    <n v="182"/>
    <n v="0"/>
    <n v="0"/>
    <n v="0"/>
    <x v="1"/>
    <x v="0"/>
  </r>
  <r>
    <n v="242"/>
    <s v="Mohamed Gargouri"/>
    <n v="852180"/>
    <x v="9"/>
    <n v="87"/>
    <x v="2"/>
    <x v="10"/>
    <x v="3"/>
    <x v="3"/>
    <m/>
    <n v="12"/>
    <n v="12"/>
    <n v="21.2012"/>
    <n v="21.2012"/>
    <n v="0"/>
    <x v="1"/>
    <x v="0"/>
  </r>
  <r>
    <n v="243"/>
    <s v="Mohamed Gargouri"/>
    <n v="852235"/>
    <x v="9"/>
    <n v="87"/>
    <x v="2"/>
    <x v="10"/>
    <x v="3"/>
    <x v="3"/>
    <m/>
    <n v="12"/>
    <n v="12"/>
    <n v="20.758700000000001"/>
    <n v="19.1587"/>
    <n v="1.6000000000000014"/>
    <x v="1"/>
    <x v="0"/>
  </r>
  <r>
    <n v="244"/>
    <s v="Ste agri choie"/>
    <n v="852239"/>
    <x v="9"/>
    <n v="87"/>
    <x v="2"/>
    <x v="10"/>
    <x v="3"/>
    <x v="3"/>
    <m/>
    <n v="0"/>
    <n v="0"/>
    <n v="0"/>
    <n v="0"/>
    <n v="0"/>
    <x v="1"/>
    <x v="0"/>
  </r>
  <r>
    <n v="246"/>
    <s v="Faouzi Mseddi"/>
    <n v="864250"/>
    <x v="8"/>
    <n v="91"/>
    <x v="2"/>
    <x v="10"/>
    <x v="3"/>
    <x v="3"/>
    <m/>
    <n v="153"/>
    <n v="153"/>
    <n v="288.81599999999997"/>
    <n v="267.11599999999999"/>
    <n v="21.699999999999989"/>
    <x v="1"/>
    <x v="0"/>
  </r>
  <r>
    <n v="247"/>
    <s v="Maher mseddi"/>
    <n v="864560"/>
    <x v="8"/>
    <n v="91"/>
    <x v="2"/>
    <x v="10"/>
    <x v="3"/>
    <x v="3"/>
    <m/>
    <n v="149"/>
    <n v="149"/>
    <n v="281.33249999999998"/>
    <n v="260.13249999999999"/>
    <n v="21.199999999999989"/>
    <x v="1"/>
    <x v="0"/>
  </r>
  <r>
    <n v="248"/>
    <s v="Huila"/>
    <n v="865070"/>
    <x v="8"/>
    <n v="91"/>
    <x v="2"/>
    <x v="8"/>
    <x v="3"/>
    <x v="3"/>
    <m/>
    <n v="25"/>
    <n v="25"/>
    <n v="49.113399999999999"/>
    <n v="44.2134"/>
    <n v="4.8999999999999986"/>
    <x v="1"/>
    <x v="0"/>
  </r>
  <r>
    <n v="256"/>
    <s v="Mostpha Chiha"/>
    <n v="874380"/>
    <x v="2"/>
    <n v="65"/>
    <x v="2"/>
    <x v="10"/>
    <x v="3"/>
    <x v="3"/>
    <m/>
    <n v="25"/>
    <n v="25"/>
    <n v="33.4392"/>
    <n v="30.139199999999999"/>
    <n v="3.3000000000000007"/>
    <x v="1"/>
    <x v="0"/>
  </r>
  <r>
    <n v="266"/>
    <s v="sonede"/>
    <n v="948680"/>
    <x v="30"/>
    <n v="90"/>
    <x v="3"/>
    <x v="10"/>
    <x v="3"/>
    <x v="3"/>
    <n v="2014"/>
    <n v="210"/>
    <n v="210"/>
    <n v="393.4"/>
    <n v="340.7"/>
    <n v="52.699999999999989"/>
    <x v="1"/>
    <x v="0"/>
  </r>
  <r>
    <n v="268"/>
    <s v="Héritiers Ali SFAR"/>
    <n v="8540"/>
    <x v="7"/>
    <n v="60"/>
    <x v="4"/>
    <x v="3"/>
    <x v="3"/>
    <x v="3"/>
    <m/>
    <n v="38"/>
    <n v="38"/>
    <n v="71.650207199999997"/>
    <n v="65.165713799999992"/>
    <n v="6.4844934000000052"/>
    <x v="1"/>
    <x v="1"/>
  </r>
  <r>
    <n v="271"/>
    <s v="APIA"/>
    <n v="26310"/>
    <x v="7"/>
    <n v="60"/>
    <x v="4"/>
    <x v="10"/>
    <x v="3"/>
    <x v="3"/>
    <m/>
    <n v="10"/>
    <n v="10"/>
    <n v="19.661034799999996"/>
    <n v="17.931041699999998"/>
    <n v="1.729993099999998"/>
    <x v="1"/>
    <x v="1"/>
  </r>
  <r>
    <n v="272"/>
    <s v="Planet"/>
    <n v="50650"/>
    <x v="27"/>
    <n v="62"/>
    <x v="4"/>
    <x v="4"/>
    <x v="3"/>
    <x v="3"/>
    <m/>
    <n v="12"/>
    <n v="12"/>
    <n v="22.618807199999999"/>
    <n v="21.125563799999998"/>
    <n v="1.4932434000000008"/>
    <x v="1"/>
    <x v="1"/>
  </r>
  <r>
    <n v="277"/>
    <s v="OMMP"/>
    <n v="215075"/>
    <x v="28"/>
    <n v="69"/>
    <x v="4"/>
    <x v="6"/>
    <x v="3"/>
    <x v="3"/>
    <m/>
    <n v="600"/>
    <n v="600"/>
    <n v="1137.1091072000002"/>
    <n v="1034.4837888"/>
    <n v="102.6253184000002"/>
    <x v="1"/>
    <x v="1"/>
  </r>
  <r>
    <n v="278"/>
    <s v="B S B TOYOTA"/>
    <n v="226530"/>
    <x v="28"/>
    <n v="69"/>
    <x v="4"/>
    <x v="3"/>
    <x v="3"/>
    <x v="3"/>
    <m/>
    <n v="10"/>
    <n v="10"/>
    <n v="24.422090000000001"/>
    <n v="22.232347499999999"/>
    <n v="2.1897425000000013"/>
    <x v="1"/>
    <x v="1"/>
  </r>
  <r>
    <n v="287"/>
    <s v="MIC"/>
    <n v="322296"/>
    <x v="15"/>
    <n v="73"/>
    <x v="0"/>
    <x v="11"/>
    <x v="3"/>
    <x v="3"/>
    <n v="2017"/>
    <n v="39.6"/>
    <n v="39.6"/>
    <n v="59.51"/>
    <n v="59.51"/>
    <n v="0"/>
    <x v="1"/>
    <x v="1"/>
  </r>
  <r>
    <n v="288"/>
    <s v="ONAS  "/>
    <n v="355210"/>
    <x v="19"/>
    <n v="77"/>
    <x v="0"/>
    <x v="3"/>
    <x v="3"/>
    <x v="3"/>
    <n v="2018"/>
    <n v="121"/>
    <n v="121"/>
    <n v="0"/>
    <n v="0"/>
    <n v="0"/>
    <x v="1"/>
    <x v="1"/>
  </r>
  <r>
    <n v="289"/>
    <s v="municipalité"/>
    <n v="356031"/>
    <x v="19"/>
    <n v="77"/>
    <x v="0"/>
    <x v="3"/>
    <x v="3"/>
    <x v="3"/>
    <n v="2018"/>
    <n v="37.5"/>
    <n v="37.5"/>
    <n v="0"/>
    <n v="0"/>
    <n v="0"/>
    <x v="1"/>
    <x v="1"/>
  </r>
  <r>
    <n v="290"/>
    <s v="Poulailler Othmane Bouzid"/>
    <n v="369019"/>
    <x v="19"/>
    <n v="77"/>
    <x v="0"/>
    <x v="10"/>
    <x v="3"/>
    <x v="3"/>
    <n v="2015"/>
    <n v="99.96"/>
    <n v="99.96"/>
    <n v="145"/>
    <n v="100"/>
    <n v="45"/>
    <x v="1"/>
    <x v="1"/>
  </r>
  <r>
    <n v="295"/>
    <s v="KoKam+"/>
    <n v="528676"/>
    <x v="32"/>
    <n v="72"/>
    <x v="6"/>
    <x v="10"/>
    <x v="3"/>
    <x v="3"/>
    <n v="2018"/>
    <n v="274"/>
    <n v="274"/>
    <n v="253"/>
    <n v="188.5"/>
    <n v="64.5"/>
    <x v="1"/>
    <x v="1"/>
  </r>
  <r>
    <n v="302"/>
    <s v="SODAS"/>
    <n v="597030"/>
    <x v="33"/>
    <n v="81"/>
    <x v="5"/>
    <x v="10"/>
    <x v="3"/>
    <x v="3"/>
    <n v="2018"/>
    <n v="150"/>
    <n v="150"/>
    <n v="93"/>
    <n v="63"/>
    <n v="30"/>
    <x v="1"/>
    <x v="1"/>
  </r>
  <r>
    <n v="305"/>
    <s v="HOPITAL KASSERINE"/>
    <n v="703100"/>
    <x v="6"/>
    <n v="86"/>
    <x v="1"/>
    <x v="3"/>
    <x v="3"/>
    <x v="3"/>
    <m/>
    <n v="8"/>
    <n v="8"/>
    <n v="26.710323200000001"/>
    <n v="24.954652799999998"/>
    <n v="1.7556704000000032"/>
    <x v="1"/>
    <x v="1"/>
  </r>
  <r>
    <n v="306"/>
    <s v="Goupe de sante hassi frid"/>
    <n v="703110"/>
    <x v="6"/>
    <n v="86"/>
    <x v="1"/>
    <x v="3"/>
    <x v="3"/>
    <x v="3"/>
    <m/>
    <n v="8"/>
    <n v="8"/>
    <n v="32.759654400000002"/>
    <n v="30.660537599999998"/>
    <n v="2.0991168000000044"/>
    <x v="1"/>
    <x v="1"/>
  </r>
  <r>
    <n v="308"/>
    <s v="SSB Kasserine"/>
    <n v="703420"/>
    <x v="6"/>
    <n v="86"/>
    <x v="1"/>
    <x v="3"/>
    <x v="3"/>
    <x v="3"/>
    <m/>
    <n v="16"/>
    <n v="16"/>
    <n v="27.063915999999999"/>
    <n v="25.312088999999997"/>
    <n v="1.7518270000000022"/>
    <x v="1"/>
    <x v="1"/>
  </r>
  <r>
    <n v="309"/>
    <s v="Hopital foussana"/>
    <n v="722150"/>
    <x v="6"/>
    <n v="86"/>
    <x v="1"/>
    <x v="3"/>
    <x v="3"/>
    <x v="3"/>
    <m/>
    <n v="8"/>
    <n v="8"/>
    <n v="8.4959424000000006"/>
    <n v="7.9744896000000001"/>
    <n v="0.52145280000000049"/>
    <x v="1"/>
    <x v="1"/>
  </r>
  <r>
    <n v="312"/>
    <s v="ASSO RAS AIN"/>
    <n v="795141"/>
    <x v="29"/>
    <n v="97"/>
    <x v="1"/>
    <x v="10"/>
    <x v="3"/>
    <x v="3"/>
    <m/>
    <n v="7"/>
    <n v="7"/>
    <n v="12.170615600000001"/>
    <n v="12.05396049"/>
    <n v="0.11665511000000173"/>
    <x v="1"/>
    <x v="1"/>
  </r>
  <r>
    <n v="313"/>
    <s v="STE BENI GHIBI"/>
    <n v="797750"/>
    <x v="29"/>
    <n v="97"/>
    <x v="1"/>
    <x v="10"/>
    <x v="3"/>
    <x v="3"/>
    <m/>
    <n v="5"/>
    <n v="5"/>
    <n v="23.439539199999999"/>
    <n v="23.214871679999998"/>
    <n v="0.22466752000000056"/>
    <x v="1"/>
    <x v="1"/>
  </r>
  <r>
    <n v="314"/>
    <s v="Polyclinique ESSALAMA"/>
    <n v="804670"/>
    <x v="14"/>
    <n v="93"/>
    <x v="2"/>
    <x v="3"/>
    <x v="3"/>
    <x v="3"/>
    <m/>
    <n v="346"/>
    <n v="346"/>
    <n v="699.85730319999993"/>
    <n v="693.14918477999993"/>
    <n v="6.7081184200000052"/>
    <x v="1"/>
    <x v="1"/>
  </r>
  <r>
    <n v="315"/>
    <s v="Stiplast"/>
    <n v="815800"/>
    <x v="14"/>
    <n v="93"/>
    <x v="2"/>
    <x v="9"/>
    <x v="3"/>
    <x v="3"/>
    <m/>
    <n v="60"/>
    <n v="60"/>
    <n v="119.3172288"/>
    <n v="118.17357552"/>
    <n v="1.1436532799999952"/>
    <x v="1"/>
    <x v="1"/>
  </r>
  <r>
    <n v="316"/>
    <s v="Manifacture de Panneaux de  bois de sud"/>
    <n v="834700"/>
    <x v="14"/>
    <n v="93"/>
    <x v="2"/>
    <x v="9"/>
    <x v="3"/>
    <x v="3"/>
    <m/>
    <n v="110"/>
    <n v="110"/>
    <n v="216.14245399999999"/>
    <n v="214.07073284999998"/>
    <n v="2.0717211500000019"/>
    <x v="1"/>
    <x v="1"/>
  </r>
  <r>
    <n v="317"/>
    <s v="lycee farhat hached kerkennah"/>
    <n v="838370"/>
    <x v="14"/>
    <n v="93"/>
    <x v="2"/>
    <x v="3"/>
    <x v="3"/>
    <x v="3"/>
    <n v="2014"/>
    <n v="13"/>
    <n v="13"/>
    <n v="22.2"/>
    <n v="8.4"/>
    <n v="13.799999999999999"/>
    <x v="1"/>
    <x v="1"/>
  </r>
  <r>
    <n v="318"/>
    <s v="Emna Naifar"/>
    <n v="844840"/>
    <x v="9"/>
    <n v="87"/>
    <x v="2"/>
    <x v="3"/>
    <x v="3"/>
    <x v="3"/>
    <m/>
    <n v="15"/>
    <n v="15"/>
    <n v="27.867443999999999"/>
    <n v="27.600335099999999"/>
    <n v="0.2671089000000002"/>
    <x v="1"/>
    <x v="1"/>
  </r>
  <r>
    <n v="319"/>
    <s v="Fathi Naifar"/>
    <n v="844850"/>
    <x v="9"/>
    <n v="87"/>
    <x v="2"/>
    <x v="3"/>
    <x v="3"/>
    <x v="3"/>
    <m/>
    <n v="45"/>
    <n v="45"/>
    <n v="89.207395200000008"/>
    <n v="88.352344080000009"/>
    <n v="0.85505111999999883"/>
    <x v="1"/>
    <x v="1"/>
  </r>
  <r>
    <n v="321"/>
    <s v="POLYBAT"/>
    <n v="852005"/>
    <x v="9"/>
    <n v="87"/>
    <x v="2"/>
    <x v="9"/>
    <x v="3"/>
    <x v="3"/>
    <m/>
    <n v="182"/>
    <n v="182"/>
    <n v="359.65974"/>
    <n v="356.21240849999998"/>
    <n v="3.4473315000000184"/>
    <x v="1"/>
    <x v="1"/>
  </r>
  <r>
    <n v="322"/>
    <s v="Mas"/>
    <n v="852006"/>
    <x v="9"/>
    <n v="87"/>
    <x v="2"/>
    <x v="7"/>
    <x v="3"/>
    <x v="3"/>
    <m/>
    <n v="182"/>
    <n v="182"/>
    <n v="0"/>
    <n v="0"/>
    <n v="0"/>
    <x v="1"/>
    <x v="1"/>
  </r>
  <r>
    <n v="323"/>
    <s v="Mohamed Gargouri"/>
    <n v="852180"/>
    <x v="9"/>
    <n v="87"/>
    <x v="2"/>
    <x v="10"/>
    <x v="3"/>
    <x v="3"/>
    <m/>
    <n v="12"/>
    <n v="12"/>
    <n v="21.455614400000002"/>
    <n v="21.249962759999999"/>
    <n v="0.2056516400000028"/>
    <x v="1"/>
    <x v="1"/>
  </r>
  <r>
    <n v="324"/>
    <s v="Mohamed Gargouri"/>
    <n v="852235"/>
    <x v="9"/>
    <n v="87"/>
    <x v="2"/>
    <x v="10"/>
    <x v="3"/>
    <x v="3"/>
    <m/>
    <n v="12"/>
    <n v="12"/>
    <n v="21.007804400000001"/>
    <n v="19.599350099999999"/>
    <n v="1.4084543000000025"/>
    <x v="1"/>
    <x v="1"/>
  </r>
  <r>
    <n v="325"/>
    <s v="Ste agri choie"/>
    <n v="852239"/>
    <x v="9"/>
    <n v="87"/>
    <x v="2"/>
    <x v="10"/>
    <x v="3"/>
    <x v="3"/>
    <n v="2018"/>
    <n v="50"/>
    <n v="50"/>
    <n v="0"/>
    <n v="0"/>
    <n v="0"/>
    <x v="1"/>
    <x v="1"/>
  </r>
  <r>
    <n v="326"/>
    <s v="Ste DAGDOUG"/>
    <n v="862750"/>
    <x v="8"/>
    <n v="91"/>
    <x v="2"/>
    <x v="7"/>
    <x v="3"/>
    <x v="3"/>
    <n v="2018"/>
    <n v="27"/>
    <n v="27"/>
    <n v="24.5"/>
    <n v="13.3"/>
    <n v="11.2"/>
    <x v="1"/>
    <x v="1"/>
  </r>
  <r>
    <n v="328"/>
    <s v="Faouzi Mseddi"/>
    <n v="864250"/>
    <x v="8"/>
    <n v="91"/>
    <x v="2"/>
    <x v="10"/>
    <x v="3"/>
    <x v="3"/>
    <m/>
    <n v="153"/>
    <n v="153"/>
    <n v="292.281792"/>
    <n v="273.25966799999998"/>
    <n v="19.022124000000019"/>
    <x v="1"/>
    <x v="1"/>
  </r>
  <r>
    <n v="329"/>
    <s v="Maher mseddi"/>
    <n v="864560"/>
    <x v="8"/>
    <n v="91"/>
    <x v="2"/>
    <x v="10"/>
    <x v="3"/>
    <x v="3"/>
    <m/>
    <n v="149"/>
    <n v="149"/>
    <n v="284.70848999999998"/>
    <n v="266.11554749999999"/>
    <n v="18.592942499999992"/>
    <x v="1"/>
    <x v="1"/>
  </r>
  <r>
    <n v="330"/>
    <s v="Huila"/>
    <n v="865070"/>
    <x v="8"/>
    <n v="91"/>
    <x v="2"/>
    <x v="8"/>
    <x v="3"/>
    <x v="3"/>
    <m/>
    <n v="25"/>
    <n v="25"/>
    <n v="49.7027608"/>
    <n v="45.230308199999996"/>
    <n v="4.472452600000004"/>
    <x v="1"/>
    <x v="1"/>
  </r>
  <r>
    <n v="336"/>
    <s v="SORETOL"/>
    <n v="869460"/>
    <x v="8"/>
    <n v="91"/>
    <x v="2"/>
    <x v="7"/>
    <x v="3"/>
    <x v="3"/>
    <n v="2018"/>
    <n v="176"/>
    <n v="176"/>
    <n v="77"/>
    <n v="10"/>
    <n v="67"/>
    <x v="1"/>
    <x v="1"/>
  </r>
  <r>
    <n v="339"/>
    <s v="Mostpha Chiha"/>
    <n v="874380"/>
    <x v="2"/>
    <n v="65"/>
    <x v="2"/>
    <x v="10"/>
    <x v="3"/>
    <x v="3"/>
    <m/>
    <n v="25"/>
    <n v="25"/>
    <n v="33.840470400000001"/>
    <n v="30.832401599999997"/>
    <n v="3.0080688000000038"/>
    <x v="1"/>
    <x v="1"/>
  </r>
  <r>
    <n v="349"/>
    <s v="sonede"/>
    <n v="948680"/>
    <x v="30"/>
    <n v="90"/>
    <x v="3"/>
    <x v="10"/>
    <x v="3"/>
    <x v="3"/>
    <n v="2014"/>
    <n v="210"/>
    <n v="210"/>
    <n v="382.5"/>
    <n v="313.89999999999998"/>
    <n v="68.600000000000023"/>
    <x v="1"/>
    <x v="1"/>
  </r>
  <r>
    <n v="350"/>
    <s v="hotel djerba plaza"/>
    <n v="949300"/>
    <x v="34"/>
    <n v="98"/>
    <x v="3"/>
    <x v="3"/>
    <x v="3"/>
    <x v="3"/>
    <n v="2018"/>
    <n v="257"/>
    <n v="257"/>
    <n v="0"/>
    <n v="0"/>
    <n v="0"/>
    <x v="1"/>
    <x v="1"/>
  </r>
  <r>
    <n v="7"/>
    <s v="Armatech"/>
    <n v="298672"/>
    <x v="0"/>
    <n v="71"/>
    <x v="0"/>
    <x v="7"/>
    <x v="3"/>
    <x v="3"/>
    <n v="2018"/>
    <n v="120"/>
    <n v="120"/>
    <n v="30.439"/>
    <n v="12.96"/>
    <n v="17.478999999999999"/>
    <x v="1"/>
    <x v="5"/>
  </r>
  <r>
    <n v="13"/>
    <s v="MIC"/>
    <n v="322296"/>
    <x v="15"/>
    <n v="73"/>
    <x v="0"/>
    <x v="11"/>
    <x v="3"/>
    <x v="3"/>
    <n v="2017"/>
    <n v="39.875"/>
    <n v="39.875"/>
    <n v="56.87"/>
    <n v="0"/>
    <n v="56.87"/>
    <x v="1"/>
    <x v="5"/>
  </r>
  <r>
    <n v="14"/>
    <s v="Tunicotex"/>
    <n v="390110"/>
    <x v="35"/>
    <n v="78"/>
    <x v="0"/>
    <x v="11"/>
    <x v="3"/>
    <x v="3"/>
    <n v="2019"/>
    <n v="235"/>
    <n v="235"/>
    <n v="160"/>
    <n v="160"/>
    <n v="0"/>
    <x v="1"/>
    <x v="5"/>
  </r>
  <r>
    <n v="16"/>
    <s v="Taissir agricole"/>
    <n v="399660"/>
    <x v="35"/>
    <n v="78"/>
    <x v="0"/>
    <x v="10"/>
    <x v="3"/>
    <x v="3"/>
    <n v="2018"/>
    <n v="220"/>
    <n v="220"/>
    <n v="0"/>
    <n v="0"/>
    <n v="0"/>
    <x v="1"/>
    <x v="5"/>
  </r>
  <r>
    <n v="23"/>
    <s v="Commune Nabeul"/>
    <n v="356031"/>
    <x v="19"/>
    <n v="77"/>
    <x v="0"/>
    <x v="9"/>
    <x v="3"/>
    <x v="3"/>
    <n v="2018"/>
    <n v="37.5"/>
    <n v="37.5"/>
    <n v="0"/>
    <n v="0"/>
    <n v="0"/>
    <x v="1"/>
    <x v="5"/>
  </r>
  <r>
    <n v="24"/>
    <s v="Salah toumi"/>
    <n v="358151"/>
    <x v="19"/>
    <n v="77"/>
    <x v="0"/>
    <x v="10"/>
    <x v="3"/>
    <x v="3"/>
    <n v="2018"/>
    <n v="19.5"/>
    <n v="19.5"/>
    <n v="31.2"/>
    <n v="11.3"/>
    <n v="19.899999999999999"/>
    <x v="1"/>
    <x v="5"/>
  </r>
  <r>
    <n v="25"/>
    <s v="Emna"/>
    <n v="369005"/>
    <x v="19"/>
    <n v="77"/>
    <x v="0"/>
    <x v="8"/>
    <x v="3"/>
    <x v="3"/>
    <n v="2019"/>
    <n v="149.81"/>
    <n v="149.81"/>
    <n v="152.56"/>
    <n v="152.56"/>
    <n v="0"/>
    <x v="1"/>
    <x v="5"/>
  </r>
  <r>
    <n v="27"/>
    <s v="Poulailler bouzid"/>
    <n v="369025"/>
    <x v="19"/>
    <n v="77"/>
    <x v="0"/>
    <x v="10"/>
    <x v="3"/>
    <x v="3"/>
    <n v="2017"/>
    <n v="40"/>
    <n v="40"/>
    <n v="192.08"/>
    <n v="153.66"/>
    <n v="38.420000000000016"/>
    <x v="1"/>
    <x v="5"/>
  </r>
  <r>
    <n v="29"/>
    <s v="Société Aziz et Mariem"/>
    <n v="429286"/>
    <x v="16"/>
    <n v="74"/>
    <x v="6"/>
    <x v="10"/>
    <x v="3"/>
    <x v="3"/>
    <n v="2019"/>
    <n v="45.6"/>
    <n v="45.6"/>
    <n v="44"/>
    <n v="29"/>
    <n v="15"/>
    <x v="1"/>
    <x v="5"/>
  </r>
  <r>
    <n v="40"/>
    <s v="Société ezzouhour"/>
    <n v="456050"/>
    <x v="21"/>
    <m/>
    <x v="6"/>
    <x v="8"/>
    <x v="3"/>
    <x v="3"/>
    <n v="2019"/>
    <n v="41"/>
    <n v="41"/>
    <n v="0"/>
    <n v="0"/>
    <n v="0"/>
    <x v="1"/>
    <x v="5"/>
  </r>
  <r>
    <n v="41"/>
    <s v="Kokam+"/>
    <n v="528676"/>
    <x v="32"/>
    <n v="72"/>
    <x v="6"/>
    <x v="10"/>
    <x v="3"/>
    <x v="3"/>
    <n v="2018"/>
    <n v="274.27"/>
    <n v="274.27"/>
    <n v="612.95899999999995"/>
    <n v="445.31599999999997"/>
    <n v="167.64299999999997"/>
    <x v="1"/>
    <x v="5"/>
  </r>
  <r>
    <n v="42"/>
    <s v="Collège makthar"/>
    <n v="504065"/>
    <x v="32"/>
    <n v="72"/>
    <x v="6"/>
    <x v="5"/>
    <x v="3"/>
    <x v="3"/>
    <n v="2016"/>
    <n v="35"/>
    <n v="35"/>
    <n v="38.229999999999997"/>
    <n v="26.69"/>
    <n v="11.539999999999996"/>
    <x v="1"/>
    <x v="5"/>
  </r>
  <r>
    <n v="48"/>
    <s v="Les jardins du Lac GP9"/>
    <n v="216116"/>
    <x v="7"/>
    <n v="60"/>
    <x v="4"/>
    <x v="5"/>
    <x v="3"/>
    <x v="3"/>
    <n v="2018"/>
    <n v="47.08"/>
    <n v="47.08"/>
    <n v="65.319000000000003"/>
    <n v="1"/>
    <n v="64.319000000000003"/>
    <x v="1"/>
    <x v="5"/>
  </r>
  <r>
    <n v="49"/>
    <s v="Grombalia A1"/>
    <n v="397600"/>
    <x v="35"/>
    <n v="78"/>
    <x v="0"/>
    <x v="5"/>
    <x v="3"/>
    <x v="3"/>
    <n v="2018"/>
    <n v="36.6"/>
    <n v="36.6"/>
    <n v="28.61"/>
    <n v="1"/>
    <n v="27.61"/>
    <x v="1"/>
    <x v="5"/>
  </r>
  <r>
    <n v="50"/>
    <s v="Station total ELjem"/>
    <n v="668019"/>
    <x v="13"/>
    <n v="82"/>
    <x v="5"/>
    <x v="5"/>
    <x v="3"/>
    <x v="3"/>
    <n v="2018"/>
    <n v="62.7"/>
    <n v="62.7"/>
    <n v="86.313999999999993"/>
    <n v="1"/>
    <n v="85.313999999999993"/>
    <x v="1"/>
    <x v="5"/>
  </r>
  <r>
    <n v="51"/>
    <s v="Station EL Borgine"/>
    <n v="584247"/>
    <x v="33"/>
    <n v="81"/>
    <x v="5"/>
    <x v="5"/>
    <x v="3"/>
    <x v="3"/>
    <n v="2019"/>
    <n v="67.78"/>
    <n v="67.78"/>
    <n v="55.433"/>
    <n v="1"/>
    <n v="54.433"/>
    <x v="1"/>
    <x v="5"/>
  </r>
  <r>
    <n v="59"/>
    <s v="Sndp nechi"/>
    <n v="36830"/>
    <x v="7"/>
    <n v="60"/>
    <x v="4"/>
    <x v="5"/>
    <x v="3"/>
    <x v="3"/>
    <n v="2019"/>
    <n v="6"/>
    <n v="6"/>
    <n v="1.5"/>
    <n v="1"/>
    <n v="0.5"/>
    <x v="1"/>
    <x v="5"/>
  </r>
  <r>
    <n v="61"/>
    <s v="BSB SA toyota"/>
    <n v="226530"/>
    <x v="28"/>
    <n v="69"/>
    <x v="4"/>
    <x v="5"/>
    <x v="3"/>
    <x v="3"/>
    <n v="2015"/>
    <n v="10"/>
    <n v="10"/>
    <n v="0"/>
    <n v="0"/>
    <n v="0"/>
    <x v="1"/>
    <x v="5"/>
  </r>
  <r>
    <n v="64"/>
    <s v="STE SELECT FRUITS"/>
    <n v="178800"/>
    <x v="36"/>
    <m/>
    <x v="4"/>
    <x v="10"/>
    <x v="3"/>
    <x v="3"/>
    <n v="2016"/>
    <n v="150.75"/>
    <n v="150.75"/>
    <n v="0"/>
    <n v="0"/>
    <n v="0"/>
    <x v="1"/>
    <x v="5"/>
  </r>
  <r>
    <n v="65"/>
    <s v="Sndp sidi khlifa"/>
    <n v="618341"/>
    <x v="37"/>
    <n v="80"/>
    <x v="5"/>
    <x v="5"/>
    <x v="3"/>
    <x v="3"/>
    <n v="2014"/>
    <n v="6"/>
    <n v="6"/>
    <n v="5.2"/>
    <n v="4.2"/>
    <n v="1"/>
    <x v="1"/>
    <x v="5"/>
  </r>
  <r>
    <n v="67"/>
    <s v="Sndp mahdia"/>
    <n v="668018"/>
    <x v="13"/>
    <n v="82"/>
    <x v="5"/>
    <x v="5"/>
    <x v="3"/>
    <x v="3"/>
    <n v="2012"/>
    <n v="6.9"/>
    <n v="6.9"/>
    <n v="6.5"/>
    <n v="5"/>
    <n v="1.5"/>
    <x v="1"/>
    <x v="5"/>
  </r>
  <r>
    <n v="70"/>
    <s v="Sndp souk lahad"/>
    <n v="545090"/>
    <x v="11"/>
    <m/>
    <x v="5"/>
    <x v="5"/>
    <x v="3"/>
    <x v="3"/>
    <n v="2013"/>
    <n v="6.5"/>
    <n v="6.5"/>
    <n v="0"/>
    <n v="0"/>
    <n v="0"/>
    <x v="1"/>
    <x v="5"/>
  </r>
  <r>
    <n v="71"/>
    <s v="Fawanis"/>
    <n v="548460"/>
    <x v="11"/>
    <m/>
    <x v="5"/>
    <x v="9"/>
    <x v="3"/>
    <x v="3"/>
    <n v="2014"/>
    <n v="68"/>
    <n v="68"/>
    <n v="0"/>
    <n v="0"/>
    <n v="0"/>
    <x v="1"/>
    <x v="5"/>
  </r>
  <r>
    <n v="74"/>
    <s v="Cleers"/>
    <n v="537800"/>
    <x v="11"/>
    <m/>
    <x v="5"/>
    <x v="5"/>
    <x v="3"/>
    <x v="3"/>
    <n v="2016"/>
    <n v="21"/>
    <n v="21"/>
    <n v="14.5"/>
    <n v="2.9"/>
    <n v="11.6"/>
    <x v="1"/>
    <x v="5"/>
  </r>
  <r>
    <n v="76"/>
    <s v="Crt Sousse"/>
    <n v="542155"/>
    <x v="11"/>
    <m/>
    <x v="5"/>
    <x v="5"/>
    <x v="3"/>
    <x v="3"/>
    <n v="2019"/>
    <n v="10"/>
    <n v="10"/>
    <n v="10.7"/>
    <n v="10.7"/>
    <n v="0"/>
    <x v="1"/>
    <x v="5"/>
  </r>
  <r>
    <n v="81"/>
    <s v="Ifri-Sol"/>
    <n v="574145"/>
    <x v="37"/>
    <n v="80"/>
    <x v="5"/>
    <x v="9"/>
    <x v="3"/>
    <x v="3"/>
    <n v="2017"/>
    <n v="148"/>
    <n v="148"/>
    <n v="244.3"/>
    <n v="236.17"/>
    <n v="8.1300000000000239"/>
    <x v="1"/>
    <x v="5"/>
  </r>
  <r>
    <n v="82"/>
    <s v="Creomoda"/>
    <n v="566737"/>
    <x v="37"/>
    <n v="80"/>
    <x v="5"/>
    <x v="11"/>
    <x v="3"/>
    <x v="3"/>
    <n v="2012"/>
    <n v="50"/>
    <n v="50"/>
    <n v="0"/>
    <n v="0"/>
    <n v="0"/>
    <x v="1"/>
    <x v="5"/>
  </r>
  <r>
    <n v="85"/>
    <s v="Issatex"/>
    <n v="597002"/>
    <x v="33"/>
    <n v="81"/>
    <x v="5"/>
    <x v="11"/>
    <x v="3"/>
    <x v="3"/>
    <n v="2017"/>
    <n v="85"/>
    <n v="85"/>
    <n v="0"/>
    <n v="0"/>
    <n v="0"/>
    <x v="1"/>
    <x v="5"/>
  </r>
  <r>
    <n v="86"/>
    <s v="Cettex"/>
    <n v="599005"/>
    <x v="33"/>
    <n v="81"/>
    <x v="5"/>
    <x v="5"/>
    <x v="3"/>
    <x v="3"/>
    <n v="2016"/>
    <n v="22"/>
    <n v="22"/>
    <n v="19.84"/>
    <n v="19.84"/>
    <n v="0"/>
    <x v="1"/>
    <x v="5"/>
  </r>
  <r>
    <n v="88"/>
    <s v="Faculté informatique"/>
    <n v="641520"/>
    <x v="13"/>
    <n v="82"/>
    <x v="5"/>
    <x v="5"/>
    <x v="3"/>
    <x v="3"/>
    <n v="2016"/>
    <n v="25"/>
    <n v="25"/>
    <n v="0"/>
    <n v="0"/>
    <n v="0"/>
    <x v="1"/>
    <x v="5"/>
  </r>
  <r>
    <n v="92"/>
    <s v="Shams technologie"/>
    <n v="696450"/>
    <x v="18"/>
    <m/>
    <x v="5"/>
    <x v="5"/>
    <x v="3"/>
    <x v="3"/>
    <n v="2018"/>
    <n v="25"/>
    <n v="25"/>
    <n v="53.54"/>
    <n v="53.54"/>
    <n v="0"/>
    <x v="1"/>
    <x v="5"/>
  </r>
  <r>
    <n v="94"/>
    <s v="Hôpital laa"/>
    <n v="690200"/>
    <x v="18"/>
    <m/>
    <x v="5"/>
    <x v="5"/>
    <x v="3"/>
    <x v="3"/>
    <n v="2014"/>
    <n v="25.6"/>
    <n v="25.6"/>
    <n v="0"/>
    <n v="0"/>
    <n v="0"/>
    <x v="1"/>
    <x v="5"/>
  </r>
  <r>
    <n v="95"/>
    <s v="Couvoir okba"/>
    <n v="693780"/>
    <x v="22"/>
    <m/>
    <x v="5"/>
    <x v="8"/>
    <x v="3"/>
    <x v="3"/>
    <n v="2018"/>
    <n v="30.42"/>
    <n v="30.42"/>
    <n v="0"/>
    <n v="0"/>
    <n v="0"/>
    <x v="1"/>
    <x v="5"/>
  </r>
  <r>
    <n v="97"/>
    <s v="Hôpital hajeb laayoun"/>
    <n v="689100"/>
    <x v="22"/>
    <m/>
    <x v="5"/>
    <x v="5"/>
    <x v="3"/>
    <x v="3"/>
    <n v="2019"/>
    <n v="40"/>
    <n v="40"/>
    <n v="0"/>
    <n v="0"/>
    <n v="0"/>
    <x v="1"/>
    <x v="5"/>
  </r>
  <r>
    <n v="104"/>
    <s v="ENFAVET"/>
    <n v="621857"/>
    <x v="23"/>
    <n v="84"/>
    <x v="5"/>
    <x v="11"/>
    <x v="3"/>
    <x v="3"/>
    <n v="2018"/>
    <n v="97.2"/>
    <n v="97.2"/>
    <n v="0"/>
    <n v="0"/>
    <n v="0"/>
    <x v="1"/>
    <x v="5"/>
  </r>
  <r>
    <n v="107"/>
    <s v="Demco knitwear"/>
    <n v="620345"/>
    <x v="23"/>
    <n v="84"/>
    <x v="5"/>
    <x v="11"/>
    <x v="3"/>
    <x v="3"/>
    <n v="2017"/>
    <n v="445"/>
    <n v="445"/>
    <n v="79.52"/>
    <n v="71.62"/>
    <n v="7.8999999999999915"/>
    <x v="1"/>
    <x v="5"/>
  </r>
  <r>
    <n v="108"/>
    <s v="Demco jeanswear2"/>
    <n v="620202"/>
    <x v="23"/>
    <n v="84"/>
    <x v="5"/>
    <x v="11"/>
    <x v="3"/>
    <x v="3"/>
    <n v="2019"/>
    <n v="351"/>
    <n v="351"/>
    <n v="2"/>
    <n v="1"/>
    <n v="1"/>
    <x v="1"/>
    <x v="5"/>
  </r>
  <r>
    <n v="119"/>
    <s v="Poulailler geagri"/>
    <n v="850100"/>
    <x v="9"/>
    <n v="87"/>
    <x v="2"/>
    <x v="10"/>
    <x v="3"/>
    <x v="3"/>
    <n v="1996"/>
    <n v="99.7"/>
    <n v="99.7"/>
    <n v="164.8"/>
    <n v="126.46"/>
    <n v="38.340000000000018"/>
    <x v="1"/>
    <x v="5"/>
  </r>
  <r>
    <n v="122"/>
    <s v="Alvéoles"/>
    <n v="846478"/>
    <x v="9"/>
    <n v="87"/>
    <x v="2"/>
    <x v="2"/>
    <x v="3"/>
    <x v="3"/>
    <n v="2018"/>
    <n v="199.7"/>
    <n v="199.7"/>
    <n v="0"/>
    <n v="0"/>
    <n v="0"/>
    <x v="1"/>
    <x v="5"/>
  </r>
  <r>
    <n v="123"/>
    <s v="Poulailler Khalil chaabene"/>
    <n v="846565"/>
    <x v="9"/>
    <n v="87"/>
    <x v="2"/>
    <x v="10"/>
    <x v="3"/>
    <x v="3"/>
    <n v="2018"/>
    <n v="40"/>
    <n v="40"/>
    <n v="49.5"/>
    <n v="40.1"/>
    <n v="9.3999999999999986"/>
    <x v="1"/>
    <x v="5"/>
  </r>
  <r>
    <n v="124"/>
    <s v="Ferme gargouri"/>
    <n v="852180"/>
    <x v="9"/>
    <n v="87"/>
    <x v="2"/>
    <x v="10"/>
    <x v="3"/>
    <x v="3"/>
    <n v="2019"/>
    <n v="12"/>
    <n v="12"/>
    <n v="12.34"/>
    <n v="3.44"/>
    <n v="8.9"/>
    <x v="1"/>
    <x v="5"/>
  </r>
  <r>
    <n v="125"/>
    <s v="Ferme gargouri 2"/>
    <n v="850235"/>
    <x v="9"/>
    <n v="87"/>
    <x v="2"/>
    <x v="10"/>
    <x v="3"/>
    <x v="3"/>
    <n v="2019"/>
    <n v="12"/>
    <n v="12"/>
    <n v="11.5"/>
    <n v="10.4"/>
    <n v="1.0999999999999996"/>
    <x v="1"/>
    <x v="5"/>
  </r>
  <r>
    <n v="128"/>
    <s v="MAS"/>
    <n v="852006"/>
    <x v="9"/>
    <n v="87"/>
    <x v="2"/>
    <x v="7"/>
    <x v="3"/>
    <x v="3"/>
    <n v="2017"/>
    <n v="200"/>
    <n v="200"/>
    <n v="0"/>
    <n v="0"/>
    <n v="0"/>
    <x v="1"/>
    <x v="5"/>
  </r>
  <r>
    <n v="130"/>
    <s v="Super mousse 3"/>
    <n v="847720"/>
    <x v="9"/>
    <n v="87"/>
    <x v="2"/>
    <x v="9"/>
    <x v="3"/>
    <x v="3"/>
    <n v="2016"/>
    <n v="99.77"/>
    <n v="99.77"/>
    <n v="0"/>
    <n v="0"/>
    <n v="0"/>
    <x v="1"/>
    <x v="5"/>
  </r>
  <r>
    <n v="131"/>
    <s v="Super mousse 1"/>
    <n v="847680"/>
    <x v="9"/>
    <n v="87"/>
    <x v="2"/>
    <x v="9"/>
    <x v="3"/>
    <x v="3"/>
    <n v="2019"/>
    <n v="159.9"/>
    <n v="159.9"/>
    <n v="0"/>
    <n v="0"/>
    <n v="0"/>
    <x v="1"/>
    <x v="5"/>
  </r>
  <r>
    <n v="132"/>
    <s v="Super mousse 2"/>
    <n v="847660"/>
    <x v="9"/>
    <n v="87"/>
    <x v="2"/>
    <x v="9"/>
    <x v="3"/>
    <x v="3"/>
    <n v="2018"/>
    <n v="159.9"/>
    <n v="159.9"/>
    <n v="0"/>
    <n v="0"/>
    <n v="0"/>
    <x v="1"/>
    <x v="5"/>
  </r>
  <r>
    <n v="134"/>
    <s v="Ennifar Fathi"/>
    <n v="844850"/>
    <x v="9"/>
    <n v="87"/>
    <x v="2"/>
    <x v="3"/>
    <x v="3"/>
    <x v="3"/>
    <n v="2018"/>
    <n v="45"/>
    <n v="45"/>
    <n v="41.4"/>
    <n v="37.31"/>
    <n v="4.0899999999999963"/>
    <x v="1"/>
    <x v="5"/>
  </r>
  <r>
    <n v="138"/>
    <s v="Omrane selem"/>
    <n v="844540"/>
    <x v="9"/>
    <n v="87"/>
    <x v="2"/>
    <x v="7"/>
    <x v="3"/>
    <x v="3"/>
    <n v="2014"/>
    <n v="87.1"/>
    <n v="87.1"/>
    <n v="72.87"/>
    <n v="41.11"/>
    <n v="31.760000000000005"/>
    <x v="1"/>
    <x v="5"/>
  </r>
  <r>
    <n v="143"/>
    <s v="CETIP"/>
    <n v="868250"/>
    <x v="8"/>
    <n v="91"/>
    <x v="2"/>
    <x v="1"/>
    <x v="3"/>
    <x v="3"/>
    <n v="2019"/>
    <n v="156.78"/>
    <n v="156.78"/>
    <n v="0"/>
    <n v="0"/>
    <n v="0"/>
    <x v="1"/>
    <x v="5"/>
  </r>
  <r>
    <n v="144"/>
    <s v="EMS"/>
    <n v="869030"/>
    <x v="8"/>
    <n v="91"/>
    <x v="2"/>
    <x v="7"/>
    <x v="3"/>
    <x v="3"/>
    <n v="2017"/>
    <n v="417.36"/>
    <n v="417.36"/>
    <n v="0"/>
    <n v="0"/>
    <n v="0"/>
    <x v="1"/>
    <x v="5"/>
  </r>
  <r>
    <n v="145"/>
    <s v="Henkel"/>
    <n v="869040"/>
    <x v="8"/>
    <n v="91"/>
    <x v="2"/>
    <x v="1"/>
    <x v="3"/>
    <x v="3"/>
    <n v="2015"/>
    <n v="92.22"/>
    <n v="92.23"/>
    <n v="135.76499999999999"/>
    <n v="135.76499999999999"/>
    <n v="0"/>
    <x v="1"/>
    <x v="5"/>
  </r>
  <r>
    <n v="146"/>
    <s v="Henkel"/>
    <n v="869040"/>
    <x v="8"/>
    <n v="91"/>
    <x v="2"/>
    <x v="1"/>
    <x v="3"/>
    <x v="3"/>
    <n v="2019"/>
    <n v="101.08"/>
    <n v="101.08"/>
    <n v="0"/>
    <n v="0"/>
    <n v="0"/>
    <x v="1"/>
    <x v="5"/>
  </r>
  <r>
    <n v="147"/>
    <s v="ISA1"/>
    <n v="869290"/>
    <x v="8"/>
    <n v="91"/>
    <x v="2"/>
    <x v="11"/>
    <x v="3"/>
    <x v="3"/>
    <n v="2016"/>
    <n v="75.599999999999994"/>
    <n v="75.599999999999994"/>
    <n v="0"/>
    <n v="0"/>
    <n v="0"/>
    <x v="1"/>
    <x v="5"/>
  </r>
  <r>
    <n v="149"/>
    <s v="Huila"/>
    <n v="805070"/>
    <x v="8"/>
    <n v="91"/>
    <x v="2"/>
    <x v="8"/>
    <x v="3"/>
    <x v="3"/>
    <n v="2019"/>
    <n v="25.175000000000001"/>
    <n v="25.175000000000001"/>
    <n v="36.619999999999997"/>
    <n v="18.760000000000002"/>
    <n v="17.859999999999996"/>
    <x v="1"/>
    <x v="5"/>
  </r>
  <r>
    <n v="150"/>
    <s v="Poulailler m'essedi Faouzi"/>
    <n v="864250"/>
    <x v="8"/>
    <n v="91"/>
    <x v="2"/>
    <x v="10"/>
    <x v="3"/>
    <x v="3"/>
    <n v="2018"/>
    <n v="153"/>
    <n v="153"/>
    <n v="175.2"/>
    <n v="23.77"/>
    <n v="151.42999999999998"/>
    <x v="1"/>
    <x v="5"/>
  </r>
  <r>
    <n v="153"/>
    <s v="SID"/>
    <n v="869540"/>
    <x v="8"/>
    <n v="91"/>
    <x v="2"/>
    <x v="7"/>
    <x v="3"/>
    <x v="3"/>
    <n v="2019"/>
    <n v="203.01"/>
    <n v="203.01"/>
    <n v="0"/>
    <n v="0"/>
    <n v="0"/>
    <x v="1"/>
    <x v="5"/>
  </r>
  <r>
    <n v="154"/>
    <s v="SORATOL"/>
    <n v="869460"/>
    <x v="8"/>
    <n v="91"/>
    <x v="2"/>
    <x v="7"/>
    <x v="3"/>
    <x v="3"/>
    <n v="2015"/>
    <n v="75"/>
    <n v="75"/>
    <n v="113.57"/>
    <n v="73.61"/>
    <n v="39.959999999999994"/>
    <x v="1"/>
    <x v="5"/>
  </r>
  <r>
    <n v="155"/>
    <s v="SORETOL"/>
    <n v="869460"/>
    <x v="8"/>
    <n v="91"/>
    <x v="2"/>
    <x v="7"/>
    <x v="3"/>
    <x v="3"/>
    <n v="2015"/>
    <n v="101"/>
    <n v="101"/>
    <n v="149.96"/>
    <n v="96.15"/>
    <n v="53.81"/>
    <x v="1"/>
    <x v="5"/>
  </r>
  <r>
    <n v="156"/>
    <s v="LEADER FOOD"/>
    <n v="870301"/>
    <x v="8"/>
    <n v="91"/>
    <x v="2"/>
    <x v="8"/>
    <x v="3"/>
    <x v="3"/>
    <n v="2001"/>
    <n v="36"/>
    <n v="36"/>
    <n v="0"/>
    <n v="0"/>
    <n v="0"/>
    <x v="1"/>
    <x v="5"/>
  </r>
  <r>
    <n v="157"/>
    <s v="Poulet meher messedi"/>
    <n v="864560"/>
    <x v="8"/>
    <n v="91"/>
    <x v="2"/>
    <x v="10"/>
    <x v="3"/>
    <x v="3"/>
    <n v="2009"/>
    <n v="150"/>
    <n v="150"/>
    <n v="100.45"/>
    <n v="66.16"/>
    <n v="34.290000000000006"/>
    <x v="1"/>
    <x v="5"/>
  </r>
  <r>
    <n v="162"/>
    <s v="Emna agricole"/>
    <n v="876490"/>
    <x v="4"/>
    <n v="65"/>
    <x v="2"/>
    <x v="10"/>
    <x v="3"/>
    <x v="3"/>
    <n v="2013"/>
    <n v="65.08"/>
    <n v="65.08"/>
    <n v="205.7"/>
    <n v="205.7"/>
    <n v="0"/>
    <x v="1"/>
    <x v="5"/>
  </r>
  <r>
    <n v="163"/>
    <s v="Sonede gharaiba"/>
    <n v="876440"/>
    <x v="4"/>
    <n v="65"/>
    <x v="2"/>
    <x v="10"/>
    <x v="3"/>
    <x v="3"/>
    <n v="2010"/>
    <n v="10"/>
    <n v="10"/>
    <n v="17"/>
    <n v="17"/>
    <n v="0"/>
    <x v="1"/>
    <x v="5"/>
  </r>
  <r>
    <n v="165"/>
    <s v="Ste DAS"/>
    <n v="877265"/>
    <x v="4"/>
    <n v="65"/>
    <x v="2"/>
    <x v="10"/>
    <x v="3"/>
    <x v="3"/>
    <n v="2017"/>
    <n v="24"/>
    <n v="24"/>
    <n v="0"/>
    <n v="0"/>
    <n v="0"/>
    <x v="1"/>
    <x v="5"/>
  </r>
  <r>
    <n v="171"/>
    <s v="SOCEPA"/>
    <n v="808220"/>
    <x v="14"/>
    <n v="93"/>
    <x v="2"/>
    <x v="8"/>
    <x v="3"/>
    <x v="3"/>
    <n v="1987"/>
    <n v="180"/>
    <n v="180"/>
    <n v="0"/>
    <n v="0"/>
    <n v="0"/>
    <x v="1"/>
    <x v="5"/>
  </r>
  <r>
    <n v="172"/>
    <s v="Sorimex"/>
    <n v="804380"/>
    <x v="14"/>
    <n v="93"/>
    <x v="2"/>
    <x v="5"/>
    <x v="3"/>
    <x v="3"/>
    <n v="1960"/>
    <n v="141.21"/>
    <n v="141.21"/>
    <n v="0"/>
    <n v="0"/>
    <n v="0"/>
    <x v="1"/>
    <x v="5"/>
  </r>
  <r>
    <n v="173"/>
    <s v="STIPLAST"/>
    <n v="814580"/>
    <x v="14"/>
    <n v="93"/>
    <x v="2"/>
    <x v="5"/>
    <x v="3"/>
    <x v="3"/>
    <n v="1960"/>
    <n v="60"/>
    <n v="60"/>
    <n v="88.927000000000007"/>
    <n v="66.2"/>
    <n v="22.727000000000004"/>
    <x v="1"/>
    <x v="5"/>
  </r>
  <r>
    <n v="174"/>
    <s v="Designe Mode"/>
    <n v="813291"/>
    <x v="14"/>
    <n v="93"/>
    <x v="2"/>
    <x v="11"/>
    <x v="3"/>
    <x v="3"/>
    <n v="1960"/>
    <n v="39.270000000000003"/>
    <n v="39.270000000000003"/>
    <n v="0"/>
    <n v="0"/>
    <n v="0"/>
    <x v="1"/>
    <x v="5"/>
  </r>
  <r>
    <n v="175"/>
    <s v="EVA"/>
    <n v="816430"/>
    <x v="14"/>
    <n v="93"/>
    <x v="2"/>
    <x v="9"/>
    <x v="3"/>
    <x v="3"/>
    <n v="2019"/>
    <n v="60"/>
    <n v="60"/>
    <n v="0"/>
    <n v="0"/>
    <n v="0"/>
    <x v="1"/>
    <x v="5"/>
  </r>
  <r>
    <n v="178"/>
    <s v="Cotufas"/>
    <n v="814550"/>
    <x v="14"/>
    <n v="93"/>
    <x v="2"/>
    <x v="9"/>
    <x v="3"/>
    <x v="3"/>
    <n v="2015"/>
    <n v="128.06"/>
    <n v="128.06"/>
    <n v="0"/>
    <n v="0"/>
    <n v="0"/>
    <x v="1"/>
    <x v="5"/>
  </r>
  <r>
    <n v="181"/>
    <s v="SOPAL"/>
    <n v="834670"/>
    <x v="14"/>
    <n v="93"/>
    <x v="2"/>
    <x v="7"/>
    <x v="3"/>
    <x v="3"/>
    <n v="2019"/>
    <n v="99.51"/>
    <n v="99.51"/>
    <n v="0"/>
    <n v="0"/>
    <n v="0"/>
    <x v="1"/>
    <x v="5"/>
  </r>
  <r>
    <n v="185"/>
    <s v="Sifcol"/>
    <n v="833170"/>
    <x v="14"/>
    <n v="93"/>
    <x v="2"/>
    <x v="1"/>
    <x v="3"/>
    <x v="3"/>
    <n v="2015"/>
    <n v="40.200000000000003"/>
    <n v="40.200000000000003"/>
    <n v="0"/>
    <n v="0"/>
    <n v="0"/>
    <x v="1"/>
    <x v="5"/>
  </r>
  <r>
    <n v="186"/>
    <s v="ENIS"/>
    <n v="830090"/>
    <x v="14"/>
    <n v="93"/>
    <x v="2"/>
    <x v="5"/>
    <x v="3"/>
    <x v="3"/>
    <n v="2019"/>
    <n v="11"/>
    <n v="11"/>
    <n v="8364"/>
    <n v="8364"/>
    <n v="0"/>
    <x v="1"/>
    <x v="5"/>
  </r>
  <r>
    <n v="187"/>
    <s v="ENIS"/>
    <n v="830090"/>
    <x v="14"/>
    <n v="93"/>
    <x v="2"/>
    <x v="5"/>
    <x v="3"/>
    <x v="3"/>
    <n v="2019"/>
    <n v="2"/>
    <n v="2"/>
    <n v="2120"/>
    <n v="2120"/>
    <n v="0"/>
    <x v="1"/>
    <x v="5"/>
  </r>
  <r>
    <n v="192"/>
    <s v="Pharmacare"/>
    <n v="895551"/>
    <x v="24"/>
    <n v="64"/>
    <x v="2"/>
    <x v="1"/>
    <x v="3"/>
    <x v="3"/>
    <n v="2016"/>
    <n v="107.2"/>
    <n v="107.2"/>
    <n v="0"/>
    <n v="0"/>
    <n v="0"/>
    <x v="1"/>
    <x v="5"/>
  </r>
  <r>
    <n v="193"/>
    <s v="Wieek"/>
    <n v="999999"/>
    <x v="24"/>
    <n v="64"/>
    <x v="2"/>
    <x v="10"/>
    <x v="3"/>
    <x v="3"/>
    <n v="2016"/>
    <n v="69.989999999999995"/>
    <n v="66.989999999999995"/>
    <n v="66.2"/>
    <n v="66.2"/>
    <n v="0"/>
    <x v="1"/>
    <x v="5"/>
  </r>
  <r>
    <n v="195"/>
    <s v="Tuni food"/>
    <n v="857730"/>
    <x v="24"/>
    <n v="64"/>
    <x v="2"/>
    <x v="8"/>
    <x v="3"/>
    <x v="3"/>
    <n v="2008"/>
    <n v="102.6"/>
    <n v="102.6"/>
    <n v="0"/>
    <n v="0"/>
    <n v="0"/>
    <x v="1"/>
    <x v="5"/>
  </r>
  <r>
    <n v="196"/>
    <s v="D'Esquare"/>
    <n v="857396"/>
    <x v="24"/>
    <n v="64"/>
    <x v="2"/>
    <x v="9"/>
    <x v="3"/>
    <x v="3"/>
    <n v="2017"/>
    <n v="76.319999999999993"/>
    <n v="76.319999999999993"/>
    <n v="79.58"/>
    <n v="79.58"/>
    <n v="0"/>
    <x v="1"/>
    <x v="5"/>
  </r>
  <r>
    <n v="199"/>
    <s v="Station de pompage soned Ben guerdan"/>
    <n v="948680"/>
    <x v="38"/>
    <m/>
    <x v="3"/>
    <x v="10"/>
    <x v="3"/>
    <x v="3"/>
    <n v="2019"/>
    <n v="211"/>
    <n v="211"/>
    <n v="335.75"/>
    <n v="312.05"/>
    <n v="23.699999999999989"/>
    <x v="1"/>
    <x v="5"/>
  </r>
  <r>
    <n v="201"/>
    <s v="Hôtel Plaza"/>
    <n v="949300"/>
    <x v="34"/>
    <n v="98"/>
    <x v="3"/>
    <x v="3"/>
    <x v="3"/>
    <x v="3"/>
    <n v="2018"/>
    <n v="128"/>
    <n v="128"/>
    <n v="0"/>
    <n v="0"/>
    <n v="0"/>
    <x v="1"/>
    <x v="5"/>
  </r>
  <r>
    <n v="203"/>
    <s v="AIC BOU SIOUF2"/>
    <n v="970785"/>
    <x v="26"/>
    <m/>
    <x v="3"/>
    <x v="10"/>
    <x v="3"/>
    <x v="3"/>
    <n v="2019"/>
    <n v="67"/>
    <n v="67"/>
    <n v="0"/>
    <n v="0"/>
    <n v="0"/>
    <x v="1"/>
    <x v="5"/>
  </r>
  <r>
    <n v="204"/>
    <s v="AIC JADAIDA"/>
    <n v="970579"/>
    <x v="26"/>
    <m/>
    <x v="3"/>
    <x v="10"/>
    <x v="3"/>
    <x v="3"/>
    <n v="2013"/>
    <n v="67"/>
    <n v="67"/>
    <n v="0"/>
    <n v="0"/>
    <n v="0"/>
    <x v="1"/>
    <x v="5"/>
  </r>
  <r>
    <n v="207"/>
    <s v="Poulailler ELMAJD"/>
    <n v="894500"/>
    <x v="5"/>
    <n v="94"/>
    <x v="3"/>
    <x v="10"/>
    <x v="3"/>
    <x v="3"/>
    <n v="2004"/>
    <n v="22.5"/>
    <n v="22.5"/>
    <n v="35"/>
    <n v="32.549999999999997"/>
    <n v="2.4500000000000028"/>
    <x v="1"/>
    <x v="5"/>
  </r>
  <r>
    <n v="209"/>
    <s v="Poulailler AL ONS"/>
    <n v="894650"/>
    <x v="5"/>
    <n v="94"/>
    <x v="3"/>
    <x v="10"/>
    <x v="3"/>
    <x v="3"/>
    <n v="2019"/>
    <n v="26.25"/>
    <n v="26.25"/>
    <n v="46.3"/>
    <n v="43.05"/>
    <n v="3.25"/>
    <x v="1"/>
    <x v="5"/>
  </r>
  <r>
    <n v="219"/>
    <s v="CFPTI Hamma"/>
    <n v="899100"/>
    <x v="5"/>
    <n v="94"/>
    <x v="3"/>
    <x v="5"/>
    <x v="3"/>
    <x v="3"/>
    <n v="1982"/>
    <n v="21"/>
    <n v="21"/>
    <n v="36.6"/>
    <n v="34.6"/>
    <n v="2"/>
    <x v="1"/>
    <x v="5"/>
  </r>
  <r>
    <n v="220"/>
    <s v="ISET Gabes"/>
    <n v="883150"/>
    <x v="5"/>
    <n v="94"/>
    <x v="3"/>
    <x v="5"/>
    <x v="3"/>
    <x v="3"/>
    <n v="1977"/>
    <n v="3.6"/>
    <n v="3.6"/>
    <n v="5.6"/>
    <n v="5.0999999999999996"/>
    <n v="0.5"/>
    <x v="1"/>
    <x v="5"/>
  </r>
  <r>
    <n v="224"/>
    <s v="GDA ZARAT"/>
    <n v="907010"/>
    <x v="5"/>
    <n v="94"/>
    <x v="3"/>
    <x v="10"/>
    <x v="3"/>
    <x v="3"/>
    <n v="2014"/>
    <n v="20.8"/>
    <n v="20.8"/>
    <n v="4.21"/>
    <n v="3"/>
    <n v="1.21"/>
    <x v="1"/>
    <x v="5"/>
  </r>
  <r>
    <n v="231"/>
    <s v="Palma des eaux"/>
    <n v="773300"/>
    <x v="1"/>
    <n v="95"/>
    <x v="1"/>
    <x v="8"/>
    <x v="3"/>
    <x v="3"/>
    <n v="1994"/>
    <n v="506"/>
    <n v="506"/>
    <n v="0"/>
    <n v="0"/>
    <n v="0"/>
    <x v="1"/>
    <x v="5"/>
  </r>
  <r>
    <n v="244"/>
    <s v="GDA SOMAA"/>
    <n v="920350"/>
    <x v="12"/>
    <m/>
    <x v="3"/>
    <x v="10"/>
    <x v="3"/>
    <x v="3"/>
    <n v="2019"/>
    <n v="16.8"/>
    <n v="16.8"/>
    <n v="0"/>
    <n v="0"/>
    <n v="0"/>
    <x v="1"/>
    <x v="5"/>
  </r>
  <r>
    <n v="248"/>
    <s v="Centre de formation kastilia"/>
    <n v="784201"/>
    <x v="29"/>
    <n v="97"/>
    <x v="1"/>
    <x v="5"/>
    <x v="3"/>
    <x v="3"/>
    <n v="1998"/>
    <n v="24"/>
    <n v="24"/>
    <n v="41.76"/>
    <n v="31.48"/>
    <n v="10.279999999999998"/>
    <x v="1"/>
    <x v="5"/>
  </r>
  <r>
    <n v="249"/>
    <s v="Hôpital régional hezoua"/>
    <n v="797475"/>
    <x v="29"/>
    <n v="97"/>
    <x v="1"/>
    <x v="5"/>
    <x v="3"/>
    <x v="3"/>
    <n v="2011"/>
    <n v="25"/>
    <n v="25"/>
    <n v="0"/>
    <n v="0"/>
    <n v="0"/>
    <x v="1"/>
    <x v="5"/>
  </r>
  <r>
    <n v="250"/>
    <s v="Frigo béni ghribi"/>
    <n v="797750"/>
    <x v="29"/>
    <n v="97"/>
    <x v="1"/>
    <x v="10"/>
    <x v="3"/>
    <x v="3"/>
    <n v="2017"/>
    <n v="5"/>
    <n v="5"/>
    <n v="8.67"/>
    <n v="6.8"/>
    <n v="1.87"/>
    <x v="1"/>
    <x v="5"/>
  </r>
  <r>
    <n v="251"/>
    <s v="CRG HEZOUA"/>
    <n v="797755"/>
    <x v="29"/>
    <n v="97"/>
    <x v="1"/>
    <x v="10"/>
    <x v="3"/>
    <x v="3"/>
    <n v="2013"/>
    <n v="5.7"/>
    <n v="5.7"/>
    <n v="9.7899999999999991"/>
    <n v="8.1999999999999993"/>
    <n v="1.5899999999999999"/>
    <x v="1"/>
    <x v="5"/>
  </r>
  <r>
    <n v="252"/>
    <s v="Société FARAH TRAIDING"/>
    <n v="795341"/>
    <x v="29"/>
    <n v="97"/>
    <x v="1"/>
    <x v="5"/>
    <x v="3"/>
    <x v="3"/>
    <n v="2018"/>
    <n v="5.7"/>
    <n v="5.7"/>
    <n v="0"/>
    <n v="0"/>
    <n v="0"/>
    <x v="1"/>
    <x v="5"/>
  </r>
  <r>
    <n v="253"/>
    <s v="South dattes"/>
    <n v="795078"/>
    <x v="29"/>
    <n v="97"/>
    <x v="1"/>
    <x v="10"/>
    <x v="3"/>
    <x v="3"/>
    <n v="2018"/>
    <n v="40"/>
    <n v="40"/>
    <n v="0"/>
    <n v="0"/>
    <n v="0"/>
    <x v="1"/>
    <x v="5"/>
  </r>
  <r>
    <n v="254"/>
    <s v="Société DEGLA EN BRANCHE"/>
    <n v="787521"/>
    <x v="29"/>
    <n v="97"/>
    <x v="1"/>
    <x v="10"/>
    <x v="3"/>
    <x v="3"/>
    <n v="2018"/>
    <n v="5.5"/>
    <n v="5.5"/>
    <n v="0"/>
    <n v="0"/>
    <n v="0"/>
    <x v="1"/>
    <x v="5"/>
  </r>
  <r>
    <n v="255"/>
    <s v="ISET Tozeur"/>
    <n v="791495"/>
    <x v="29"/>
    <n v="97"/>
    <x v="1"/>
    <x v="5"/>
    <x v="3"/>
    <x v="3"/>
    <n v="2014"/>
    <n v="2"/>
    <n v="2"/>
    <n v="2.64"/>
    <n v="2.61"/>
    <n v="3.0000000000000249E-2"/>
    <x v="1"/>
    <x v="5"/>
  </r>
  <r>
    <n v="256"/>
    <s v="ISET Tozeur"/>
    <n v="791495"/>
    <x v="29"/>
    <n v="97"/>
    <x v="1"/>
    <x v="5"/>
    <x v="3"/>
    <x v="3"/>
    <n v="2015"/>
    <n v="18"/>
    <n v="18"/>
    <n v="0"/>
    <n v="0"/>
    <n v="0"/>
    <x v="1"/>
    <x v="5"/>
  </r>
  <r>
    <n v="257"/>
    <s v="Société Al itha1"/>
    <n v="754825"/>
    <x v="25"/>
    <m/>
    <x v="1"/>
    <x v="10"/>
    <x v="3"/>
    <x v="3"/>
    <n v="2016"/>
    <n v="151.80000000000001"/>
    <n v="151.80000000000001"/>
    <n v="0"/>
    <n v="0"/>
    <n v="0"/>
    <x v="1"/>
    <x v="5"/>
  </r>
  <r>
    <n v="258"/>
    <s v="Société Al itha2"/>
    <n v="754828"/>
    <x v="25"/>
    <m/>
    <x v="1"/>
    <x v="10"/>
    <x v="3"/>
    <x v="3"/>
    <n v="2015"/>
    <n v="225.45"/>
    <n v="225.45"/>
    <n v="0"/>
    <n v="0"/>
    <n v="0"/>
    <x v="1"/>
    <x v="5"/>
  </r>
  <r>
    <n v="259"/>
    <s v="Société Al itha3"/>
    <n v="754822"/>
    <x v="25"/>
    <m/>
    <x v="1"/>
    <x v="10"/>
    <x v="3"/>
    <x v="3"/>
    <n v="2016"/>
    <n v="113.4"/>
    <n v="113.4"/>
    <n v="0"/>
    <n v="0"/>
    <n v="0"/>
    <x v="1"/>
    <x v="5"/>
  </r>
  <r>
    <n v="260"/>
    <s v="Al itha4"/>
    <n v="754830"/>
    <x v="25"/>
    <m/>
    <x v="1"/>
    <x v="10"/>
    <x v="3"/>
    <x v="3"/>
    <n v="2015"/>
    <n v="211.5"/>
    <n v="211.5"/>
    <n v="0"/>
    <n v="0"/>
    <n v="0"/>
    <x v="1"/>
    <x v="5"/>
  </r>
  <r>
    <n v="288"/>
    <s v="SSB SANTÉ Kasserine"/>
    <n v="703420"/>
    <x v="6"/>
    <n v="86"/>
    <x v="1"/>
    <x v="5"/>
    <x v="3"/>
    <x v="3"/>
    <n v="2013"/>
    <n v="16"/>
    <n v="16"/>
    <n v="20.8"/>
    <n v="15.1"/>
    <n v="5.7000000000000011"/>
    <x v="1"/>
    <x v="5"/>
  </r>
  <r>
    <n v="298"/>
    <s v="CRDA AMAIRIA"/>
    <n v="725135"/>
    <x v="6"/>
    <n v="86"/>
    <x v="1"/>
    <x v="10"/>
    <x v="3"/>
    <x v="3"/>
    <n v="1982"/>
    <n v="12"/>
    <n v="12"/>
    <n v="19.8"/>
    <n v="19.8"/>
    <n v="0"/>
    <x v="1"/>
    <x v="5"/>
  </r>
  <r>
    <n v="300"/>
    <s v="Hôpital FOUSANA"/>
    <n v="722150"/>
    <x v="6"/>
    <n v="86"/>
    <x v="1"/>
    <x v="5"/>
    <x v="3"/>
    <x v="3"/>
    <n v="1982"/>
    <n v="7.3"/>
    <n v="7.3"/>
    <n v="11.9"/>
    <n v="11.9"/>
    <n v="0"/>
    <x v="1"/>
    <x v="5"/>
  </r>
  <r>
    <n v="302"/>
    <s v="GDA RABAIIA"/>
    <n v="709140"/>
    <x v="6"/>
    <n v="86"/>
    <x v="1"/>
    <x v="10"/>
    <x v="3"/>
    <x v="3"/>
    <n v="2015"/>
    <n v="8"/>
    <n v="8"/>
    <n v="0"/>
    <n v="0"/>
    <n v="0"/>
    <x v="1"/>
    <x v="5"/>
  </r>
  <r>
    <n v="304"/>
    <s v="CGG GOLAA"/>
    <n v="922570"/>
    <x v="12"/>
    <m/>
    <x v="3"/>
    <x v="8"/>
    <x v="3"/>
    <x v="3"/>
    <n v="1972"/>
    <n v="5.5"/>
    <n v="5.5"/>
    <n v="0"/>
    <n v="0"/>
    <n v="0"/>
    <x v="1"/>
    <x v="5"/>
  </r>
  <r>
    <n v="305"/>
    <s v="CGG JEMNA"/>
    <n v="923140"/>
    <x v="12"/>
    <m/>
    <x v="3"/>
    <x v="8"/>
    <x v="3"/>
    <x v="3"/>
    <n v="2012"/>
    <n v="5.5"/>
    <n v="5.5"/>
    <n v="0"/>
    <n v="0"/>
    <n v="0"/>
    <x v="1"/>
    <x v="5"/>
  </r>
  <r>
    <n v="309"/>
    <s v="Goupe de sante hassi frid"/>
    <n v="703110"/>
    <x v="6"/>
    <n v="86"/>
    <x v="1"/>
    <x v="5"/>
    <x v="3"/>
    <x v="3"/>
    <n v="2017"/>
    <n v="7.2"/>
    <n v="7.2"/>
    <n v="11.8"/>
    <n v="10.199999999999999"/>
    <n v="1.6000000000000014"/>
    <x v="1"/>
    <x v="5"/>
  </r>
  <r>
    <n v="310"/>
    <s v="Centre SERT FORMATION ENERGIE"/>
    <n v="954600"/>
    <x v="34"/>
    <n v="98"/>
    <x v="3"/>
    <x v="5"/>
    <x v="3"/>
    <x v="3"/>
    <n v="2017"/>
    <n v="14.3"/>
    <n v="14.3"/>
    <n v="20.09"/>
    <n v="12.6"/>
    <n v="7.49"/>
    <x v="1"/>
    <x v="5"/>
  </r>
  <r>
    <n v="313"/>
    <s v="Lycée Américain"/>
    <n v="216351"/>
    <x v="28"/>
    <n v="69"/>
    <x v="4"/>
    <x v="5"/>
    <x v="3"/>
    <x v="3"/>
    <n v="2008"/>
    <n v="150.41499999999999"/>
    <n v="150.41499999999999"/>
    <n v="201.136"/>
    <n v="180.4"/>
    <n v="20.736000000000001"/>
    <x v="1"/>
    <x v="5"/>
  </r>
  <r>
    <n v="314"/>
    <s v="BSB TOYOTA"/>
    <n v="226530"/>
    <x v="28"/>
    <n v="69"/>
    <x v="4"/>
    <x v="5"/>
    <x v="3"/>
    <x v="3"/>
    <n v="2012"/>
    <n v="11.13"/>
    <n v="11.13"/>
    <n v="7.6"/>
    <n v="5.7"/>
    <n v="2"/>
    <x v="1"/>
    <x v="5"/>
  </r>
  <r>
    <n v="315"/>
    <s v="Centre de formation"/>
    <n v="204705"/>
    <x v="36"/>
    <m/>
    <x v="4"/>
    <x v="10"/>
    <x v="3"/>
    <x v="3"/>
    <n v="2017"/>
    <n v="10"/>
    <n v="10"/>
    <n v="0"/>
    <n v="0"/>
    <n v="0"/>
    <x v="1"/>
    <x v="5"/>
  </r>
  <r>
    <n v="316"/>
    <s v="Ste Alimentaire méditerranée"/>
    <n v="199800"/>
    <x v="36"/>
    <m/>
    <x v="4"/>
    <x v="10"/>
    <x v="3"/>
    <x v="3"/>
    <n v="2015"/>
    <n v="20.100000000000001"/>
    <n v="20.100000000000001"/>
    <n v="0"/>
    <n v="0"/>
    <n v="0"/>
    <x v="1"/>
    <x v="5"/>
  </r>
  <r>
    <n v="318"/>
    <s v="STE MED FRUITS"/>
    <n v="134820"/>
    <x v="27"/>
    <n v="62"/>
    <x v="4"/>
    <x v="8"/>
    <x v="3"/>
    <x v="3"/>
    <n v="2021"/>
    <n v="172.8"/>
    <n v="172.8"/>
    <n v="0"/>
    <n v="0"/>
    <n v="0"/>
    <x v="1"/>
    <x v="5"/>
  </r>
  <r>
    <n v="319"/>
    <s v="SOTIEM"/>
    <n v="133520"/>
    <x v="27"/>
    <n v="62"/>
    <x v="4"/>
    <x v="9"/>
    <x v="3"/>
    <x v="3"/>
    <n v="2021"/>
    <n v="21.6"/>
    <n v="21.6"/>
    <n v="0"/>
    <n v="0"/>
    <n v="0"/>
    <x v="1"/>
    <x v="5"/>
  </r>
  <r>
    <n v="320"/>
    <s v="Ste compto"/>
    <n v="163660"/>
    <x v="27"/>
    <n v="62"/>
    <x v="4"/>
    <x v="5"/>
    <x v="3"/>
    <x v="3"/>
    <n v="2019"/>
    <n v="35.840000000000003"/>
    <n v="35.840000000000003"/>
    <n v="0"/>
    <n v="0"/>
    <n v="0"/>
    <x v="1"/>
    <x v="5"/>
  </r>
  <r>
    <n v="322"/>
    <s v="STE Afrique froid"/>
    <n v="274143"/>
    <x v="39"/>
    <n v="66"/>
    <x v="4"/>
    <x v="9"/>
    <x v="3"/>
    <x v="3"/>
    <n v="2020"/>
    <n v="19.8"/>
    <n v="19.8"/>
    <n v="0"/>
    <n v="0"/>
    <n v="0"/>
    <x v="1"/>
    <x v="5"/>
  </r>
  <r>
    <n v="323"/>
    <s v="Ginen2"/>
    <n v="279230"/>
    <x v="39"/>
    <n v="66"/>
    <x v="4"/>
    <x v="10"/>
    <x v="3"/>
    <x v="3"/>
    <n v="2021"/>
    <n v="75.3"/>
    <n v="75.3"/>
    <n v="0"/>
    <n v="0"/>
    <n v="0"/>
    <x v="1"/>
    <x v="5"/>
  </r>
  <r>
    <n v="324"/>
    <s v="Ginen 1"/>
    <n v="279225"/>
    <x v="39"/>
    <n v="66"/>
    <x v="4"/>
    <x v="10"/>
    <x v="3"/>
    <x v="3"/>
    <n v="2020"/>
    <n v="78.400000000000006"/>
    <n v="78.400000000000006"/>
    <n v="0"/>
    <n v="0"/>
    <n v="0"/>
    <x v="1"/>
    <x v="5"/>
  </r>
  <r>
    <n v="325"/>
    <s v="Genen 4"/>
    <n v="279334"/>
    <x v="39"/>
    <n v="66"/>
    <x v="4"/>
    <x v="10"/>
    <x v="3"/>
    <x v="3"/>
    <n v="2020"/>
    <n v="65"/>
    <n v="65"/>
    <n v="0"/>
    <n v="0"/>
    <n v="0"/>
    <x v="1"/>
    <x v="5"/>
  </r>
  <r>
    <n v="326"/>
    <s v="Genen 3"/>
    <n v="279235"/>
    <x v="39"/>
    <n v="66"/>
    <x v="4"/>
    <x v="10"/>
    <x v="3"/>
    <x v="3"/>
    <n v="2020"/>
    <n v="105.19"/>
    <n v="105.19"/>
    <n v="0"/>
    <n v="0"/>
    <n v="0"/>
    <x v="1"/>
    <x v="5"/>
  </r>
  <r>
    <n v="327"/>
    <s v="ISGI SFAX"/>
    <n v="850250"/>
    <x v="9"/>
    <n v="87"/>
    <x v="2"/>
    <x v="5"/>
    <x v="3"/>
    <x v="3"/>
    <n v="2022"/>
    <n v="70.52"/>
    <n v="70.52"/>
    <n v="0"/>
    <n v="0"/>
    <n v="0"/>
    <x v="1"/>
    <x v="5"/>
  </r>
  <r>
    <n v="328"/>
    <s v="Tasmid"/>
    <n v="285065"/>
    <x v="39"/>
    <n v="66"/>
    <x v="4"/>
    <x v="1"/>
    <x v="3"/>
    <x v="3"/>
    <n v="2017"/>
    <n v="63"/>
    <n v="63"/>
    <n v="12.4"/>
    <n v="12.4"/>
    <n v="1"/>
    <x v="1"/>
    <x v="5"/>
  </r>
  <r>
    <n v="329"/>
    <s v="Shell morneg"/>
    <n v="137530"/>
    <x v="27"/>
    <n v="62"/>
    <x v="4"/>
    <x v="5"/>
    <x v="3"/>
    <x v="3"/>
    <n v="2019"/>
    <n v="55.9"/>
    <n v="55.9"/>
    <n v="12.829000000000001"/>
    <n v="10.17"/>
    <n v="2.657"/>
    <x v="1"/>
    <x v="5"/>
  </r>
  <r>
    <n v="330"/>
    <s v="ANME"/>
    <n v="28020"/>
    <x v="7"/>
    <n v="60"/>
    <x v="4"/>
    <x v="9"/>
    <x v="3"/>
    <x v="3"/>
    <n v="2016"/>
    <n v="9"/>
    <n v="9"/>
    <n v="14.08"/>
    <n v="14.08"/>
    <n v="1"/>
    <x v="1"/>
    <x v="5"/>
  </r>
  <r>
    <n v="331"/>
    <s v="ANME"/>
    <n v="28020"/>
    <x v="7"/>
    <n v="60"/>
    <x v="4"/>
    <x v="5"/>
    <x v="3"/>
    <x v="3"/>
    <n v="2016"/>
    <n v="7.56"/>
    <n v="7.56"/>
    <n v="12.2"/>
    <n v="12.2"/>
    <n v="1"/>
    <x v="1"/>
    <x v="5"/>
  </r>
  <r>
    <n v="332"/>
    <s v="ANME"/>
    <n v="28020"/>
    <x v="7"/>
    <n v="60"/>
    <x v="4"/>
    <x v="5"/>
    <x v="3"/>
    <x v="3"/>
    <n v="2016"/>
    <n v="3"/>
    <n v="3"/>
    <n v="4.2"/>
    <n v="4.2"/>
    <n v="1"/>
    <x v="1"/>
    <x v="5"/>
  </r>
  <r>
    <n v="333"/>
    <s v="ENIT"/>
    <n v="220000"/>
    <x v="7"/>
    <n v="60"/>
    <x v="4"/>
    <x v="5"/>
    <x v="3"/>
    <x v="3"/>
    <n v="2016"/>
    <n v="20"/>
    <n v="20"/>
    <n v="36"/>
    <n v="36"/>
    <n v="1"/>
    <x v="1"/>
    <x v="5"/>
  </r>
  <r>
    <n v="334"/>
    <s v="REEMI"/>
    <n v="257630"/>
    <x v="40"/>
    <n v="70"/>
    <x v="4"/>
    <x v="9"/>
    <x v="3"/>
    <x v="3"/>
    <n v="2020"/>
    <n v="19.8"/>
    <n v="19.8"/>
    <n v="0"/>
    <n v="0"/>
    <n v="0"/>
    <x v="1"/>
    <x v="5"/>
  </r>
  <r>
    <n v="335"/>
    <s v="Hôtel National"/>
    <n v="16220"/>
    <x v="7"/>
    <n v="60"/>
    <x v="4"/>
    <x v="5"/>
    <x v="3"/>
    <x v="3"/>
    <n v="2020"/>
    <n v="40"/>
    <n v="40"/>
    <n v="0"/>
    <n v="0"/>
    <n v="0"/>
    <x v="1"/>
    <x v="5"/>
  </r>
  <r>
    <n v="336"/>
    <s v="LYCÉE SPORTIF"/>
    <n v="60010"/>
    <x v="7"/>
    <n v="60"/>
    <x v="4"/>
    <x v="5"/>
    <x v="3"/>
    <x v="3"/>
    <n v="2019"/>
    <n v="30"/>
    <n v="30"/>
    <n v="0"/>
    <n v="0"/>
    <n v="0"/>
    <x v="1"/>
    <x v="5"/>
  </r>
  <r>
    <n v="337"/>
    <s v="Station VIVO ENERGIE"/>
    <n v="245035"/>
    <x v="40"/>
    <n v="70"/>
    <x v="4"/>
    <x v="5"/>
    <x v="3"/>
    <x v="3"/>
    <n v="2019"/>
    <n v="15.9"/>
    <n v="15.9"/>
    <n v="19.908000000000001"/>
    <n v="12.848000000000001"/>
    <n v="7.06"/>
    <x v="1"/>
    <x v="5"/>
  </r>
  <r>
    <n v="338"/>
    <s v="Bibliothèque nationale"/>
    <n v="240485"/>
    <x v="40"/>
    <n v="70"/>
    <x v="4"/>
    <x v="5"/>
    <x v="3"/>
    <x v="3"/>
    <n v="2020"/>
    <n v="80.3"/>
    <n v="80.3"/>
    <n v="0"/>
    <n v="0"/>
    <n v="0"/>
    <x v="1"/>
    <x v="5"/>
  </r>
  <r>
    <n v="339"/>
    <s v="CSFEMEBT"/>
    <n v="38470"/>
    <x v="7"/>
    <n v="60"/>
    <x v="4"/>
    <x v="5"/>
    <x v="3"/>
    <x v="3"/>
    <n v="2019"/>
    <n v="5.4"/>
    <n v="5.4"/>
    <n v="5.9"/>
    <n v="5.9"/>
    <n v="1"/>
    <x v="1"/>
    <x v="5"/>
  </r>
  <r>
    <n v="340"/>
    <s v="CSFEMEBT"/>
    <n v="38470"/>
    <x v="7"/>
    <n v="60"/>
    <x v="4"/>
    <x v="5"/>
    <x v="3"/>
    <x v="3"/>
    <n v="2017"/>
    <n v="2.9"/>
    <n v="2.9"/>
    <n v="4"/>
    <n v="4"/>
    <n v="1"/>
    <x v="1"/>
    <x v="5"/>
  </r>
  <r>
    <n v="341"/>
    <s v="CSFEMEBT"/>
    <n v="48470"/>
    <x v="7"/>
    <n v="60"/>
    <x v="4"/>
    <x v="5"/>
    <x v="3"/>
    <x v="3"/>
    <n v="2015"/>
    <n v="3.3"/>
    <n v="3.3"/>
    <n v="4.0999999999999996"/>
    <n v="4.0999999999999996"/>
    <n v="1"/>
    <x v="1"/>
    <x v="5"/>
  </r>
  <r>
    <n v="342"/>
    <s v="CSFEK"/>
    <n v="673230"/>
    <x v="22"/>
    <m/>
    <x v="5"/>
    <x v="5"/>
    <x v="3"/>
    <x v="3"/>
    <n v="2019"/>
    <n v="5.36"/>
    <n v="5.36"/>
    <n v="5.73"/>
    <n v="5.73"/>
    <n v="1"/>
    <x v="1"/>
    <x v="5"/>
  </r>
  <r>
    <n v="343"/>
    <s v="CSFEK"/>
    <n v="673230"/>
    <x v="22"/>
    <m/>
    <x v="5"/>
    <x v="5"/>
    <x v="3"/>
    <x v="3"/>
    <n v="2018"/>
    <n v="5.36"/>
    <n v="5.36"/>
    <n v="7.6"/>
    <n v="7.6"/>
    <n v="1"/>
    <x v="1"/>
    <x v="5"/>
  </r>
  <r>
    <n v="344"/>
    <s v="CSFEK"/>
    <n v="673230"/>
    <x v="22"/>
    <m/>
    <x v="5"/>
    <x v="5"/>
    <x v="3"/>
    <x v="3"/>
    <n v="2017"/>
    <n v="2.4"/>
    <n v="2.4"/>
    <n v="3.4"/>
    <n v="3.4"/>
    <n v="1"/>
    <x v="1"/>
    <x v="5"/>
  </r>
  <r>
    <n v="345"/>
    <s v="Garde nationale ouina"/>
    <n v="50800"/>
    <x v="7"/>
    <n v="60"/>
    <x v="4"/>
    <x v="5"/>
    <x v="3"/>
    <x v="3"/>
    <n v="2020"/>
    <n v="16.12"/>
    <n v="16.12"/>
    <n v="0"/>
    <n v="0"/>
    <n v="0"/>
    <x v="1"/>
    <x v="5"/>
  </r>
  <r>
    <n v="346"/>
    <s v="Hôpital kelibia"/>
    <n v="412650"/>
    <x v="20"/>
    <m/>
    <x v="0"/>
    <x v="5"/>
    <x v="3"/>
    <x v="3"/>
    <n v="2021"/>
    <n v="50.22"/>
    <n v="50.22"/>
    <n v="0"/>
    <n v="0"/>
    <n v="0"/>
    <x v="1"/>
    <x v="5"/>
  </r>
  <r>
    <n v="347"/>
    <s v="Ste tozaghran"/>
    <n v="418820"/>
    <x v="20"/>
    <m/>
    <x v="0"/>
    <x v="10"/>
    <x v="3"/>
    <x v="3"/>
    <n v="2020"/>
    <n v="418.28"/>
    <n v="418.28"/>
    <n v="0"/>
    <n v="0"/>
    <n v="0"/>
    <x v="1"/>
    <x v="5"/>
  </r>
  <r>
    <n v="348"/>
    <s v="Ste yassine"/>
    <n v="418900"/>
    <x v="20"/>
    <m/>
    <x v="0"/>
    <x v="10"/>
    <x v="3"/>
    <x v="3"/>
    <n v="2020"/>
    <n v="188.02500000000001"/>
    <n v="188.02500000000001"/>
    <n v="0"/>
    <n v="0"/>
    <n v="0"/>
    <x v="1"/>
    <x v="5"/>
  </r>
  <r>
    <n v="349"/>
    <s v="Henkel Tunisie"/>
    <n v="869040"/>
    <x v="8"/>
    <n v="91"/>
    <x v="2"/>
    <x v="1"/>
    <x v="3"/>
    <x v="3"/>
    <n v="2020"/>
    <n v="191"/>
    <n v="191"/>
    <n v="0"/>
    <n v="0"/>
    <n v="0"/>
    <x v="1"/>
    <x v="5"/>
  </r>
  <r>
    <n v="7"/>
    <s v="Armatech"/>
    <n v="298672"/>
    <x v="0"/>
    <n v="71"/>
    <x v="0"/>
    <x v="7"/>
    <x v="3"/>
    <x v="3"/>
    <n v="2018"/>
    <n v="120"/>
    <n v="120"/>
    <n v="30.439"/>
    <n v="12.96"/>
    <n v="17.478999999999999"/>
    <x v="1"/>
    <x v="6"/>
  </r>
  <r>
    <n v="13"/>
    <s v="MIC"/>
    <n v="322296"/>
    <x v="15"/>
    <n v="73"/>
    <x v="0"/>
    <x v="11"/>
    <x v="3"/>
    <x v="3"/>
    <n v="2017"/>
    <n v="39.875"/>
    <n v="39.875"/>
    <n v="56.87"/>
    <n v="0"/>
    <n v="56.87"/>
    <x v="1"/>
    <x v="6"/>
  </r>
  <r>
    <n v="14"/>
    <s v="Tunicotex"/>
    <n v="390110"/>
    <x v="35"/>
    <n v="78"/>
    <x v="0"/>
    <x v="11"/>
    <x v="3"/>
    <x v="3"/>
    <n v="2019"/>
    <n v="235"/>
    <n v="235"/>
    <n v="160"/>
    <n v="160"/>
    <n v="0"/>
    <x v="1"/>
    <x v="6"/>
  </r>
  <r>
    <n v="15"/>
    <s v="Tunicotex"/>
    <n v="390111"/>
    <x v="35"/>
    <n v="78"/>
    <x v="0"/>
    <x v="11"/>
    <x v="3"/>
    <x v="3"/>
    <n v="2020"/>
    <n v="515"/>
    <n v="515"/>
    <n v="0"/>
    <n v="0"/>
    <n v="0"/>
    <x v="1"/>
    <x v="6"/>
  </r>
  <r>
    <n v="16"/>
    <s v="Taissir agricole"/>
    <n v="399660"/>
    <x v="35"/>
    <n v="78"/>
    <x v="0"/>
    <x v="10"/>
    <x v="3"/>
    <x v="3"/>
    <n v="2018"/>
    <n v="220"/>
    <n v="220"/>
    <n v="0"/>
    <n v="0"/>
    <n v="0"/>
    <x v="1"/>
    <x v="6"/>
  </r>
  <r>
    <n v="22"/>
    <s v="ONAS"/>
    <n v="355210"/>
    <x v="19"/>
    <n v="77"/>
    <x v="0"/>
    <x v="10"/>
    <x v="3"/>
    <x v="3"/>
    <n v="2020"/>
    <n v="121"/>
    <n v="121"/>
    <n v="0"/>
    <n v="0"/>
    <n v="0"/>
    <x v="1"/>
    <x v="6"/>
  </r>
  <r>
    <n v="23"/>
    <s v="Commune Nabeul"/>
    <n v="356031"/>
    <x v="19"/>
    <n v="77"/>
    <x v="0"/>
    <x v="9"/>
    <x v="3"/>
    <x v="3"/>
    <n v="2018"/>
    <n v="37.5"/>
    <n v="37.5"/>
    <n v="0"/>
    <n v="0"/>
    <n v="0"/>
    <x v="1"/>
    <x v="6"/>
  </r>
  <r>
    <n v="24"/>
    <s v="Salah toumi"/>
    <n v="358151"/>
    <x v="19"/>
    <n v="77"/>
    <x v="0"/>
    <x v="10"/>
    <x v="3"/>
    <x v="3"/>
    <n v="2018"/>
    <n v="19.5"/>
    <n v="19.5"/>
    <n v="31.2"/>
    <n v="11.3"/>
    <n v="19.899999999999999"/>
    <x v="1"/>
    <x v="6"/>
  </r>
  <r>
    <n v="25"/>
    <s v="Emna"/>
    <n v="369005"/>
    <x v="19"/>
    <n v="77"/>
    <x v="0"/>
    <x v="8"/>
    <x v="3"/>
    <x v="3"/>
    <n v="2019"/>
    <n v="149.81"/>
    <n v="149.81"/>
    <n v="152.56"/>
    <n v="152.56"/>
    <n v="0"/>
    <x v="1"/>
    <x v="6"/>
  </r>
  <r>
    <n v="26"/>
    <s v="École nationale de comondo"/>
    <n v="431050"/>
    <x v="16"/>
    <n v="74"/>
    <x v="6"/>
    <x v="5"/>
    <x v="3"/>
    <x v="3"/>
    <n v="2020"/>
    <n v="151"/>
    <n v="151"/>
    <n v="0"/>
    <n v="0"/>
    <n v="0"/>
    <x v="1"/>
    <x v="6"/>
  </r>
  <r>
    <n v="27"/>
    <s v="Poulailler bouzid"/>
    <n v="369025"/>
    <x v="19"/>
    <n v="77"/>
    <x v="0"/>
    <x v="10"/>
    <x v="3"/>
    <x v="3"/>
    <n v="2017"/>
    <n v="40"/>
    <n v="40"/>
    <n v="192.08"/>
    <n v="153.66"/>
    <n v="38.420000000000016"/>
    <x v="1"/>
    <x v="6"/>
  </r>
  <r>
    <n v="28"/>
    <s v="Ettaoufik1"/>
    <n v="434122"/>
    <x v="16"/>
    <n v="74"/>
    <x v="6"/>
    <x v="10"/>
    <x v="3"/>
    <x v="3"/>
    <n v="2020"/>
    <n v="187.3"/>
    <n v="187.3"/>
    <n v="0"/>
    <n v="0"/>
    <n v="0"/>
    <x v="1"/>
    <x v="6"/>
  </r>
  <r>
    <n v="29"/>
    <s v="Société Aziz et Mariem"/>
    <n v="429286"/>
    <x v="16"/>
    <n v="74"/>
    <x v="6"/>
    <x v="10"/>
    <x v="3"/>
    <x v="3"/>
    <n v="2019"/>
    <n v="45.6"/>
    <n v="45.6"/>
    <n v="44"/>
    <n v="29"/>
    <n v="15"/>
    <x v="1"/>
    <x v="6"/>
  </r>
  <r>
    <n v="31"/>
    <s v="Ettaoufik2"/>
    <n v="434123"/>
    <x v="16"/>
    <n v="74"/>
    <x v="6"/>
    <x v="10"/>
    <x v="3"/>
    <x v="3"/>
    <n v="2020"/>
    <n v="213"/>
    <n v="213"/>
    <n v="0"/>
    <n v="0"/>
    <n v="0"/>
    <x v="1"/>
    <x v="6"/>
  </r>
  <r>
    <n v="32"/>
    <s v="Ettaoufik3"/>
    <n v="434121"/>
    <x v="16"/>
    <n v="74"/>
    <x v="6"/>
    <x v="10"/>
    <x v="3"/>
    <x v="3"/>
    <n v="2020"/>
    <n v="213"/>
    <n v="213"/>
    <n v="0"/>
    <n v="0"/>
    <n v="0"/>
    <x v="1"/>
    <x v="6"/>
  </r>
  <r>
    <n v="33"/>
    <s v="Testour 1"/>
    <n v="438088"/>
    <x v="16"/>
    <n v="74"/>
    <x v="6"/>
    <x v="10"/>
    <x v="3"/>
    <x v="3"/>
    <n v="2020"/>
    <n v="310"/>
    <n v="310"/>
    <n v="0"/>
    <n v="0"/>
    <n v="0"/>
    <x v="1"/>
    <x v="6"/>
  </r>
  <r>
    <n v="34"/>
    <s v="Testour 2"/>
    <n v="438149"/>
    <x v="16"/>
    <n v="74"/>
    <x v="6"/>
    <x v="10"/>
    <x v="3"/>
    <x v="3"/>
    <n v="2020"/>
    <n v="310.08"/>
    <n v="310.08"/>
    <n v="0"/>
    <n v="0"/>
    <n v="0"/>
    <x v="1"/>
    <x v="6"/>
  </r>
  <r>
    <n v="35"/>
    <s v="Testour 3"/>
    <n v="438093"/>
    <x v="16"/>
    <n v="74"/>
    <x v="6"/>
    <x v="10"/>
    <x v="3"/>
    <x v="3"/>
    <n v="2020"/>
    <n v="310.08"/>
    <n v="310.08"/>
    <n v="0"/>
    <n v="0"/>
    <n v="0"/>
    <x v="1"/>
    <x v="6"/>
  </r>
  <r>
    <n v="36"/>
    <s v="Hôpital"/>
    <n v="460010"/>
    <x v="21"/>
    <m/>
    <x v="6"/>
    <x v="5"/>
    <x v="3"/>
    <x v="3"/>
    <n v="2020"/>
    <n v="33.299999999999997"/>
    <n v="33.200000000000003"/>
    <n v="0"/>
    <n v="0"/>
    <n v="0"/>
    <x v="1"/>
    <x v="6"/>
  </r>
  <r>
    <n v="37"/>
    <s v="Société essaada"/>
    <n v="456830"/>
    <x v="21"/>
    <m/>
    <x v="6"/>
    <x v="8"/>
    <x v="3"/>
    <x v="3"/>
    <n v="2020"/>
    <n v="53.2"/>
    <n v="53.3"/>
    <n v="0"/>
    <n v="0"/>
    <n v="0"/>
    <x v="1"/>
    <x v="6"/>
  </r>
  <r>
    <n v="40"/>
    <s v="Société ezzouhour"/>
    <n v="456050"/>
    <x v="21"/>
    <m/>
    <x v="6"/>
    <x v="8"/>
    <x v="3"/>
    <x v="3"/>
    <n v="2019"/>
    <n v="41"/>
    <n v="41"/>
    <n v="0"/>
    <n v="0"/>
    <n v="0"/>
    <x v="1"/>
    <x v="6"/>
  </r>
  <r>
    <n v="41"/>
    <s v="Kokam+"/>
    <n v="528676"/>
    <x v="32"/>
    <n v="72"/>
    <x v="6"/>
    <x v="10"/>
    <x v="3"/>
    <x v="3"/>
    <n v="2018"/>
    <n v="274.27"/>
    <n v="274.27"/>
    <n v="612.95899999999995"/>
    <n v="445.31599999999997"/>
    <n v="167.64299999999997"/>
    <x v="1"/>
    <x v="6"/>
  </r>
  <r>
    <n v="42"/>
    <s v="Collège makthar"/>
    <n v="504065"/>
    <x v="32"/>
    <n v="72"/>
    <x v="6"/>
    <x v="5"/>
    <x v="3"/>
    <x v="3"/>
    <n v="2016"/>
    <n v="35"/>
    <n v="35"/>
    <n v="38.229999999999997"/>
    <n v="26.69"/>
    <n v="11.539999999999996"/>
    <x v="1"/>
    <x v="6"/>
  </r>
  <r>
    <n v="43"/>
    <s v="hypermarche Geant"/>
    <n v="94520"/>
    <x v="41"/>
    <n v="61"/>
    <x v="4"/>
    <x v="5"/>
    <x v="3"/>
    <x v="3"/>
    <n v="2020"/>
    <n v="1700"/>
    <n v="1700"/>
    <n v="0"/>
    <n v="0"/>
    <n v="0"/>
    <x v="1"/>
    <x v="6"/>
  </r>
  <r>
    <n v="44"/>
    <s v="IHE"/>
    <n v="22070"/>
    <x v="7"/>
    <n v="60"/>
    <x v="4"/>
    <x v="5"/>
    <x v="3"/>
    <x v="3"/>
    <n v="2020"/>
    <n v="27"/>
    <n v="27"/>
    <n v="0"/>
    <n v="0"/>
    <n v="0"/>
    <x v="1"/>
    <x v="6"/>
  </r>
  <r>
    <n v="46"/>
    <s v="SBF"/>
    <n v="44060"/>
    <x v="7"/>
    <n v="60"/>
    <x v="4"/>
    <x v="5"/>
    <x v="3"/>
    <x v="3"/>
    <n v="2020"/>
    <n v="22.68"/>
    <n v="22.67"/>
    <n v="0"/>
    <n v="0"/>
    <n v="0"/>
    <x v="1"/>
    <x v="6"/>
  </r>
  <r>
    <n v="47"/>
    <s v="SS Utique"/>
    <n v="327730"/>
    <x v="15"/>
    <n v="73"/>
    <x v="0"/>
    <x v="5"/>
    <x v="3"/>
    <x v="3"/>
    <n v="2020"/>
    <n v="48"/>
    <n v="48"/>
    <n v="0"/>
    <n v="0"/>
    <n v="0"/>
    <x v="1"/>
    <x v="6"/>
  </r>
  <r>
    <n v="48"/>
    <s v="Les jardins du Lac GP9"/>
    <n v="216116"/>
    <x v="7"/>
    <n v="60"/>
    <x v="4"/>
    <x v="5"/>
    <x v="3"/>
    <x v="3"/>
    <n v="2018"/>
    <n v="47.08"/>
    <n v="47.08"/>
    <n v="65.319000000000003"/>
    <n v="1"/>
    <n v="64.319000000000003"/>
    <x v="1"/>
    <x v="6"/>
  </r>
  <r>
    <n v="49"/>
    <s v="Grombalia A1"/>
    <n v="397600"/>
    <x v="35"/>
    <n v="78"/>
    <x v="0"/>
    <x v="5"/>
    <x v="3"/>
    <x v="3"/>
    <n v="2018"/>
    <n v="36.6"/>
    <n v="36.6"/>
    <n v="28.61"/>
    <n v="1"/>
    <n v="27.61"/>
    <x v="1"/>
    <x v="6"/>
  </r>
  <r>
    <n v="50"/>
    <s v="Station total ELjem"/>
    <n v="668019"/>
    <x v="13"/>
    <n v="82"/>
    <x v="5"/>
    <x v="5"/>
    <x v="3"/>
    <x v="3"/>
    <n v="2018"/>
    <n v="62.7"/>
    <n v="62.7"/>
    <n v="86.313999999999993"/>
    <n v="1"/>
    <n v="85.313999999999993"/>
    <x v="1"/>
    <x v="6"/>
  </r>
  <r>
    <n v="51"/>
    <s v="Station EL Borgine"/>
    <n v="584247"/>
    <x v="33"/>
    <n v="81"/>
    <x v="5"/>
    <x v="5"/>
    <x v="3"/>
    <x v="3"/>
    <n v="2019"/>
    <n v="67.78"/>
    <n v="67.78"/>
    <n v="55.433"/>
    <n v="1"/>
    <n v="54.433"/>
    <x v="1"/>
    <x v="6"/>
  </r>
  <r>
    <n v="52"/>
    <s v="Station Andalous"/>
    <n v="94880"/>
    <x v="41"/>
    <n v="61"/>
    <x v="4"/>
    <x v="5"/>
    <x v="3"/>
    <x v="3"/>
    <n v="2020"/>
    <n v="25.5"/>
    <n v="25.5"/>
    <n v="0"/>
    <n v="0"/>
    <n v="0"/>
    <x v="1"/>
    <x v="6"/>
  </r>
  <r>
    <n v="53"/>
    <s v="Étiquettes et Accessoires"/>
    <n v="74510"/>
    <x v="41"/>
    <n v="61"/>
    <x v="4"/>
    <x v="11"/>
    <x v="3"/>
    <x v="3"/>
    <n v="2021"/>
    <n v="70.349999999999994"/>
    <n v="70.349999999999994"/>
    <n v="0"/>
    <n v="0"/>
    <n v="0"/>
    <x v="1"/>
    <x v="6"/>
  </r>
  <r>
    <n v="54"/>
    <s v="Bouchamaoui A R Industries"/>
    <n v="40010"/>
    <x v="7"/>
    <n v="60"/>
    <x v="4"/>
    <x v="5"/>
    <x v="3"/>
    <x v="3"/>
    <n v="2021"/>
    <n v="72"/>
    <n v="72"/>
    <n v="0"/>
    <n v="0"/>
    <n v="0"/>
    <x v="1"/>
    <x v="6"/>
  </r>
  <r>
    <n v="55"/>
    <s v="Albuhaira invest"/>
    <n v="50360"/>
    <x v="7"/>
    <n v="60"/>
    <x v="4"/>
    <x v="5"/>
    <x v="3"/>
    <x v="3"/>
    <n v="2021"/>
    <n v="14"/>
    <n v="14"/>
    <n v="0"/>
    <n v="0"/>
    <n v="0"/>
    <x v="1"/>
    <x v="6"/>
  </r>
  <r>
    <n v="56"/>
    <s v="Innorpi"/>
    <n v="26270"/>
    <x v="7"/>
    <n v="60"/>
    <x v="4"/>
    <x v="5"/>
    <x v="3"/>
    <x v="3"/>
    <n v="2021"/>
    <n v="40"/>
    <n v="40"/>
    <n v="50.843000000000004"/>
    <n v="39.5"/>
    <n v="11.343000000000004"/>
    <x v="1"/>
    <x v="6"/>
  </r>
  <r>
    <n v="57"/>
    <s v="APIA"/>
    <n v="26310"/>
    <x v="7"/>
    <n v="60"/>
    <x v="4"/>
    <x v="5"/>
    <x v="3"/>
    <x v="3"/>
    <n v="2020"/>
    <n v="10"/>
    <n v="10"/>
    <n v="8.1"/>
    <n v="2.13"/>
    <n v="5.97"/>
    <x v="1"/>
    <x v="6"/>
  </r>
  <r>
    <n v="58"/>
    <s v="OMMP"/>
    <n v="215075"/>
    <x v="28"/>
    <n v="69"/>
    <x v="4"/>
    <x v="5"/>
    <x v="3"/>
    <x v="3"/>
    <n v="2020"/>
    <n v="600"/>
    <n v="600"/>
    <n v="560"/>
    <n v="560"/>
    <n v="0"/>
    <x v="1"/>
    <x v="6"/>
  </r>
  <r>
    <n v="59"/>
    <s v="Sndp nechi"/>
    <n v="36830"/>
    <x v="7"/>
    <n v="60"/>
    <x v="4"/>
    <x v="5"/>
    <x v="3"/>
    <x v="3"/>
    <n v="2019"/>
    <n v="6"/>
    <n v="6"/>
    <n v="1.5"/>
    <n v="1"/>
    <n v="0.5"/>
    <x v="1"/>
    <x v="6"/>
  </r>
  <r>
    <n v="61"/>
    <s v="BSB SA toyota"/>
    <n v="226530"/>
    <x v="28"/>
    <n v="69"/>
    <x v="4"/>
    <x v="5"/>
    <x v="3"/>
    <x v="3"/>
    <n v="2015"/>
    <n v="10"/>
    <n v="10"/>
    <n v="0"/>
    <n v="0"/>
    <n v="0"/>
    <x v="1"/>
    <x v="6"/>
  </r>
  <r>
    <n v="64"/>
    <s v="STE SELECT FRUITS"/>
    <n v="178800"/>
    <x v="36"/>
    <m/>
    <x v="4"/>
    <x v="10"/>
    <x v="3"/>
    <x v="3"/>
    <n v="2016"/>
    <n v="150.75"/>
    <n v="150.75"/>
    <n v="0"/>
    <n v="0"/>
    <n v="0"/>
    <x v="1"/>
    <x v="6"/>
  </r>
  <r>
    <n v="65"/>
    <s v="Sndp sidi khlifa"/>
    <n v="618341"/>
    <x v="37"/>
    <n v="80"/>
    <x v="5"/>
    <x v="5"/>
    <x v="3"/>
    <x v="3"/>
    <n v="2014"/>
    <n v="6"/>
    <n v="6"/>
    <n v="5.2"/>
    <n v="4.2"/>
    <n v="1"/>
    <x v="1"/>
    <x v="6"/>
  </r>
  <r>
    <n v="66"/>
    <s v="Sndp borjine"/>
    <n v="584249"/>
    <x v="33"/>
    <n v="81"/>
    <x v="5"/>
    <x v="5"/>
    <x v="3"/>
    <x v="3"/>
    <n v="2020"/>
    <n v="6.5"/>
    <n v="6.5"/>
    <n v="4.5999999999999996"/>
    <n v="3.9"/>
    <n v="0.69999999999999973"/>
    <x v="1"/>
    <x v="6"/>
  </r>
  <r>
    <n v="67"/>
    <s v="Sndp mahdia"/>
    <n v="668018"/>
    <x v="13"/>
    <n v="82"/>
    <x v="5"/>
    <x v="5"/>
    <x v="3"/>
    <x v="3"/>
    <n v="2012"/>
    <n v="6.9"/>
    <n v="6.9"/>
    <n v="6.5"/>
    <n v="5"/>
    <n v="1.5"/>
    <x v="1"/>
    <x v="6"/>
  </r>
  <r>
    <n v="70"/>
    <s v="Sndp souk lahad"/>
    <n v="545090"/>
    <x v="11"/>
    <m/>
    <x v="5"/>
    <x v="5"/>
    <x v="3"/>
    <x v="3"/>
    <n v="2013"/>
    <n v="6.5"/>
    <n v="6.5"/>
    <n v="0"/>
    <n v="0"/>
    <n v="0"/>
    <x v="1"/>
    <x v="6"/>
  </r>
  <r>
    <n v="71"/>
    <s v="Fawanis"/>
    <n v="548460"/>
    <x v="11"/>
    <m/>
    <x v="5"/>
    <x v="9"/>
    <x v="3"/>
    <x v="3"/>
    <n v="2014"/>
    <n v="68"/>
    <n v="68"/>
    <n v="0"/>
    <n v="0"/>
    <n v="0"/>
    <x v="1"/>
    <x v="6"/>
  </r>
  <r>
    <n v="73"/>
    <s v="Oriental"/>
    <n v="541440"/>
    <x v="11"/>
    <m/>
    <x v="5"/>
    <x v="9"/>
    <x v="3"/>
    <x v="3"/>
    <n v="2021"/>
    <n v="15"/>
    <n v="15"/>
    <n v="23"/>
    <n v="5"/>
    <n v="18"/>
    <x v="1"/>
    <x v="6"/>
  </r>
  <r>
    <n v="74"/>
    <s v="Cleers"/>
    <n v="537800"/>
    <x v="11"/>
    <m/>
    <x v="5"/>
    <x v="5"/>
    <x v="3"/>
    <x v="3"/>
    <n v="2016"/>
    <n v="21"/>
    <n v="21"/>
    <n v="14.5"/>
    <n v="2.9"/>
    <n v="11.6"/>
    <x v="1"/>
    <x v="6"/>
  </r>
  <r>
    <n v="76"/>
    <s v="Crt Sousse"/>
    <n v="542155"/>
    <x v="11"/>
    <m/>
    <x v="5"/>
    <x v="5"/>
    <x v="3"/>
    <x v="3"/>
    <n v="2019"/>
    <n v="10"/>
    <n v="10"/>
    <n v="10.7"/>
    <n v="10.7"/>
    <n v="0"/>
    <x v="1"/>
    <x v="6"/>
  </r>
  <r>
    <n v="81"/>
    <s v="Ifri-Sol"/>
    <n v="574145"/>
    <x v="37"/>
    <n v="80"/>
    <x v="5"/>
    <x v="9"/>
    <x v="3"/>
    <x v="3"/>
    <n v="2017"/>
    <n v="148"/>
    <n v="148"/>
    <n v="244.3"/>
    <n v="236.17"/>
    <n v="8.1300000000000239"/>
    <x v="1"/>
    <x v="6"/>
  </r>
  <r>
    <n v="82"/>
    <s v="Creomoda"/>
    <n v="566737"/>
    <x v="37"/>
    <n v="80"/>
    <x v="5"/>
    <x v="11"/>
    <x v="3"/>
    <x v="3"/>
    <n v="2012"/>
    <n v="50"/>
    <n v="50"/>
    <n v="0"/>
    <n v="0"/>
    <n v="0"/>
    <x v="1"/>
    <x v="6"/>
  </r>
  <r>
    <n v="84"/>
    <s v="Sodas"/>
    <n v="597030"/>
    <x v="33"/>
    <n v="81"/>
    <x v="5"/>
    <x v="10"/>
    <x v="3"/>
    <x v="3"/>
    <n v="2020"/>
    <n v="150"/>
    <n v="150"/>
    <n v="160.12"/>
    <n v="98.4"/>
    <n v="61.72"/>
    <x v="1"/>
    <x v="6"/>
  </r>
  <r>
    <n v="85"/>
    <s v="Issatex"/>
    <n v="597002"/>
    <x v="33"/>
    <n v="81"/>
    <x v="5"/>
    <x v="11"/>
    <x v="3"/>
    <x v="3"/>
    <n v="2017"/>
    <n v="85"/>
    <n v="85"/>
    <n v="0"/>
    <n v="0"/>
    <n v="0"/>
    <x v="1"/>
    <x v="6"/>
  </r>
  <r>
    <n v="86"/>
    <s v="Cettex"/>
    <n v="599005"/>
    <x v="33"/>
    <n v="81"/>
    <x v="5"/>
    <x v="5"/>
    <x v="3"/>
    <x v="3"/>
    <n v="2016"/>
    <n v="22"/>
    <n v="22"/>
    <n v="19.84"/>
    <n v="19.84"/>
    <n v="0"/>
    <x v="1"/>
    <x v="6"/>
  </r>
  <r>
    <n v="87"/>
    <s v="Faculté des langues"/>
    <n v="644291"/>
    <x v="13"/>
    <n v="82"/>
    <x v="5"/>
    <x v="5"/>
    <x v="3"/>
    <x v="3"/>
    <n v="2020"/>
    <n v="21"/>
    <n v="21"/>
    <n v="0"/>
    <n v="0"/>
    <n v="0"/>
    <x v="1"/>
    <x v="6"/>
  </r>
  <r>
    <n v="88"/>
    <s v="Faculté informatique"/>
    <n v="641520"/>
    <x v="13"/>
    <n v="82"/>
    <x v="5"/>
    <x v="5"/>
    <x v="3"/>
    <x v="3"/>
    <n v="2016"/>
    <n v="25"/>
    <n v="25"/>
    <n v="0"/>
    <n v="0"/>
    <n v="0"/>
    <x v="1"/>
    <x v="6"/>
  </r>
  <r>
    <n v="90"/>
    <s v="Cte salkta des métaux"/>
    <n v="650111"/>
    <x v="13"/>
    <n v="82"/>
    <x v="5"/>
    <x v="7"/>
    <x v="3"/>
    <x v="3"/>
    <n v="2020"/>
    <n v="6.24"/>
    <n v="6.24"/>
    <n v="0"/>
    <n v="0"/>
    <n v="0"/>
    <x v="1"/>
    <x v="6"/>
  </r>
  <r>
    <n v="92"/>
    <s v="Shams technologie"/>
    <n v="696450"/>
    <x v="18"/>
    <m/>
    <x v="5"/>
    <x v="5"/>
    <x v="3"/>
    <x v="3"/>
    <n v="2018"/>
    <n v="25"/>
    <n v="25"/>
    <n v="53.54"/>
    <n v="53.54"/>
    <n v="0"/>
    <x v="1"/>
    <x v="6"/>
  </r>
  <r>
    <n v="94"/>
    <s v="Hôpital laa"/>
    <n v="690200"/>
    <x v="18"/>
    <m/>
    <x v="5"/>
    <x v="5"/>
    <x v="3"/>
    <x v="3"/>
    <n v="2014"/>
    <n v="25.6"/>
    <n v="25.6"/>
    <n v="0"/>
    <n v="0"/>
    <n v="0"/>
    <x v="1"/>
    <x v="6"/>
  </r>
  <r>
    <n v="95"/>
    <s v="Couvoir okba"/>
    <n v="693780"/>
    <x v="22"/>
    <m/>
    <x v="5"/>
    <x v="8"/>
    <x v="3"/>
    <x v="3"/>
    <n v="2018"/>
    <n v="30.42"/>
    <n v="30.42"/>
    <n v="0"/>
    <n v="0"/>
    <n v="0"/>
    <x v="1"/>
    <x v="6"/>
  </r>
  <r>
    <n v="97"/>
    <s v="Hôpital hajeb laayoun"/>
    <n v="689100"/>
    <x v="22"/>
    <m/>
    <x v="5"/>
    <x v="5"/>
    <x v="3"/>
    <x v="3"/>
    <n v="2019"/>
    <n v="40"/>
    <n v="40"/>
    <n v="0"/>
    <n v="0"/>
    <n v="0"/>
    <x v="1"/>
    <x v="6"/>
  </r>
  <r>
    <n v="99"/>
    <s v="ISSATK"/>
    <n v="672550"/>
    <x v="22"/>
    <m/>
    <x v="5"/>
    <x v="5"/>
    <x v="3"/>
    <x v="3"/>
    <n v="2020"/>
    <n v="33.26"/>
    <n v="33.26"/>
    <n v="0"/>
    <n v="0"/>
    <n v="0"/>
    <x v="1"/>
    <x v="6"/>
  </r>
  <r>
    <n v="102"/>
    <s v="RBC"/>
    <n v="616650"/>
    <x v="23"/>
    <n v="84"/>
    <x v="5"/>
    <x v="11"/>
    <x v="3"/>
    <x v="3"/>
    <n v="2020"/>
    <n v="72"/>
    <n v="72"/>
    <n v="116.7"/>
    <n v="116.7"/>
    <n v="0"/>
    <x v="1"/>
    <x v="6"/>
  </r>
  <r>
    <n v="104"/>
    <s v="ENFAVET"/>
    <n v="621857"/>
    <x v="23"/>
    <n v="84"/>
    <x v="5"/>
    <x v="11"/>
    <x v="3"/>
    <x v="3"/>
    <n v="2018"/>
    <n v="97.2"/>
    <n v="97.2"/>
    <n v="0"/>
    <n v="0"/>
    <n v="0"/>
    <x v="1"/>
    <x v="6"/>
  </r>
  <r>
    <n v="106"/>
    <s v="Demconstruct"/>
    <n v="620570"/>
    <x v="23"/>
    <n v="84"/>
    <x v="5"/>
    <x v="7"/>
    <x v="3"/>
    <x v="3"/>
    <n v="2020"/>
    <n v="198.1"/>
    <n v="198.1"/>
    <n v="0"/>
    <n v="0"/>
    <n v="0"/>
    <x v="1"/>
    <x v="6"/>
  </r>
  <r>
    <n v="107"/>
    <s v="Demco knitwear"/>
    <n v="620345"/>
    <x v="23"/>
    <n v="84"/>
    <x v="5"/>
    <x v="11"/>
    <x v="3"/>
    <x v="3"/>
    <n v="2017"/>
    <n v="445"/>
    <n v="445"/>
    <n v="79.52"/>
    <n v="71.62"/>
    <n v="7.8999999999999915"/>
    <x v="1"/>
    <x v="6"/>
  </r>
  <r>
    <n v="108"/>
    <s v="Demco jeanswear2"/>
    <n v="620202"/>
    <x v="23"/>
    <n v="84"/>
    <x v="5"/>
    <x v="11"/>
    <x v="3"/>
    <x v="3"/>
    <n v="2019"/>
    <n v="351"/>
    <n v="351"/>
    <n v="2"/>
    <n v="1"/>
    <n v="1"/>
    <x v="1"/>
    <x v="6"/>
  </r>
  <r>
    <n v="109"/>
    <s v="Demco jeanswear1"/>
    <n v="620152"/>
    <x v="23"/>
    <n v="84"/>
    <x v="5"/>
    <x v="11"/>
    <x v="3"/>
    <x v="3"/>
    <n v="2020"/>
    <n v="260.5"/>
    <n v="260.5"/>
    <n v="0"/>
    <n v="0"/>
    <n v="0"/>
    <x v="1"/>
    <x v="6"/>
  </r>
  <r>
    <n v="111"/>
    <s v="MSPE"/>
    <n v="618055"/>
    <x v="23"/>
    <n v="84"/>
    <x v="5"/>
    <x v="9"/>
    <x v="3"/>
    <x v="3"/>
    <n v="2020"/>
    <n v="194.04"/>
    <n v="194.04"/>
    <n v="0"/>
    <n v="0"/>
    <n v="0"/>
    <x v="1"/>
    <x v="6"/>
  </r>
  <r>
    <n v="113"/>
    <s v="Sartex"/>
    <n v="628740"/>
    <x v="23"/>
    <n v="84"/>
    <x v="5"/>
    <x v="11"/>
    <x v="3"/>
    <x v="3"/>
    <n v="2020"/>
    <n v="119"/>
    <n v="119"/>
    <n v="0"/>
    <n v="0"/>
    <n v="0"/>
    <x v="1"/>
    <x v="6"/>
  </r>
  <r>
    <n v="115"/>
    <s v="SMBSA elfawz chorbane"/>
    <n v="667080"/>
    <x v="13"/>
    <n v="82"/>
    <x v="5"/>
    <x v="10"/>
    <x v="3"/>
    <x v="3"/>
    <n v="2020"/>
    <n v="66.400000000000006"/>
    <n v="66.400000000000006"/>
    <n v="0"/>
    <n v="0"/>
    <n v="0"/>
    <x v="1"/>
    <x v="6"/>
  </r>
  <r>
    <n v="116"/>
    <s v="GDA portable entilaka"/>
    <n v="667050"/>
    <x v="13"/>
    <n v="82"/>
    <x v="5"/>
    <x v="10"/>
    <x v="3"/>
    <x v="3"/>
    <n v="2020"/>
    <n v="16"/>
    <n v="16"/>
    <n v="0"/>
    <n v="0"/>
    <n v="0"/>
    <x v="1"/>
    <x v="6"/>
  </r>
  <r>
    <n v="118"/>
    <s v="City meuble"/>
    <n v="850160"/>
    <x v="9"/>
    <n v="87"/>
    <x v="2"/>
    <x v="9"/>
    <x v="3"/>
    <x v="3"/>
    <n v="2020"/>
    <n v="70"/>
    <n v="70"/>
    <n v="85.6"/>
    <n v="14.5"/>
    <n v="71.099999999999994"/>
    <x v="1"/>
    <x v="6"/>
  </r>
  <r>
    <n v="119"/>
    <s v="Poulailler geagri"/>
    <n v="850100"/>
    <x v="9"/>
    <n v="87"/>
    <x v="2"/>
    <x v="10"/>
    <x v="3"/>
    <x v="3"/>
    <n v="1996"/>
    <n v="99.7"/>
    <n v="99.7"/>
    <n v="164.8"/>
    <n v="126.46"/>
    <n v="38.340000000000018"/>
    <x v="1"/>
    <x v="6"/>
  </r>
  <r>
    <n v="120"/>
    <s v="Simed"/>
    <n v="849560"/>
    <x v="9"/>
    <n v="87"/>
    <x v="2"/>
    <x v="1"/>
    <x v="3"/>
    <x v="3"/>
    <n v="2020"/>
    <n v="300"/>
    <n v="300"/>
    <n v="446.23"/>
    <n v="393.63"/>
    <n v="52.600000000000023"/>
    <x v="1"/>
    <x v="6"/>
  </r>
  <r>
    <n v="121"/>
    <s v="Simede"/>
    <n v="848330"/>
    <x v="9"/>
    <n v="87"/>
    <x v="2"/>
    <x v="7"/>
    <x v="3"/>
    <x v="3"/>
    <n v="2020"/>
    <n v="27"/>
    <n v="27"/>
    <n v="0"/>
    <n v="0"/>
    <n v="0"/>
    <x v="1"/>
    <x v="6"/>
  </r>
  <r>
    <n v="122"/>
    <s v="Alvéoles"/>
    <n v="846478"/>
    <x v="9"/>
    <n v="87"/>
    <x v="2"/>
    <x v="2"/>
    <x v="3"/>
    <x v="3"/>
    <n v="2018"/>
    <n v="199.7"/>
    <n v="199.7"/>
    <n v="0"/>
    <n v="0"/>
    <n v="0"/>
    <x v="1"/>
    <x v="6"/>
  </r>
  <r>
    <n v="123"/>
    <s v="Poulailler Khalil chaabene"/>
    <n v="846565"/>
    <x v="9"/>
    <n v="87"/>
    <x v="2"/>
    <x v="10"/>
    <x v="3"/>
    <x v="3"/>
    <n v="2018"/>
    <n v="40"/>
    <n v="40"/>
    <n v="49.5"/>
    <n v="40.1"/>
    <n v="9.3999999999999986"/>
    <x v="1"/>
    <x v="6"/>
  </r>
  <r>
    <n v="124"/>
    <s v="Ferme gargouri"/>
    <n v="852180"/>
    <x v="9"/>
    <n v="87"/>
    <x v="2"/>
    <x v="10"/>
    <x v="3"/>
    <x v="3"/>
    <n v="2019"/>
    <n v="12"/>
    <n v="12"/>
    <n v="12.34"/>
    <n v="3.44"/>
    <n v="8.9"/>
    <x v="1"/>
    <x v="6"/>
  </r>
  <r>
    <n v="125"/>
    <s v="Ferme gargouri 2"/>
    <n v="850235"/>
    <x v="9"/>
    <n v="87"/>
    <x v="2"/>
    <x v="10"/>
    <x v="3"/>
    <x v="3"/>
    <n v="2019"/>
    <n v="12"/>
    <n v="12"/>
    <n v="11.5"/>
    <n v="10.4"/>
    <n v="1.0999999999999996"/>
    <x v="1"/>
    <x v="6"/>
  </r>
  <r>
    <n v="126"/>
    <s v="Ferme choisie"/>
    <n v="852239"/>
    <x v="9"/>
    <n v="87"/>
    <x v="2"/>
    <x v="10"/>
    <x v="3"/>
    <x v="3"/>
    <n v="2020"/>
    <n v="49.49"/>
    <n v="49.49"/>
    <n v="72.254000000000005"/>
    <n v="52.774999999999999"/>
    <n v="19.479000000000006"/>
    <x v="1"/>
    <x v="6"/>
  </r>
  <r>
    <n v="127"/>
    <s v="MAS"/>
    <n v="852006"/>
    <x v="9"/>
    <n v="87"/>
    <x v="2"/>
    <x v="7"/>
    <x v="3"/>
    <x v="3"/>
    <n v="2020"/>
    <n v="182"/>
    <n v="182"/>
    <n v="155.74"/>
    <n v="143.4"/>
    <n v="12.340000000000003"/>
    <x v="1"/>
    <x v="6"/>
  </r>
  <r>
    <n v="128"/>
    <s v="MAS"/>
    <n v="852006"/>
    <x v="9"/>
    <n v="87"/>
    <x v="2"/>
    <x v="7"/>
    <x v="3"/>
    <x v="3"/>
    <n v="2017"/>
    <n v="200"/>
    <n v="200"/>
    <n v="0"/>
    <n v="0"/>
    <n v="0"/>
    <x v="1"/>
    <x v="6"/>
  </r>
  <r>
    <n v="130"/>
    <s v="Super mousse 3"/>
    <n v="847720"/>
    <x v="9"/>
    <n v="87"/>
    <x v="2"/>
    <x v="9"/>
    <x v="3"/>
    <x v="3"/>
    <n v="2016"/>
    <n v="99.77"/>
    <n v="99.77"/>
    <n v="0"/>
    <n v="0"/>
    <n v="0"/>
    <x v="1"/>
    <x v="6"/>
  </r>
  <r>
    <n v="131"/>
    <s v="Super mousse 1"/>
    <n v="847680"/>
    <x v="9"/>
    <n v="87"/>
    <x v="2"/>
    <x v="9"/>
    <x v="3"/>
    <x v="3"/>
    <n v="2019"/>
    <n v="159.9"/>
    <n v="159.9"/>
    <n v="0"/>
    <n v="0"/>
    <n v="0"/>
    <x v="1"/>
    <x v="6"/>
  </r>
  <r>
    <n v="132"/>
    <s v="Super mousse 2"/>
    <n v="847660"/>
    <x v="9"/>
    <n v="87"/>
    <x v="2"/>
    <x v="9"/>
    <x v="3"/>
    <x v="3"/>
    <n v="2018"/>
    <n v="159.9"/>
    <n v="159.9"/>
    <n v="0"/>
    <n v="0"/>
    <n v="0"/>
    <x v="1"/>
    <x v="6"/>
  </r>
  <r>
    <n v="133"/>
    <s v="Logement Emna ennifar"/>
    <n v="844840"/>
    <x v="9"/>
    <n v="87"/>
    <x v="2"/>
    <x v="3"/>
    <x v="3"/>
    <x v="3"/>
    <n v="2020"/>
    <n v="15"/>
    <n v="15"/>
    <n v="0"/>
    <n v="0"/>
    <n v="0"/>
    <x v="1"/>
    <x v="6"/>
  </r>
  <r>
    <n v="134"/>
    <s v="Ennifar Fathi"/>
    <n v="844850"/>
    <x v="9"/>
    <n v="87"/>
    <x v="2"/>
    <x v="3"/>
    <x v="3"/>
    <x v="3"/>
    <n v="2018"/>
    <n v="45"/>
    <n v="45"/>
    <n v="41.4"/>
    <n v="37.31"/>
    <n v="4.0899999999999963"/>
    <x v="1"/>
    <x v="6"/>
  </r>
  <r>
    <n v="135"/>
    <s v="Nouvelle imprimerie du sud"/>
    <n v="842360"/>
    <x v="9"/>
    <n v="87"/>
    <x v="2"/>
    <x v="2"/>
    <x v="3"/>
    <x v="3"/>
    <n v="2020"/>
    <n v="99.66"/>
    <n v="99.66"/>
    <n v="0"/>
    <n v="0"/>
    <n v="0"/>
    <x v="1"/>
    <x v="6"/>
  </r>
  <r>
    <n v="136"/>
    <s v="Nova print"/>
    <n v="842730"/>
    <x v="9"/>
    <n v="87"/>
    <x v="2"/>
    <x v="2"/>
    <x v="3"/>
    <x v="3"/>
    <n v="2020"/>
    <n v="184"/>
    <n v="184"/>
    <n v="0"/>
    <n v="0"/>
    <n v="0"/>
    <x v="1"/>
    <x v="6"/>
  </r>
  <r>
    <n v="137"/>
    <s v="Ste FORPLAST PLUS"/>
    <n v="844890"/>
    <x v="9"/>
    <n v="87"/>
    <x v="2"/>
    <x v="5"/>
    <x v="3"/>
    <x v="3"/>
    <n v="2020"/>
    <n v="39.33"/>
    <n v="39.33"/>
    <n v="0"/>
    <n v="0"/>
    <n v="0"/>
    <x v="1"/>
    <x v="6"/>
  </r>
  <r>
    <n v="138"/>
    <s v="Omrane selem"/>
    <n v="844540"/>
    <x v="9"/>
    <n v="87"/>
    <x v="2"/>
    <x v="7"/>
    <x v="3"/>
    <x v="3"/>
    <n v="2014"/>
    <n v="87.1"/>
    <n v="87.1"/>
    <n v="72.87"/>
    <n v="41.11"/>
    <n v="31.760000000000005"/>
    <x v="1"/>
    <x v="6"/>
  </r>
  <r>
    <n v="140"/>
    <s v="Pompage Gargouri"/>
    <n v="861170"/>
    <x v="8"/>
    <n v="91"/>
    <x v="2"/>
    <x v="10"/>
    <x v="3"/>
    <x v="3"/>
    <n v="2020"/>
    <n v="12"/>
    <n v="12"/>
    <n v="24.58"/>
    <n v="22.86"/>
    <n v="1.7199999999999989"/>
    <x v="1"/>
    <x v="6"/>
  </r>
  <r>
    <n v="141"/>
    <s v="Dagdoug frigo"/>
    <n v="862760"/>
    <x v="8"/>
    <n v="91"/>
    <x v="2"/>
    <x v="7"/>
    <x v="3"/>
    <x v="3"/>
    <n v="2020"/>
    <n v="27.28"/>
    <n v="27.28"/>
    <n v="53.75"/>
    <n v="18.54"/>
    <n v="35.21"/>
    <x v="1"/>
    <x v="6"/>
  </r>
  <r>
    <n v="143"/>
    <s v="CETIP"/>
    <n v="868250"/>
    <x v="8"/>
    <n v="91"/>
    <x v="2"/>
    <x v="1"/>
    <x v="3"/>
    <x v="3"/>
    <n v="2019"/>
    <n v="156.78"/>
    <n v="156.78"/>
    <n v="0"/>
    <n v="0"/>
    <n v="0"/>
    <x v="1"/>
    <x v="6"/>
  </r>
  <r>
    <n v="144"/>
    <s v="EMS"/>
    <n v="869030"/>
    <x v="8"/>
    <n v="91"/>
    <x v="2"/>
    <x v="7"/>
    <x v="3"/>
    <x v="3"/>
    <n v="2017"/>
    <n v="417.36"/>
    <n v="417.36"/>
    <n v="0"/>
    <n v="0"/>
    <n v="0"/>
    <x v="1"/>
    <x v="6"/>
  </r>
  <r>
    <n v="145"/>
    <s v="Henkel"/>
    <n v="869040"/>
    <x v="8"/>
    <n v="91"/>
    <x v="2"/>
    <x v="1"/>
    <x v="3"/>
    <x v="3"/>
    <n v="2015"/>
    <n v="92.22"/>
    <n v="92.23"/>
    <n v="135.76499999999999"/>
    <n v="135.76499999999999"/>
    <n v="0"/>
    <x v="1"/>
    <x v="6"/>
  </r>
  <r>
    <n v="146"/>
    <s v="Henkel"/>
    <n v="869040"/>
    <x v="8"/>
    <n v="91"/>
    <x v="2"/>
    <x v="1"/>
    <x v="3"/>
    <x v="3"/>
    <n v="2019"/>
    <n v="101.08"/>
    <n v="101.08"/>
    <n v="0"/>
    <n v="0"/>
    <n v="0"/>
    <x v="1"/>
    <x v="6"/>
  </r>
  <r>
    <n v="147"/>
    <s v="ISA1"/>
    <n v="869290"/>
    <x v="8"/>
    <n v="91"/>
    <x v="2"/>
    <x v="11"/>
    <x v="3"/>
    <x v="3"/>
    <n v="2016"/>
    <n v="75.599999999999994"/>
    <n v="75.599999999999994"/>
    <n v="0"/>
    <n v="0"/>
    <n v="0"/>
    <x v="1"/>
    <x v="6"/>
  </r>
  <r>
    <n v="148"/>
    <s v="ISA2"/>
    <n v="869290"/>
    <x v="8"/>
    <n v="91"/>
    <x v="2"/>
    <x v="11"/>
    <x v="3"/>
    <x v="3"/>
    <n v="2020"/>
    <n v="157.94999999999999"/>
    <n v="157.94999999999999"/>
    <n v="0"/>
    <n v="0"/>
    <n v="0"/>
    <x v="1"/>
    <x v="6"/>
  </r>
  <r>
    <n v="149"/>
    <s v="Huila"/>
    <n v="805070"/>
    <x v="8"/>
    <n v="91"/>
    <x v="2"/>
    <x v="8"/>
    <x v="3"/>
    <x v="3"/>
    <n v="2019"/>
    <n v="25.175000000000001"/>
    <n v="25.175000000000001"/>
    <n v="36.619999999999997"/>
    <n v="18.760000000000002"/>
    <n v="17.859999999999996"/>
    <x v="1"/>
    <x v="6"/>
  </r>
  <r>
    <n v="150"/>
    <s v="Poulailler m'essedi Faouzi"/>
    <n v="864250"/>
    <x v="8"/>
    <n v="91"/>
    <x v="2"/>
    <x v="10"/>
    <x v="3"/>
    <x v="3"/>
    <n v="2018"/>
    <n v="153"/>
    <n v="153"/>
    <n v="175.2"/>
    <n v="23.77"/>
    <n v="151.42999999999998"/>
    <x v="1"/>
    <x v="6"/>
  </r>
  <r>
    <n v="153"/>
    <s v="SID"/>
    <n v="869540"/>
    <x v="8"/>
    <n v="91"/>
    <x v="2"/>
    <x v="7"/>
    <x v="3"/>
    <x v="3"/>
    <n v="2019"/>
    <n v="203.01"/>
    <n v="203.01"/>
    <n v="0"/>
    <n v="0"/>
    <n v="0"/>
    <x v="1"/>
    <x v="6"/>
  </r>
  <r>
    <n v="154"/>
    <s v="SORATOL"/>
    <n v="869460"/>
    <x v="8"/>
    <n v="91"/>
    <x v="2"/>
    <x v="7"/>
    <x v="3"/>
    <x v="3"/>
    <n v="2015"/>
    <n v="75"/>
    <n v="75"/>
    <n v="113.57"/>
    <n v="73.61"/>
    <n v="39.959999999999994"/>
    <x v="1"/>
    <x v="6"/>
  </r>
  <r>
    <n v="155"/>
    <s v="SORETOL"/>
    <n v="869460"/>
    <x v="8"/>
    <n v="91"/>
    <x v="2"/>
    <x v="7"/>
    <x v="3"/>
    <x v="3"/>
    <n v="2015"/>
    <n v="101"/>
    <n v="101"/>
    <n v="149.96"/>
    <n v="96.15"/>
    <n v="53.81"/>
    <x v="1"/>
    <x v="6"/>
  </r>
  <r>
    <n v="156"/>
    <s v="LEADER FOOD"/>
    <n v="870301"/>
    <x v="8"/>
    <n v="91"/>
    <x v="2"/>
    <x v="8"/>
    <x v="3"/>
    <x v="3"/>
    <n v="2001"/>
    <n v="36"/>
    <n v="36"/>
    <n v="0"/>
    <n v="0"/>
    <n v="0"/>
    <x v="1"/>
    <x v="6"/>
  </r>
  <r>
    <n v="157"/>
    <s v="Poulet meher messedi"/>
    <n v="864560"/>
    <x v="8"/>
    <n v="91"/>
    <x v="2"/>
    <x v="10"/>
    <x v="3"/>
    <x v="3"/>
    <n v="2009"/>
    <n v="150"/>
    <n v="150"/>
    <n v="100.45"/>
    <n v="66.16"/>
    <n v="34.290000000000006"/>
    <x v="1"/>
    <x v="6"/>
  </r>
  <r>
    <n v="162"/>
    <s v="Emna agricole"/>
    <n v="876490"/>
    <x v="4"/>
    <n v="65"/>
    <x v="2"/>
    <x v="10"/>
    <x v="3"/>
    <x v="3"/>
    <n v="2013"/>
    <n v="65.08"/>
    <n v="65.08"/>
    <n v="205.7"/>
    <n v="205.7"/>
    <n v="0"/>
    <x v="1"/>
    <x v="6"/>
  </r>
  <r>
    <n v="163"/>
    <s v="Sonede gharaiba"/>
    <n v="876440"/>
    <x v="4"/>
    <n v="65"/>
    <x v="2"/>
    <x v="10"/>
    <x v="3"/>
    <x v="3"/>
    <n v="2010"/>
    <n v="10"/>
    <n v="10"/>
    <n v="17"/>
    <n v="17"/>
    <n v="0"/>
    <x v="1"/>
    <x v="6"/>
  </r>
  <r>
    <n v="165"/>
    <s v="Ste DAS"/>
    <n v="877265"/>
    <x v="4"/>
    <n v="65"/>
    <x v="2"/>
    <x v="10"/>
    <x v="3"/>
    <x v="3"/>
    <n v="2017"/>
    <n v="24"/>
    <n v="24"/>
    <n v="0"/>
    <n v="0"/>
    <n v="0"/>
    <x v="1"/>
    <x v="6"/>
  </r>
  <r>
    <n v="170"/>
    <s v="Poulailler Mustapha chiha"/>
    <n v="874380"/>
    <x v="4"/>
    <n v="65"/>
    <x v="2"/>
    <x v="10"/>
    <x v="3"/>
    <x v="3"/>
    <n v="2020"/>
    <n v="25"/>
    <n v="25"/>
    <n v="3.15"/>
    <n v="3.15"/>
    <n v="0"/>
    <x v="1"/>
    <x v="6"/>
  </r>
  <r>
    <n v="171"/>
    <s v="SOCEPA"/>
    <n v="808220"/>
    <x v="14"/>
    <n v="93"/>
    <x v="2"/>
    <x v="8"/>
    <x v="3"/>
    <x v="3"/>
    <n v="1987"/>
    <n v="180"/>
    <n v="180"/>
    <n v="0"/>
    <n v="0"/>
    <n v="0"/>
    <x v="1"/>
    <x v="6"/>
  </r>
  <r>
    <n v="172"/>
    <s v="Sorimex"/>
    <n v="804380"/>
    <x v="14"/>
    <n v="93"/>
    <x v="2"/>
    <x v="5"/>
    <x v="3"/>
    <x v="3"/>
    <n v="1960"/>
    <n v="141.21"/>
    <n v="141.21"/>
    <n v="0"/>
    <n v="0"/>
    <n v="0"/>
    <x v="1"/>
    <x v="6"/>
  </r>
  <r>
    <n v="173"/>
    <s v="STIPLAST"/>
    <n v="814580"/>
    <x v="14"/>
    <n v="93"/>
    <x v="2"/>
    <x v="5"/>
    <x v="3"/>
    <x v="3"/>
    <n v="1960"/>
    <n v="60"/>
    <n v="60"/>
    <n v="88.927000000000007"/>
    <n v="66.2"/>
    <n v="22.727000000000004"/>
    <x v="1"/>
    <x v="6"/>
  </r>
  <r>
    <n v="174"/>
    <s v="Designe Mode"/>
    <n v="813291"/>
    <x v="14"/>
    <n v="93"/>
    <x v="2"/>
    <x v="11"/>
    <x v="3"/>
    <x v="3"/>
    <n v="1960"/>
    <n v="39.270000000000003"/>
    <n v="39.270000000000003"/>
    <n v="0"/>
    <n v="0"/>
    <n v="0"/>
    <x v="1"/>
    <x v="6"/>
  </r>
  <r>
    <n v="175"/>
    <s v="EVA"/>
    <n v="816430"/>
    <x v="14"/>
    <n v="93"/>
    <x v="2"/>
    <x v="9"/>
    <x v="3"/>
    <x v="3"/>
    <n v="2019"/>
    <n v="60"/>
    <n v="60"/>
    <n v="0"/>
    <n v="0"/>
    <n v="0"/>
    <x v="1"/>
    <x v="6"/>
  </r>
  <r>
    <n v="176"/>
    <s v="Ste FIRAS"/>
    <n v="816590"/>
    <x v="14"/>
    <n v="93"/>
    <x v="2"/>
    <x v="9"/>
    <x v="3"/>
    <x v="3"/>
    <n v="2020"/>
    <n v="40"/>
    <n v="40"/>
    <n v="62.27"/>
    <n v="1"/>
    <n v="61.27"/>
    <x v="1"/>
    <x v="6"/>
  </r>
  <r>
    <n v="177"/>
    <s v="Sivo"/>
    <n v="814310"/>
    <x v="14"/>
    <n v="93"/>
    <x v="2"/>
    <x v="9"/>
    <x v="3"/>
    <x v="3"/>
    <n v="2020"/>
    <n v="127.075"/>
    <n v="127.075"/>
    <n v="0"/>
    <n v="0"/>
    <n v="0"/>
    <x v="1"/>
    <x v="6"/>
  </r>
  <r>
    <n v="178"/>
    <s v="Cotufas"/>
    <n v="814550"/>
    <x v="14"/>
    <n v="93"/>
    <x v="2"/>
    <x v="9"/>
    <x v="3"/>
    <x v="3"/>
    <n v="2015"/>
    <n v="128.06"/>
    <n v="128.06"/>
    <n v="0"/>
    <n v="0"/>
    <n v="0"/>
    <x v="1"/>
    <x v="6"/>
  </r>
  <r>
    <n v="180"/>
    <s v="MPBS"/>
    <n v="834700"/>
    <x v="14"/>
    <n v="93"/>
    <x v="2"/>
    <x v="9"/>
    <x v="3"/>
    <x v="3"/>
    <n v="2020"/>
    <n v="110"/>
    <n v="110"/>
    <n v="104.5"/>
    <n v="53.7"/>
    <n v="50.8"/>
    <x v="1"/>
    <x v="6"/>
  </r>
  <r>
    <n v="181"/>
    <s v="SOPAL"/>
    <n v="834670"/>
    <x v="14"/>
    <n v="93"/>
    <x v="2"/>
    <x v="7"/>
    <x v="3"/>
    <x v="3"/>
    <n v="2019"/>
    <n v="99.51"/>
    <n v="99.51"/>
    <n v="0"/>
    <n v="0"/>
    <n v="0"/>
    <x v="1"/>
    <x v="6"/>
  </r>
  <r>
    <n v="182"/>
    <s v="Kallel Lassaad"/>
    <n v="835430"/>
    <x v="14"/>
    <n v="93"/>
    <x v="2"/>
    <x v="8"/>
    <x v="3"/>
    <x v="3"/>
    <n v="2020"/>
    <n v="90.21"/>
    <n v="90.21"/>
    <n v="96.7"/>
    <n v="59.55"/>
    <n v="37.150000000000006"/>
    <x v="1"/>
    <x v="6"/>
  </r>
  <r>
    <n v="183"/>
    <s v="Golden fish"/>
    <n v="835740"/>
    <x v="14"/>
    <n v="93"/>
    <x v="2"/>
    <x v="5"/>
    <x v="3"/>
    <x v="3"/>
    <n v="2020"/>
    <n v="545.02"/>
    <n v="545.02"/>
    <n v="0"/>
    <n v="0"/>
    <n v="0"/>
    <x v="1"/>
    <x v="6"/>
  </r>
  <r>
    <n v="184"/>
    <s v="SOTUP"/>
    <n v="834320"/>
    <x v="14"/>
    <n v="93"/>
    <x v="2"/>
    <x v="1"/>
    <x v="3"/>
    <x v="3"/>
    <n v="2020"/>
    <n v="50.63"/>
    <n v="50.63"/>
    <n v="0"/>
    <n v="0"/>
    <n v="0"/>
    <x v="1"/>
    <x v="6"/>
  </r>
  <r>
    <n v="185"/>
    <s v="Sifcol"/>
    <n v="833170"/>
    <x v="14"/>
    <n v="93"/>
    <x v="2"/>
    <x v="1"/>
    <x v="3"/>
    <x v="3"/>
    <n v="2015"/>
    <n v="40.200000000000003"/>
    <n v="40.200000000000003"/>
    <n v="0"/>
    <n v="0"/>
    <n v="0"/>
    <x v="1"/>
    <x v="6"/>
  </r>
  <r>
    <n v="186"/>
    <s v="ENIS"/>
    <n v="830090"/>
    <x v="14"/>
    <n v="93"/>
    <x v="2"/>
    <x v="5"/>
    <x v="3"/>
    <x v="3"/>
    <n v="2019"/>
    <n v="11"/>
    <n v="11"/>
    <n v="8364"/>
    <n v="8364"/>
    <n v="0"/>
    <x v="1"/>
    <x v="6"/>
  </r>
  <r>
    <n v="187"/>
    <s v="ENIS"/>
    <n v="830090"/>
    <x v="14"/>
    <n v="93"/>
    <x v="2"/>
    <x v="5"/>
    <x v="3"/>
    <x v="3"/>
    <n v="2019"/>
    <n v="2"/>
    <n v="2"/>
    <n v="2120"/>
    <n v="2120"/>
    <n v="0"/>
    <x v="1"/>
    <x v="6"/>
  </r>
  <r>
    <n v="188"/>
    <s v="Lycée farhat hached"/>
    <n v="838370"/>
    <x v="14"/>
    <n v="93"/>
    <x v="2"/>
    <x v="5"/>
    <x v="3"/>
    <x v="3"/>
    <n v="2020"/>
    <n v="13"/>
    <n v="13"/>
    <n v="19.78"/>
    <n v="7.9"/>
    <n v="11.88"/>
    <x v="1"/>
    <x v="6"/>
  </r>
  <r>
    <n v="189"/>
    <s v="Hôpital kerkenah"/>
    <n v="838190"/>
    <x v="14"/>
    <n v="93"/>
    <x v="2"/>
    <x v="5"/>
    <x v="3"/>
    <x v="3"/>
    <n v="2020"/>
    <n v="60.68"/>
    <n v="60.68"/>
    <n v="2"/>
    <n v="1"/>
    <n v="1"/>
    <x v="1"/>
    <x v="6"/>
  </r>
  <r>
    <n v="192"/>
    <s v="Pharmacare"/>
    <n v="895551"/>
    <x v="24"/>
    <n v="64"/>
    <x v="2"/>
    <x v="1"/>
    <x v="3"/>
    <x v="3"/>
    <n v="2016"/>
    <n v="107.2"/>
    <n v="107.2"/>
    <n v="0"/>
    <n v="0"/>
    <n v="0"/>
    <x v="1"/>
    <x v="6"/>
  </r>
  <r>
    <n v="193"/>
    <s v="Wieek"/>
    <n v="999999"/>
    <x v="24"/>
    <n v="64"/>
    <x v="2"/>
    <x v="10"/>
    <x v="3"/>
    <x v="3"/>
    <n v="2016"/>
    <n v="69.989999999999995"/>
    <n v="66.989999999999995"/>
    <n v="66.2"/>
    <n v="66.2"/>
    <n v="0"/>
    <x v="1"/>
    <x v="6"/>
  </r>
  <r>
    <n v="194"/>
    <s v="Wifak"/>
    <n v="696937"/>
    <x v="24"/>
    <n v="64"/>
    <x v="2"/>
    <x v="2"/>
    <x v="3"/>
    <x v="3"/>
    <n v="2020"/>
    <n v="52"/>
    <n v="52"/>
    <n v="88.3"/>
    <n v="88.3"/>
    <n v="0"/>
    <x v="1"/>
    <x v="6"/>
  </r>
  <r>
    <n v="195"/>
    <s v="Tuni food"/>
    <n v="857730"/>
    <x v="24"/>
    <n v="64"/>
    <x v="2"/>
    <x v="8"/>
    <x v="3"/>
    <x v="3"/>
    <n v="2008"/>
    <n v="102.6"/>
    <n v="102.6"/>
    <n v="0"/>
    <n v="0"/>
    <n v="0"/>
    <x v="1"/>
    <x v="6"/>
  </r>
  <r>
    <n v="196"/>
    <s v="D'Esquare"/>
    <n v="857396"/>
    <x v="24"/>
    <n v="64"/>
    <x v="2"/>
    <x v="9"/>
    <x v="3"/>
    <x v="3"/>
    <n v="2017"/>
    <n v="76.319999999999993"/>
    <n v="76.319999999999993"/>
    <n v="79.58"/>
    <n v="79.58"/>
    <n v="0"/>
    <x v="1"/>
    <x v="6"/>
  </r>
  <r>
    <n v="199"/>
    <s v="Station de pompage soned Ben guerdan"/>
    <n v="948680"/>
    <x v="38"/>
    <m/>
    <x v="3"/>
    <x v="10"/>
    <x v="3"/>
    <x v="3"/>
    <n v="2019"/>
    <n v="211"/>
    <n v="211"/>
    <n v="335.75"/>
    <n v="312.05"/>
    <n v="23.699999999999989"/>
    <x v="1"/>
    <x v="6"/>
  </r>
  <r>
    <n v="200"/>
    <s v="Hôte  plaza"/>
    <n v="949300"/>
    <x v="34"/>
    <n v="98"/>
    <x v="3"/>
    <x v="5"/>
    <x v="3"/>
    <x v="3"/>
    <n v="2021"/>
    <n v="254"/>
    <n v="254"/>
    <n v="47.523000000000003"/>
    <n v="19.52"/>
    <n v="28.003000000000004"/>
    <x v="1"/>
    <x v="6"/>
  </r>
  <r>
    <n v="201"/>
    <s v="Hôtel Plaza"/>
    <n v="949300"/>
    <x v="34"/>
    <n v="98"/>
    <x v="3"/>
    <x v="3"/>
    <x v="3"/>
    <x v="3"/>
    <n v="2018"/>
    <n v="128"/>
    <n v="128"/>
    <n v="0"/>
    <n v="0"/>
    <n v="0"/>
    <x v="1"/>
    <x v="6"/>
  </r>
  <r>
    <n v="203"/>
    <s v="AIC BOU SIOUF2"/>
    <n v="970785"/>
    <x v="26"/>
    <m/>
    <x v="3"/>
    <x v="10"/>
    <x v="3"/>
    <x v="3"/>
    <n v="2019"/>
    <n v="67"/>
    <n v="67"/>
    <n v="0"/>
    <n v="0"/>
    <n v="0"/>
    <x v="1"/>
    <x v="6"/>
  </r>
  <r>
    <n v="204"/>
    <s v="AIC JADAIDA"/>
    <n v="970579"/>
    <x v="26"/>
    <m/>
    <x v="3"/>
    <x v="10"/>
    <x v="3"/>
    <x v="3"/>
    <n v="2013"/>
    <n v="67"/>
    <n v="67"/>
    <n v="0"/>
    <n v="0"/>
    <n v="0"/>
    <x v="1"/>
    <x v="6"/>
  </r>
  <r>
    <n v="207"/>
    <s v="Poulailler ELMAJD"/>
    <n v="894500"/>
    <x v="5"/>
    <n v="94"/>
    <x v="3"/>
    <x v="10"/>
    <x v="3"/>
    <x v="3"/>
    <n v="2004"/>
    <n v="22.5"/>
    <n v="22.5"/>
    <n v="35"/>
    <n v="32.549999999999997"/>
    <n v="2.4500000000000028"/>
    <x v="1"/>
    <x v="6"/>
  </r>
  <r>
    <n v="209"/>
    <s v="Poulailler AL ONS"/>
    <n v="894650"/>
    <x v="5"/>
    <n v="94"/>
    <x v="3"/>
    <x v="10"/>
    <x v="3"/>
    <x v="3"/>
    <n v="2019"/>
    <n v="26.25"/>
    <n v="26.25"/>
    <n v="46.3"/>
    <n v="43.05"/>
    <n v="3.25"/>
    <x v="1"/>
    <x v="6"/>
  </r>
  <r>
    <n v="210"/>
    <s v="Onas gabes"/>
    <n v="894070"/>
    <x v="5"/>
    <n v="94"/>
    <x v="3"/>
    <x v="5"/>
    <x v="3"/>
    <x v="3"/>
    <n v="2020"/>
    <n v="97.9"/>
    <n v="97.9"/>
    <n v="120.2"/>
    <n v="108.18"/>
    <n v="12.019999999999996"/>
    <x v="1"/>
    <x v="6"/>
  </r>
  <r>
    <n v="219"/>
    <s v="CFPTI Hamma"/>
    <n v="899100"/>
    <x v="5"/>
    <n v="94"/>
    <x v="3"/>
    <x v="5"/>
    <x v="3"/>
    <x v="3"/>
    <n v="1982"/>
    <n v="21"/>
    <n v="21"/>
    <n v="36.6"/>
    <n v="34.6"/>
    <n v="2"/>
    <x v="1"/>
    <x v="6"/>
  </r>
  <r>
    <n v="220"/>
    <s v="ISET Gabes"/>
    <n v="883150"/>
    <x v="5"/>
    <n v="94"/>
    <x v="3"/>
    <x v="5"/>
    <x v="3"/>
    <x v="3"/>
    <n v="1977"/>
    <n v="3.6"/>
    <n v="3.6"/>
    <n v="5.6"/>
    <n v="5.0999999999999996"/>
    <n v="0.5"/>
    <x v="1"/>
    <x v="6"/>
  </r>
  <r>
    <n v="224"/>
    <s v="GDA ZARAT"/>
    <n v="907010"/>
    <x v="5"/>
    <n v="94"/>
    <x v="3"/>
    <x v="10"/>
    <x v="3"/>
    <x v="3"/>
    <n v="2014"/>
    <n v="20.8"/>
    <n v="20.8"/>
    <n v="4.21"/>
    <n v="3"/>
    <n v="1.21"/>
    <x v="1"/>
    <x v="6"/>
  </r>
  <r>
    <n v="228"/>
    <s v="Hôpital gafsa"/>
    <n v="765200"/>
    <x v="1"/>
    <n v="95"/>
    <x v="1"/>
    <x v="5"/>
    <x v="3"/>
    <x v="3"/>
    <n v="2020"/>
    <n v="98"/>
    <n v="98"/>
    <n v="0"/>
    <n v="0"/>
    <n v="0"/>
    <x v="1"/>
    <x v="6"/>
  </r>
  <r>
    <n v="231"/>
    <s v="Palma des eaux"/>
    <n v="773300"/>
    <x v="1"/>
    <n v="95"/>
    <x v="1"/>
    <x v="8"/>
    <x v="3"/>
    <x v="3"/>
    <n v="1994"/>
    <n v="506"/>
    <n v="506"/>
    <n v="0"/>
    <n v="0"/>
    <n v="0"/>
    <x v="1"/>
    <x v="6"/>
  </r>
  <r>
    <n v="240"/>
    <s v="Mecki AYDI"/>
    <n v="770230"/>
    <x v="1"/>
    <n v="95"/>
    <x v="1"/>
    <x v="10"/>
    <x v="3"/>
    <x v="3"/>
    <n v="2020"/>
    <n v="67"/>
    <n v="67"/>
    <n v="0"/>
    <n v="0"/>
    <n v="0"/>
    <x v="1"/>
    <x v="6"/>
  </r>
  <r>
    <n v="244"/>
    <s v="GDA SOMAA"/>
    <n v="920350"/>
    <x v="12"/>
    <m/>
    <x v="3"/>
    <x v="10"/>
    <x v="3"/>
    <x v="3"/>
    <n v="2019"/>
    <n v="16.8"/>
    <n v="16.8"/>
    <n v="0"/>
    <n v="0"/>
    <n v="0"/>
    <x v="1"/>
    <x v="6"/>
  </r>
  <r>
    <n v="245"/>
    <s v="Jawhara Palme"/>
    <n v="919040"/>
    <x v="12"/>
    <m/>
    <x v="3"/>
    <x v="8"/>
    <x v="3"/>
    <x v="3"/>
    <n v="2020"/>
    <n v="5.5"/>
    <n v="5.5"/>
    <n v="0"/>
    <n v="0"/>
    <n v="0"/>
    <x v="1"/>
    <x v="6"/>
  </r>
  <r>
    <n v="247"/>
    <s v="École de qualification technique"/>
    <n v="784220"/>
    <x v="29"/>
    <n v="97"/>
    <x v="1"/>
    <x v="5"/>
    <x v="3"/>
    <x v="3"/>
    <n v="2021"/>
    <n v="12"/>
    <n v="12"/>
    <n v="31.26"/>
    <n v="14.84"/>
    <n v="16.420000000000002"/>
    <x v="1"/>
    <x v="6"/>
  </r>
  <r>
    <n v="248"/>
    <s v="Centre de formation kastilia"/>
    <n v="784201"/>
    <x v="29"/>
    <n v="97"/>
    <x v="1"/>
    <x v="5"/>
    <x v="3"/>
    <x v="3"/>
    <n v="1998"/>
    <n v="24"/>
    <n v="24"/>
    <n v="41.76"/>
    <n v="31.48"/>
    <n v="10.279999999999998"/>
    <x v="1"/>
    <x v="6"/>
  </r>
  <r>
    <n v="249"/>
    <s v="Hôpital régional hezoua"/>
    <n v="797475"/>
    <x v="29"/>
    <n v="97"/>
    <x v="1"/>
    <x v="5"/>
    <x v="3"/>
    <x v="3"/>
    <n v="2011"/>
    <n v="25"/>
    <n v="25"/>
    <n v="0"/>
    <n v="0"/>
    <n v="0"/>
    <x v="1"/>
    <x v="6"/>
  </r>
  <r>
    <n v="250"/>
    <s v="Frigo béni ghribi"/>
    <n v="797750"/>
    <x v="29"/>
    <n v="97"/>
    <x v="1"/>
    <x v="10"/>
    <x v="3"/>
    <x v="3"/>
    <n v="2017"/>
    <n v="5"/>
    <n v="5"/>
    <n v="8.67"/>
    <n v="6.8"/>
    <n v="1.87"/>
    <x v="1"/>
    <x v="6"/>
  </r>
  <r>
    <n v="251"/>
    <s v="CRG HEZOUA"/>
    <n v="797755"/>
    <x v="29"/>
    <n v="97"/>
    <x v="1"/>
    <x v="10"/>
    <x v="3"/>
    <x v="3"/>
    <n v="2013"/>
    <n v="5.7"/>
    <n v="5.7"/>
    <n v="9.7899999999999991"/>
    <n v="8.1999999999999993"/>
    <n v="1.5899999999999999"/>
    <x v="1"/>
    <x v="6"/>
  </r>
  <r>
    <n v="252"/>
    <s v="Société FARAH TRAIDING"/>
    <n v="795341"/>
    <x v="29"/>
    <n v="97"/>
    <x v="1"/>
    <x v="5"/>
    <x v="3"/>
    <x v="3"/>
    <n v="2018"/>
    <n v="5.7"/>
    <n v="5.7"/>
    <n v="0"/>
    <n v="0"/>
    <n v="0"/>
    <x v="1"/>
    <x v="6"/>
  </r>
  <r>
    <n v="253"/>
    <s v="South dattes"/>
    <n v="795078"/>
    <x v="29"/>
    <n v="97"/>
    <x v="1"/>
    <x v="10"/>
    <x v="3"/>
    <x v="3"/>
    <n v="2018"/>
    <n v="40"/>
    <n v="40"/>
    <n v="0"/>
    <n v="0"/>
    <n v="0"/>
    <x v="1"/>
    <x v="6"/>
  </r>
  <r>
    <n v="254"/>
    <s v="Société DEGLA EN BRANCHE"/>
    <n v="787521"/>
    <x v="29"/>
    <n v="97"/>
    <x v="1"/>
    <x v="10"/>
    <x v="3"/>
    <x v="3"/>
    <n v="2018"/>
    <n v="5.5"/>
    <n v="5.5"/>
    <n v="0"/>
    <n v="0"/>
    <n v="0"/>
    <x v="1"/>
    <x v="6"/>
  </r>
  <r>
    <n v="255"/>
    <s v="ISET Tozeur"/>
    <n v="791495"/>
    <x v="29"/>
    <n v="97"/>
    <x v="1"/>
    <x v="5"/>
    <x v="3"/>
    <x v="3"/>
    <n v="2014"/>
    <n v="2"/>
    <n v="2"/>
    <n v="2.64"/>
    <n v="2.61"/>
    <n v="3.0000000000000249E-2"/>
    <x v="1"/>
    <x v="6"/>
  </r>
  <r>
    <n v="256"/>
    <s v="ISET Tozeur"/>
    <n v="791495"/>
    <x v="29"/>
    <n v="97"/>
    <x v="1"/>
    <x v="5"/>
    <x v="3"/>
    <x v="3"/>
    <n v="2015"/>
    <n v="18"/>
    <n v="18"/>
    <n v="0"/>
    <n v="0"/>
    <n v="0"/>
    <x v="1"/>
    <x v="6"/>
  </r>
  <r>
    <n v="257"/>
    <s v="Société Al itha1"/>
    <n v="754825"/>
    <x v="25"/>
    <m/>
    <x v="1"/>
    <x v="10"/>
    <x v="3"/>
    <x v="3"/>
    <n v="2016"/>
    <n v="151.80000000000001"/>
    <n v="151.80000000000001"/>
    <n v="0"/>
    <n v="0"/>
    <n v="0"/>
    <x v="1"/>
    <x v="6"/>
  </r>
  <r>
    <n v="258"/>
    <s v="Société Al itha2"/>
    <n v="754828"/>
    <x v="25"/>
    <m/>
    <x v="1"/>
    <x v="10"/>
    <x v="3"/>
    <x v="3"/>
    <n v="2015"/>
    <n v="225.45"/>
    <n v="225.45"/>
    <n v="0"/>
    <n v="0"/>
    <n v="0"/>
    <x v="1"/>
    <x v="6"/>
  </r>
  <r>
    <n v="259"/>
    <s v="Société Al itha3"/>
    <n v="754822"/>
    <x v="25"/>
    <m/>
    <x v="1"/>
    <x v="10"/>
    <x v="3"/>
    <x v="3"/>
    <n v="2016"/>
    <n v="113.4"/>
    <n v="113.4"/>
    <n v="0"/>
    <n v="0"/>
    <n v="0"/>
    <x v="1"/>
    <x v="6"/>
  </r>
  <r>
    <n v="260"/>
    <s v="Al itha4"/>
    <n v="754830"/>
    <x v="25"/>
    <m/>
    <x v="1"/>
    <x v="10"/>
    <x v="3"/>
    <x v="3"/>
    <n v="2015"/>
    <n v="211.5"/>
    <n v="211.5"/>
    <n v="0"/>
    <n v="0"/>
    <n v="0"/>
    <x v="1"/>
    <x v="6"/>
  </r>
  <r>
    <n v="264"/>
    <s v="Coala"/>
    <n v="737150"/>
    <x v="25"/>
    <m/>
    <x v="1"/>
    <x v="9"/>
    <x v="3"/>
    <x v="3"/>
    <n v="2020"/>
    <n v="70"/>
    <n v="70"/>
    <n v="0"/>
    <n v="0"/>
    <n v="0"/>
    <x v="1"/>
    <x v="6"/>
  </r>
  <r>
    <n v="286"/>
    <s v="SOHAG"/>
    <n v="709120"/>
    <x v="6"/>
    <n v="86"/>
    <x v="1"/>
    <x v="10"/>
    <x v="3"/>
    <x v="3"/>
    <n v="2020"/>
    <n v="216.07"/>
    <n v="216.07"/>
    <n v="0"/>
    <n v="0"/>
    <n v="0"/>
    <x v="1"/>
    <x v="6"/>
  </r>
  <r>
    <n v="288"/>
    <s v="SSB SANTÉ Kasserine"/>
    <n v="703420"/>
    <x v="6"/>
    <n v="86"/>
    <x v="1"/>
    <x v="5"/>
    <x v="3"/>
    <x v="3"/>
    <n v="2013"/>
    <n v="16"/>
    <n v="16"/>
    <n v="20.8"/>
    <n v="15.1"/>
    <n v="5.7000000000000011"/>
    <x v="1"/>
    <x v="6"/>
  </r>
  <r>
    <n v="298"/>
    <s v="CRDA AMAIRIA"/>
    <n v="725135"/>
    <x v="6"/>
    <n v="86"/>
    <x v="1"/>
    <x v="10"/>
    <x v="3"/>
    <x v="3"/>
    <n v="1982"/>
    <n v="12"/>
    <n v="12"/>
    <n v="19.8"/>
    <n v="19.8"/>
    <n v="0"/>
    <x v="1"/>
    <x v="6"/>
  </r>
  <r>
    <n v="300"/>
    <s v="Hôpital FOUSANA"/>
    <n v="722150"/>
    <x v="6"/>
    <n v="86"/>
    <x v="1"/>
    <x v="5"/>
    <x v="3"/>
    <x v="3"/>
    <n v="1982"/>
    <n v="7.3"/>
    <n v="7.3"/>
    <n v="11.9"/>
    <n v="11.9"/>
    <n v="0"/>
    <x v="1"/>
    <x v="6"/>
  </r>
  <r>
    <n v="301"/>
    <s v="GDA SFISIFA"/>
    <n v="709861"/>
    <x v="6"/>
    <n v="86"/>
    <x v="1"/>
    <x v="10"/>
    <x v="3"/>
    <x v="3"/>
    <n v="2021"/>
    <n v="3"/>
    <n v="3"/>
    <n v="0"/>
    <n v="0"/>
    <n v="0"/>
    <x v="1"/>
    <x v="6"/>
  </r>
  <r>
    <n v="302"/>
    <s v="GDA RABAIIA"/>
    <n v="709140"/>
    <x v="6"/>
    <n v="86"/>
    <x v="1"/>
    <x v="10"/>
    <x v="3"/>
    <x v="3"/>
    <n v="2015"/>
    <n v="8"/>
    <n v="8"/>
    <n v="0"/>
    <n v="0"/>
    <n v="0"/>
    <x v="1"/>
    <x v="6"/>
  </r>
  <r>
    <n v="304"/>
    <s v="CGG GOLAA"/>
    <n v="922570"/>
    <x v="12"/>
    <m/>
    <x v="3"/>
    <x v="8"/>
    <x v="3"/>
    <x v="3"/>
    <n v="1972"/>
    <n v="5.5"/>
    <n v="5.5"/>
    <n v="0"/>
    <n v="0"/>
    <n v="0"/>
    <x v="1"/>
    <x v="6"/>
  </r>
  <r>
    <n v="305"/>
    <s v="CGG JEMNA"/>
    <n v="923140"/>
    <x v="12"/>
    <m/>
    <x v="3"/>
    <x v="8"/>
    <x v="3"/>
    <x v="3"/>
    <n v="2012"/>
    <n v="5.5"/>
    <n v="5.5"/>
    <n v="0"/>
    <n v="0"/>
    <n v="0"/>
    <x v="1"/>
    <x v="6"/>
  </r>
  <r>
    <n v="309"/>
    <s v="Goupe de sante hassi frid"/>
    <n v="703110"/>
    <x v="6"/>
    <n v="86"/>
    <x v="1"/>
    <x v="5"/>
    <x v="3"/>
    <x v="3"/>
    <n v="2017"/>
    <n v="7.2"/>
    <n v="7.2"/>
    <n v="11.8"/>
    <n v="10.199999999999999"/>
    <n v="1.6000000000000014"/>
    <x v="1"/>
    <x v="6"/>
  </r>
  <r>
    <n v="310"/>
    <s v="Centre SERT FORMATION ENERGIE"/>
    <n v="954600"/>
    <x v="34"/>
    <n v="98"/>
    <x v="3"/>
    <x v="5"/>
    <x v="3"/>
    <x v="3"/>
    <n v="2017"/>
    <n v="14.3"/>
    <n v="14.3"/>
    <n v="20.09"/>
    <n v="12.6"/>
    <n v="7.49"/>
    <x v="1"/>
    <x v="6"/>
  </r>
  <r>
    <n v="313"/>
    <s v="Lycée Américain"/>
    <n v="216351"/>
    <x v="28"/>
    <n v="69"/>
    <x v="4"/>
    <x v="5"/>
    <x v="3"/>
    <x v="3"/>
    <n v="2008"/>
    <n v="150.41499999999999"/>
    <n v="150.41499999999999"/>
    <n v="201.136"/>
    <n v="180.4"/>
    <n v="20.736000000000001"/>
    <x v="1"/>
    <x v="6"/>
  </r>
  <r>
    <n v="314"/>
    <s v="BSB TOYOTA"/>
    <n v="226530"/>
    <x v="28"/>
    <n v="69"/>
    <x v="4"/>
    <x v="5"/>
    <x v="3"/>
    <x v="3"/>
    <n v="2012"/>
    <n v="11.13"/>
    <n v="11.13"/>
    <n v="7.6"/>
    <n v="5.7"/>
    <n v="2"/>
    <x v="1"/>
    <x v="6"/>
  </r>
  <r>
    <n v="315"/>
    <s v="Centre de formation"/>
    <n v="204705"/>
    <x v="36"/>
    <m/>
    <x v="4"/>
    <x v="10"/>
    <x v="3"/>
    <x v="3"/>
    <n v="2017"/>
    <n v="10"/>
    <n v="10"/>
    <n v="0"/>
    <n v="0"/>
    <n v="0"/>
    <x v="1"/>
    <x v="6"/>
  </r>
  <r>
    <n v="316"/>
    <s v="Ste Alimentaire méditerranée"/>
    <n v="199800"/>
    <x v="36"/>
    <m/>
    <x v="4"/>
    <x v="10"/>
    <x v="3"/>
    <x v="3"/>
    <n v="2015"/>
    <n v="20.100000000000001"/>
    <n v="20.100000000000001"/>
    <n v="0"/>
    <n v="0"/>
    <n v="0"/>
    <x v="1"/>
    <x v="6"/>
  </r>
  <r>
    <n v="318"/>
    <s v="STE MED FRUITS"/>
    <n v="134820"/>
    <x v="27"/>
    <n v="62"/>
    <x v="4"/>
    <x v="8"/>
    <x v="3"/>
    <x v="3"/>
    <n v="2021"/>
    <n v="172.8"/>
    <n v="172.8"/>
    <n v="0"/>
    <n v="0"/>
    <n v="0"/>
    <x v="1"/>
    <x v="6"/>
  </r>
  <r>
    <n v="319"/>
    <s v="SOTIEM"/>
    <n v="133520"/>
    <x v="27"/>
    <n v="62"/>
    <x v="4"/>
    <x v="9"/>
    <x v="3"/>
    <x v="3"/>
    <n v="2021"/>
    <n v="21.6"/>
    <n v="21.6"/>
    <n v="0"/>
    <n v="0"/>
    <n v="0"/>
    <x v="1"/>
    <x v="6"/>
  </r>
  <r>
    <n v="320"/>
    <s v="Ste compto"/>
    <n v="163660"/>
    <x v="27"/>
    <n v="62"/>
    <x v="4"/>
    <x v="5"/>
    <x v="3"/>
    <x v="3"/>
    <n v="2019"/>
    <n v="35.840000000000003"/>
    <n v="35.840000000000003"/>
    <n v="0"/>
    <n v="0"/>
    <n v="0"/>
    <x v="1"/>
    <x v="6"/>
  </r>
  <r>
    <n v="322"/>
    <s v="STE Afrique froid"/>
    <n v="274143"/>
    <x v="39"/>
    <n v="66"/>
    <x v="4"/>
    <x v="9"/>
    <x v="3"/>
    <x v="3"/>
    <n v="2020"/>
    <n v="19.8"/>
    <n v="19.8"/>
    <n v="0"/>
    <n v="0"/>
    <n v="0"/>
    <x v="1"/>
    <x v="6"/>
  </r>
  <r>
    <n v="323"/>
    <s v="Ginen2"/>
    <n v="279230"/>
    <x v="39"/>
    <n v="66"/>
    <x v="4"/>
    <x v="10"/>
    <x v="3"/>
    <x v="3"/>
    <n v="2021"/>
    <n v="75.3"/>
    <n v="75.3"/>
    <n v="0"/>
    <n v="0"/>
    <n v="0"/>
    <x v="1"/>
    <x v="6"/>
  </r>
  <r>
    <n v="324"/>
    <s v="Ginen 1"/>
    <n v="279225"/>
    <x v="39"/>
    <n v="66"/>
    <x v="4"/>
    <x v="10"/>
    <x v="3"/>
    <x v="3"/>
    <n v="2020"/>
    <n v="78.400000000000006"/>
    <n v="78.400000000000006"/>
    <n v="0"/>
    <n v="0"/>
    <n v="0"/>
    <x v="1"/>
    <x v="6"/>
  </r>
  <r>
    <n v="325"/>
    <s v="Genen 4"/>
    <n v="279334"/>
    <x v="39"/>
    <n v="66"/>
    <x v="4"/>
    <x v="10"/>
    <x v="3"/>
    <x v="3"/>
    <n v="2020"/>
    <n v="65"/>
    <n v="65"/>
    <n v="0"/>
    <n v="0"/>
    <n v="0"/>
    <x v="1"/>
    <x v="6"/>
  </r>
  <r>
    <n v="326"/>
    <s v="Genen 3"/>
    <n v="279235"/>
    <x v="39"/>
    <n v="66"/>
    <x v="4"/>
    <x v="10"/>
    <x v="3"/>
    <x v="3"/>
    <n v="2020"/>
    <n v="105.19"/>
    <n v="105.19"/>
    <n v="0"/>
    <n v="0"/>
    <n v="0"/>
    <x v="1"/>
    <x v="6"/>
  </r>
  <r>
    <n v="327"/>
    <s v="ISGI SFAX"/>
    <n v="850250"/>
    <x v="9"/>
    <n v="87"/>
    <x v="2"/>
    <x v="5"/>
    <x v="3"/>
    <x v="3"/>
    <n v="2022"/>
    <n v="70.52"/>
    <n v="70.52"/>
    <n v="0"/>
    <n v="0"/>
    <n v="0"/>
    <x v="1"/>
    <x v="6"/>
  </r>
  <r>
    <n v="328"/>
    <s v="Tasmid"/>
    <n v="285065"/>
    <x v="39"/>
    <n v="66"/>
    <x v="4"/>
    <x v="1"/>
    <x v="3"/>
    <x v="3"/>
    <n v="2017"/>
    <n v="63"/>
    <n v="63"/>
    <n v="12.4"/>
    <n v="12.4"/>
    <n v="1"/>
    <x v="1"/>
    <x v="6"/>
  </r>
  <r>
    <n v="329"/>
    <s v="Shell morneg"/>
    <n v="137530"/>
    <x v="27"/>
    <n v="62"/>
    <x v="4"/>
    <x v="5"/>
    <x v="3"/>
    <x v="3"/>
    <n v="2019"/>
    <n v="55.9"/>
    <n v="55.9"/>
    <n v="12.829000000000001"/>
    <n v="10.17"/>
    <n v="2.657"/>
    <x v="1"/>
    <x v="6"/>
  </r>
  <r>
    <n v="330"/>
    <s v="ANME"/>
    <n v="28020"/>
    <x v="7"/>
    <n v="60"/>
    <x v="4"/>
    <x v="9"/>
    <x v="3"/>
    <x v="3"/>
    <n v="2016"/>
    <n v="9"/>
    <n v="9"/>
    <n v="14.08"/>
    <n v="14.08"/>
    <n v="1"/>
    <x v="1"/>
    <x v="6"/>
  </r>
  <r>
    <n v="331"/>
    <s v="ANME"/>
    <n v="28020"/>
    <x v="7"/>
    <n v="60"/>
    <x v="4"/>
    <x v="5"/>
    <x v="3"/>
    <x v="3"/>
    <n v="2016"/>
    <n v="7.56"/>
    <n v="7.56"/>
    <n v="12.2"/>
    <n v="12.2"/>
    <n v="1"/>
    <x v="1"/>
    <x v="6"/>
  </r>
  <r>
    <n v="332"/>
    <s v="ANME"/>
    <n v="28020"/>
    <x v="7"/>
    <n v="60"/>
    <x v="4"/>
    <x v="5"/>
    <x v="3"/>
    <x v="3"/>
    <n v="2016"/>
    <n v="3"/>
    <n v="3"/>
    <n v="4.2"/>
    <n v="4.2"/>
    <n v="1"/>
    <x v="1"/>
    <x v="6"/>
  </r>
  <r>
    <n v="333"/>
    <s v="ENIT"/>
    <n v="74300"/>
    <x v="7"/>
    <n v="60"/>
    <x v="4"/>
    <x v="5"/>
    <x v="3"/>
    <x v="3"/>
    <n v="2016"/>
    <n v="20"/>
    <n v="20"/>
    <n v="36"/>
    <n v="36"/>
    <n v="1"/>
    <x v="1"/>
    <x v="6"/>
  </r>
  <r>
    <n v="334"/>
    <s v="REEMI"/>
    <n v="257630"/>
    <x v="40"/>
    <n v="70"/>
    <x v="4"/>
    <x v="9"/>
    <x v="3"/>
    <x v="3"/>
    <n v="2020"/>
    <n v="19.8"/>
    <n v="19.8"/>
    <n v="0"/>
    <n v="0"/>
    <n v="0"/>
    <x v="1"/>
    <x v="6"/>
  </r>
  <r>
    <n v="335"/>
    <s v="Hôtel National"/>
    <n v="16220"/>
    <x v="7"/>
    <n v="60"/>
    <x v="4"/>
    <x v="5"/>
    <x v="3"/>
    <x v="3"/>
    <n v="2020"/>
    <n v="40"/>
    <n v="40"/>
    <n v="0"/>
    <n v="0"/>
    <n v="0"/>
    <x v="1"/>
    <x v="6"/>
  </r>
  <r>
    <n v="336"/>
    <s v="LYCÉE SPORTIF"/>
    <n v="60010"/>
    <x v="7"/>
    <n v="60"/>
    <x v="4"/>
    <x v="5"/>
    <x v="3"/>
    <x v="3"/>
    <n v="2019"/>
    <n v="30"/>
    <n v="30"/>
    <n v="0"/>
    <n v="0"/>
    <n v="0"/>
    <x v="1"/>
    <x v="6"/>
  </r>
  <r>
    <n v="337"/>
    <s v="Station VIVO ENERGIE"/>
    <n v="245035"/>
    <x v="40"/>
    <n v="70"/>
    <x v="4"/>
    <x v="5"/>
    <x v="3"/>
    <x v="3"/>
    <n v="2019"/>
    <n v="15.9"/>
    <n v="15.9"/>
    <n v="19.908000000000001"/>
    <n v="12.848000000000001"/>
    <n v="7.06"/>
    <x v="1"/>
    <x v="6"/>
  </r>
  <r>
    <n v="338"/>
    <s v="Bibliothèque nationale"/>
    <n v="240485"/>
    <x v="40"/>
    <n v="70"/>
    <x v="4"/>
    <x v="5"/>
    <x v="3"/>
    <x v="3"/>
    <n v="2020"/>
    <n v="80.3"/>
    <n v="80.3"/>
    <n v="0"/>
    <n v="0"/>
    <n v="0"/>
    <x v="1"/>
    <x v="6"/>
  </r>
  <r>
    <n v="339"/>
    <s v="CSFEMEBT"/>
    <n v="38470"/>
    <x v="7"/>
    <n v="60"/>
    <x v="4"/>
    <x v="5"/>
    <x v="3"/>
    <x v="3"/>
    <n v="2019"/>
    <n v="5.4"/>
    <n v="5.4"/>
    <n v="5.9"/>
    <n v="5.9"/>
    <n v="1"/>
    <x v="1"/>
    <x v="6"/>
  </r>
  <r>
    <n v="340"/>
    <s v="CSFEMEBT"/>
    <n v="38470"/>
    <x v="7"/>
    <n v="60"/>
    <x v="4"/>
    <x v="5"/>
    <x v="3"/>
    <x v="3"/>
    <n v="2017"/>
    <n v="2.9"/>
    <n v="2.9"/>
    <n v="4"/>
    <n v="4"/>
    <n v="1"/>
    <x v="1"/>
    <x v="6"/>
  </r>
  <r>
    <n v="341"/>
    <s v="CSFEMEBT"/>
    <n v="48470"/>
    <x v="7"/>
    <n v="60"/>
    <x v="4"/>
    <x v="5"/>
    <x v="3"/>
    <x v="3"/>
    <n v="2015"/>
    <n v="3.3"/>
    <n v="3.3"/>
    <n v="4.0999999999999996"/>
    <n v="4.0999999999999996"/>
    <n v="1"/>
    <x v="1"/>
    <x v="6"/>
  </r>
  <r>
    <n v="342"/>
    <s v="CSFEK"/>
    <n v="673230"/>
    <x v="22"/>
    <m/>
    <x v="5"/>
    <x v="5"/>
    <x v="3"/>
    <x v="3"/>
    <n v="2019"/>
    <n v="5.36"/>
    <n v="5.36"/>
    <n v="5.73"/>
    <n v="5.73"/>
    <n v="1"/>
    <x v="1"/>
    <x v="6"/>
  </r>
  <r>
    <n v="343"/>
    <s v="CSFEK"/>
    <n v="673230"/>
    <x v="22"/>
    <m/>
    <x v="5"/>
    <x v="5"/>
    <x v="3"/>
    <x v="3"/>
    <n v="2018"/>
    <n v="5.36"/>
    <n v="5.36"/>
    <n v="7.6"/>
    <n v="7.6"/>
    <n v="1"/>
    <x v="1"/>
    <x v="6"/>
  </r>
  <r>
    <n v="344"/>
    <s v="CSFEK"/>
    <n v="673230"/>
    <x v="22"/>
    <m/>
    <x v="5"/>
    <x v="5"/>
    <x v="3"/>
    <x v="3"/>
    <n v="2017"/>
    <n v="2.4"/>
    <n v="2.4"/>
    <n v="3.4"/>
    <n v="3.4"/>
    <n v="1"/>
    <x v="1"/>
    <x v="6"/>
  </r>
  <r>
    <n v="345"/>
    <s v="Garde nationale ouina"/>
    <n v="50800"/>
    <x v="7"/>
    <n v="60"/>
    <x v="4"/>
    <x v="5"/>
    <x v="3"/>
    <x v="3"/>
    <n v="2020"/>
    <n v="16.12"/>
    <n v="16.12"/>
    <n v="0"/>
    <n v="0"/>
    <n v="0"/>
    <x v="1"/>
    <x v="6"/>
  </r>
  <r>
    <n v="346"/>
    <s v="Hôpital kelibia"/>
    <n v="412650"/>
    <x v="20"/>
    <m/>
    <x v="0"/>
    <x v="5"/>
    <x v="3"/>
    <x v="3"/>
    <n v="2021"/>
    <n v="50.22"/>
    <n v="50.22"/>
    <n v="0"/>
    <n v="0"/>
    <n v="0"/>
    <x v="1"/>
    <x v="6"/>
  </r>
  <r>
    <n v="347"/>
    <s v="Ste tozaghran"/>
    <n v="418820"/>
    <x v="20"/>
    <m/>
    <x v="0"/>
    <x v="10"/>
    <x v="3"/>
    <x v="3"/>
    <n v="2020"/>
    <n v="418.28"/>
    <n v="418.28"/>
    <n v="0"/>
    <n v="0"/>
    <n v="0"/>
    <x v="1"/>
    <x v="6"/>
  </r>
  <r>
    <n v="348"/>
    <s v="Ste yassine"/>
    <n v="418900"/>
    <x v="20"/>
    <m/>
    <x v="0"/>
    <x v="10"/>
    <x v="3"/>
    <x v="3"/>
    <n v="2020"/>
    <n v="188.02500000000001"/>
    <n v="188.02500000000001"/>
    <n v="0"/>
    <n v="0"/>
    <n v="0"/>
    <x v="1"/>
    <x v="6"/>
  </r>
  <r>
    <n v="349"/>
    <s v="Henkel Tunisie"/>
    <n v="869040"/>
    <x v="8"/>
    <n v="91"/>
    <x v="2"/>
    <x v="1"/>
    <x v="3"/>
    <x v="3"/>
    <n v="2021"/>
    <n v="191"/>
    <n v="191"/>
    <n v="0"/>
    <n v="0"/>
    <n v="0"/>
    <x v="1"/>
    <x v="6"/>
  </r>
  <r>
    <n v="7"/>
    <s v="Armatech"/>
    <n v="298672"/>
    <x v="0"/>
    <n v="71"/>
    <x v="0"/>
    <x v="7"/>
    <x v="3"/>
    <x v="3"/>
    <n v="2018"/>
    <n v="120"/>
    <n v="120"/>
    <n v="30.439"/>
    <n v="12.96"/>
    <n v="17.478999999999999"/>
    <x v="1"/>
    <x v="7"/>
  </r>
  <r>
    <n v="13"/>
    <s v="MIC"/>
    <n v="322296"/>
    <x v="15"/>
    <n v="73"/>
    <x v="0"/>
    <x v="11"/>
    <x v="3"/>
    <x v="3"/>
    <n v="2017"/>
    <n v="39.875"/>
    <n v="39.875"/>
    <n v="56.87"/>
    <n v="0"/>
    <n v="56.87"/>
    <x v="1"/>
    <x v="7"/>
  </r>
  <r>
    <n v="14"/>
    <s v="Tunicotex"/>
    <n v="390110"/>
    <x v="35"/>
    <n v="78"/>
    <x v="0"/>
    <x v="11"/>
    <x v="3"/>
    <x v="3"/>
    <n v="2019"/>
    <n v="235"/>
    <n v="235"/>
    <n v="160"/>
    <n v="160"/>
    <n v="0"/>
    <x v="1"/>
    <x v="7"/>
  </r>
  <r>
    <n v="15"/>
    <s v="Tunicotex"/>
    <n v="390111"/>
    <x v="35"/>
    <n v="78"/>
    <x v="0"/>
    <x v="11"/>
    <x v="3"/>
    <x v="3"/>
    <n v="2020"/>
    <n v="515"/>
    <n v="515"/>
    <n v="0"/>
    <n v="0"/>
    <n v="0"/>
    <x v="1"/>
    <x v="7"/>
  </r>
  <r>
    <n v="16"/>
    <s v="Taissir agricole"/>
    <n v="399660"/>
    <x v="35"/>
    <n v="78"/>
    <x v="0"/>
    <x v="10"/>
    <x v="3"/>
    <x v="3"/>
    <n v="2018"/>
    <n v="220"/>
    <n v="220"/>
    <n v="0"/>
    <n v="0"/>
    <n v="0"/>
    <x v="1"/>
    <x v="7"/>
  </r>
  <r>
    <n v="22"/>
    <s v="ONAS"/>
    <n v="355210"/>
    <x v="19"/>
    <n v="77"/>
    <x v="0"/>
    <x v="10"/>
    <x v="3"/>
    <x v="3"/>
    <n v="2020"/>
    <n v="121"/>
    <n v="121"/>
    <n v="0"/>
    <n v="0"/>
    <n v="0"/>
    <x v="1"/>
    <x v="7"/>
  </r>
  <r>
    <n v="23"/>
    <s v="Commune Nabeul"/>
    <n v="356031"/>
    <x v="19"/>
    <n v="77"/>
    <x v="0"/>
    <x v="9"/>
    <x v="3"/>
    <x v="3"/>
    <n v="2018"/>
    <n v="37.5"/>
    <n v="37.5"/>
    <n v="0"/>
    <n v="0"/>
    <n v="0"/>
    <x v="1"/>
    <x v="7"/>
  </r>
  <r>
    <n v="24"/>
    <s v="Salah toumi"/>
    <n v="358151"/>
    <x v="19"/>
    <n v="77"/>
    <x v="0"/>
    <x v="10"/>
    <x v="3"/>
    <x v="3"/>
    <n v="2018"/>
    <n v="19.5"/>
    <n v="19.5"/>
    <n v="31.2"/>
    <n v="11.3"/>
    <n v="19.899999999999999"/>
    <x v="1"/>
    <x v="7"/>
  </r>
  <r>
    <n v="25"/>
    <s v="Emna"/>
    <n v="369005"/>
    <x v="19"/>
    <n v="77"/>
    <x v="0"/>
    <x v="8"/>
    <x v="3"/>
    <x v="3"/>
    <n v="2019"/>
    <n v="149.81"/>
    <n v="149.81"/>
    <n v="152.56"/>
    <n v="152.56"/>
    <n v="0"/>
    <x v="1"/>
    <x v="7"/>
  </r>
  <r>
    <n v="26"/>
    <s v="École nationale de comondo"/>
    <n v="431050"/>
    <x v="16"/>
    <n v="74"/>
    <x v="6"/>
    <x v="5"/>
    <x v="3"/>
    <x v="3"/>
    <n v="2020"/>
    <n v="151"/>
    <n v="151"/>
    <n v="0"/>
    <n v="0"/>
    <n v="0"/>
    <x v="1"/>
    <x v="7"/>
  </r>
  <r>
    <n v="27"/>
    <s v="Poulailler bouzid"/>
    <n v="369025"/>
    <x v="19"/>
    <n v="77"/>
    <x v="0"/>
    <x v="10"/>
    <x v="3"/>
    <x v="3"/>
    <n v="2017"/>
    <n v="40"/>
    <n v="40"/>
    <n v="192.08"/>
    <n v="153.66"/>
    <n v="38.420000000000016"/>
    <x v="1"/>
    <x v="7"/>
  </r>
  <r>
    <n v="28"/>
    <s v="Ettaoufik1"/>
    <n v="434122"/>
    <x v="16"/>
    <n v="74"/>
    <x v="6"/>
    <x v="10"/>
    <x v="3"/>
    <x v="3"/>
    <n v="2020"/>
    <n v="187.3"/>
    <n v="187.3"/>
    <n v="0"/>
    <n v="0"/>
    <n v="0"/>
    <x v="1"/>
    <x v="7"/>
  </r>
  <r>
    <n v="29"/>
    <s v="Société Aziz et Mariem"/>
    <n v="429286"/>
    <x v="16"/>
    <n v="74"/>
    <x v="6"/>
    <x v="10"/>
    <x v="3"/>
    <x v="3"/>
    <n v="2019"/>
    <n v="45.6"/>
    <n v="45.6"/>
    <n v="44"/>
    <n v="29"/>
    <n v="15"/>
    <x v="1"/>
    <x v="7"/>
  </r>
  <r>
    <n v="31"/>
    <s v="Ettaoufik2"/>
    <n v="434123"/>
    <x v="16"/>
    <n v="74"/>
    <x v="6"/>
    <x v="10"/>
    <x v="3"/>
    <x v="3"/>
    <n v="2020"/>
    <n v="213"/>
    <n v="213"/>
    <n v="0"/>
    <n v="0"/>
    <n v="0"/>
    <x v="1"/>
    <x v="7"/>
  </r>
  <r>
    <n v="32"/>
    <s v="Ettaoufik3"/>
    <n v="434121"/>
    <x v="16"/>
    <n v="74"/>
    <x v="6"/>
    <x v="10"/>
    <x v="3"/>
    <x v="3"/>
    <n v="2020"/>
    <n v="213"/>
    <n v="213"/>
    <n v="0"/>
    <n v="0"/>
    <n v="0"/>
    <x v="1"/>
    <x v="7"/>
  </r>
  <r>
    <n v="33"/>
    <s v="Testour 1"/>
    <n v="438088"/>
    <x v="16"/>
    <n v="74"/>
    <x v="6"/>
    <x v="10"/>
    <x v="3"/>
    <x v="3"/>
    <n v="2020"/>
    <n v="310"/>
    <n v="310"/>
    <n v="0"/>
    <n v="0"/>
    <n v="0"/>
    <x v="1"/>
    <x v="7"/>
  </r>
  <r>
    <n v="34"/>
    <s v="Testour 2"/>
    <n v="438149"/>
    <x v="16"/>
    <n v="74"/>
    <x v="6"/>
    <x v="10"/>
    <x v="3"/>
    <x v="3"/>
    <n v="2020"/>
    <n v="310.08"/>
    <n v="310.08"/>
    <n v="0"/>
    <n v="0"/>
    <n v="0"/>
    <x v="1"/>
    <x v="7"/>
  </r>
  <r>
    <n v="35"/>
    <s v="Testour 3"/>
    <n v="438093"/>
    <x v="16"/>
    <n v="74"/>
    <x v="6"/>
    <x v="10"/>
    <x v="3"/>
    <x v="3"/>
    <n v="2020"/>
    <n v="310.08"/>
    <n v="310.08"/>
    <n v="0"/>
    <n v="0"/>
    <n v="0"/>
    <x v="1"/>
    <x v="7"/>
  </r>
  <r>
    <n v="36"/>
    <s v="Hôpital"/>
    <n v="460010"/>
    <x v="21"/>
    <m/>
    <x v="6"/>
    <x v="5"/>
    <x v="3"/>
    <x v="3"/>
    <n v="2020"/>
    <n v="33.299999999999997"/>
    <n v="33.200000000000003"/>
    <n v="0"/>
    <n v="0"/>
    <n v="0"/>
    <x v="1"/>
    <x v="7"/>
  </r>
  <r>
    <n v="37"/>
    <s v="Société essaada"/>
    <n v="456830"/>
    <x v="21"/>
    <m/>
    <x v="6"/>
    <x v="8"/>
    <x v="3"/>
    <x v="3"/>
    <n v="2020"/>
    <n v="53.2"/>
    <n v="53.3"/>
    <n v="0"/>
    <n v="0"/>
    <n v="0"/>
    <x v="1"/>
    <x v="7"/>
  </r>
  <r>
    <n v="40"/>
    <s v="Société ezzouhour"/>
    <n v="456050"/>
    <x v="21"/>
    <m/>
    <x v="6"/>
    <x v="8"/>
    <x v="3"/>
    <x v="3"/>
    <n v="2019"/>
    <n v="41"/>
    <n v="41"/>
    <n v="0"/>
    <n v="0"/>
    <n v="0"/>
    <x v="1"/>
    <x v="7"/>
  </r>
  <r>
    <n v="41"/>
    <s v="Kokam+"/>
    <n v="528676"/>
    <x v="32"/>
    <n v="72"/>
    <x v="6"/>
    <x v="10"/>
    <x v="3"/>
    <x v="3"/>
    <n v="2018"/>
    <n v="274.27"/>
    <n v="274.27"/>
    <n v="612.95899999999995"/>
    <n v="445.31599999999997"/>
    <n v="167.64299999999997"/>
    <x v="1"/>
    <x v="7"/>
  </r>
  <r>
    <n v="42"/>
    <s v="Collège makthar"/>
    <n v="504065"/>
    <x v="32"/>
    <n v="72"/>
    <x v="6"/>
    <x v="5"/>
    <x v="3"/>
    <x v="3"/>
    <n v="2016"/>
    <n v="35"/>
    <n v="35"/>
    <n v="38.229999999999997"/>
    <n v="26.69"/>
    <n v="11.539999999999996"/>
    <x v="1"/>
    <x v="7"/>
  </r>
  <r>
    <n v="43"/>
    <s v="hypermarche Geant"/>
    <n v="94520"/>
    <x v="41"/>
    <n v="61"/>
    <x v="4"/>
    <x v="5"/>
    <x v="3"/>
    <x v="3"/>
    <n v="2020"/>
    <n v="1700"/>
    <n v="1700"/>
    <n v="0"/>
    <n v="0"/>
    <n v="0"/>
    <x v="1"/>
    <x v="7"/>
  </r>
  <r>
    <n v="44"/>
    <s v="IHE"/>
    <n v="22070"/>
    <x v="7"/>
    <n v="60"/>
    <x v="4"/>
    <x v="5"/>
    <x v="3"/>
    <x v="3"/>
    <n v="2020"/>
    <n v="27"/>
    <n v="27"/>
    <n v="0"/>
    <n v="0"/>
    <n v="0"/>
    <x v="1"/>
    <x v="7"/>
  </r>
  <r>
    <n v="46"/>
    <s v="SBF"/>
    <n v="44060"/>
    <x v="7"/>
    <n v="60"/>
    <x v="4"/>
    <x v="5"/>
    <x v="3"/>
    <x v="3"/>
    <n v="2020"/>
    <n v="22.68"/>
    <n v="22.67"/>
    <n v="0"/>
    <n v="0"/>
    <n v="0"/>
    <x v="1"/>
    <x v="7"/>
  </r>
  <r>
    <n v="47"/>
    <s v="SS Utique"/>
    <n v="327730"/>
    <x v="15"/>
    <n v="73"/>
    <x v="0"/>
    <x v="5"/>
    <x v="3"/>
    <x v="3"/>
    <n v="2020"/>
    <n v="48"/>
    <n v="48"/>
    <n v="0"/>
    <n v="0"/>
    <n v="0"/>
    <x v="1"/>
    <x v="7"/>
  </r>
  <r>
    <n v="48"/>
    <s v="Les jardins du Lac GP9"/>
    <n v="216116"/>
    <x v="7"/>
    <n v="60"/>
    <x v="4"/>
    <x v="5"/>
    <x v="3"/>
    <x v="3"/>
    <n v="2018"/>
    <n v="47.08"/>
    <n v="47.08"/>
    <n v="65.319000000000003"/>
    <n v="1"/>
    <n v="64.319000000000003"/>
    <x v="1"/>
    <x v="7"/>
  </r>
  <r>
    <n v="49"/>
    <s v="Grombalia A1"/>
    <n v="397600"/>
    <x v="35"/>
    <n v="78"/>
    <x v="0"/>
    <x v="5"/>
    <x v="3"/>
    <x v="3"/>
    <n v="2018"/>
    <n v="36.6"/>
    <n v="36.6"/>
    <n v="28.61"/>
    <n v="1"/>
    <n v="27.61"/>
    <x v="1"/>
    <x v="7"/>
  </r>
  <r>
    <n v="50"/>
    <s v="Station total ELjem"/>
    <n v="668019"/>
    <x v="13"/>
    <n v="82"/>
    <x v="5"/>
    <x v="5"/>
    <x v="3"/>
    <x v="3"/>
    <n v="2018"/>
    <n v="62.7"/>
    <n v="62.7"/>
    <n v="86.313999999999993"/>
    <n v="1"/>
    <n v="85.313999999999993"/>
    <x v="1"/>
    <x v="7"/>
  </r>
  <r>
    <n v="51"/>
    <s v="Station EL Borgine"/>
    <n v="584247"/>
    <x v="33"/>
    <n v="81"/>
    <x v="5"/>
    <x v="5"/>
    <x v="3"/>
    <x v="3"/>
    <n v="2019"/>
    <n v="67.78"/>
    <n v="67.78"/>
    <n v="55.433"/>
    <n v="1"/>
    <n v="54.433"/>
    <x v="1"/>
    <x v="7"/>
  </r>
  <r>
    <n v="52"/>
    <s v="Station Andalous"/>
    <n v="94880"/>
    <x v="41"/>
    <n v="61"/>
    <x v="4"/>
    <x v="5"/>
    <x v="3"/>
    <x v="3"/>
    <n v="2020"/>
    <n v="25.5"/>
    <n v="25.5"/>
    <n v="0"/>
    <n v="0"/>
    <n v="0"/>
    <x v="1"/>
    <x v="7"/>
  </r>
  <r>
    <n v="53"/>
    <s v="Étiquettes et Accessoires"/>
    <n v="74510"/>
    <x v="41"/>
    <n v="61"/>
    <x v="4"/>
    <x v="11"/>
    <x v="3"/>
    <x v="3"/>
    <n v="2021"/>
    <n v="70.349999999999994"/>
    <n v="70.349999999999994"/>
    <n v="0"/>
    <n v="0"/>
    <n v="0"/>
    <x v="1"/>
    <x v="7"/>
  </r>
  <r>
    <n v="54"/>
    <s v="Bouchamaoui A R Industries"/>
    <n v="40010"/>
    <x v="7"/>
    <n v="60"/>
    <x v="4"/>
    <x v="5"/>
    <x v="3"/>
    <x v="3"/>
    <n v="2021"/>
    <n v="72"/>
    <n v="72"/>
    <n v="0"/>
    <n v="0"/>
    <n v="0"/>
    <x v="1"/>
    <x v="7"/>
  </r>
  <r>
    <n v="55"/>
    <s v="Albuhaira invest"/>
    <n v="50360"/>
    <x v="7"/>
    <n v="60"/>
    <x v="4"/>
    <x v="5"/>
    <x v="3"/>
    <x v="3"/>
    <n v="2021"/>
    <n v="14"/>
    <n v="14"/>
    <n v="0"/>
    <n v="0"/>
    <n v="0"/>
    <x v="1"/>
    <x v="7"/>
  </r>
  <r>
    <n v="56"/>
    <s v="Innorpi"/>
    <n v="26270"/>
    <x v="7"/>
    <n v="60"/>
    <x v="4"/>
    <x v="5"/>
    <x v="3"/>
    <x v="3"/>
    <n v="2021"/>
    <n v="40"/>
    <n v="40"/>
    <n v="50.843000000000004"/>
    <n v="39.5"/>
    <n v="11.343000000000004"/>
    <x v="1"/>
    <x v="7"/>
  </r>
  <r>
    <n v="57"/>
    <s v="APIA"/>
    <n v="26310"/>
    <x v="7"/>
    <n v="60"/>
    <x v="4"/>
    <x v="5"/>
    <x v="3"/>
    <x v="3"/>
    <n v="2020"/>
    <n v="10"/>
    <n v="10"/>
    <n v="8.1"/>
    <n v="2.13"/>
    <n v="5.97"/>
    <x v="1"/>
    <x v="7"/>
  </r>
  <r>
    <n v="58"/>
    <s v="OMMP"/>
    <n v="215075"/>
    <x v="28"/>
    <n v="69"/>
    <x v="4"/>
    <x v="5"/>
    <x v="3"/>
    <x v="3"/>
    <n v="2020"/>
    <n v="600"/>
    <n v="600"/>
    <n v="560"/>
    <n v="560"/>
    <n v="0"/>
    <x v="1"/>
    <x v="7"/>
  </r>
  <r>
    <n v="59"/>
    <s v="Sndp nechi"/>
    <n v="36830"/>
    <x v="7"/>
    <n v="60"/>
    <x v="4"/>
    <x v="5"/>
    <x v="3"/>
    <x v="3"/>
    <n v="2019"/>
    <n v="6"/>
    <n v="6"/>
    <n v="1.5"/>
    <n v="1"/>
    <n v="0.5"/>
    <x v="1"/>
    <x v="7"/>
  </r>
  <r>
    <n v="61"/>
    <s v="BSB SA toyota"/>
    <n v="226530"/>
    <x v="28"/>
    <n v="69"/>
    <x v="4"/>
    <x v="5"/>
    <x v="3"/>
    <x v="3"/>
    <n v="2015"/>
    <n v="10"/>
    <n v="10"/>
    <n v="0"/>
    <n v="0"/>
    <n v="0"/>
    <x v="1"/>
    <x v="7"/>
  </r>
  <r>
    <n v="64"/>
    <s v="STE SELECT FRUITS"/>
    <n v="178800"/>
    <x v="36"/>
    <m/>
    <x v="4"/>
    <x v="10"/>
    <x v="3"/>
    <x v="3"/>
    <n v="2016"/>
    <n v="150.75"/>
    <n v="150.75"/>
    <n v="0"/>
    <n v="0"/>
    <n v="0"/>
    <x v="1"/>
    <x v="7"/>
  </r>
  <r>
    <n v="65"/>
    <s v="Sndp sidi khlifa"/>
    <n v="618341"/>
    <x v="37"/>
    <n v="80"/>
    <x v="5"/>
    <x v="5"/>
    <x v="3"/>
    <x v="3"/>
    <n v="2014"/>
    <n v="6"/>
    <n v="6"/>
    <n v="5.2"/>
    <n v="4.2"/>
    <n v="1"/>
    <x v="1"/>
    <x v="7"/>
  </r>
  <r>
    <n v="66"/>
    <s v="Sndp borjine"/>
    <n v="584249"/>
    <x v="33"/>
    <n v="81"/>
    <x v="5"/>
    <x v="5"/>
    <x v="3"/>
    <x v="3"/>
    <n v="2020"/>
    <n v="6.5"/>
    <n v="6.5"/>
    <n v="4.5999999999999996"/>
    <n v="3.9"/>
    <n v="0.69999999999999973"/>
    <x v="1"/>
    <x v="7"/>
  </r>
  <r>
    <n v="67"/>
    <s v="Sndp mahdia"/>
    <n v="668018"/>
    <x v="13"/>
    <n v="82"/>
    <x v="5"/>
    <x v="5"/>
    <x v="3"/>
    <x v="3"/>
    <n v="2012"/>
    <n v="6.9"/>
    <n v="6.9"/>
    <n v="6.5"/>
    <n v="5"/>
    <n v="1.5"/>
    <x v="1"/>
    <x v="7"/>
  </r>
  <r>
    <n v="70"/>
    <s v="Sndp souk lahad"/>
    <n v="545090"/>
    <x v="11"/>
    <m/>
    <x v="5"/>
    <x v="5"/>
    <x v="3"/>
    <x v="3"/>
    <n v="2013"/>
    <n v="6.5"/>
    <n v="6.5"/>
    <n v="0"/>
    <n v="0"/>
    <n v="0"/>
    <x v="1"/>
    <x v="7"/>
  </r>
  <r>
    <n v="71"/>
    <s v="Fawanis"/>
    <n v="548460"/>
    <x v="11"/>
    <m/>
    <x v="5"/>
    <x v="9"/>
    <x v="3"/>
    <x v="3"/>
    <n v="2014"/>
    <n v="68"/>
    <n v="68"/>
    <n v="0"/>
    <n v="0"/>
    <n v="0"/>
    <x v="1"/>
    <x v="7"/>
  </r>
  <r>
    <n v="73"/>
    <s v="Oriental"/>
    <n v="541440"/>
    <x v="11"/>
    <m/>
    <x v="5"/>
    <x v="9"/>
    <x v="3"/>
    <x v="3"/>
    <n v="2021"/>
    <n v="15"/>
    <n v="15"/>
    <n v="23"/>
    <n v="5"/>
    <n v="18"/>
    <x v="1"/>
    <x v="7"/>
  </r>
  <r>
    <n v="74"/>
    <s v="Cleers"/>
    <n v="537800"/>
    <x v="11"/>
    <m/>
    <x v="5"/>
    <x v="5"/>
    <x v="3"/>
    <x v="3"/>
    <n v="2016"/>
    <n v="21"/>
    <n v="21"/>
    <n v="14.5"/>
    <n v="2.9"/>
    <n v="11.6"/>
    <x v="1"/>
    <x v="7"/>
  </r>
  <r>
    <n v="76"/>
    <s v="Crt Sousse"/>
    <n v="542155"/>
    <x v="11"/>
    <m/>
    <x v="5"/>
    <x v="5"/>
    <x v="3"/>
    <x v="3"/>
    <n v="2019"/>
    <n v="10"/>
    <n v="10"/>
    <n v="10.7"/>
    <n v="10.7"/>
    <n v="0"/>
    <x v="1"/>
    <x v="7"/>
  </r>
  <r>
    <n v="81"/>
    <s v="Ifri-Sol"/>
    <n v="574145"/>
    <x v="37"/>
    <n v="80"/>
    <x v="5"/>
    <x v="9"/>
    <x v="3"/>
    <x v="3"/>
    <n v="2017"/>
    <n v="148"/>
    <n v="148"/>
    <n v="244.3"/>
    <n v="236.17"/>
    <n v="8.1300000000000239"/>
    <x v="1"/>
    <x v="7"/>
  </r>
  <r>
    <n v="82"/>
    <s v="Creomoda"/>
    <n v="566737"/>
    <x v="37"/>
    <n v="80"/>
    <x v="5"/>
    <x v="11"/>
    <x v="3"/>
    <x v="3"/>
    <n v="2012"/>
    <n v="50"/>
    <n v="50"/>
    <n v="0"/>
    <n v="0"/>
    <n v="0"/>
    <x v="1"/>
    <x v="7"/>
  </r>
  <r>
    <n v="84"/>
    <s v="Sodas"/>
    <n v="597030"/>
    <x v="33"/>
    <n v="81"/>
    <x v="5"/>
    <x v="10"/>
    <x v="3"/>
    <x v="3"/>
    <n v="2020"/>
    <n v="150"/>
    <n v="150"/>
    <n v="160.12"/>
    <n v="98.4"/>
    <n v="61.72"/>
    <x v="1"/>
    <x v="7"/>
  </r>
  <r>
    <n v="85"/>
    <s v="Issatex"/>
    <n v="597002"/>
    <x v="33"/>
    <n v="81"/>
    <x v="5"/>
    <x v="11"/>
    <x v="3"/>
    <x v="3"/>
    <n v="2017"/>
    <n v="85"/>
    <n v="85"/>
    <n v="0"/>
    <n v="0"/>
    <n v="0"/>
    <x v="1"/>
    <x v="7"/>
  </r>
  <r>
    <n v="86"/>
    <s v="Cettex"/>
    <n v="599005"/>
    <x v="33"/>
    <n v="81"/>
    <x v="5"/>
    <x v="5"/>
    <x v="3"/>
    <x v="3"/>
    <n v="2016"/>
    <n v="22"/>
    <n v="22"/>
    <n v="19.84"/>
    <n v="19.84"/>
    <n v="0"/>
    <x v="1"/>
    <x v="7"/>
  </r>
  <r>
    <n v="87"/>
    <s v="Faculté des langues"/>
    <n v="644291"/>
    <x v="13"/>
    <n v="82"/>
    <x v="5"/>
    <x v="5"/>
    <x v="3"/>
    <x v="3"/>
    <n v="2020"/>
    <n v="21"/>
    <n v="21"/>
    <n v="0"/>
    <n v="0"/>
    <n v="0"/>
    <x v="1"/>
    <x v="7"/>
  </r>
  <r>
    <n v="88"/>
    <s v="Faculté informatique"/>
    <n v="641520"/>
    <x v="13"/>
    <n v="82"/>
    <x v="5"/>
    <x v="5"/>
    <x v="3"/>
    <x v="3"/>
    <n v="2016"/>
    <n v="25"/>
    <n v="25"/>
    <n v="0"/>
    <n v="0"/>
    <n v="0"/>
    <x v="1"/>
    <x v="7"/>
  </r>
  <r>
    <n v="90"/>
    <s v="Cte salkta des métaux"/>
    <n v="650111"/>
    <x v="13"/>
    <n v="82"/>
    <x v="5"/>
    <x v="7"/>
    <x v="3"/>
    <x v="3"/>
    <n v="2020"/>
    <n v="6.24"/>
    <n v="6.24"/>
    <n v="0"/>
    <n v="0"/>
    <n v="0"/>
    <x v="1"/>
    <x v="7"/>
  </r>
  <r>
    <n v="92"/>
    <s v="Shams technologie"/>
    <n v="696450"/>
    <x v="18"/>
    <m/>
    <x v="5"/>
    <x v="5"/>
    <x v="3"/>
    <x v="3"/>
    <n v="2018"/>
    <n v="25"/>
    <n v="25"/>
    <n v="53.54"/>
    <n v="53.54"/>
    <n v="0"/>
    <x v="1"/>
    <x v="7"/>
  </r>
  <r>
    <n v="94"/>
    <s v="Hôpital laa"/>
    <n v="690200"/>
    <x v="18"/>
    <m/>
    <x v="5"/>
    <x v="5"/>
    <x v="3"/>
    <x v="3"/>
    <n v="2014"/>
    <n v="25.6"/>
    <n v="25.6"/>
    <n v="0"/>
    <n v="0"/>
    <n v="0"/>
    <x v="1"/>
    <x v="7"/>
  </r>
  <r>
    <n v="95"/>
    <s v="Couvoir okba"/>
    <n v="693780"/>
    <x v="22"/>
    <m/>
    <x v="5"/>
    <x v="8"/>
    <x v="3"/>
    <x v="3"/>
    <n v="2018"/>
    <n v="30.42"/>
    <n v="30.42"/>
    <n v="0"/>
    <n v="0"/>
    <n v="0"/>
    <x v="1"/>
    <x v="7"/>
  </r>
  <r>
    <n v="97"/>
    <s v="Hôpital hajeb laayoun"/>
    <n v="689100"/>
    <x v="22"/>
    <m/>
    <x v="5"/>
    <x v="5"/>
    <x v="3"/>
    <x v="3"/>
    <n v="2019"/>
    <n v="40"/>
    <n v="40"/>
    <n v="0"/>
    <n v="0"/>
    <n v="0"/>
    <x v="1"/>
    <x v="7"/>
  </r>
  <r>
    <n v="99"/>
    <s v="ISSATK"/>
    <n v="672550"/>
    <x v="22"/>
    <m/>
    <x v="5"/>
    <x v="5"/>
    <x v="3"/>
    <x v="3"/>
    <n v="2020"/>
    <n v="33.26"/>
    <n v="33.26"/>
    <n v="0"/>
    <n v="0"/>
    <n v="0"/>
    <x v="1"/>
    <x v="7"/>
  </r>
  <r>
    <n v="102"/>
    <s v="RBC"/>
    <n v="616650"/>
    <x v="23"/>
    <n v="84"/>
    <x v="5"/>
    <x v="11"/>
    <x v="3"/>
    <x v="3"/>
    <n v="2020"/>
    <n v="72"/>
    <n v="72"/>
    <n v="116.7"/>
    <n v="116.7"/>
    <n v="0"/>
    <x v="1"/>
    <x v="7"/>
  </r>
  <r>
    <n v="104"/>
    <s v="ENFAVET"/>
    <n v="621857"/>
    <x v="23"/>
    <n v="84"/>
    <x v="5"/>
    <x v="11"/>
    <x v="3"/>
    <x v="3"/>
    <n v="2018"/>
    <n v="97.2"/>
    <n v="97.2"/>
    <n v="0"/>
    <n v="0"/>
    <n v="0"/>
    <x v="1"/>
    <x v="7"/>
  </r>
  <r>
    <n v="106"/>
    <s v="Demconstruct"/>
    <n v="620570"/>
    <x v="23"/>
    <n v="84"/>
    <x v="5"/>
    <x v="7"/>
    <x v="3"/>
    <x v="3"/>
    <n v="2020"/>
    <n v="198.1"/>
    <n v="198.1"/>
    <n v="0"/>
    <n v="0"/>
    <n v="0"/>
    <x v="1"/>
    <x v="7"/>
  </r>
  <r>
    <n v="107"/>
    <s v="Demco knitwear"/>
    <n v="620345"/>
    <x v="23"/>
    <n v="84"/>
    <x v="5"/>
    <x v="11"/>
    <x v="3"/>
    <x v="3"/>
    <n v="2017"/>
    <n v="445"/>
    <n v="445"/>
    <n v="79.52"/>
    <n v="71.62"/>
    <n v="7.8999999999999915"/>
    <x v="1"/>
    <x v="7"/>
  </r>
  <r>
    <n v="108"/>
    <s v="Demco jeanswear2"/>
    <n v="620202"/>
    <x v="23"/>
    <n v="84"/>
    <x v="5"/>
    <x v="11"/>
    <x v="3"/>
    <x v="3"/>
    <n v="2019"/>
    <n v="351"/>
    <n v="351"/>
    <n v="2"/>
    <n v="1"/>
    <n v="1"/>
    <x v="1"/>
    <x v="7"/>
  </r>
  <r>
    <n v="109"/>
    <s v="Demco jeanswear1"/>
    <n v="620152"/>
    <x v="23"/>
    <n v="84"/>
    <x v="5"/>
    <x v="11"/>
    <x v="3"/>
    <x v="3"/>
    <n v="2020"/>
    <n v="260.5"/>
    <n v="260.5"/>
    <n v="0"/>
    <n v="0"/>
    <n v="0"/>
    <x v="1"/>
    <x v="7"/>
  </r>
  <r>
    <n v="111"/>
    <s v="MSPE"/>
    <n v="618055"/>
    <x v="23"/>
    <n v="84"/>
    <x v="5"/>
    <x v="9"/>
    <x v="3"/>
    <x v="3"/>
    <n v="2020"/>
    <n v="194.04"/>
    <n v="194.04"/>
    <n v="0"/>
    <n v="0"/>
    <n v="0"/>
    <x v="1"/>
    <x v="7"/>
  </r>
  <r>
    <n v="113"/>
    <s v="Sartex"/>
    <n v="628740"/>
    <x v="23"/>
    <n v="84"/>
    <x v="5"/>
    <x v="11"/>
    <x v="3"/>
    <x v="3"/>
    <n v="2020"/>
    <n v="119"/>
    <n v="119"/>
    <n v="0"/>
    <n v="0"/>
    <n v="0"/>
    <x v="1"/>
    <x v="7"/>
  </r>
  <r>
    <n v="115"/>
    <s v="SMBSA elfawz chorbane"/>
    <n v="667080"/>
    <x v="13"/>
    <n v="82"/>
    <x v="5"/>
    <x v="10"/>
    <x v="3"/>
    <x v="3"/>
    <n v="2020"/>
    <n v="66.400000000000006"/>
    <n v="66.400000000000006"/>
    <n v="0"/>
    <n v="0"/>
    <n v="0"/>
    <x v="1"/>
    <x v="7"/>
  </r>
  <r>
    <n v="116"/>
    <s v="GDA portable entilaka"/>
    <n v="667050"/>
    <x v="13"/>
    <n v="82"/>
    <x v="5"/>
    <x v="10"/>
    <x v="3"/>
    <x v="3"/>
    <n v="2020"/>
    <n v="16"/>
    <n v="16"/>
    <n v="0"/>
    <n v="0"/>
    <n v="0"/>
    <x v="1"/>
    <x v="7"/>
  </r>
  <r>
    <n v="118"/>
    <s v="City meuble"/>
    <n v="850160"/>
    <x v="9"/>
    <n v="87"/>
    <x v="2"/>
    <x v="9"/>
    <x v="3"/>
    <x v="3"/>
    <n v="2020"/>
    <n v="70"/>
    <n v="70"/>
    <n v="85.6"/>
    <n v="14.5"/>
    <n v="71.099999999999994"/>
    <x v="1"/>
    <x v="7"/>
  </r>
  <r>
    <n v="119"/>
    <s v="Poulailler geagri"/>
    <n v="850100"/>
    <x v="9"/>
    <n v="87"/>
    <x v="2"/>
    <x v="10"/>
    <x v="3"/>
    <x v="3"/>
    <n v="1996"/>
    <n v="99.7"/>
    <n v="99.7"/>
    <n v="164.8"/>
    <n v="126.46"/>
    <n v="38.340000000000018"/>
    <x v="1"/>
    <x v="7"/>
  </r>
  <r>
    <n v="120"/>
    <s v="Simed"/>
    <n v="849560"/>
    <x v="9"/>
    <n v="87"/>
    <x v="2"/>
    <x v="1"/>
    <x v="3"/>
    <x v="3"/>
    <n v="2020"/>
    <n v="300"/>
    <n v="300"/>
    <n v="446.23"/>
    <n v="393.63"/>
    <n v="52.600000000000023"/>
    <x v="1"/>
    <x v="7"/>
  </r>
  <r>
    <n v="121"/>
    <s v="Simede"/>
    <n v="848330"/>
    <x v="9"/>
    <n v="87"/>
    <x v="2"/>
    <x v="7"/>
    <x v="3"/>
    <x v="3"/>
    <n v="2020"/>
    <n v="27"/>
    <n v="27"/>
    <n v="0"/>
    <n v="0"/>
    <n v="0"/>
    <x v="1"/>
    <x v="7"/>
  </r>
  <r>
    <n v="122"/>
    <s v="Alvéoles"/>
    <n v="846478"/>
    <x v="9"/>
    <n v="87"/>
    <x v="2"/>
    <x v="2"/>
    <x v="3"/>
    <x v="3"/>
    <n v="2018"/>
    <n v="199.7"/>
    <n v="199.7"/>
    <n v="0"/>
    <n v="0"/>
    <n v="0"/>
    <x v="1"/>
    <x v="7"/>
  </r>
  <r>
    <n v="123"/>
    <s v="Poulailler Khalil chaabene"/>
    <n v="846565"/>
    <x v="9"/>
    <n v="87"/>
    <x v="2"/>
    <x v="10"/>
    <x v="3"/>
    <x v="3"/>
    <n v="2018"/>
    <n v="40"/>
    <n v="40"/>
    <n v="49.5"/>
    <n v="40.1"/>
    <n v="9.3999999999999986"/>
    <x v="1"/>
    <x v="7"/>
  </r>
  <r>
    <n v="124"/>
    <s v="Ferme gargouri"/>
    <n v="852180"/>
    <x v="9"/>
    <n v="87"/>
    <x v="2"/>
    <x v="10"/>
    <x v="3"/>
    <x v="3"/>
    <n v="2019"/>
    <n v="12"/>
    <n v="12"/>
    <n v="12.34"/>
    <n v="3.44"/>
    <n v="8.9"/>
    <x v="1"/>
    <x v="7"/>
  </r>
  <r>
    <n v="125"/>
    <s v="Ferme gargouri 2"/>
    <n v="850235"/>
    <x v="9"/>
    <n v="87"/>
    <x v="2"/>
    <x v="10"/>
    <x v="3"/>
    <x v="3"/>
    <n v="2019"/>
    <n v="12"/>
    <n v="12"/>
    <n v="11.5"/>
    <n v="10.4"/>
    <n v="1.0999999999999996"/>
    <x v="1"/>
    <x v="7"/>
  </r>
  <r>
    <n v="126"/>
    <s v="Ferme choisie"/>
    <n v="852239"/>
    <x v="9"/>
    <n v="87"/>
    <x v="2"/>
    <x v="10"/>
    <x v="3"/>
    <x v="3"/>
    <n v="2020"/>
    <n v="49.49"/>
    <n v="49.49"/>
    <n v="72.254000000000005"/>
    <n v="52.774999999999999"/>
    <n v="19.479000000000006"/>
    <x v="1"/>
    <x v="7"/>
  </r>
  <r>
    <n v="127"/>
    <s v="MAS"/>
    <n v="852006"/>
    <x v="9"/>
    <n v="87"/>
    <x v="2"/>
    <x v="7"/>
    <x v="3"/>
    <x v="3"/>
    <n v="2020"/>
    <n v="182"/>
    <n v="182"/>
    <n v="155.74"/>
    <n v="143.4"/>
    <n v="12.340000000000003"/>
    <x v="1"/>
    <x v="7"/>
  </r>
  <r>
    <n v="128"/>
    <s v="MAS"/>
    <n v="852006"/>
    <x v="9"/>
    <n v="87"/>
    <x v="2"/>
    <x v="7"/>
    <x v="3"/>
    <x v="3"/>
    <n v="2017"/>
    <n v="200"/>
    <n v="200"/>
    <n v="0"/>
    <n v="0"/>
    <n v="0"/>
    <x v="1"/>
    <x v="7"/>
  </r>
  <r>
    <n v="130"/>
    <s v="Super mousse 3"/>
    <n v="847720"/>
    <x v="9"/>
    <n v="87"/>
    <x v="2"/>
    <x v="9"/>
    <x v="3"/>
    <x v="3"/>
    <n v="2016"/>
    <n v="99.77"/>
    <n v="99.77"/>
    <n v="0"/>
    <n v="0"/>
    <n v="0"/>
    <x v="1"/>
    <x v="7"/>
  </r>
  <r>
    <n v="131"/>
    <s v="Super mousse 1"/>
    <n v="847680"/>
    <x v="9"/>
    <n v="87"/>
    <x v="2"/>
    <x v="9"/>
    <x v="3"/>
    <x v="3"/>
    <n v="2019"/>
    <n v="159.9"/>
    <n v="159.9"/>
    <n v="0"/>
    <n v="0"/>
    <n v="0"/>
    <x v="1"/>
    <x v="7"/>
  </r>
  <r>
    <n v="132"/>
    <s v="Super mousse 2"/>
    <n v="847660"/>
    <x v="9"/>
    <n v="87"/>
    <x v="2"/>
    <x v="9"/>
    <x v="3"/>
    <x v="3"/>
    <n v="2018"/>
    <n v="159.9"/>
    <n v="159.9"/>
    <n v="0"/>
    <n v="0"/>
    <n v="0"/>
    <x v="1"/>
    <x v="7"/>
  </r>
  <r>
    <n v="133"/>
    <s v="Logement Emna ennifar"/>
    <n v="844840"/>
    <x v="9"/>
    <n v="87"/>
    <x v="2"/>
    <x v="3"/>
    <x v="3"/>
    <x v="3"/>
    <n v="2020"/>
    <n v="15"/>
    <n v="15"/>
    <n v="0"/>
    <n v="0"/>
    <n v="0"/>
    <x v="1"/>
    <x v="7"/>
  </r>
  <r>
    <n v="134"/>
    <s v="Ennifar Fathi"/>
    <n v="844850"/>
    <x v="9"/>
    <n v="87"/>
    <x v="2"/>
    <x v="3"/>
    <x v="3"/>
    <x v="3"/>
    <n v="2018"/>
    <n v="45"/>
    <n v="45"/>
    <n v="41.4"/>
    <n v="37.31"/>
    <n v="4.0899999999999963"/>
    <x v="1"/>
    <x v="7"/>
  </r>
  <r>
    <n v="135"/>
    <s v="Nouvelle imprimerie du sud"/>
    <n v="842360"/>
    <x v="9"/>
    <n v="87"/>
    <x v="2"/>
    <x v="2"/>
    <x v="3"/>
    <x v="3"/>
    <n v="2020"/>
    <n v="99.66"/>
    <n v="99.66"/>
    <n v="0"/>
    <n v="0"/>
    <n v="0"/>
    <x v="1"/>
    <x v="7"/>
  </r>
  <r>
    <n v="136"/>
    <s v="Nova print"/>
    <n v="842730"/>
    <x v="9"/>
    <n v="87"/>
    <x v="2"/>
    <x v="2"/>
    <x v="3"/>
    <x v="3"/>
    <n v="2020"/>
    <n v="184"/>
    <n v="184"/>
    <n v="0"/>
    <n v="0"/>
    <n v="0"/>
    <x v="1"/>
    <x v="7"/>
  </r>
  <r>
    <n v="137"/>
    <s v="Ste FORPLAST PLUS"/>
    <n v="844890"/>
    <x v="9"/>
    <n v="87"/>
    <x v="2"/>
    <x v="5"/>
    <x v="3"/>
    <x v="3"/>
    <n v="2020"/>
    <n v="39.33"/>
    <n v="39.33"/>
    <n v="0"/>
    <n v="0"/>
    <n v="0"/>
    <x v="1"/>
    <x v="7"/>
  </r>
  <r>
    <n v="138"/>
    <s v="Omrane selem"/>
    <n v="844540"/>
    <x v="9"/>
    <n v="87"/>
    <x v="2"/>
    <x v="7"/>
    <x v="3"/>
    <x v="3"/>
    <n v="2014"/>
    <n v="87.1"/>
    <n v="87.1"/>
    <n v="72.87"/>
    <n v="41.11"/>
    <n v="31.760000000000005"/>
    <x v="1"/>
    <x v="7"/>
  </r>
  <r>
    <n v="140"/>
    <s v="Pompage Gargouri"/>
    <n v="861170"/>
    <x v="8"/>
    <n v="91"/>
    <x v="2"/>
    <x v="10"/>
    <x v="3"/>
    <x v="3"/>
    <n v="2020"/>
    <n v="12"/>
    <n v="12"/>
    <n v="24.58"/>
    <n v="22.86"/>
    <n v="1.7199999999999989"/>
    <x v="1"/>
    <x v="7"/>
  </r>
  <r>
    <n v="141"/>
    <s v="Dagdoug frigo"/>
    <n v="862760"/>
    <x v="8"/>
    <n v="91"/>
    <x v="2"/>
    <x v="7"/>
    <x v="3"/>
    <x v="3"/>
    <n v="2020"/>
    <n v="27.28"/>
    <n v="27.28"/>
    <n v="53.75"/>
    <n v="18.54"/>
    <n v="35.21"/>
    <x v="1"/>
    <x v="7"/>
  </r>
  <r>
    <n v="143"/>
    <s v="CETIP"/>
    <n v="868250"/>
    <x v="8"/>
    <n v="91"/>
    <x v="2"/>
    <x v="1"/>
    <x v="3"/>
    <x v="3"/>
    <n v="2019"/>
    <n v="156.78"/>
    <n v="156.78"/>
    <n v="0"/>
    <n v="0"/>
    <n v="0"/>
    <x v="1"/>
    <x v="7"/>
  </r>
  <r>
    <n v="144"/>
    <s v="EMS"/>
    <n v="869030"/>
    <x v="8"/>
    <n v="91"/>
    <x v="2"/>
    <x v="7"/>
    <x v="3"/>
    <x v="3"/>
    <n v="2017"/>
    <n v="417.36"/>
    <n v="417.36"/>
    <n v="0"/>
    <n v="0"/>
    <n v="0"/>
    <x v="1"/>
    <x v="7"/>
  </r>
  <r>
    <n v="145"/>
    <s v="Henkel"/>
    <n v="869040"/>
    <x v="8"/>
    <n v="91"/>
    <x v="2"/>
    <x v="1"/>
    <x v="3"/>
    <x v="3"/>
    <n v="2015"/>
    <n v="92.22"/>
    <n v="92.23"/>
    <n v="135.76499999999999"/>
    <n v="135.76499999999999"/>
    <n v="0"/>
    <x v="1"/>
    <x v="7"/>
  </r>
  <r>
    <n v="146"/>
    <s v="Henkel"/>
    <n v="869040"/>
    <x v="8"/>
    <n v="91"/>
    <x v="2"/>
    <x v="1"/>
    <x v="3"/>
    <x v="3"/>
    <n v="2019"/>
    <n v="101.08"/>
    <n v="101.08"/>
    <n v="0"/>
    <n v="0"/>
    <n v="0"/>
    <x v="1"/>
    <x v="7"/>
  </r>
  <r>
    <n v="147"/>
    <s v="ISA1"/>
    <n v="869290"/>
    <x v="8"/>
    <n v="91"/>
    <x v="2"/>
    <x v="11"/>
    <x v="3"/>
    <x v="3"/>
    <n v="2016"/>
    <n v="75.599999999999994"/>
    <n v="75.599999999999994"/>
    <n v="0"/>
    <n v="0"/>
    <n v="0"/>
    <x v="1"/>
    <x v="7"/>
  </r>
  <r>
    <n v="148"/>
    <s v="ISA2"/>
    <n v="869290"/>
    <x v="8"/>
    <n v="91"/>
    <x v="2"/>
    <x v="11"/>
    <x v="3"/>
    <x v="3"/>
    <n v="2020"/>
    <n v="157.94999999999999"/>
    <n v="157.94999999999999"/>
    <n v="0"/>
    <n v="0"/>
    <n v="0"/>
    <x v="1"/>
    <x v="7"/>
  </r>
  <r>
    <n v="149"/>
    <s v="Huila"/>
    <n v="805070"/>
    <x v="8"/>
    <n v="91"/>
    <x v="2"/>
    <x v="8"/>
    <x v="3"/>
    <x v="3"/>
    <n v="2019"/>
    <n v="25.175000000000001"/>
    <n v="25.175000000000001"/>
    <n v="36.619999999999997"/>
    <n v="18.760000000000002"/>
    <n v="17.859999999999996"/>
    <x v="1"/>
    <x v="7"/>
  </r>
  <r>
    <n v="150"/>
    <s v="Poulailler m'essedi Faouzi"/>
    <n v="864250"/>
    <x v="8"/>
    <n v="91"/>
    <x v="2"/>
    <x v="10"/>
    <x v="3"/>
    <x v="3"/>
    <n v="2018"/>
    <n v="153"/>
    <n v="153"/>
    <n v="175.2"/>
    <n v="23.77"/>
    <n v="151.42999999999998"/>
    <x v="1"/>
    <x v="7"/>
  </r>
  <r>
    <n v="153"/>
    <s v="SID"/>
    <n v="869540"/>
    <x v="8"/>
    <n v="91"/>
    <x v="2"/>
    <x v="7"/>
    <x v="3"/>
    <x v="3"/>
    <n v="2019"/>
    <n v="203.01"/>
    <n v="203.01"/>
    <n v="0"/>
    <n v="0"/>
    <n v="0"/>
    <x v="1"/>
    <x v="7"/>
  </r>
  <r>
    <n v="154"/>
    <s v="SORATOL"/>
    <n v="869460"/>
    <x v="8"/>
    <n v="91"/>
    <x v="2"/>
    <x v="7"/>
    <x v="3"/>
    <x v="3"/>
    <n v="2015"/>
    <n v="75"/>
    <n v="75"/>
    <n v="113.57"/>
    <n v="73.61"/>
    <n v="39.959999999999994"/>
    <x v="1"/>
    <x v="7"/>
  </r>
  <r>
    <n v="155"/>
    <s v="SORETOL"/>
    <n v="869460"/>
    <x v="8"/>
    <n v="91"/>
    <x v="2"/>
    <x v="7"/>
    <x v="3"/>
    <x v="3"/>
    <n v="2015"/>
    <n v="101"/>
    <n v="101"/>
    <n v="149.96"/>
    <n v="96.15"/>
    <n v="53.81"/>
    <x v="1"/>
    <x v="7"/>
  </r>
  <r>
    <n v="156"/>
    <s v="LEADER FOOD"/>
    <n v="870301"/>
    <x v="8"/>
    <n v="91"/>
    <x v="2"/>
    <x v="8"/>
    <x v="3"/>
    <x v="3"/>
    <n v="2001"/>
    <n v="36"/>
    <n v="36"/>
    <n v="0"/>
    <n v="0"/>
    <n v="0"/>
    <x v="1"/>
    <x v="7"/>
  </r>
  <r>
    <n v="157"/>
    <s v="Poulet meher messedi"/>
    <n v="864560"/>
    <x v="8"/>
    <n v="91"/>
    <x v="2"/>
    <x v="10"/>
    <x v="3"/>
    <x v="3"/>
    <n v="2009"/>
    <n v="150"/>
    <n v="150"/>
    <n v="100.45"/>
    <n v="66.16"/>
    <n v="34.290000000000006"/>
    <x v="1"/>
    <x v="7"/>
  </r>
  <r>
    <n v="162"/>
    <s v="Emna agricole"/>
    <n v="876490"/>
    <x v="4"/>
    <n v="65"/>
    <x v="2"/>
    <x v="10"/>
    <x v="3"/>
    <x v="3"/>
    <n v="2013"/>
    <n v="65.08"/>
    <n v="65.08"/>
    <n v="205.7"/>
    <n v="205.7"/>
    <n v="0"/>
    <x v="1"/>
    <x v="7"/>
  </r>
  <r>
    <n v="163"/>
    <s v="Sonede gharaiba"/>
    <n v="876440"/>
    <x v="4"/>
    <n v="65"/>
    <x v="2"/>
    <x v="10"/>
    <x v="3"/>
    <x v="3"/>
    <n v="2010"/>
    <n v="10"/>
    <n v="10"/>
    <n v="17"/>
    <n v="17"/>
    <n v="0"/>
    <x v="1"/>
    <x v="7"/>
  </r>
  <r>
    <n v="165"/>
    <s v="Ste DAS"/>
    <n v="877265"/>
    <x v="4"/>
    <n v="65"/>
    <x v="2"/>
    <x v="10"/>
    <x v="3"/>
    <x v="3"/>
    <n v="2017"/>
    <n v="24"/>
    <n v="24"/>
    <n v="0"/>
    <n v="0"/>
    <n v="0"/>
    <x v="1"/>
    <x v="7"/>
  </r>
  <r>
    <n v="170"/>
    <s v="Poulailler Mustapha chiha"/>
    <n v="874380"/>
    <x v="4"/>
    <n v="65"/>
    <x v="2"/>
    <x v="10"/>
    <x v="3"/>
    <x v="3"/>
    <n v="2020"/>
    <n v="25"/>
    <n v="25"/>
    <n v="3.15"/>
    <n v="3.15"/>
    <n v="0"/>
    <x v="1"/>
    <x v="7"/>
  </r>
  <r>
    <n v="171"/>
    <s v="SOCEPA"/>
    <n v="808220"/>
    <x v="14"/>
    <n v="93"/>
    <x v="2"/>
    <x v="8"/>
    <x v="3"/>
    <x v="3"/>
    <n v="1987"/>
    <n v="180"/>
    <n v="180"/>
    <n v="0"/>
    <n v="0"/>
    <n v="0"/>
    <x v="1"/>
    <x v="7"/>
  </r>
  <r>
    <n v="172"/>
    <s v="Sorimex"/>
    <n v="804380"/>
    <x v="14"/>
    <n v="93"/>
    <x v="2"/>
    <x v="5"/>
    <x v="3"/>
    <x v="3"/>
    <n v="1960"/>
    <n v="141.21"/>
    <n v="141.21"/>
    <n v="0"/>
    <n v="0"/>
    <n v="0"/>
    <x v="1"/>
    <x v="7"/>
  </r>
  <r>
    <n v="173"/>
    <s v="STIPLAST"/>
    <n v="814580"/>
    <x v="14"/>
    <n v="93"/>
    <x v="2"/>
    <x v="5"/>
    <x v="3"/>
    <x v="3"/>
    <n v="1960"/>
    <n v="60"/>
    <n v="60"/>
    <n v="88.927000000000007"/>
    <n v="66.2"/>
    <n v="22.727000000000004"/>
    <x v="1"/>
    <x v="7"/>
  </r>
  <r>
    <n v="174"/>
    <s v="Designe Mode"/>
    <n v="813291"/>
    <x v="14"/>
    <n v="93"/>
    <x v="2"/>
    <x v="11"/>
    <x v="3"/>
    <x v="3"/>
    <n v="1960"/>
    <n v="39.270000000000003"/>
    <n v="39.270000000000003"/>
    <n v="0"/>
    <n v="0"/>
    <n v="0"/>
    <x v="1"/>
    <x v="7"/>
  </r>
  <r>
    <n v="175"/>
    <s v="EVA"/>
    <n v="816430"/>
    <x v="14"/>
    <n v="93"/>
    <x v="2"/>
    <x v="9"/>
    <x v="3"/>
    <x v="3"/>
    <n v="2019"/>
    <n v="60"/>
    <n v="60"/>
    <n v="0"/>
    <n v="0"/>
    <n v="0"/>
    <x v="1"/>
    <x v="7"/>
  </r>
  <r>
    <n v="176"/>
    <s v="Ste FIRAS"/>
    <n v="816590"/>
    <x v="14"/>
    <n v="93"/>
    <x v="2"/>
    <x v="9"/>
    <x v="3"/>
    <x v="3"/>
    <n v="2020"/>
    <n v="40"/>
    <n v="40"/>
    <n v="62.27"/>
    <n v="1"/>
    <n v="61.27"/>
    <x v="1"/>
    <x v="7"/>
  </r>
  <r>
    <n v="177"/>
    <s v="Sivo"/>
    <n v="814310"/>
    <x v="14"/>
    <n v="93"/>
    <x v="2"/>
    <x v="9"/>
    <x v="3"/>
    <x v="3"/>
    <n v="2020"/>
    <n v="127.075"/>
    <n v="127.075"/>
    <n v="0"/>
    <n v="0"/>
    <n v="0"/>
    <x v="1"/>
    <x v="7"/>
  </r>
  <r>
    <n v="178"/>
    <s v="Cotufas"/>
    <n v="814550"/>
    <x v="14"/>
    <n v="93"/>
    <x v="2"/>
    <x v="9"/>
    <x v="3"/>
    <x v="3"/>
    <n v="2015"/>
    <n v="128.06"/>
    <n v="128.06"/>
    <n v="0"/>
    <n v="0"/>
    <n v="0"/>
    <x v="1"/>
    <x v="7"/>
  </r>
  <r>
    <n v="180"/>
    <s v="MPBS"/>
    <n v="834700"/>
    <x v="14"/>
    <n v="93"/>
    <x v="2"/>
    <x v="9"/>
    <x v="3"/>
    <x v="3"/>
    <n v="2020"/>
    <n v="110"/>
    <n v="110"/>
    <n v="104.5"/>
    <n v="53.7"/>
    <n v="50.8"/>
    <x v="1"/>
    <x v="7"/>
  </r>
  <r>
    <n v="181"/>
    <s v="SOPAL"/>
    <n v="834670"/>
    <x v="14"/>
    <n v="93"/>
    <x v="2"/>
    <x v="7"/>
    <x v="3"/>
    <x v="3"/>
    <n v="2019"/>
    <n v="99.51"/>
    <n v="99.51"/>
    <n v="0"/>
    <n v="0"/>
    <n v="0"/>
    <x v="1"/>
    <x v="7"/>
  </r>
  <r>
    <n v="182"/>
    <s v="Kallel Lassaad"/>
    <n v="835430"/>
    <x v="14"/>
    <n v="93"/>
    <x v="2"/>
    <x v="8"/>
    <x v="3"/>
    <x v="3"/>
    <n v="2020"/>
    <n v="90.21"/>
    <n v="90.21"/>
    <n v="96.7"/>
    <n v="59.55"/>
    <n v="37.150000000000006"/>
    <x v="1"/>
    <x v="7"/>
  </r>
  <r>
    <n v="183"/>
    <s v="Golden fish"/>
    <n v="835740"/>
    <x v="14"/>
    <n v="93"/>
    <x v="2"/>
    <x v="5"/>
    <x v="3"/>
    <x v="3"/>
    <n v="2020"/>
    <n v="545.02"/>
    <n v="545.02"/>
    <n v="0"/>
    <n v="0"/>
    <n v="0"/>
    <x v="1"/>
    <x v="7"/>
  </r>
  <r>
    <n v="184"/>
    <s v="SOTUP"/>
    <n v="834320"/>
    <x v="14"/>
    <n v="93"/>
    <x v="2"/>
    <x v="1"/>
    <x v="3"/>
    <x v="3"/>
    <n v="2020"/>
    <n v="50.63"/>
    <n v="50.63"/>
    <n v="0"/>
    <n v="0"/>
    <n v="0"/>
    <x v="1"/>
    <x v="7"/>
  </r>
  <r>
    <n v="185"/>
    <s v="Sifcol"/>
    <n v="833170"/>
    <x v="14"/>
    <n v="93"/>
    <x v="2"/>
    <x v="1"/>
    <x v="3"/>
    <x v="3"/>
    <n v="2015"/>
    <n v="40.200000000000003"/>
    <n v="40.200000000000003"/>
    <n v="0"/>
    <n v="0"/>
    <n v="0"/>
    <x v="1"/>
    <x v="7"/>
  </r>
  <r>
    <n v="186"/>
    <s v="ENIS"/>
    <n v="830090"/>
    <x v="14"/>
    <n v="93"/>
    <x v="2"/>
    <x v="5"/>
    <x v="3"/>
    <x v="3"/>
    <n v="2019"/>
    <n v="11"/>
    <n v="11"/>
    <n v="8364"/>
    <n v="8364"/>
    <n v="0"/>
    <x v="1"/>
    <x v="7"/>
  </r>
  <r>
    <n v="187"/>
    <s v="ENIS"/>
    <n v="830090"/>
    <x v="14"/>
    <n v="93"/>
    <x v="2"/>
    <x v="5"/>
    <x v="3"/>
    <x v="3"/>
    <n v="2019"/>
    <n v="2"/>
    <n v="2"/>
    <n v="2120"/>
    <n v="2120"/>
    <n v="0"/>
    <x v="1"/>
    <x v="7"/>
  </r>
  <r>
    <n v="188"/>
    <s v="Lycée farhat hached"/>
    <n v="838370"/>
    <x v="14"/>
    <n v="93"/>
    <x v="2"/>
    <x v="5"/>
    <x v="3"/>
    <x v="3"/>
    <n v="2020"/>
    <n v="13"/>
    <n v="13"/>
    <n v="19.78"/>
    <n v="7.9"/>
    <n v="11.88"/>
    <x v="1"/>
    <x v="7"/>
  </r>
  <r>
    <n v="189"/>
    <s v="Hôpital kerkenah"/>
    <n v="838190"/>
    <x v="14"/>
    <n v="93"/>
    <x v="2"/>
    <x v="5"/>
    <x v="3"/>
    <x v="3"/>
    <n v="2020"/>
    <n v="60.68"/>
    <n v="60.68"/>
    <n v="2"/>
    <n v="1"/>
    <n v="1"/>
    <x v="1"/>
    <x v="7"/>
  </r>
  <r>
    <n v="192"/>
    <s v="Pharmacare"/>
    <n v="895551"/>
    <x v="24"/>
    <n v="64"/>
    <x v="2"/>
    <x v="1"/>
    <x v="3"/>
    <x v="3"/>
    <n v="2016"/>
    <n v="107.2"/>
    <n v="107.2"/>
    <n v="0"/>
    <n v="0"/>
    <n v="0"/>
    <x v="1"/>
    <x v="7"/>
  </r>
  <r>
    <n v="193"/>
    <s v="Wieek"/>
    <n v="999999"/>
    <x v="24"/>
    <n v="64"/>
    <x v="2"/>
    <x v="10"/>
    <x v="3"/>
    <x v="3"/>
    <n v="2016"/>
    <n v="69.989999999999995"/>
    <n v="66.989999999999995"/>
    <n v="66.2"/>
    <n v="66.2"/>
    <n v="0"/>
    <x v="1"/>
    <x v="7"/>
  </r>
  <r>
    <n v="194"/>
    <s v="Wifak"/>
    <n v="696937"/>
    <x v="24"/>
    <n v="64"/>
    <x v="2"/>
    <x v="2"/>
    <x v="3"/>
    <x v="3"/>
    <n v="2020"/>
    <n v="52"/>
    <n v="52"/>
    <n v="88.3"/>
    <n v="88.3"/>
    <n v="0"/>
    <x v="1"/>
    <x v="7"/>
  </r>
  <r>
    <n v="195"/>
    <s v="Tuni food"/>
    <n v="857730"/>
    <x v="24"/>
    <n v="64"/>
    <x v="2"/>
    <x v="8"/>
    <x v="3"/>
    <x v="3"/>
    <n v="2008"/>
    <n v="102.6"/>
    <n v="102.6"/>
    <n v="0"/>
    <n v="0"/>
    <n v="0"/>
    <x v="1"/>
    <x v="7"/>
  </r>
  <r>
    <n v="196"/>
    <s v="D'Esquare"/>
    <n v="857396"/>
    <x v="24"/>
    <n v="64"/>
    <x v="2"/>
    <x v="9"/>
    <x v="3"/>
    <x v="3"/>
    <n v="2017"/>
    <n v="76.319999999999993"/>
    <n v="76.319999999999993"/>
    <n v="79.58"/>
    <n v="79.58"/>
    <n v="0"/>
    <x v="1"/>
    <x v="7"/>
  </r>
  <r>
    <n v="199"/>
    <s v="Station de pompage soned Ben guerdan"/>
    <n v="948680"/>
    <x v="38"/>
    <m/>
    <x v="3"/>
    <x v="10"/>
    <x v="3"/>
    <x v="3"/>
    <n v="2019"/>
    <n v="211"/>
    <n v="211"/>
    <n v="335.75"/>
    <n v="312.05"/>
    <n v="23.699999999999989"/>
    <x v="1"/>
    <x v="7"/>
  </r>
  <r>
    <n v="200"/>
    <s v="Hôte  plaza"/>
    <n v="949300"/>
    <x v="34"/>
    <n v="98"/>
    <x v="3"/>
    <x v="5"/>
    <x v="3"/>
    <x v="3"/>
    <n v="2021"/>
    <n v="254"/>
    <n v="254"/>
    <n v="47.523000000000003"/>
    <n v="19.52"/>
    <n v="28.003000000000004"/>
    <x v="1"/>
    <x v="7"/>
  </r>
  <r>
    <n v="201"/>
    <s v="Hôtel Plaza"/>
    <n v="949300"/>
    <x v="34"/>
    <n v="98"/>
    <x v="3"/>
    <x v="3"/>
    <x v="3"/>
    <x v="3"/>
    <n v="2018"/>
    <n v="128"/>
    <n v="128"/>
    <n v="0"/>
    <n v="0"/>
    <n v="0"/>
    <x v="1"/>
    <x v="7"/>
  </r>
  <r>
    <n v="203"/>
    <s v="AIC BOU SIOUF2"/>
    <n v="970785"/>
    <x v="26"/>
    <m/>
    <x v="3"/>
    <x v="10"/>
    <x v="3"/>
    <x v="3"/>
    <n v="2019"/>
    <n v="67"/>
    <n v="67"/>
    <n v="0"/>
    <n v="0"/>
    <n v="0"/>
    <x v="1"/>
    <x v="7"/>
  </r>
  <r>
    <n v="204"/>
    <s v="AIC JADAIDA"/>
    <n v="970579"/>
    <x v="26"/>
    <m/>
    <x v="3"/>
    <x v="10"/>
    <x v="3"/>
    <x v="3"/>
    <n v="2013"/>
    <n v="67"/>
    <n v="67"/>
    <n v="0"/>
    <n v="0"/>
    <n v="0"/>
    <x v="1"/>
    <x v="7"/>
  </r>
  <r>
    <n v="207"/>
    <s v="Poulailler ELMAJD"/>
    <n v="894500"/>
    <x v="5"/>
    <n v="94"/>
    <x v="3"/>
    <x v="10"/>
    <x v="3"/>
    <x v="3"/>
    <n v="2004"/>
    <n v="22.5"/>
    <n v="22.5"/>
    <n v="35"/>
    <n v="32.549999999999997"/>
    <n v="2.4500000000000028"/>
    <x v="1"/>
    <x v="7"/>
  </r>
  <r>
    <n v="209"/>
    <s v="Poulailler AL ONS"/>
    <n v="894650"/>
    <x v="5"/>
    <n v="94"/>
    <x v="3"/>
    <x v="10"/>
    <x v="3"/>
    <x v="3"/>
    <n v="2019"/>
    <n v="26.25"/>
    <n v="26.25"/>
    <n v="46.3"/>
    <n v="43.05"/>
    <n v="3.25"/>
    <x v="1"/>
    <x v="7"/>
  </r>
  <r>
    <n v="210"/>
    <s v="Onas gabes"/>
    <n v="894070"/>
    <x v="5"/>
    <n v="94"/>
    <x v="3"/>
    <x v="5"/>
    <x v="3"/>
    <x v="3"/>
    <n v="2020"/>
    <n v="97.9"/>
    <n v="97.9"/>
    <n v="120.2"/>
    <n v="108.18"/>
    <n v="12.019999999999996"/>
    <x v="1"/>
    <x v="7"/>
  </r>
  <r>
    <n v="219"/>
    <s v="CFPTI Hamma"/>
    <n v="899100"/>
    <x v="5"/>
    <n v="94"/>
    <x v="3"/>
    <x v="5"/>
    <x v="3"/>
    <x v="3"/>
    <n v="1982"/>
    <n v="21"/>
    <n v="21"/>
    <n v="36.6"/>
    <n v="34.6"/>
    <n v="2"/>
    <x v="1"/>
    <x v="7"/>
  </r>
  <r>
    <n v="220"/>
    <s v="ISET Gabes"/>
    <n v="883150"/>
    <x v="5"/>
    <n v="94"/>
    <x v="3"/>
    <x v="5"/>
    <x v="3"/>
    <x v="3"/>
    <n v="1977"/>
    <n v="3.6"/>
    <n v="3.6"/>
    <n v="5.6"/>
    <n v="5.0999999999999996"/>
    <n v="0.5"/>
    <x v="1"/>
    <x v="7"/>
  </r>
  <r>
    <n v="224"/>
    <s v="GDA ZARAT"/>
    <n v="907010"/>
    <x v="5"/>
    <n v="94"/>
    <x v="3"/>
    <x v="10"/>
    <x v="3"/>
    <x v="3"/>
    <n v="2014"/>
    <n v="20.8"/>
    <n v="20.8"/>
    <n v="4.21"/>
    <n v="3"/>
    <n v="1.21"/>
    <x v="1"/>
    <x v="7"/>
  </r>
  <r>
    <n v="228"/>
    <s v="Hôpital gafsa"/>
    <n v="765200"/>
    <x v="1"/>
    <n v="95"/>
    <x v="1"/>
    <x v="5"/>
    <x v="3"/>
    <x v="3"/>
    <n v="2020"/>
    <n v="98"/>
    <n v="98"/>
    <n v="0"/>
    <n v="0"/>
    <n v="0"/>
    <x v="1"/>
    <x v="7"/>
  </r>
  <r>
    <n v="231"/>
    <s v="Palma des eaux"/>
    <n v="773300"/>
    <x v="1"/>
    <n v="95"/>
    <x v="1"/>
    <x v="8"/>
    <x v="3"/>
    <x v="3"/>
    <n v="1994"/>
    <n v="506"/>
    <n v="506"/>
    <n v="0"/>
    <n v="0"/>
    <n v="0"/>
    <x v="1"/>
    <x v="7"/>
  </r>
  <r>
    <n v="240"/>
    <s v="Mecki AYDI"/>
    <n v="770230"/>
    <x v="1"/>
    <n v="95"/>
    <x v="1"/>
    <x v="10"/>
    <x v="3"/>
    <x v="3"/>
    <n v="2020"/>
    <n v="67"/>
    <n v="67"/>
    <n v="0"/>
    <n v="0"/>
    <n v="0"/>
    <x v="1"/>
    <x v="7"/>
  </r>
  <r>
    <n v="244"/>
    <s v="GDA SOMAA"/>
    <n v="920350"/>
    <x v="12"/>
    <m/>
    <x v="3"/>
    <x v="10"/>
    <x v="3"/>
    <x v="3"/>
    <n v="2019"/>
    <n v="16.8"/>
    <n v="16.8"/>
    <n v="0"/>
    <n v="0"/>
    <n v="0"/>
    <x v="1"/>
    <x v="7"/>
  </r>
  <r>
    <n v="245"/>
    <s v="Jawhara Palme"/>
    <n v="919040"/>
    <x v="12"/>
    <m/>
    <x v="3"/>
    <x v="8"/>
    <x v="3"/>
    <x v="3"/>
    <n v="2020"/>
    <n v="5.5"/>
    <n v="5.5"/>
    <n v="0"/>
    <n v="0"/>
    <n v="0"/>
    <x v="1"/>
    <x v="7"/>
  </r>
  <r>
    <n v="247"/>
    <s v="École de qualification technique"/>
    <n v="784220"/>
    <x v="29"/>
    <n v="97"/>
    <x v="1"/>
    <x v="5"/>
    <x v="3"/>
    <x v="3"/>
    <n v="2021"/>
    <n v="12"/>
    <n v="12"/>
    <n v="31.26"/>
    <n v="14.84"/>
    <n v="16.420000000000002"/>
    <x v="1"/>
    <x v="7"/>
  </r>
  <r>
    <n v="248"/>
    <s v="Centre de formation kastilia"/>
    <n v="784201"/>
    <x v="29"/>
    <n v="97"/>
    <x v="1"/>
    <x v="5"/>
    <x v="3"/>
    <x v="3"/>
    <n v="1998"/>
    <n v="24"/>
    <n v="24"/>
    <n v="41.76"/>
    <n v="31.48"/>
    <n v="10.279999999999998"/>
    <x v="1"/>
    <x v="7"/>
  </r>
  <r>
    <n v="249"/>
    <s v="Hôpital régional hezoua"/>
    <n v="797475"/>
    <x v="29"/>
    <n v="97"/>
    <x v="1"/>
    <x v="5"/>
    <x v="3"/>
    <x v="3"/>
    <n v="2011"/>
    <n v="25"/>
    <n v="25"/>
    <n v="0"/>
    <n v="0"/>
    <n v="0"/>
    <x v="1"/>
    <x v="7"/>
  </r>
  <r>
    <n v="250"/>
    <s v="Frigo béni ghribi"/>
    <n v="797750"/>
    <x v="29"/>
    <n v="97"/>
    <x v="1"/>
    <x v="10"/>
    <x v="3"/>
    <x v="3"/>
    <n v="2017"/>
    <n v="5"/>
    <n v="5"/>
    <n v="8.67"/>
    <n v="6.8"/>
    <n v="1.87"/>
    <x v="1"/>
    <x v="7"/>
  </r>
  <r>
    <n v="251"/>
    <s v="CRG HEZOUA"/>
    <n v="797755"/>
    <x v="29"/>
    <n v="97"/>
    <x v="1"/>
    <x v="10"/>
    <x v="3"/>
    <x v="3"/>
    <n v="2013"/>
    <n v="5.7"/>
    <n v="5.7"/>
    <n v="9.7899999999999991"/>
    <n v="8.1999999999999993"/>
    <n v="1.5899999999999999"/>
    <x v="1"/>
    <x v="7"/>
  </r>
  <r>
    <n v="252"/>
    <s v="Société FARAH TRAIDING"/>
    <n v="795341"/>
    <x v="29"/>
    <n v="97"/>
    <x v="1"/>
    <x v="5"/>
    <x v="3"/>
    <x v="3"/>
    <n v="2018"/>
    <n v="5.7"/>
    <n v="5.7"/>
    <n v="0"/>
    <n v="0"/>
    <n v="0"/>
    <x v="1"/>
    <x v="7"/>
  </r>
  <r>
    <n v="253"/>
    <s v="South dattes"/>
    <n v="795078"/>
    <x v="29"/>
    <n v="97"/>
    <x v="1"/>
    <x v="10"/>
    <x v="3"/>
    <x v="3"/>
    <n v="2018"/>
    <n v="40"/>
    <n v="40"/>
    <n v="0"/>
    <n v="0"/>
    <n v="0"/>
    <x v="1"/>
    <x v="7"/>
  </r>
  <r>
    <n v="254"/>
    <s v="Société DEGLA EN BRANCHE"/>
    <n v="787521"/>
    <x v="29"/>
    <n v="97"/>
    <x v="1"/>
    <x v="10"/>
    <x v="3"/>
    <x v="3"/>
    <n v="2018"/>
    <n v="5.5"/>
    <n v="5.5"/>
    <n v="0"/>
    <n v="0"/>
    <n v="0"/>
    <x v="1"/>
    <x v="7"/>
  </r>
  <r>
    <n v="255"/>
    <s v="ISET Tozeur"/>
    <n v="791495"/>
    <x v="29"/>
    <n v="97"/>
    <x v="1"/>
    <x v="5"/>
    <x v="3"/>
    <x v="3"/>
    <n v="2014"/>
    <n v="2"/>
    <n v="2"/>
    <n v="2.64"/>
    <n v="2.61"/>
    <n v="3.0000000000000249E-2"/>
    <x v="1"/>
    <x v="7"/>
  </r>
  <r>
    <n v="256"/>
    <s v="ISET Tozeur"/>
    <n v="791495"/>
    <x v="29"/>
    <n v="97"/>
    <x v="1"/>
    <x v="5"/>
    <x v="3"/>
    <x v="3"/>
    <n v="2015"/>
    <n v="18"/>
    <n v="18"/>
    <n v="0"/>
    <n v="0"/>
    <n v="0"/>
    <x v="1"/>
    <x v="7"/>
  </r>
  <r>
    <n v="257"/>
    <s v="Société Al itha1"/>
    <n v="754825"/>
    <x v="25"/>
    <m/>
    <x v="1"/>
    <x v="10"/>
    <x v="3"/>
    <x v="3"/>
    <n v="2016"/>
    <n v="151.80000000000001"/>
    <n v="151.80000000000001"/>
    <n v="0"/>
    <n v="0"/>
    <n v="0"/>
    <x v="1"/>
    <x v="7"/>
  </r>
  <r>
    <n v="258"/>
    <s v="Société Al itha2"/>
    <n v="754828"/>
    <x v="25"/>
    <m/>
    <x v="1"/>
    <x v="10"/>
    <x v="3"/>
    <x v="3"/>
    <n v="2015"/>
    <n v="225.45"/>
    <n v="225.45"/>
    <n v="0"/>
    <n v="0"/>
    <n v="0"/>
    <x v="1"/>
    <x v="7"/>
  </r>
  <r>
    <n v="259"/>
    <s v="Société Al itha3"/>
    <n v="754822"/>
    <x v="25"/>
    <m/>
    <x v="1"/>
    <x v="10"/>
    <x v="3"/>
    <x v="3"/>
    <n v="2016"/>
    <n v="113.4"/>
    <n v="113.4"/>
    <n v="0"/>
    <n v="0"/>
    <n v="0"/>
    <x v="1"/>
    <x v="7"/>
  </r>
  <r>
    <n v="260"/>
    <s v="Al itha4"/>
    <n v="754830"/>
    <x v="25"/>
    <m/>
    <x v="1"/>
    <x v="10"/>
    <x v="3"/>
    <x v="3"/>
    <n v="2015"/>
    <n v="211.5"/>
    <n v="211.5"/>
    <n v="0"/>
    <n v="0"/>
    <n v="0"/>
    <x v="1"/>
    <x v="7"/>
  </r>
  <r>
    <n v="264"/>
    <s v="Coala"/>
    <n v="737150"/>
    <x v="25"/>
    <m/>
    <x v="1"/>
    <x v="9"/>
    <x v="3"/>
    <x v="3"/>
    <n v="2020"/>
    <n v="70"/>
    <n v="70"/>
    <n v="0"/>
    <n v="0"/>
    <n v="0"/>
    <x v="1"/>
    <x v="7"/>
  </r>
  <r>
    <n v="286"/>
    <s v="SOHAG"/>
    <n v="709120"/>
    <x v="6"/>
    <n v="86"/>
    <x v="1"/>
    <x v="10"/>
    <x v="3"/>
    <x v="3"/>
    <n v="2020"/>
    <n v="216.07"/>
    <n v="216.07"/>
    <n v="0"/>
    <n v="0"/>
    <n v="0"/>
    <x v="1"/>
    <x v="7"/>
  </r>
  <r>
    <n v="288"/>
    <s v="SSB SANTÉ Kasserine"/>
    <n v="703420"/>
    <x v="6"/>
    <n v="86"/>
    <x v="1"/>
    <x v="5"/>
    <x v="3"/>
    <x v="3"/>
    <n v="2013"/>
    <n v="16"/>
    <n v="16"/>
    <n v="20.8"/>
    <n v="15.1"/>
    <n v="5.7000000000000011"/>
    <x v="1"/>
    <x v="7"/>
  </r>
  <r>
    <n v="298"/>
    <s v="CRDA AMAIRIA"/>
    <n v="725135"/>
    <x v="6"/>
    <n v="86"/>
    <x v="1"/>
    <x v="10"/>
    <x v="3"/>
    <x v="3"/>
    <n v="1982"/>
    <n v="12"/>
    <n v="12"/>
    <n v="19.8"/>
    <n v="19.8"/>
    <n v="0"/>
    <x v="1"/>
    <x v="7"/>
  </r>
  <r>
    <n v="300"/>
    <s v="Hôpital FOUSANA"/>
    <n v="722150"/>
    <x v="6"/>
    <n v="86"/>
    <x v="1"/>
    <x v="5"/>
    <x v="3"/>
    <x v="3"/>
    <n v="1982"/>
    <n v="7.3"/>
    <n v="7.3"/>
    <n v="11.9"/>
    <n v="11.9"/>
    <n v="0"/>
    <x v="1"/>
    <x v="7"/>
  </r>
  <r>
    <n v="301"/>
    <s v="GDA SFISIFA"/>
    <n v="709861"/>
    <x v="6"/>
    <n v="86"/>
    <x v="1"/>
    <x v="10"/>
    <x v="3"/>
    <x v="3"/>
    <n v="2021"/>
    <n v="3"/>
    <n v="3"/>
    <n v="0"/>
    <n v="0"/>
    <n v="0"/>
    <x v="1"/>
    <x v="7"/>
  </r>
  <r>
    <n v="302"/>
    <s v="GDA RABAIIA"/>
    <n v="709140"/>
    <x v="6"/>
    <n v="86"/>
    <x v="1"/>
    <x v="10"/>
    <x v="3"/>
    <x v="3"/>
    <n v="2015"/>
    <n v="8"/>
    <n v="8"/>
    <n v="0"/>
    <n v="0"/>
    <n v="0"/>
    <x v="1"/>
    <x v="7"/>
  </r>
  <r>
    <n v="304"/>
    <s v="CGG GOLAA"/>
    <n v="922570"/>
    <x v="12"/>
    <m/>
    <x v="3"/>
    <x v="8"/>
    <x v="3"/>
    <x v="3"/>
    <n v="1972"/>
    <n v="5.5"/>
    <n v="5.5"/>
    <n v="0"/>
    <n v="0"/>
    <n v="0"/>
    <x v="1"/>
    <x v="7"/>
  </r>
  <r>
    <n v="305"/>
    <s v="CGG JEMNA"/>
    <n v="923140"/>
    <x v="12"/>
    <m/>
    <x v="3"/>
    <x v="8"/>
    <x v="3"/>
    <x v="3"/>
    <n v="2012"/>
    <n v="5.5"/>
    <n v="5.5"/>
    <n v="0"/>
    <n v="0"/>
    <n v="0"/>
    <x v="1"/>
    <x v="7"/>
  </r>
  <r>
    <n v="309"/>
    <s v="Goupe de sante hassi frid"/>
    <n v="703110"/>
    <x v="6"/>
    <n v="86"/>
    <x v="1"/>
    <x v="5"/>
    <x v="3"/>
    <x v="3"/>
    <n v="2017"/>
    <n v="7.2"/>
    <n v="7.2"/>
    <n v="11.8"/>
    <n v="10.199999999999999"/>
    <n v="1.6000000000000014"/>
    <x v="1"/>
    <x v="7"/>
  </r>
  <r>
    <n v="310"/>
    <s v="Centre SERT FORMATION ENERGIE"/>
    <n v="954600"/>
    <x v="34"/>
    <n v="98"/>
    <x v="3"/>
    <x v="5"/>
    <x v="3"/>
    <x v="3"/>
    <n v="2017"/>
    <n v="14.3"/>
    <n v="14.3"/>
    <n v="20.09"/>
    <n v="12.6"/>
    <n v="7.49"/>
    <x v="1"/>
    <x v="7"/>
  </r>
  <r>
    <n v="313"/>
    <s v="Lycée Américain"/>
    <n v="216351"/>
    <x v="28"/>
    <n v="69"/>
    <x v="4"/>
    <x v="5"/>
    <x v="3"/>
    <x v="3"/>
    <n v="2008"/>
    <n v="150.41499999999999"/>
    <n v="150.41499999999999"/>
    <n v="201.136"/>
    <n v="180.4"/>
    <n v="20.736000000000001"/>
    <x v="1"/>
    <x v="7"/>
  </r>
  <r>
    <n v="314"/>
    <s v="BSB TOYOTA"/>
    <n v="226530"/>
    <x v="28"/>
    <n v="69"/>
    <x v="4"/>
    <x v="5"/>
    <x v="3"/>
    <x v="3"/>
    <n v="2012"/>
    <n v="11.13"/>
    <n v="11.13"/>
    <n v="7.6"/>
    <n v="5.7"/>
    <n v="2"/>
    <x v="1"/>
    <x v="7"/>
  </r>
  <r>
    <n v="315"/>
    <s v="Centre de formation"/>
    <n v="204705"/>
    <x v="36"/>
    <m/>
    <x v="4"/>
    <x v="10"/>
    <x v="3"/>
    <x v="3"/>
    <n v="2017"/>
    <n v="10"/>
    <n v="10"/>
    <n v="0"/>
    <n v="0"/>
    <n v="0"/>
    <x v="1"/>
    <x v="7"/>
  </r>
  <r>
    <n v="316"/>
    <s v="Ste Alimentaire méditerranée"/>
    <n v="199800"/>
    <x v="36"/>
    <m/>
    <x v="4"/>
    <x v="10"/>
    <x v="3"/>
    <x v="3"/>
    <n v="2015"/>
    <n v="20.100000000000001"/>
    <n v="20.100000000000001"/>
    <n v="0"/>
    <n v="0"/>
    <n v="0"/>
    <x v="1"/>
    <x v="7"/>
  </r>
  <r>
    <n v="318"/>
    <s v="STE MED FRUITS"/>
    <n v="134820"/>
    <x v="27"/>
    <n v="62"/>
    <x v="4"/>
    <x v="8"/>
    <x v="3"/>
    <x v="3"/>
    <n v="2021"/>
    <n v="172.8"/>
    <n v="172.8"/>
    <n v="0"/>
    <n v="0"/>
    <n v="0"/>
    <x v="1"/>
    <x v="7"/>
  </r>
  <r>
    <n v="319"/>
    <s v="SOTIEM"/>
    <n v="133520"/>
    <x v="27"/>
    <n v="62"/>
    <x v="4"/>
    <x v="9"/>
    <x v="3"/>
    <x v="3"/>
    <n v="2021"/>
    <n v="21.6"/>
    <n v="21.6"/>
    <n v="0"/>
    <n v="0"/>
    <n v="0"/>
    <x v="1"/>
    <x v="7"/>
  </r>
  <r>
    <n v="320"/>
    <s v="Ste compto"/>
    <n v="163660"/>
    <x v="27"/>
    <n v="62"/>
    <x v="4"/>
    <x v="5"/>
    <x v="3"/>
    <x v="3"/>
    <n v="2019"/>
    <n v="35.840000000000003"/>
    <n v="35.840000000000003"/>
    <n v="0"/>
    <n v="0"/>
    <n v="0"/>
    <x v="1"/>
    <x v="7"/>
  </r>
  <r>
    <n v="322"/>
    <s v="STE Afrique froid"/>
    <n v="274143"/>
    <x v="39"/>
    <n v="66"/>
    <x v="4"/>
    <x v="9"/>
    <x v="3"/>
    <x v="3"/>
    <n v="2020"/>
    <n v="19.8"/>
    <n v="19.8"/>
    <n v="0"/>
    <n v="0"/>
    <n v="0"/>
    <x v="1"/>
    <x v="7"/>
  </r>
  <r>
    <n v="323"/>
    <s v="Ginen2"/>
    <n v="279230"/>
    <x v="39"/>
    <n v="66"/>
    <x v="4"/>
    <x v="10"/>
    <x v="3"/>
    <x v="3"/>
    <n v="2021"/>
    <n v="75.3"/>
    <n v="75.3"/>
    <n v="0"/>
    <n v="0"/>
    <n v="0"/>
    <x v="1"/>
    <x v="7"/>
  </r>
  <r>
    <n v="324"/>
    <s v="Ginen 1"/>
    <n v="279225"/>
    <x v="39"/>
    <n v="66"/>
    <x v="4"/>
    <x v="10"/>
    <x v="3"/>
    <x v="3"/>
    <n v="2020"/>
    <n v="78.400000000000006"/>
    <n v="78.400000000000006"/>
    <n v="0"/>
    <n v="0"/>
    <n v="0"/>
    <x v="1"/>
    <x v="7"/>
  </r>
  <r>
    <n v="325"/>
    <s v="Genen 4"/>
    <n v="279334"/>
    <x v="39"/>
    <n v="66"/>
    <x v="4"/>
    <x v="10"/>
    <x v="3"/>
    <x v="3"/>
    <n v="2020"/>
    <n v="65"/>
    <n v="65"/>
    <n v="0"/>
    <n v="0"/>
    <n v="0"/>
    <x v="1"/>
    <x v="7"/>
  </r>
  <r>
    <n v="326"/>
    <s v="Genen 3"/>
    <n v="279235"/>
    <x v="39"/>
    <n v="66"/>
    <x v="4"/>
    <x v="10"/>
    <x v="3"/>
    <x v="3"/>
    <n v="2020"/>
    <n v="105.19"/>
    <n v="105.19"/>
    <n v="0"/>
    <n v="0"/>
    <n v="0"/>
    <x v="1"/>
    <x v="7"/>
  </r>
  <r>
    <n v="327"/>
    <s v="ISGI SFAX"/>
    <n v="850250"/>
    <x v="9"/>
    <n v="87"/>
    <x v="2"/>
    <x v="5"/>
    <x v="3"/>
    <x v="3"/>
    <n v="2022"/>
    <n v="70.52"/>
    <n v="70.52"/>
    <n v="0"/>
    <n v="0"/>
    <n v="0"/>
    <x v="1"/>
    <x v="7"/>
  </r>
  <r>
    <n v="328"/>
    <s v="Tasmid"/>
    <n v="285065"/>
    <x v="39"/>
    <n v="66"/>
    <x v="4"/>
    <x v="1"/>
    <x v="3"/>
    <x v="3"/>
    <n v="2017"/>
    <n v="63"/>
    <n v="63"/>
    <n v="12.4"/>
    <n v="12.4"/>
    <n v="1"/>
    <x v="1"/>
    <x v="7"/>
  </r>
  <r>
    <n v="329"/>
    <s v="Shell morneg"/>
    <n v="137530"/>
    <x v="27"/>
    <n v="62"/>
    <x v="4"/>
    <x v="5"/>
    <x v="3"/>
    <x v="3"/>
    <n v="2019"/>
    <n v="55.9"/>
    <n v="55.9"/>
    <n v="12.829000000000001"/>
    <n v="10.17"/>
    <n v="2.657"/>
    <x v="1"/>
    <x v="7"/>
  </r>
  <r>
    <n v="330"/>
    <s v="ANME"/>
    <n v="28020"/>
    <x v="7"/>
    <n v="60"/>
    <x v="4"/>
    <x v="9"/>
    <x v="3"/>
    <x v="3"/>
    <n v="2016"/>
    <n v="9"/>
    <n v="9"/>
    <n v="14.08"/>
    <n v="14.08"/>
    <n v="1"/>
    <x v="1"/>
    <x v="7"/>
  </r>
  <r>
    <n v="331"/>
    <s v="ANME"/>
    <n v="28020"/>
    <x v="7"/>
    <n v="60"/>
    <x v="4"/>
    <x v="5"/>
    <x v="3"/>
    <x v="3"/>
    <n v="2016"/>
    <n v="7.56"/>
    <n v="7.56"/>
    <n v="12.2"/>
    <n v="12.2"/>
    <n v="1"/>
    <x v="1"/>
    <x v="7"/>
  </r>
  <r>
    <n v="332"/>
    <s v="ANME"/>
    <n v="28020"/>
    <x v="7"/>
    <n v="60"/>
    <x v="4"/>
    <x v="5"/>
    <x v="3"/>
    <x v="3"/>
    <n v="2016"/>
    <n v="3"/>
    <n v="3"/>
    <n v="4.2"/>
    <n v="4.2"/>
    <n v="1"/>
    <x v="1"/>
    <x v="7"/>
  </r>
  <r>
    <n v="333"/>
    <s v="ENIT"/>
    <n v="74300"/>
    <x v="7"/>
    <n v="60"/>
    <x v="4"/>
    <x v="5"/>
    <x v="3"/>
    <x v="3"/>
    <n v="2016"/>
    <n v="20"/>
    <n v="20"/>
    <n v="36"/>
    <n v="36"/>
    <n v="1"/>
    <x v="1"/>
    <x v="7"/>
  </r>
  <r>
    <n v="334"/>
    <s v="REEMI"/>
    <n v="257630"/>
    <x v="40"/>
    <n v="70"/>
    <x v="4"/>
    <x v="9"/>
    <x v="3"/>
    <x v="3"/>
    <n v="2020"/>
    <n v="19.8"/>
    <n v="19.8"/>
    <n v="0"/>
    <n v="0"/>
    <n v="0"/>
    <x v="1"/>
    <x v="7"/>
  </r>
  <r>
    <n v="335"/>
    <s v="Hôtel National"/>
    <n v="16220"/>
    <x v="7"/>
    <n v="60"/>
    <x v="4"/>
    <x v="5"/>
    <x v="3"/>
    <x v="3"/>
    <n v="2020"/>
    <n v="40"/>
    <n v="40"/>
    <n v="0"/>
    <n v="0"/>
    <n v="0"/>
    <x v="1"/>
    <x v="7"/>
  </r>
  <r>
    <n v="336"/>
    <s v="LYCÉE SPORTIF"/>
    <n v="60010"/>
    <x v="7"/>
    <n v="60"/>
    <x v="4"/>
    <x v="5"/>
    <x v="3"/>
    <x v="3"/>
    <n v="2019"/>
    <n v="30"/>
    <n v="30"/>
    <n v="0"/>
    <n v="0"/>
    <n v="0"/>
    <x v="1"/>
    <x v="7"/>
  </r>
  <r>
    <n v="337"/>
    <s v="Station VIVO ENERGIE"/>
    <n v="245035"/>
    <x v="40"/>
    <n v="70"/>
    <x v="4"/>
    <x v="5"/>
    <x v="3"/>
    <x v="3"/>
    <n v="2019"/>
    <n v="15.9"/>
    <n v="15.9"/>
    <n v="19.908000000000001"/>
    <n v="12.848000000000001"/>
    <n v="7.06"/>
    <x v="1"/>
    <x v="7"/>
  </r>
  <r>
    <n v="338"/>
    <s v="Bibliothèque nationale"/>
    <n v="240485"/>
    <x v="40"/>
    <n v="70"/>
    <x v="4"/>
    <x v="5"/>
    <x v="3"/>
    <x v="3"/>
    <n v="2020"/>
    <n v="80.3"/>
    <n v="80.3"/>
    <n v="0"/>
    <n v="0"/>
    <n v="0"/>
    <x v="1"/>
    <x v="7"/>
  </r>
  <r>
    <n v="339"/>
    <s v="CSFEMEBT"/>
    <n v="38470"/>
    <x v="7"/>
    <n v="60"/>
    <x v="4"/>
    <x v="5"/>
    <x v="3"/>
    <x v="3"/>
    <n v="2019"/>
    <n v="5.4"/>
    <n v="5.4"/>
    <n v="5.9"/>
    <n v="5.9"/>
    <n v="1"/>
    <x v="1"/>
    <x v="7"/>
  </r>
  <r>
    <n v="340"/>
    <s v="CSFEMEBT"/>
    <n v="38470"/>
    <x v="7"/>
    <n v="60"/>
    <x v="4"/>
    <x v="5"/>
    <x v="3"/>
    <x v="3"/>
    <n v="2017"/>
    <n v="2.9"/>
    <n v="2.9"/>
    <n v="4"/>
    <n v="4"/>
    <n v="1"/>
    <x v="1"/>
    <x v="7"/>
  </r>
  <r>
    <n v="341"/>
    <s v="CSFEMEBT"/>
    <n v="48470"/>
    <x v="7"/>
    <n v="60"/>
    <x v="4"/>
    <x v="5"/>
    <x v="3"/>
    <x v="3"/>
    <n v="2015"/>
    <n v="3.3"/>
    <n v="3.3"/>
    <n v="4.0999999999999996"/>
    <n v="4.0999999999999996"/>
    <n v="1"/>
    <x v="1"/>
    <x v="7"/>
  </r>
  <r>
    <n v="342"/>
    <s v="CSFEK"/>
    <n v="673230"/>
    <x v="22"/>
    <m/>
    <x v="5"/>
    <x v="5"/>
    <x v="3"/>
    <x v="3"/>
    <n v="2019"/>
    <n v="5.36"/>
    <n v="5.36"/>
    <n v="5.73"/>
    <n v="5.73"/>
    <n v="1"/>
    <x v="1"/>
    <x v="7"/>
  </r>
  <r>
    <n v="343"/>
    <s v="CSFEK"/>
    <n v="673230"/>
    <x v="22"/>
    <m/>
    <x v="5"/>
    <x v="5"/>
    <x v="3"/>
    <x v="3"/>
    <n v="2018"/>
    <n v="5.36"/>
    <n v="5.36"/>
    <n v="7.6"/>
    <n v="7.6"/>
    <n v="1"/>
    <x v="1"/>
    <x v="7"/>
  </r>
  <r>
    <n v="344"/>
    <s v="CSFEK"/>
    <n v="673230"/>
    <x v="22"/>
    <m/>
    <x v="5"/>
    <x v="5"/>
    <x v="3"/>
    <x v="3"/>
    <n v="2017"/>
    <n v="2.4"/>
    <n v="2.4"/>
    <n v="3.4"/>
    <n v="3.4"/>
    <n v="1"/>
    <x v="1"/>
    <x v="7"/>
  </r>
  <r>
    <n v="345"/>
    <s v="Garde nationale ouina"/>
    <n v="50800"/>
    <x v="7"/>
    <n v="60"/>
    <x v="4"/>
    <x v="5"/>
    <x v="3"/>
    <x v="3"/>
    <n v="2020"/>
    <n v="16.12"/>
    <n v="16.12"/>
    <n v="0"/>
    <n v="0"/>
    <n v="0"/>
    <x v="1"/>
    <x v="7"/>
  </r>
  <r>
    <n v="346"/>
    <s v="Hôpital kelibia"/>
    <n v="412650"/>
    <x v="20"/>
    <m/>
    <x v="0"/>
    <x v="5"/>
    <x v="3"/>
    <x v="3"/>
    <n v="2021"/>
    <n v="50.22"/>
    <n v="50.22"/>
    <n v="0"/>
    <n v="0"/>
    <n v="0"/>
    <x v="1"/>
    <x v="7"/>
  </r>
  <r>
    <n v="347"/>
    <s v="Ste tozaghran"/>
    <n v="418820"/>
    <x v="20"/>
    <m/>
    <x v="0"/>
    <x v="10"/>
    <x v="3"/>
    <x v="3"/>
    <n v="2020"/>
    <n v="418.28"/>
    <n v="418.28"/>
    <n v="0"/>
    <n v="0"/>
    <n v="0"/>
    <x v="1"/>
    <x v="7"/>
  </r>
  <r>
    <n v="348"/>
    <s v="Ste yassine"/>
    <n v="418900"/>
    <x v="20"/>
    <m/>
    <x v="0"/>
    <x v="10"/>
    <x v="3"/>
    <x v="3"/>
    <n v="2020"/>
    <n v="188.02500000000001"/>
    <n v="188.02500000000001"/>
    <n v="0"/>
    <n v="0"/>
    <n v="0"/>
    <x v="1"/>
    <x v="7"/>
  </r>
  <r>
    <n v="349"/>
    <s v="Henkel Tunisie"/>
    <n v="869040"/>
    <x v="8"/>
    <n v="91"/>
    <x v="2"/>
    <x v="1"/>
    <x v="3"/>
    <x v="3"/>
    <n v="2021"/>
    <n v="191"/>
    <n v="191"/>
    <n v="0"/>
    <n v="0"/>
    <n v="0"/>
    <x v="1"/>
    <x v="7"/>
  </r>
  <r>
    <n v="53"/>
    <s v="Étiquettes et Accessoires"/>
    <n v="74510"/>
    <x v="41"/>
    <n v="61"/>
    <x v="4"/>
    <x v="11"/>
    <x v="3"/>
    <x v="3"/>
    <n v="2021"/>
    <n v="70.349999999999994"/>
    <n v="70.349999999999994"/>
    <n v="0"/>
    <n v="0"/>
    <n v="0"/>
    <x v="1"/>
    <x v="7"/>
  </r>
  <r>
    <n v="54"/>
    <s v="Bouchamaoui A R Industries"/>
    <n v="40010"/>
    <x v="7"/>
    <n v="60"/>
    <x v="4"/>
    <x v="5"/>
    <x v="3"/>
    <x v="3"/>
    <n v="2021"/>
    <n v="72"/>
    <n v="72"/>
    <n v="0"/>
    <n v="0"/>
    <n v="0"/>
    <x v="1"/>
    <x v="7"/>
  </r>
  <r>
    <n v="55"/>
    <s v="Albuhaira invest"/>
    <n v="50360"/>
    <x v="7"/>
    <n v="60"/>
    <x v="4"/>
    <x v="5"/>
    <x v="3"/>
    <x v="3"/>
    <n v="2021"/>
    <n v="14"/>
    <n v="14"/>
    <n v="0"/>
    <n v="0"/>
    <n v="0"/>
    <x v="1"/>
    <x v="7"/>
  </r>
  <r>
    <n v="56"/>
    <s v="Innorpi"/>
    <n v="26270"/>
    <x v="7"/>
    <n v="60"/>
    <x v="4"/>
    <x v="5"/>
    <x v="3"/>
    <x v="3"/>
    <n v="2021"/>
    <n v="40"/>
    <n v="40"/>
    <n v="50.843000000000004"/>
    <n v="39.5"/>
    <n v="11.343000000000004"/>
    <x v="1"/>
    <x v="7"/>
  </r>
  <r>
    <n v="73"/>
    <s v="Oriental"/>
    <n v="541440"/>
    <x v="11"/>
    <m/>
    <x v="5"/>
    <x v="9"/>
    <x v="3"/>
    <x v="3"/>
    <n v="2021"/>
    <n v="15"/>
    <n v="15"/>
    <n v="23"/>
    <n v="5"/>
    <n v="18"/>
    <x v="1"/>
    <x v="7"/>
  </r>
  <r>
    <n v="200"/>
    <s v="Hôte  plaza"/>
    <n v="949300"/>
    <x v="34"/>
    <n v="98"/>
    <x v="3"/>
    <x v="5"/>
    <x v="3"/>
    <x v="3"/>
    <n v="2021"/>
    <n v="254"/>
    <n v="254"/>
    <n v="47.523000000000003"/>
    <n v="19.52"/>
    <n v="28.003000000000004"/>
    <x v="1"/>
    <x v="7"/>
  </r>
  <r>
    <n v="247"/>
    <s v="École de qualification technique"/>
    <n v="784220"/>
    <x v="29"/>
    <n v="97"/>
    <x v="1"/>
    <x v="5"/>
    <x v="3"/>
    <x v="3"/>
    <n v="2021"/>
    <n v="12"/>
    <n v="12"/>
    <n v="31.26"/>
    <n v="14.84"/>
    <n v="16.420000000000002"/>
    <x v="1"/>
    <x v="7"/>
  </r>
  <r>
    <n v="301"/>
    <s v="GDA SFISIFA"/>
    <n v="709861"/>
    <x v="6"/>
    <n v="86"/>
    <x v="1"/>
    <x v="10"/>
    <x v="3"/>
    <x v="3"/>
    <n v="2021"/>
    <n v="3"/>
    <n v="3"/>
    <n v="0"/>
    <n v="0"/>
    <n v="0"/>
    <x v="1"/>
    <x v="7"/>
  </r>
  <r>
    <n v="318"/>
    <s v="STE MED FRUITS"/>
    <n v="134820"/>
    <x v="27"/>
    <n v="62"/>
    <x v="4"/>
    <x v="8"/>
    <x v="3"/>
    <x v="3"/>
    <n v="2021"/>
    <n v="172.8"/>
    <n v="172.8"/>
    <n v="0"/>
    <n v="0"/>
    <n v="0"/>
    <x v="1"/>
    <x v="7"/>
  </r>
  <r>
    <n v="319"/>
    <s v="SOTIEM"/>
    <n v="133520"/>
    <x v="27"/>
    <n v="62"/>
    <x v="4"/>
    <x v="9"/>
    <x v="3"/>
    <x v="3"/>
    <n v="2021"/>
    <n v="21.6"/>
    <n v="21.6"/>
    <n v="0"/>
    <n v="0"/>
    <n v="0"/>
    <x v="1"/>
    <x v="7"/>
  </r>
  <r>
    <n v="323"/>
    <s v="Ginen2"/>
    <n v="279230"/>
    <x v="39"/>
    <n v="66"/>
    <x v="4"/>
    <x v="10"/>
    <x v="3"/>
    <x v="3"/>
    <n v="2021"/>
    <n v="75.3"/>
    <n v="75.3"/>
    <n v="0"/>
    <n v="0"/>
    <n v="0"/>
    <x v="1"/>
    <x v="7"/>
  </r>
  <r>
    <n v="327"/>
    <s v="ISGI SFAX"/>
    <n v="850250"/>
    <x v="9"/>
    <n v="87"/>
    <x v="2"/>
    <x v="5"/>
    <x v="3"/>
    <x v="3"/>
    <n v="2022"/>
    <n v="70.52"/>
    <n v="70.52"/>
    <n v="0"/>
    <n v="0"/>
    <n v="0"/>
    <x v="1"/>
    <x v="7"/>
  </r>
  <r>
    <n v="346"/>
    <s v="Hôpital kelibia"/>
    <n v="412650"/>
    <x v="20"/>
    <m/>
    <x v="0"/>
    <x v="5"/>
    <x v="3"/>
    <x v="3"/>
    <n v="2021"/>
    <n v="50.22"/>
    <n v="50.22"/>
    <n v="0"/>
    <n v="0"/>
    <n v="0"/>
    <x v="1"/>
    <x v="7"/>
  </r>
  <r>
    <n v="349"/>
    <s v="Henkel Tunisie"/>
    <n v="869040"/>
    <x v="8"/>
    <n v="91"/>
    <x v="2"/>
    <x v="1"/>
    <x v="3"/>
    <x v="3"/>
    <n v="2021"/>
    <n v="191"/>
    <n v="191"/>
    <n v="0"/>
    <n v="0"/>
    <n v="0"/>
    <x v="1"/>
    <x v="7"/>
  </r>
  <r>
    <n v="2"/>
    <s v="SFBT"/>
    <n v="18500"/>
    <x v="7"/>
    <n v="60"/>
    <x v="4"/>
    <x v="8"/>
    <x v="4"/>
    <x v="2"/>
    <n v="2013"/>
    <n v="400"/>
    <n v="400"/>
    <n v="678"/>
    <n v="678"/>
    <n v="0"/>
    <x v="1"/>
    <x v="2"/>
  </r>
  <r>
    <n v="3"/>
    <s v="CNEFOD"/>
    <n v="22250"/>
    <x v="7"/>
    <n v="60"/>
    <x v="4"/>
    <x v="3"/>
    <x v="4"/>
    <x v="2"/>
    <n v="2015"/>
    <n v="0"/>
    <n v="0"/>
    <n v="0"/>
    <n v="0"/>
    <n v="0"/>
    <x v="1"/>
    <x v="2"/>
  </r>
  <r>
    <n v="7"/>
    <s v="HOTEL THE RESIDENCE"/>
    <n v="80140"/>
    <x v="41"/>
    <n v="61"/>
    <x v="4"/>
    <x v="3"/>
    <x v="4"/>
    <x v="2"/>
    <n v="2014"/>
    <n v="500"/>
    <n v="500"/>
    <n v="1320"/>
    <n v="1320"/>
    <n v="0"/>
    <x v="1"/>
    <x v="2"/>
  </r>
  <r>
    <n v="10"/>
    <s v="SLAMA FRERES / NEJMA HUILES"/>
    <n v="267340"/>
    <x v="39"/>
    <n v="66"/>
    <x v="4"/>
    <x v="8"/>
    <x v="4"/>
    <x v="2"/>
    <n v="2012"/>
    <n v="1200"/>
    <n v="1200"/>
    <n v="9114"/>
    <n v="6173"/>
    <n v="2941"/>
    <x v="1"/>
    <x v="2"/>
  </r>
  <r>
    <n v="11"/>
    <s v="Azur Papier"/>
    <n v="291136"/>
    <x v="0"/>
    <n v="71"/>
    <x v="0"/>
    <x v="11"/>
    <x v="4"/>
    <x v="1"/>
    <n v="2013"/>
    <n v="3500"/>
    <n v="3500"/>
    <n v="28192"/>
    <n v="21403"/>
    <n v="6789"/>
    <x v="1"/>
    <x v="2"/>
  </r>
  <r>
    <n v="12"/>
    <s v="Carthage graines"/>
    <n v="299720"/>
    <x v="0"/>
    <n v="71"/>
    <x v="0"/>
    <x v="1"/>
    <x v="4"/>
    <x v="2"/>
    <n v="2016"/>
    <n v="0"/>
    <n v="0"/>
    <n v="0"/>
    <n v="0"/>
    <n v="0"/>
    <x v="1"/>
    <x v="2"/>
  </r>
  <r>
    <n v="13"/>
    <s v="BBM"/>
    <n v="301384"/>
    <x v="0"/>
    <n v="71"/>
    <x v="0"/>
    <x v="0"/>
    <x v="4"/>
    <x v="1"/>
    <n v="2014"/>
    <n v="5000"/>
    <n v="4500"/>
    <n v="25335"/>
    <n v="13118"/>
    <n v="12217"/>
    <x v="1"/>
    <x v="2"/>
  </r>
  <r>
    <n v="16"/>
    <s v="El Mazraa"/>
    <n v="387840"/>
    <x v="35"/>
    <n v="78"/>
    <x v="0"/>
    <x v="8"/>
    <x v="4"/>
    <x v="1"/>
    <n v="2013"/>
    <n v="5000"/>
    <n v="3800"/>
    <n v="27420"/>
    <n v="17451"/>
    <n v="9969"/>
    <x v="1"/>
    <x v="2"/>
  </r>
  <r>
    <n v="17"/>
    <s v="Sotupapier"/>
    <n v="398410"/>
    <x v="35"/>
    <n v="78"/>
    <x v="0"/>
    <x v="2"/>
    <x v="4"/>
    <x v="2"/>
    <n v="2008"/>
    <n v="10000"/>
    <n v="9000"/>
    <n v="61800"/>
    <n v="45000"/>
    <n v="16800"/>
    <x v="1"/>
    <x v="2"/>
  </r>
  <r>
    <n v="20"/>
    <s v="UNPA"/>
    <n v="545852"/>
    <x v="42"/>
    <n v="83"/>
    <x v="5"/>
    <x v="8"/>
    <x v="4"/>
    <x v="2"/>
    <n v="2016"/>
    <n v="0"/>
    <n v="0"/>
    <n v="0"/>
    <n v="0"/>
    <n v="0"/>
    <x v="1"/>
    <x v="2"/>
  </r>
  <r>
    <n v="21"/>
    <s v="Maklda Ind"/>
    <n v="549998"/>
    <x v="42"/>
    <n v="83"/>
    <x v="5"/>
    <x v="9"/>
    <x v="4"/>
    <x v="2"/>
    <n v="2014"/>
    <n v="4000"/>
    <n v="4000"/>
    <n v="9091.1"/>
    <n v="9091.1"/>
    <n v="0"/>
    <x v="1"/>
    <x v="2"/>
  </r>
  <r>
    <n v="22"/>
    <s v="TAV"/>
    <n v="574225"/>
    <x v="37"/>
    <n v="80"/>
    <x v="5"/>
    <x v="6"/>
    <x v="4"/>
    <x v="2"/>
    <n v="2012"/>
    <n v="4044"/>
    <n v="4044"/>
    <n v="23920"/>
    <n v="18190"/>
    <n v="5730"/>
    <x v="1"/>
    <x v="2"/>
  </r>
  <r>
    <n v="23"/>
    <s v="Tunisie Ouate"/>
    <n v="574360"/>
    <x v="37"/>
    <n v="80"/>
    <x v="5"/>
    <x v="2"/>
    <x v="4"/>
    <x v="2"/>
    <n v="2016"/>
    <n v="0"/>
    <n v="0"/>
    <n v="0"/>
    <n v="0"/>
    <n v="0"/>
    <x v="1"/>
    <x v="2"/>
  </r>
  <r>
    <n v="24"/>
    <s v="SOMOCER"/>
    <n v="584340"/>
    <x v="33"/>
    <n v="81"/>
    <x v="5"/>
    <x v="0"/>
    <x v="4"/>
    <x v="1"/>
    <n v="2016"/>
    <n v="0"/>
    <n v="0"/>
    <n v="0"/>
    <n v="0"/>
    <n v="0"/>
    <x v="1"/>
    <x v="2"/>
  </r>
  <r>
    <n v="25"/>
    <s v="Vitalait"/>
    <n v="642211"/>
    <x v="13"/>
    <n v="82"/>
    <x v="5"/>
    <x v="8"/>
    <x v="4"/>
    <x v="2"/>
    <n v="2014"/>
    <n v="2006"/>
    <n v="2006"/>
    <n v="8055.4"/>
    <n v="6555.2"/>
    <n v="1500.1999999999998"/>
    <x v="1"/>
    <x v="2"/>
  </r>
  <r>
    <n v="26"/>
    <s v="maklda el jem"/>
    <n v="668380"/>
    <x v="13"/>
    <n v="82"/>
    <x v="5"/>
    <x v="7"/>
    <x v="4"/>
    <x v="2"/>
    <n v="2016"/>
    <n v="0"/>
    <n v="0"/>
    <n v="0"/>
    <n v="0"/>
    <n v="0"/>
    <x v="1"/>
    <x v="2"/>
  </r>
  <r>
    <n v="45"/>
    <s v="TPAP "/>
    <n v="863481"/>
    <x v="8"/>
    <n v="91"/>
    <x v="2"/>
    <x v="2"/>
    <x v="4"/>
    <x v="1"/>
    <n v="2010"/>
    <n v="5000"/>
    <n v="4300"/>
    <n v="22605"/>
    <n v="14007"/>
    <n v="8598"/>
    <x v="1"/>
    <x v="2"/>
  </r>
  <r>
    <n v="49"/>
    <s v="Tejra"/>
    <n v="865350"/>
    <x v="8"/>
    <n v="91"/>
    <x v="2"/>
    <x v="0"/>
    <x v="4"/>
    <x v="2"/>
    <n v="2017"/>
    <n v="0"/>
    <n v="0"/>
    <n v="0"/>
    <n v="0"/>
    <n v="0"/>
    <x v="1"/>
    <x v="2"/>
  </r>
  <r>
    <n v="50"/>
    <s v="Carthage Ceramique"/>
    <n v="865480"/>
    <x v="8"/>
    <n v="91"/>
    <x v="2"/>
    <x v="0"/>
    <x v="4"/>
    <x v="1"/>
    <n v="2001"/>
    <n v="5200"/>
    <n v="4300"/>
    <n v="40179"/>
    <n v="28800"/>
    <n v="11379"/>
    <x v="1"/>
    <x v="2"/>
  </r>
  <r>
    <n v="51"/>
    <s v="Carthage Grés"/>
    <n v="865540"/>
    <x v="8"/>
    <n v="91"/>
    <x v="2"/>
    <x v="0"/>
    <x v="4"/>
    <x v="1"/>
    <n v="2010"/>
    <n v="5000"/>
    <n v="3000"/>
    <n v="14230"/>
    <n v="7350"/>
    <n v="6880"/>
    <x v="1"/>
    <x v="2"/>
  </r>
  <r>
    <n v="52"/>
    <s v="Confiserie Triki"/>
    <n v="866135"/>
    <x v="8"/>
    <n v="91"/>
    <x v="2"/>
    <x v="9"/>
    <x v="4"/>
    <x v="2"/>
    <n v="2015"/>
    <n v="0"/>
    <n v="0"/>
    <n v="0"/>
    <n v="0"/>
    <n v="0"/>
    <x v="1"/>
    <x v="2"/>
  </r>
  <r>
    <n v="63"/>
    <s v="SITEX"/>
    <n v="984021"/>
    <x v="23"/>
    <n v="84"/>
    <x v="5"/>
    <x v="11"/>
    <x v="4"/>
    <x v="2"/>
    <n v="2016"/>
    <n v="0"/>
    <n v="0"/>
    <n v="0"/>
    <n v="0"/>
    <n v="0"/>
    <x v="1"/>
    <x v="2"/>
  </r>
  <r>
    <n v="65"/>
    <s v="SFBT"/>
    <n v="18500"/>
    <x v="7"/>
    <n v="60"/>
    <x v="4"/>
    <x v="8"/>
    <x v="4"/>
    <x v="2"/>
    <n v="2013"/>
    <n v="400"/>
    <n v="400"/>
    <n v="3480"/>
    <n v="3480"/>
    <n v="0"/>
    <x v="1"/>
    <x v="3"/>
  </r>
  <r>
    <n v="66"/>
    <s v="CNEFOD"/>
    <n v="22250"/>
    <x v="7"/>
    <n v="60"/>
    <x v="4"/>
    <x v="3"/>
    <x v="4"/>
    <x v="2"/>
    <n v="2015"/>
    <n v="120"/>
    <n v="120"/>
    <n v="525.6"/>
    <n v="525.6"/>
    <n v="0"/>
    <x v="1"/>
    <x v="3"/>
  </r>
  <r>
    <n v="70"/>
    <s v="HOTEL THE RESIDENCE"/>
    <n v="80140"/>
    <x v="41"/>
    <n v="61"/>
    <x v="4"/>
    <x v="3"/>
    <x v="4"/>
    <x v="2"/>
    <n v="2014"/>
    <n v="500"/>
    <n v="500"/>
    <n v="4192"/>
    <n v="4192"/>
    <n v="0"/>
    <x v="1"/>
    <x v="3"/>
  </r>
  <r>
    <n v="73"/>
    <s v="SLAMA FRERES / NEJMA HUILES"/>
    <n v="267340"/>
    <x v="39"/>
    <n v="66"/>
    <x v="4"/>
    <x v="8"/>
    <x v="4"/>
    <x v="2"/>
    <n v="2012"/>
    <n v="1200"/>
    <n v="1200"/>
    <n v="8939"/>
    <n v="6024"/>
    <n v="2915"/>
    <x v="1"/>
    <x v="3"/>
  </r>
  <r>
    <n v="74"/>
    <s v="Azur Papier"/>
    <n v="291136"/>
    <x v="0"/>
    <n v="71"/>
    <x v="0"/>
    <x v="11"/>
    <x v="4"/>
    <x v="1"/>
    <n v="2013"/>
    <n v="3500"/>
    <n v="3500"/>
    <n v="27532"/>
    <n v="21170"/>
    <n v="6362"/>
    <x v="1"/>
    <x v="3"/>
  </r>
  <r>
    <n v="75"/>
    <s v="Carthage graines"/>
    <n v="299720"/>
    <x v="0"/>
    <n v="71"/>
    <x v="0"/>
    <x v="1"/>
    <x v="4"/>
    <x v="2"/>
    <n v="2016"/>
    <n v="0"/>
    <n v="0"/>
    <n v="0"/>
    <n v="0"/>
    <n v="0"/>
    <x v="1"/>
    <x v="3"/>
  </r>
  <r>
    <n v="76"/>
    <s v="BBM"/>
    <n v="301384"/>
    <x v="0"/>
    <n v="71"/>
    <x v="0"/>
    <x v="0"/>
    <x v="4"/>
    <x v="1"/>
    <n v="2014"/>
    <n v="5000"/>
    <n v="4500"/>
    <n v="25064"/>
    <n v="2523"/>
    <n v="11460"/>
    <x v="1"/>
    <x v="3"/>
  </r>
  <r>
    <n v="79"/>
    <s v="El Mazraa"/>
    <n v="387840"/>
    <x v="35"/>
    <n v="78"/>
    <x v="0"/>
    <x v="8"/>
    <x v="4"/>
    <x v="1"/>
    <n v="2013"/>
    <n v="5000"/>
    <n v="3800"/>
    <n v="26899"/>
    <n v="18647"/>
    <n v="8252"/>
    <x v="1"/>
    <x v="3"/>
  </r>
  <r>
    <n v="80"/>
    <s v="Sotupapier"/>
    <n v="398410"/>
    <x v="35"/>
    <n v="78"/>
    <x v="0"/>
    <x v="2"/>
    <x v="4"/>
    <x v="2"/>
    <n v="2008"/>
    <n v="10000"/>
    <n v="9000"/>
    <n v="61232"/>
    <n v="44329"/>
    <n v="16903"/>
    <x v="1"/>
    <x v="3"/>
  </r>
  <r>
    <n v="83"/>
    <s v="UNPA"/>
    <n v="545852"/>
    <x v="42"/>
    <n v="83"/>
    <x v="5"/>
    <x v="8"/>
    <x v="4"/>
    <x v="2"/>
    <n v="2016"/>
    <n v="0"/>
    <n v="0"/>
    <n v="0"/>
    <n v="0"/>
    <n v="0"/>
    <x v="1"/>
    <x v="3"/>
  </r>
  <r>
    <n v="84"/>
    <s v="Maklda Ind"/>
    <n v="549998"/>
    <x v="42"/>
    <n v="83"/>
    <x v="5"/>
    <x v="9"/>
    <x v="4"/>
    <x v="2"/>
    <n v="2014"/>
    <n v="4000"/>
    <n v="4000"/>
    <n v="10880"/>
    <n v="10880"/>
    <n v="0"/>
    <x v="1"/>
    <x v="3"/>
  </r>
  <r>
    <n v="85"/>
    <s v="TAV"/>
    <n v="574225"/>
    <x v="37"/>
    <n v="80"/>
    <x v="5"/>
    <x v="6"/>
    <x v="4"/>
    <x v="2"/>
    <n v="2012"/>
    <n v="4044"/>
    <n v="4044"/>
    <n v="21870"/>
    <n v="15370"/>
    <n v="6500"/>
    <x v="1"/>
    <x v="3"/>
  </r>
  <r>
    <n v="86"/>
    <s v="Tunisie Ouate"/>
    <n v="574360"/>
    <x v="37"/>
    <n v="80"/>
    <x v="5"/>
    <x v="2"/>
    <x v="4"/>
    <x v="2"/>
    <n v="2016"/>
    <n v="4400"/>
    <n v="4400"/>
    <n v="0"/>
    <n v="0"/>
    <n v="0"/>
    <x v="1"/>
    <x v="3"/>
  </r>
  <r>
    <n v="87"/>
    <s v="SOMOCER"/>
    <n v="584340"/>
    <x v="33"/>
    <n v="81"/>
    <x v="5"/>
    <x v="0"/>
    <x v="4"/>
    <x v="1"/>
    <n v="2016"/>
    <n v="0"/>
    <n v="0"/>
    <n v="0"/>
    <n v="0"/>
    <n v="0"/>
    <x v="1"/>
    <x v="3"/>
  </r>
  <r>
    <n v="88"/>
    <s v="Vitalait"/>
    <n v="642211"/>
    <x v="13"/>
    <n v="82"/>
    <x v="5"/>
    <x v="8"/>
    <x v="4"/>
    <x v="2"/>
    <n v="2014"/>
    <n v="2006"/>
    <n v="2006"/>
    <n v="20709.099999999999"/>
    <n v="12927.1"/>
    <n v="7781.9999999999982"/>
    <x v="1"/>
    <x v="3"/>
  </r>
  <r>
    <n v="89"/>
    <s v="maklda el jem"/>
    <n v="668380"/>
    <x v="13"/>
    <n v="82"/>
    <x v="5"/>
    <x v="7"/>
    <x v="4"/>
    <x v="2"/>
    <n v="2016"/>
    <n v="0"/>
    <n v="0"/>
    <n v="0"/>
    <n v="0"/>
    <n v="0"/>
    <x v="1"/>
    <x v="3"/>
  </r>
  <r>
    <n v="109"/>
    <s v="TPAP "/>
    <n v="863481"/>
    <x v="8"/>
    <n v="91"/>
    <x v="2"/>
    <x v="2"/>
    <x v="4"/>
    <x v="1"/>
    <n v="2010"/>
    <n v="5000"/>
    <n v="4300"/>
    <n v="28275"/>
    <n v="20360"/>
    <n v="7916"/>
    <x v="1"/>
    <x v="3"/>
  </r>
  <r>
    <n v="113"/>
    <s v="Tejra"/>
    <n v="865350"/>
    <x v="8"/>
    <n v="91"/>
    <x v="2"/>
    <x v="0"/>
    <x v="4"/>
    <x v="2"/>
    <n v="2017"/>
    <n v="0"/>
    <n v="0"/>
    <n v="0"/>
    <n v="0"/>
    <n v="0"/>
    <x v="1"/>
    <x v="3"/>
  </r>
  <r>
    <n v="114"/>
    <s v="Carthage Ceramique"/>
    <n v="865480"/>
    <x v="8"/>
    <n v="91"/>
    <x v="2"/>
    <x v="0"/>
    <x v="4"/>
    <x v="1"/>
    <n v="2001"/>
    <n v="5200"/>
    <n v="4300"/>
    <n v="31933"/>
    <n v="23623"/>
    <n v="8310"/>
    <x v="1"/>
    <x v="3"/>
  </r>
  <r>
    <n v="115"/>
    <s v="Carthage Grés"/>
    <n v="865540"/>
    <x v="8"/>
    <n v="91"/>
    <x v="2"/>
    <x v="0"/>
    <x v="4"/>
    <x v="1"/>
    <n v="2010"/>
    <n v="5000"/>
    <n v="3000"/>
    <n v="15720"/>
    <n v="7150"/>
    <n v="8570"/>
    <x v="1"/>
    <x v="3"/>
  </r>
  <r>
    <n v="116"/>
    <s v="Confiserie Triki"/>
    <n v="866135"/>
    <x v="8"/>
    <n v="91"/>
    <x v="2"/>
    <x v="9"/>
    <x v="4"/>
    <x v="2"/>
    <n v="2015"/>
    <n v="2000"/>
    <n v="1950"/>
    <n v="5934"/>
    <n v="4324"/>
    <n v="1610"/>
    <x v="1"/>
    <x v="3"/>
  </r>
  <r>
    <n v="127"/>
    <s v="SITEX"/>
    <n v="984021"/>
    <x v="23"/>
    <n v="84"/>
    <x v="5"/>
    <x v="11"/>
    <x v="4"/>
    <x v="2"/>
    <n v="2016"/>
    <n v="0"/>
    <n v="0"/>
    <n v="0"/>
    <n v="0"/>
    <m/>
    <x v="1"/>
    <x v="3"/>
  </r>
  <r>
    <n v="129"/>
    <s v="SFBT"/>
    <n v="18500"/>
    <x v="7"/>
    <n v="60"/>
    <x v="4"/>
    <x v="8"/>
    <x v="4"/>
    <x v="2"/>
    <n v="2013"/>
    <n v="400"/>
    <n v="400"/>
    <n v="0"/>
    <n v="0"/>
    <n v="0"/>
    <x v="1"/>
    <x v="4"/>
  </r>
  <r>
    <n v="130"/>
    <s v="CNEFOD"/>
    <n v="22250"/>
    <x v="7"/>
    <n v="60"/>
    <x v="4"/>
    <x v="3"/>
    <x v="4"/>
    <x v="2"/>
    <n v="2015"/>
    <n v="120"/>
    <n v="120"/>
    <n v="562"/>
    <n v="562"/>
    <n v="0"/>
    <x v="1"/>
    <x v="4"/>
  </r>
  <r>
    <n v="134"/>
    <s v="HOTEL THE RESIDENCE"/>
    <n v="80140"/>
    <x v="41"/>
    <n v="61"/>
    <x v="4"/>
    <x v="3"/>
    <x v="4"/>
    <x v="2"/>
    <n v="2014"/>
    <n v="500"/>
    <n v="500"/>
    <n v="4520"/>
    <n v="4520"/>
    <n v="0"/>
    <x v="1"/>
    <x v="4"/>
  </r>
  <r>
    <n v="137"/>
    <s v="SLAMA FRERES / NEJMA HUILES"/>
    <n v="267340"/>
    <x v="39"/>
    <n v="66"/>
    <x v="4"/>
    <x v="8"/>
    <x v="4"/>
    <x v="2"/>
    <n v="2012"/>
    <n v="1200"/>
    <n v="1200"/>
    <n v="9000"/>
    <n v="6054"/>
    <n v="2946"/>
    <x v="1"/>
    <x v="4"/>
  </r>
  <r>
    <n v="138"/>
    <s v="Azur Papier"/>
    <n v="291136"/>
    <x v="0"/>
    <n v="71"/>
    <x v="0"/>
    <x v="11"/>
    <x v="4"/>
    <x v="1"/>
    <n v="2013"/>
    <n v="3500"/>
    <n v="3500"/>
    <n v="28124"/>
    <n v="23075"/>
    <n v="5049"/>
    <x v="1"/>
    <x v="4"/>
  </r>
  <r>
    <n v="139"/>
    <s v="Carthage graines"/>
    <n v="299720"/>
    <x v="0"/>
    <n v="71"/>
    <x v="0"/>
    <x v="1"/>
    <x v="4"/>
    <x v="2"/>
    <n v="2016"/>
    <n v="3356"/>
    <n v="3000"/>
    <n v="21925.1"/>
    <n v="15481.4"/>
    <n v="6443.6999999999989"/>
    <x v="1"/>
    <x v="4"/>
  </r>
  <r>
    <n v="140"/>
    <s v="BBM"/>
    <n v="301384"/>
    <x v="0"/>
    <n v="71"/>
    <x v="0"/>
    <x v="0"/>
    <x v="4"/>
    <x v="1"/>
    <n v="2014"/>
    <n v="5000"/>
    <n v="4500"/>
    <n v="21519"/>
    <n v="15890"/>
    <n v="5629"/>
    <x v="1"/>
    <x v="4"/>
  </r>
  <r>
    <n v="143"/>
    <s v="El Mazraa"/>
    <n v="387840"/>
    <x v="35"/>
    <n v="78"/>
    <x v="0"/>
    <x v="8"/>
    <x v="4"/>
    <x v="1"/>
    <n v="2013"/>
    <n v="5000"/>
    <n v="3800"/>
    <n v="27968"/>
    <n v="20568.682000000001"/>
    <n v="7399.3179999999993"/>
    <x v="1"/>
    <x v="4"/>
  </r>
  <r>
    <n v="144"/>
    <s v="Sotupapier"/>
    <n v="398410"/>
    <x v="35"/>
    <n v="78"/>
    <x v="0"/>
    <x v="2"/>
    <x v="4"/>
    <x v="2"/>
    <n v="2008"/>
    <n v="10000"/>
    <n v="9000"/>
    <n v="59209"/>
    <n v="45192"/>
    <n v="14017"/>
    <x v="1"/>
    <x v="4"/>
  </r>
  <r>
    <n v="147"/>
    <s v="UNPA"/>
    <n v="545852"/>
    <x v="42"/>
    <n v="83"/>
    <x v="5"/>
    <x v="8"/>
    <x v="4"/>
    <x v="2"/>
    <n v="2016"/>
    <n v="1950"/>
    <n v="1950"/>
    <n v="26285.25"/>
    <n v="25485.894"/>
    <n v="799.35599999999977"/>
    <x v="1"/>
    <x v="4"/>
  </r>
  <r>
    <n v="148"/>
    <s v="Maklda Ind"/>
    <n v="549998"/>
    <x v="42"/>
    <n v="83"/>
    <x v="5"/>
    <x v="9"/>
    <x v="4"/>
    <x v="2"/>
    <n v="2014"/>
    <n v="4000"/>
    <n v="4000"/>
    <n v="10140"/>
    <n v="9671"/>
    <n v="469"/>
    <x v="1"/>
    <x v="4"/>
  </r>
  <r>
    <n v="149"/>
    <s v="TAV"/>
    <n v="574225"/>
    <x v="37"/>
    <n v="80"/>
    <x v="5"/>
    <x v="6"/>
    <x v="4"/>
    <x v="2"/>
    <n v="2012"/>
    <n v="4044"/>
    <n v="4044"/>
    <n v="22420"/>
    <n v="14960"/>
    <n v="7460"/>
    <x v="1"/>
    <x v="4"/>
  </r>
  <r>
    <n v="150"/>
    <s v="Tunisie Ouate"/>
    <n v="574360"/>
    <x v="37"/>
    <n v="80"/>
    <x v="5"/>
    <x v="2"/>
    <x v="4"/>
    <x v="2"/>
    <n v="2016"/>
    <n v="4400"/>
    <n v="4400"/>
    <n v="15295"/>
    <n v="15056"/>
    <n v="239"/>
    <x v="1"/>
    <x v="4"/>
  </r>
  <r>
    <n v="151"/>
    <s v="SOMOCER"/>
    <n v="584340"/>
    <x v="33"/>
    <n v="81"/>
    <x v="5"/>
    <x v="0"/>
    <x v="4"/>
    <x v="1"/>
    <n v="2016"/>
    <n v="5700"/>
    <n v="5700"/>
    <n v="34530"/>
    <n v="19452"/>
    <n v="15078"/>
    <x v="1"/>
    <x v="4"/>
  </r>
  <r>
    <n v="152"/>
    <s v="Vitalait"/>
    <n v="642211"/>
    <x v="13"/>
    <n v="82"/>
    <x v="5"/>
    <x v="8"/>
    <x v="4"/>
    <x v="2"/>
    <n v="2014"/>
    <n v="2006"/>
    <n v="2006"/>
    <n v="21057.200000000001"/>
    <n v="12607.2"/>
    <n v="8450"/>
    <x v="1"/>
    <x v="4"/>
  </r>
  <r>
    <n v="153"/>
    <s v="maklda el jem"/>
    <n v="668380"/>
    <x v="13"/>
    <n v="82"/>
    <x v="5"/>
    <x v="7"/>
    <x v="4"/>
    <x v="2"/>
    <n v="2016"/>
    <n v="2000"/>
    <n v="2000"/>
    <n v="11357"/>
    <n v="8617"/>
    <n v="2740"/>
    <x v="1"/>
    <x v="4"/>
  </r>
  <r>
    <n v="173"/>
    <s v="TPAP "/>
    <n v="863481"/>
    <x v="8"/>
    <n v="91"/>
    <x v="2"/>
    <x v="2"/>
    <x v="4"/>
    <x v="1"/>
    <n v="2010"/>
    <n v="5000"/>
    <n v="4300"/>
    <n v="30552.748"/>
    <n v="22821.081999999999"/>
    <n v="7731.6660000000011"/>
    <x v="1"/>
    <x v="4"/>
  </r>
  <r>
    <n v="177"/>
    <s v="Tejra"/>
    <n v="865350"/>
    <x v="8"/>
    <n v="91"/>
    <x v="2"/>
    <x v="0"/>
    <x v="4"/>
    <x v="2"/>
    <n v="2017"/>
    <n v="4000"/>
    <n v="3500"/>
    <n v="0"/>
    <n v="0"/>
    <n v="0"/>
    <x v="1"/>
    <x v="4"/>
  </r>
  <r>
    <n v="178"/>
    <s v="Carthage Ceramique"/>
    <n v="865480"/>
    <x v="8"/>
    <n v="91"/>
    <x v="2"/>
    <x v="0"/>
    <x v="4"/>
    <x v="1"/>
    <n v="2001"/>
    <n v="5200"/>
    <n v="4300"/>
    <n v="35340"/>
    <n v="28136.5"/>
    <n v="7203.5"/>
    <x v="1"/>
    <x v="4"/>
  </r>
  <r>
    <n v="179"/>
    <s v="Carthage Grés"/>
    <n v="865540"/>
    <x v="8"/>
    <n v="91"/>
    <x v="2"/>
    <x v="0"/>
    <x v="4"/>
    <x v="1"/>
    <n v="2010"/>
    <n v="5000"/>
    <n v="3000"/>
    <n v="21925.1"/>
    <n v="13462.099999999999"/>
    <n v="8463"/>
    <x v="1"/>
    <x v="4"/>
  </r>
  <r>
    <n v="180"/>
    <s v="Confiserie Triki"/>
    <n v="866135"/>
    <x v="8"/>
    <n v="91"/>
    <x v="2"/>
    <x v="9"/>
    <x v="4"/>
    <x v="2"/>
    <n v="2015"/>
    <n v="2000"/>
    <n v="1950"/>
    <n v="10681.2"/>
    <n v="7921.2000000000007"/>
    <n v="2760"/>
    <x v="1"/>
    <x v="4"/>
  </r>
  <r>
    <n v="191"/>
    <s v="SITEX"/>
    <n v="984021"/>
    <x v="23"/>
    <n v="84"/>
    <x v="5"/>
    <x v="11"/>
    <x v="4"/>
    <x v="2"/>
    <n v="2016"/>
    <n v="5400"/>
    <n v="5400"/>
    <n v="10766"/>
    <n v="4061"/>
    <n v="6705"/>
    <x v="1"/>
    <x v="4"/>
  </r>
  <r>
    <n v="193"/>
    <s v="SFBT"/>
    <n v="18500"/>
    <x v="7"/>
    <n v="60"/>
    <x v="4"/>
    <x v="8"/>
    <x v="4"/>
    <x v="2"/>
    <m/>
    <n v="400"/>
    <n v="400"/>
    <n v="0"/>
    <n v="0"/>
    <n v="0"/>
    <x v="1"/>
    <x v="0"/>
  </r>
  <r>
    <n v="194"/>
    <s v="CNEFOD"/>
    <n v="22250"/>
    <x v="7"/>
    <n v="60"/>
    <x v="4"/>
    <x v="3"/>
    <x v="4"/>
    <x v="2"/>
    <m/>
    <n v="120"/>
    <n v="120"/>
    <n v="395.15039999999999"/>
    <n v="348.15039999999999"/>
    <n v="47"/>
    <x v="1"/>
    <x v="0"/>
  </r>
  <r>
    <n v="198"/>
    <s v="HOTEL THE RESIDENCE"/>
    <n v="80140"/>
    <x v="41"/>
    <n v="61"/>
    <x v="4"/>
    <x v="3"/>
    <x v="4"/>
    <x v="2"/>
    <m/>
    <n v="500"/>
    <n v="500"/>
    <n v="3644.9519999999998"/>
    <n v="3370.752"/>
    <n v="274.19999999999982"/>
    <x v="1"/>
    <x v="0"/>
  </r>
  <r>
    <n v="199"/>
    <s v="SGBIA"/>
    <n v="165140"/>
    <x v="39"/>
    <n v="66"/>
    <x v="4"/>
    <x v="8"/>
    <x v="4"/>
    <x v="2"/>
    <m/>
    <n v="1131"/>
    <n v="1000"/>
    <n v="3870"/>
    <n v="2682"/>
    <n v="1188"/>
    <x v="1"/>
    <x v="0"/>
  </r>
  <r>
    <n v="202"/>
    <s v="Salma frères"/>
    <n v="267340"/>
    <x v="39"/>
    <n v="66"/>
    <x v="4"/>
    <x v="8"/>
    <x v="4"/>
    <x v="1"/>
    <m/>
    <n v="1200"/>
    <n v="1200"/>
    <n v="8850.0609999999997"/>
    <n v="7973.7249999999995"/>
    <n v="876.33600000000024"/>
    <x v="1"/>
    <x v="0"/>
  </r>
  <r>
    <n v="203"/>
    <s v="Azur"/>
    <n v="291136"/>
    <x v="0"/>
    <n v="71"/>
    <x v="0"/>
    <x v="11"/>
    <x v="4"/>
    <x v="1"/>
    <n v="2013"/>
    <n v="3500"/>
    <n v="3500"/>
    <n v="30395"/>
    <n v="24745"/>
    <n v="5650"/>
    <x v="1"/>
    <x v="0"/>
  </r>
  <r>
    <n v="204"/>
    <s v="Carthage Grains"/>
    <n v="299722"/>
    <x v="0"/>
    <n v="71"/>
    <x v="0"/>
    <x v="8"/>
    <x v="4"/>
    <x v="2"/>
    <n v="2014"/>
    <n v="3356"/>
    <n v="3000"/>
    <n v="19081.005000000001"/>
    <n v="17800"/>
    <n v="1281.005000000001"/>
    <x v="1"/>
    <x v="0"/>
  </r>
  <r>
    <n v="205"/>
    <s v="BBM"/>
    <n v="301384"/>
    <x v="0"/>
    <n v="71"/>
    <x v="0"/>
    <x v="0"/>
    <x v="4"/>
    <x v="1"/>
    <m/>
    <n v="5000"/>
    <n v="3200"/>
    <n v="23522.6"/>
    <n v="22563"/>
    <n v="959.59999999999854"/>
    <x v="1"/>
    <x v="0"/>
  </r>
  <r>
    <n v="212"/>
    <s v="El Mazraa Foundok jedid 8012"/>
    <n v="393330"/>
    <x v="35"/>
    <n v="78"/>
    <x v="0"/>
    <x v="8"/>
    <x v="4"/>
    <x v="1"/>
    <n v="2013"/>
    <n v="5000"/>
    <n v="5000"/>
    <n v="28461"/>
    <n v="21567"/>
    <n v="6894"/>
    <x v="1"/>
    <x v="0"/>
  </r>
  <r>
    <n v="213"/>
    <s v="Sotipapier"/>
    <n v="398410"/>
    <x v="35"/>
    <n v="78"/>
    <x v="0"/>
    <x v="2"/>
    <x v="4"/>
    <x v="1"/>
    <n v="2008"/>
    <n v="10000"/>
    <n v="7000"/>
    <n v="0"/>
    <n v="0"/>
    <n v="0"/>
    <x v="1"/>
    <x v="0"/>
  </r>
  <r>
    <n v="216"/>
    <s v="UNPA"/>
    <n v="545852"/>
    <x v="42"/>
    <n v="83"/>
    <x v="5"/>
    <x v="8"/>
    <x v="4"/>
    <x v="2"/>
    <n v="2016"/>
    <n v="1900"/>
    <n v="1900"/>
    <n v="9550.2999999999993"/>
    <n v="8548"/>
    <n v="1002.2999999999993"/>
    <x v="1"/>
    <x v="0"/>
  </r>
  <r>
    <n v="217"/>
    <s v="Epie d'or"/>
    <n v="545861"/>
    <x v="42"/>
    <n v="83"/>
    <x v="5"/>
    <x v="8"/>
    <x v="4"/>
    <x v="2"/>
    <n v="2016"/>
    <n v="1950"/>
    <n v="1950"/>
    <n v="19360"/>
    <n v="19126"/>
    <n v="234"/>
    <x v="1"/>
    <x v="0"/>
  </r>
  <r>
    <n v="218"/>
    <s v="Maklada Industrie"/>
    <n v="549998"/>
    <x v="42"/>
    <n v="83"/>
    <x v="5"/>
    <x v="9"/>
    <x v="4"/>
    <x v="2"/>
    <n v="2013"/>
    <n v="4000"/>
    <n v="3000"/>
    <n v="11809"/>
    <n v="11809"/>
    <n v="0"/>
    <x v="1"/>
    <x v="0"/>
  </r>
  <r>
    <n v="219"/>
    <s v="Tunisie ouate"/>
    <n v="574350"/>
    <x v="37"/>
    <n v="80"/>
    <x v="5"/>
    <x v="2"/>
    <x v="4"/>
    <x v="2"/>
    <n v="2016"/>
    <n v="8800"/>
    <n v="6000"/>
    <n v="35308"/>
    <n v="34333"/>
    <n v="975"/>
    <x v="1"/>
    <x v="0"/>
  </r>
  <r>
    <n v="220"/>
    <s v="TAV"/>
    <n v="575225"/>
    <x v="37"/>
    <n v="80"/>
    <x v="5"/>
    <x v="6"/>
    <x v="4"/>
    <x v="2"/>
    <n v="2012"/>
    <n v="4000"/>
    <n v="3600"/>
    <n v="14700"/>
    <n v="11400"/>
    <n v="3300"/>
    <x v="1"/>
    <x v="0"/>
  </r>
  <r>
    <n v="221"/>
    <s v="Somocer"/>
    <n v="584340"/>
    <x v="33"/>
    <n v="81"/>
    <x v="5"/>
    <x v="0"/>
    <x v="4"/>
    <x v="1"/>
    <n v="2016"/>
    <n v="5700"/>
    <n v="3200"/>
    <n v="43322"/>
    <n v="42695"/>
    <n v="627"/>
    <x v="1"/>
    <x v="0"/>
  </r>
  <r>
    <n v="222"/>
    <s v="Vitalait"/>
    <n v="642211"/>
    <x v="13"/>
    <n v="82"/>
    <x v="5"/>
    <x v="8"/>
    <x v="4"/>
    <x v="2"/>
    <n v="2014"/>
    <n v="2000"/>
    <n v="2000"/>
    <n v="16152.8"/>
    <n v="16048"/>
    <n v="104.79999999999927"/>
    <x v="1"/>
    <x v="0"/>
  </r>
  <r>
    <n v="223"/>
    <s v="MAKLADA SA"/>
    <n v="668380"/>
    <x v="23"/>
    <n v="84"/>
    <x v="5"/>
    <x v="7"/>
    <x v="4"/>
    <x v="2"/>
    <n v="2015"/>
    <n v="2022"/>
    <n v="1850"/>
    <n v="12807"/>
    <n v="10700"/>
    <n v="2107"/>
    <x v="1"/>
    <x v="0"/>
  </r>
  <r>
    <n v="245"/>
    <s v="Tpap"/>
    <n v="863481"/>
    <x v="8"/>
    <n v="91"/>
    <x v="2"/>
    <x v="2"/>
    <x v="4"/>
    <x v="1"/>
    <n v="2010"/>
    <n v="5000"/>
    <n v="4500"/>
    <n v="31585"/>
    <n v="24097"/>
    <n v="7488"/>
    <x v="1"/>
    <x v="0"/>
  </r>
  <r>
    <n v="249"/>
    <s v="tejra"/>
    <n v="865350"/>
    <x v="8"/>
    <n v="91"/>
    <x v="2"/>
    <x v="0"/>
    <x v="4"/>
    <x v="2"/>
    <n v="2017"/>
    <n v="4000"/>
    <n v="2000"/>
    <n v="8678"/>
    <n v="6041"/>
    <n v="2637"/>
    <x v="1"/>
    <x v="0"/>
  </r>
  <r>
    <n v="250"/>
    <s v="Carthago ceramic"/>
    <n v="865480"/>
    <x v="8"/>
    <n v="91"/>
    <x v="2"/>
    <x v="0"/>
    <x v="4"/>
    <x v="1"/>
    <n v="2002"/>
    <n v="5000"/>
    <n v="5000"/>
    <n v="31590"/>
    <n v="25039"/>
    <n v="6551"/>
    <x v="1"/>
    <x v="0"/>
  </r>
  <r>
    <n v="251"/>
    <s v="carthago grés "/>
    <n v="865540"/>
    <x v="8"/>
    <n v="91"/>
    <x v="2"/>
    <x v="0"/>
    <x v="4"/>
    <x v="1"/>
    <n v="2011"/>
    <n v="5000"/>
    <n v="3000"/>
    <n v="21590"/>
    <n v="8927"/>
    <n v="12663"/>
    <x v="1"/>
    <x v="0"/>
  </r>
  <r>
    <n v="252"/>
    <s v="confiserie triki le moulin"/>
    <n v="866135"/>
    <x v="14"/>
    <n v="93"/>
    <x v="2"/>
    <x v="9"/>
    <x v="4"/>
    <x v="2"/>
    <n v="2016"/>
    <n v="2000"/>
    <n v="2000"/>
    <n v="8000"/>
    <n v="5314"/>
    <n v="2686"/>
    <x v="1"/>
    <x v="0"/>
  </r>
  <r>
    <n v="261"/>
    <s v="PET Crystal-Industries"/>
    <n v="888421"/>
    <x v="3"/>
    <n v="94"/>
    <x v="3"/>
    <x v="1"/>
    <x v="4"/>
    <x v="2"/>
    <n v="2017"/>
    <n v="0"/>
    <n v="0"/>
    <n v="413"/>
    <n v="106"/>
    <n v="307"/>
    <x v="1"/>
    <x v="0"/>
  </r>
  <r>
    <n v="265"/>
    <s v="ALKIMIA"/>
    <n v="888600"/>
    <x v="3"/>
    <n v="94"/>
    <x v="3"/>
    <x v="1"/>
    <x v="4"/>
    <x v="2"/>
    <n v="2017"/>
    <n v="4400"/>
    <n v="4400"/>
    <n v="36199.148000000001"/>
    <n v="23000"/>
    <n v="13199.148000000001"/>
    <x v="1"/>
    <x v="0"/>
  </r>
  <r>
    <n v="267"/>
    <s v="SITEX"/>
    <n v="984021"/>
    <x v="23"/>
    <n v="84"/>
    <x v="5"/>
    <x v="11"/>
    <x v="4"/>
    <x v="2"/>
    <n v="2016"/>
    <n v="5400"/>
    <n v="4360"/>
    <n v="34574"/>
    <n v="28434"/>
    <n v="6140"/>
    <x v="1"/>
    <x v="0"/>
  </r>
  <r>
    <n v="269"/>
    <s v="SFBT"/>
    <n v="18500"/>
    <x v="7"/>
    <n v="60"/>
    <x v="4"/>
    <x v="8"/>
    <x v="4"/>
    <x v="2"/>
    <m/>
    <n v="400"/>
    <n v="400"/>
    <n v="0"/>
    <n v="0"/>
    <n v="0"/>
    <x v="1"/>
    <x v="1"/>
  </r>
  <r>
    <n v="270"/>
    <s v="CNEFOD"/>
    <n v="22250"/>
    <x v="7"/>
    <n v="60"/>
    <x v="4"/>
    <x v="3"/>
    <x v="4"/>
    <x v="2"/>
    <m/>
    <n v="120"/>
    <n v="120"/>
    <n v="399.8922048"/>
    <n v="356.15785919999996"/>
    <n v="43.73434560000004"/>
    <x v="1"/>
    <x v="1"/>
  </r>
  <r>
    <n v="274"/>
    <s v="HOTEL THE RESIDENCE"/>
    <n v="80140"/>
    <x v="41"/>
    <n v="61"/>
    <x v="4"/>
    <x v="3"/>
    <x v="4"/>
    <x v="2"/>
    <m/>
    <n v="500"/>
    <n v="500"/>
    <n v="3688.6914239999996"/>
    <n v="3448.2792959999997"/>
    <n v="240.41212799999994"/>
    <x v="1"/>
    <x v="1"/>
  </r>
  <r>
    <n v="275"/>
    <s v="SIA RANDA"/>
    <n v="158540"/>
    <x v="7"/>
    <n v="60"/>
    <x v="4"/>
    <x v="8"/>
    <x v="4"/>
    <x v="2"/>
    <n v="2018"/>
    <n v="5000"/>
    <n v="4528"/>
    <n v="24794"/>
    <n v="12161"/>
    <n v="12633"/>
    <x v="1"/>
    <x v="1"/>
  </r>
  <r>
    <n v="276"/>
    <s v="SGBIA"/>
    <n v="165140"/>
    <x v="39"/>
    <n v="66"/>
    <x v="4"/>
    <x v="8"/>
    <x v="4"/>
    <x v="2"/>
    <m/>
    <n v="1131"/>
    <n v="1000"/>
    <n v="8446"/>
    <n v="6041"/>
    <n v="2405"/>
    <x v="1"/>
    <x v="1"/>
  </r>
  <r>
    <n v="279"/>
    <s v="Salma frères"/>
    <n v="267340"/>
    <x v="39"/>
    <n v="66"/>
    <x v="4"/>
    <x v="8"/>
    <x v="4"/>
    <x v="1"/>
    <m/>
    <n v="1200"/>
    <n v="1200"/>
    <n v="9046.8009999999995"/>
    <n v="7931.7189999999991"/>
    <n v="1115.0820000000003"/>
    <x v="1"/>
    <x v="1"/>
  </r>
  <r>
    <n v="280"/>
    <s v="Azur"/>
    <n v="291136"/>
    <x v="0"/>
    <n v="71"/>
    <x v="0"/>
    <x v="11"/>
    <x v="4"/>
    <x v="1"/>
    <n v="2013"/>
    <n v="3500"/>
    <n v="3500"/>
    <n v="30388"/>
    <n v="24340"/>
    <n v="6048"/>
    <x v="1"/>
    <x v="1"/>
  </r>
  <r>
    <n v="281"/>
    <s v="Carthage Grains"/>
    <n v="299722"/>
    <x v="0"/>
    <n v="71"/>
    <x v="0"/>
    <x v="8"/>
    <x v="4"/>
    <x v="2"/>
    <n v="2014"/>
    <n v="3356"/>
    <n v="3000"/>
    <n v="21445.388999999999"/>
    <n v="20930"/>
    <n v="515.38899999999921"/>
    <x v="1"/>
    <x v="1"/>
  </r>
  <r>
    <n v="282"/>
    <s v="Teriak"/>
    <n v="300350"/>
    <x v="0"/>
    <n v="71"/>
    <x v="0"/>
    <x v="1"/>
    <x v="4"/>
    <x v="2"/>
    <n v="2018"/>
    <n v="550"/>
    <n v="420"/>
    <n v="3004"/>
    <n v="2601"/>
    <n v="403"/>
    <x v="1"/>
    <x v="1"/>
  </r>
  <r>
    <n v="283"/>
    <s v="BBM"/>
    <n v="301384"/>
    <x v="0"/>
    <n v="71"/>
    <x v="0"/>
    <x v="0"/>
    <x v="4"/>
    <x v="1"/>
    <m/>
    <n v="5000"/>
    <n v="3200"/>
    <n v="24621"/>
    <n v="24618.799999999999"/>
    <n v="2.2000000000007276"/>
    <x v="1"/>
    <x v="1"/>
  </r>
  <r>
    <n v="291"/>
    <s v="El Mazraa Foundok jedid 8012"/>
    <n v="393330"/>
    <x v="35"/>
    <n v="78"/>
    <x v="0"/>
    <x v="8"/>
    <x v="4"/>
    <x v="1"/>
    <n v="2013"/>
    <n v="5000"/>
    <n v="5000"/>
    <n v="30599"/>
    <n v="23962"/>
    <n v="6637"/>
    <x v="1"/>
    <x v="1"/>
  </r>
  <r>
    <n v="292"/>
    <s v="Sotipapier"/>
    <n v="398410"/>
    <x v="35"/>
    <n v="78"/>
    <x v="0"/>
    <x v="2"/>
    <x v="4"/>
    <x v="1"/>
    <n v="2008"/>
    <n v="10000"/>
    <n v="7000"/>
    <n v="59058"/>
    <n v="59058"/>
    <n v="0"/>
    <x v="1"/>
    <x v="1"/>
  </r>
  <r>
    <n v="296"/>
    <s v="UNPA"/>
    <n v="545852"/>
    <x v="42"/>
    <n v="83"/>
    <x v="5"/>
    <x v="8"/>
    <x v="4"/>
    <x v="2"/>
    <n v="2016"/>
    <n v="1900"/>
    <n v="1900"/>
    <n v="9664.9035999999996"/>
    <n v="8744.6039999999994"/>
    <n v="920.29960000000028"/>
    <x v="1"/>
    <x v="1"/>
  </r>
  <r>
    <n v="297"/>
    <s v="Epie d'or"/>
    <n v="545861"/>
    <x v="42"/>
    <n v="83"/>
    <x v="5"/>
    <x v="8"/>
    <x v="4"/>
    <x v="2"/>
    <n v="2016"/>
    <n v="1950"/>
    <n v="1950"/>
    <n v="23185"/>
    <n v="22362"/>
    <n v="823"/>
    <x v="1"/>
    <x v="1"/>
  </r>
  <r>
    <n v="298"/>
    <s v="Maklada Industrie"/>
    <n v="549998"/>
    <x v="42"/>
    <n v="83"/>
    <x v="5"/>
    <x v="9"/>
    <x v="4"/>
    <x v="2"/>
    <n v="2013"/>
    <n v="4000"/>
    <n v="3000"/>
    <n v="22961"/>
    <n v="22961"/>
    <n v="0"/>
    <x v="1"/>
    <x v="1"/>
  </r>
  <r>
    <n v="299"/>
    <s v="Tunisie ouate"/>
    <n v="574350"/>
    <x v="37"/>
    <n v="80"/>
    <x v="5"/>
    <x v="2"/>
    <x v="4"/>
    <x v="2"/>
    <n v="2016"/>
    <n v="8800"/>
    <n v="6000"/>
    <n v="59794"/>
    <n v="45309"/>
    <n v="14485"/>
    <x v="1"/>
    <x v="1"/>
  </r>
  <r>
    <n v="300"/>
    <s v="TAV"/>
    <n v="575225"/>
    <x v="37"/>
    <n v="80"/>
    <x v="5"/>
    <x v="6"/>
    <x v="4"/>
    <x v="2"/>
    <n v="2012"/>
    <n v="4000"/>
    <n v="3600"/>
    <n v="5900"/>
    <n v="4500"/>
    <n v="1400"/>
    <x v="1"/>
    <x v="1"/>
  </r>
  <r>
    <n v="301"/>
    <s v="Somocer"/>
    <n v="584340"/>
    <x v="33"/>
    <n v="81"/>
    <x v="5"/>
    <x v="0"/>
    <x v="4"/>
    <x v="1"/>
    <n v="2016"/>
    <n v="5700"/>
    <n v="3200"/>
    <n v="44400"/>
    <n v="34695"/>
    <n v="9705"/>
    <x v="1"/>
    <x v="1"/>
  </r>
  <r>
    <n v="303"/>
    <s v="Vitalait"/>
    <n v="642211"/>
    <x v="13"/>
    <n v="82"/>
    <x v="5"/>
    <x v="8"/>
    <x v="4"/>
    <x v="2"/>
    <n v="2014"/>
    <n v="2000"/>
    <n v="2000"/>
    <n v="15237.9"/>
    <n v="15177"/>
    <n v="60.899999999999636"/>
    <x v="1"/>
    <x v="1"/>
  </r>
  <r>
    <n v="304"/>
    <s v="MAKLADA SA"/>
    <n v="668380"/>
    <x v="23"/>
    <n v="84"/>
    <x v="5"/>
    <x v="7"/>
    <x v="4"/>
    <x v="2"/>
    <n v="2015"/>
    <n v="2022"/>
    <n v="1850"/>
    <n v="11813"/>
    <n v="9170"/>
    <n v="2643"/>
    <x v="1"/>
    <x v="1"/>
  </r>
  <r>
    <n v="327"/>
    <s v="Tpap"/>
    <n v="863481"/>
    <x v="8"/>
    <n v="91"/>
    <x v="2"/>
    <x v="2"/>
    <x v="4"/>
    <x v="1"/>
    <n v="2010"/>
    <n v="5000"/>
    <n v="4500"/>
    <n v="32573"/>
    <n v="24396"/>
    <n v="8177"/>
    <x v="1"/>
    <x v="1"/>
  </r>
  <r>
    <n v="331"/>
    <s v="tejra"/>
    <n v="865350"/>
    <x v="8"/>
    <n v="91"/>
    <x v="2"/>
    <x v="0"/>
    <x v="4"/>
    <x v="2"/>
    <n v="2017"/>
    <n v="4000"/>
    <n v="2000"/>
    <n v="8442"/>
    <n v="7418"/>
    <n v="1024"/>
    <x v="1"/>
    <x v="1"/>
  </r>
  <r>
    <n v="332"/>
    <s v="Carthago ceramic"/>
    <n v="865480"/>
    <x v="8"/>
    <n v="91"/>
    <x v="2"/>
    <x v="0"/>
    <x v="4"/>
    <x v="1"/>
    <n v="2002"/>
    <n v="5000"/>
    <n v="5000"/>
    <n v="33713"/>
    <n v="27288"/>
    <n v="6425"/>
    <x v="1"/>
    <x v="1"/>
  </r>
  <r>
    <n v="333"/>
    <s v="carthago grés "/>
    <n v="865540"/>
    <x v="8"/>
    <n v="91"/>
    <x v="2"/>
    <x v="0"/>
    <x v="4"/>
    <x v="1"/>
    <n v="2011"/>
    <n v="5000"/>
    <n v="3000"/>
    <n v="22594"/>
    <n v="9110"/>
    <n v="13484"/>
    <x v="1"/>
    <x v="1"/>
  </r>
  <r>
    <n v="334"/>
    <s v="confiserie triki le moulin"/>
    <n v="866135"/>
    <x v="14"/>
    <n v="93"/>
    <x v="2"/>
    <x v="9"/>
    <x v="4"/>
    <x v="2"/>
    <n v="2016"/>
    <n v="2000"/>
    <n v="2000"/>
    <n v="10862"/>
    <n v="7282"/>
    <n v="3580"/>
    <x v="1"/>
    <x v="1"/>
  </r>
  <r>
    <n v="344"/>
    <s v="PET Crystal-Industries"/>
    <n v="888421"/>
    <x v="3"/>
    <n v="94"/>
    <x v="3"/>
    <x v="1"/>
    <x v="4"/>
    <x v="2"/>
    <n v="2017"/>
    <n v="4400"/>
    <n v="2500"/>
    <n v="9313"/>
    <n v="4070"/>
    <n v="5243"/>
    <x v="1"/>
    <x v="1"/>
  </r>
  <r>
    <n v="348"/>
    <s v="ALKIMIA"/>
    <n v="888600"/>
    <x v="3"/>
    <n v="94"/>
    <x v="3"/>
    <x v="1"/>
    <x v="4"/>
    <x v="2"/>
    <n v="2017"/>
    <n v="4400"/>
    <n v="4400"/>
    <n v="28782.799999999999"/>
    <n v="14914"/>
    <n v="13868.8"/>
    <x v="1"/>
    <x v="1"/>
  </r>
  <r>
    <n v="351"/>
    <s v="SITEX"/>
    <n v="984021"/>
    <x v="23"/>
    <n v="84"/>
    <x v="5"/>
    <x v="11"/>
    <x v="4"/>
    <x v="2"/>
    <n v="2016"/>
    <n v="5400"/>
    <n v="4360"/>
    <n v="34062"/>
    <n v="25980"/>
    <n v="8082"/>
    <x v="1"/>
    <x v="1"/>
  </r>
  <r>
    <n v="2"/>
    <s v="Azur papier"/>
    <n v="291136"/>
    <x v="0"/>
    <n v="71"/>
    <x v="0"/>
    <x v="2"/>
    <x v="4"/>
    <x v="1"/>
    <n v="2013"/>
    <n v="3500"/>
    <n v="3500"/>
    <n v="26908"/>
    <n v="25473"/>
    <n v="1435"/>
    <x v="1"/>
    <x v="5"/>
  </r>
  <r>
    <n v="4"/>
    <s v="Bjo"/>
    <n v="297910"/>
    <x v="0"/>
    <n v="71"/>
    <x v="0"/>
    <x v="0"/>
    <x v="4"/>
    <x v="2"/>
    <n v="2019"/>
    <n v="5000"/>
    <n v="5000"/>
    <n v="10910"/>
    <n v="560"/>
    <n v="10350"/>
    <x v="1"/>
    <x v="5"/>
  </r>
  <r>
    <n v="6"/>
    <s v="BBm"/>
    <n v="301384"/>
    <x v="0"/>
    <n v="71"/>
    <x v="0"/>
    <x v="0"/>
    <x v="4"/>
    <x v="1"/>
    <n v="2013"/>
    <n v="5000"/>
    <n v="3000"/>
    <n v="25800"/>
    <n v="15013"/>
    <n v="10787"/>
    <x v="1"/>
    <x v="5"/>
  </r>
  <r>
    <n v="8"/>
    <s v="Carthage grains"/>
    <n v="299722"/>
    <x v="0"/>
    <n v="71"/>
    <x v="0"/>
    <x v="8"/>
    <x v="4"/>
    <x v="2"/>
    <n v="2016"/>
    <n v="3356"/>
    <n v="3200"/>
    <n v="19392"/>
    <n v="16933"/>
    <n v="2459"/>
    <x v="1"/>
    <x v="5"/>
  </r>
  <r>
    <n v="9"/>
    <s v="alimentaire"/>
    <n v="299722"/>
    <x v="0"/>
    <n v="71"/>
    <x v="0"/>
    <x v="8"/>
    <x v="4"/>
    <x v="2"/>
    <n v="2016"/>
    <n v="3356"/>
    <n v="3200"/>
    <n v="19391"/>
    <n v="16933"/>
    <n v="2458"/>
    <x v="1"/>
    <x v="5"/>
  </r>
  <r>
    <n v="10"/>
    <s v="Teriak"/>
    <n v="300350"/>
    <x v="0"/>
    <n v="71"/>
    <x v="0"/>
    <x v="1"/>
    <x v="4"/>
    <x v="2"/>
    <n v="2018"/>
    <n v="550"/>
    <n v="550"/>
    <n v="4307"/>
    <n v="3330"/>
    <n v="977"/>
    <x v="1"/>
    <x v="5"/>
  </r>
  <r>
    <n v="11"/>
    <s v="CDI"/>
    <n v="298622"/>
    <x v="0"/>
    <n v="71"/>
    <x v="0"/>
    <x v="1"/>
    <x v="4"/>
    <x v="2"/>
    <n v="2019"/>
    <n v="2000"/>
    <n v="2000"/>
    <n v="8760"/>
    <n v="7726"/>
    <n v="1034"/>
    <x v="1"/>
    <x v="5"/>
  </r>
  <r>
    <n v="17"/>
    <s v="Délice Danone"/>
    <n v="392400"/>
    <x v="35"/>
    <n v="78"/>
    <x v="0"/>
    <x v="8"/>
    <x v="4"/>
    <x v="2"/>
    <n v="2019"/>
    <n v="4000"/>
    <n v="4000"/>
    <n v="7632"/>
    <n v="6362"/>
    <n v="1270"/>
    <x v="1"/>
    <x v="5"/>
  </r>
  <r>
    <n v="18"/>
    <s v="Délice CLC"/>
    <n v="387370"/>
    <x v="35"/>
    <n v="78"/>
    <x v="0"/>
    <x v="8"/>
    <x v="4"/>
    <x v="2"/>
    <n v="2019"/>
    <n v="2000"/>
    <n v="1700"/>
    <n v="4047"/>
    <n v="2535"/>
    <n v="1512"/>
    <x v="1"/>
    <x v="5"/>
  </r>
  <r>
    <n v="19"/>
    <s v="Sotipapier"/>
    <n v="398410"/>
    <x v="35"/>
    <n v="78"/>
    <x v="0"/>
    <x v="2"/>
    <x v="4"/>
    <x v="1"/>
    <n v="2008"/>
    <n v="5000"/>
    <n v="5000"/>
    <n v="36766"/>
    <n v="28646"/>
    <n v="8120"/>
    <x v="1"/>
    <x v="5"/>
  </r>
  <r>
    <n v="20"/>
    <s v="Sotipapier"/>
    <n v="398411"/>
    <x v="35"/>
    <n v="78"/>
    <x v="0"/>
    <x v="2"/>
    <x v="4"/>
    <x v="1"/>
    <n v="2008"/>
    <n v="5000"/>
    <n v="5000"/>
    <n v="26800"/>
    <n v="19691"/>
    <n v="7109"/>
    <x v="1"/>
    <x v="5"/>
  </r>
  <r>
    <n v="45"/>
    <s v="Centre nationale technologie d éducation"/>
    <n v="22250"/>
    <x v="7"/>
    <n v="60"/>
    <x v="4"/>
    <x v="5"/>
    <x v="4"/>
    <x v="2"/>
    <n v="2016"/>
    <n v="140"/>
    <n v="110"/>
    <n v="344.35"/>
    <n v="342"/>
    <n v="2.3500000000000227"/>
    <x v="1"/>
    <x v="5"/>
  </r>
  <r>
    <n v="60"/>
    <s v="Hôtel Résidence"/>
    <n v="225735"/>
    <x v="28"/>
    <n v="69"/>
    <x v="4"/>
    <x v="3"/>
    <x v="4"/>
    <x v="2"/>
    <n v="2016"/>
    <n v="500"/>
    <n v="500"/>
    <n v="2587.33"/>
    <n v="2587.33"/>
    <n v="0"/>
    <x v="1"/>
    <x v="5"/>
  </r>
  <r>
    <n v="63"/>
    <s v="slama frères"/>
    <n v="567350"/>
    <x v="39"/>
    <n v="66"/>
    <x v="4"/>
    <x v="8"/>
    <x v="4"/>
    <x v="2"/>
    <n v="2015"/>
    <n v="2000"/>
    <n v="2000"/>
    <n v="20678"/>
    <n v="20600"/>
    <n v="78"/>
    <x v="1"/>
    <x v="5"/>
  </r>
  <r>
    <n v="69"/>
    <s v="Épi d'or"/>
    <n v="545861"/>
    <x v="11"/>
    <m/>
    <x v="5"/>
    <x v="8"/>
    <x v="4"/>
    <x v="2"/>
    <n v="2016"/>
    <n v="4000"/>
    <n v="4000"/>
    <n v="0"/>
    <n v="0"/>
    <n v="0"/>
    <x v="1"/>
    <x v="5"/>
  </r>
  <r>
    <n v="75"/>
    <s v="SGBIA"/>
    <n v="165140"/>
    <x v="27"/>
    <n v="62"/>
    <x v="4"/>
    <x v="8"/>
    <x v="4"/>
    <x v="2"/>
    <n v="2014"/>
    <n v="1131"/>
    <n v="1131"/>
    <n v="8110"/>
    <n v="6569"/>
    <n v="1541"/>
    <x v="1"/>
    <x v="5"/>
  </r>
  <r>
    <n v="78"/>
    <s v="TAV"/>
    <n v="564225"/>
    <x v="37"/>
    <n v="80"/>
    <x v="5"/>
    <x v="5"/>
    <x v="4"/>
    <x v="2"/>
    <n v="2013"/>
    <n v="4400"/>
    <n v="1500"/>
    <n v="16328"/>
    <n v="11983"/>
    <n v="4345"/>
    <x v="1"/>
    <x v="5"/>
  </r>
  <r>
    <n v="80"/>
    <s v="Tunisie ouate"/>
    <n v="574350"/>
    <x v="37"/>
    <n v="80"/>
    <x v="5"/>
    <x v="2"/>
    <x v="4"/>
    <x v="2"/>
    <n v="2017"/>
    <n v="8800"/>
    <n v="8800"/>
    <n v="43212"/>
    <n v="37103"/>
    <n v="6109"/>
    <x v="1"/>
    <x v="5"/>
  </r>
  <r>
    <n v="83"/>
    <s v="Somocer"/>
    <n v="584340"/>
    <x v="33"/>
    <n v="81"/>
    <x v="5"/>
    <x v="0"/>
    <x v="4"/>
    <x v="1"/>
    <n v="2013"/>
    <n v="5700"/>
    <n v="5700"/>
    <n v="40935"/>
    <n v="24448"/>
    <n v="16487"/>
    <x v="1"/>
    <x v="5"/>
  </r>
  <r>
    <n v="89"/>
    <s v="Vitalait"/>
    <n v="642211"/>
    <x v="13"/>
    <n v="82"/>
    <x v="5"/>
    <x v="8"/>
    <x v="4"/>
    <x v="2"/>
    <n v="2018"/>
    <n v="4000"/>
    <n v="3700"/>
    <n v="13381"/>
    <n v="13253"/>
    <n v="128"/>
    <x v="1"/>
    <x v="5"/>
  </r>
  <r>
    <n v="91"/>
    <s v="Makelda 2"/>
    <n v="668380"/>
    <x v="13"/>
    <n v="82"/>
    <x v="5"/>
    <x v="7"/>
    <x v="4"/>
    <x v="2"/>
    <n v="2019"/>
    <n v="2000"/>
    <n v="1800"/>
    <n v="10413"/>
    <n v="8249.9789999999994"/>
    <n v="2163.0210000000006"/>
    <x v="1"/>
    <x v="5"/>
  </r>
  <r>
    <n v="98"/>
    <s v="Usine soboco"/>
    <n v="673680"/>
    <x v="22"/>
    <m/>
    <x v="5"/>
    <x v="8"/>
    <x v="4"/>
    <x v="2"/>
    <n v="1980"/>
    <n v="1200"/>
    <n v="1180"/>
    <n v="0"/>
    <n v="0"/>
    <n v="0"/>
    <x v="1"/>
    <x v="5"/>
  </r>
  <r>
    <n v="112"/>
    <s v="Sitex"/>
    <n v="628050"/>
    <x v="23"/>
    <n v="84"/>
    <x v="5"/>
    <x v="11"/>
    <x v="4"/>
    <x v="2"/>
    <n v="2019"/>
    <n v="5400"/>
    <n v="5400"/>
    <n v="29131"/>
    <n v="21253"/>
    <n v="7878"/>
    <x v="1"/>
    <x v="5"/>
  </r>
  <r>
    <n v="152"/>
    <s v="Carthago grès"/>
    <n v="865540"/>
    <x v="8"/>
    <n v="91"/>
    <x v="2"/>
    <x v="0"/>
    <x v="4"/>
    <x v="1"/>
    <n v="2019"/>
    <n v="5000"/>
    <n v="3000"/>
    <n v="18679"/>
    <n v="7781"/>
    <n v="10898"/>
    <x v="1"/>
    <x v="5"/>
  </r>
  <r>
    <n v="191"/>
    <s v="Confiserie triki"/>
    <n v="832900"/>
    <x v="14"/>
    <n v="93"/>
    <x v="2"/>
    <x v="8"/>
    <x v="4"/>
    <x v="2"/>
    <n v="2017"/>
    <n v="2200"/>
    <n v="1900"/>
    <n v="11160.231"/>
    <n v="8385.93"/>
    <n v="2774.3009999999995"/>
    <x v="1"/>
    <x v="5"/>
  </r>
  <r>
    <n v="213"/>
    <s v="AL KIMIA"/>
    <n v="901690"/>
    <x v="5"/>
    <n v="94"/>
    <x v="3"/>
    <x v="1"/>
    <x v="4"/>
    <x v="2"/>
    <n v="2018"/>
    <n v="4400"/>
    <n v="4000"/>
    <n v="29534.6"/>
    <n v="26123.200000000001"/>
    <n v="3411.3999999999978"/>
    <x v="1"/>
    <x v="5"/>
  </r>
  <r>
    <n v="216"/>
    <s v="Pet Crystal"/>
    <n v="901330"/>
    <x v="5"/>
    <n v="94"/>
    <x v="3"/>
    <x v="9"/>
    <x v="4"/>
    <x v="2"/>
    <n v="2015"/>
    <n v="4400"/>
    <n v="3500"/>
    <n v="19545.759999999998"/>
    <n v="10459.200000000001"/>
    <n v="9086.5599999999977"/>
    <x v="1"/>
    <x v="5"/>
  </r>
  <r>
    <n v="317"/>
    <s v="MEDICEF"/>
    <n v="103360"/>
    <x v="43"/>
    <m/>
    <x v="4"/>
    <x v="1"/>
    <x v="4"/>
    <x v="2"/>
    <n v="2016"/>
    <n v="793"/>
    <n v="793"/>
    <n v="0"/>
    <n v="0"/>
    <n v="0"/>
    <x v="1"/>
    <x v="5"/>
  </r>
  <r>
    <n v="321"/>
    <s v="Ste winthrop pharma"/>
    <n v="115720"/>
    <x v="27"/>
    <n v="62"/>
    <x v="4"/>
    <x v="1"/>
    <x v="4"/>
    <x v="2"/>
    <n v="2021"/>
    <n v="800"/>
    <n v="800"/>
    <n v="0"/>
    <n v="0"/>
    <n v="0"/>
    <x v="1"/>
    <x v="5"/>
  </r>
  <r>
    <n v="2"/>
    <s v="Azur papier"/>
    <n v="291136"/>
    <x v="0"/>
    <n v="71"/>
    <x v="0"/>
    <x v="2"/>
    <x v="4"/>
    <x v="1"/>
    <n v="2013"/>
    <n v="3500"/>
    <n v="3500"/>
    <n v="26908"/>
    <n v="25473"/>
    <n v="1435"/>
    <x v="1"/>
    <x v="6"/>
  </r>
  <r>
    <n v="3"/>
    <s v="Azur 2"/>
    <n v="291394"/>
    <x v="0"/>
    <n v="71"/>
    <x v="0"/>
    <x v="2"/>
    <x v="4"/>
    <x v="1"/>
    <n v="2021"/>
    <n v="5000"/>
    <n v="4000"/>
    <n v="0"/>
    <n v="0"/>
    <n v="0"/>
    <x v="1"/>
    <x v="6"/>
  </r>
  <r>
    <n v="4"/>
    <s v="Bjo"/>
    <n v="297910"/>
    <x v="0"/>
    <n v="71"/>
    <x v="0"/>
    <x v="0"/>
    <x v="4"/>
    <x v="2"/>
    <n v="2019"/>
    <n v="5000"/>
    <n v="5000"/>
    <n v="10910"/>
    <n v="560"/>
    <n v="10350"/>
    <x v="1"/>
    <x v="6"/>
  </r>
  <r>
    <n v="6"/>
    <s v="BBm"/>
    <n v="301384"/>
    <x v="0"/>
    <n v="71"/>
    <x v="0"/>
    <x v="0"/>
    <x v="4"/>
    <x v="1"/>
    <n v="2013"/>
    <n v="5000"/>
    <n v="3000"/>
    <n v="25800"/>
    <n v="15013"/>
    <n v="10787"/>
    <x v="1"/>
    <x v="6"/>
  </r>
  <r>
    <n v="8"/>
    <s v="Carthage grains"/>
    <n v="299722"/>
    <x v="0"/>
    <n v="71"/>
    <x v="0"/>
    <x v="8"/>
    <x v="4"/>
    <x v="2"/>
    <n v="2016"/>
    <n v="3356"/>
    <n v="3200"/>
    <n v="19392"/>
    <n v="16933"/>
    <n v="2459"/>
    <x v="1"/>
    <x v="6"/>
  </r>
  <r>
    <n v="9"/>
    <s v="alimentaire"/>
    <n v="299722"/>
    <x v="0"/>
    <n v="71"/>
    <x v="0"/>
    <x v="8"/>
    <x v="4"/>
    <x v="2"/>
    <n v="2016"/>
    <n v="3356"/>
    <n v="3200"/>
    <n v="19391"/>
    <n v="16933"/>
    <n v="2458"/>
    <x v="1"/>
    <x v="6"/>
  </r>
  <r>
    <n v="10"/>
    <s v="Teriak"/>
    <n v="300350"/>
    <x v="0"/>
    <n v="71"/>
    <x v="0"/>
    <x v="1"/>
    <x v="4"/>
    <x v="2"/>
    <n v="2018"/>
    <n v="550"/>
    <n v="550"/>
    <n v="4307"/>
    <n v="3330"/>
    <n v="977"/>
    <x v="1"/>
    <x v="6"/>
  </r>
  <r>
    <n v="11"/>
    <s v="CDI"/>
    <n v="298622"/>
    <x v="0"/>
    <n v="71"/>
    <x v="0"/>
    <x v="1"/>
    <x v="4"/>
    <x v="2"/>
    <n v="2019"/>
    <n v="2000"/>
    <n v="2000"/>
    <n v="8760"/>
    <n v="7726"/>
    <n v="1034"/>
    <x v="1"/>
    <x v="6"/>
  </r>
  <r>
    <n v="17"/>
    <s v="Délice Danone"/>
    <n v="392400"/>
    <x v="35"/>
    <n v="78"/>
    <x v="0"/>
    <x v="8"/>
    <x v="4"/>
    <x v="2"/>
    <n v="2019"/>
    <n v="4000"/>
    <n v="4000"/>
    <n v="7632"/>
    <n v="6362"/>
    <n v="1270"/>
    <x v="1"/>
    <x v="6"/>
  </r>
  <r>
    <n v="18"/>
    <s v="Délice CLC"/>
    <n v="387370"/>
    <x v="35"/>
    <n v="78"/>
    <x v="0"/>
    <x v="8"/>
    <x v="4"/>
    <x v="2"/>
    <n v="2019"/>
    <n v="2000"/>
    <n v="1700"/>
    <n v="4047"/>
    <n v="2535"/>
    <n v="1512"/>
    <x v="1"/>
    <x v="6"/>
  </r>
  <r>
    <n v="19"/>
    <s v="Sotipapier"/>
    <n v="398410"/>
    <x v="35"/>
    <n v="78"/>
    <x v="0"/>
    <x v="2"/>
    <x v="4"/>
    <x v="1"/>
    <n v="2008"/>
    <n v="5000"/>
    <n v="5000"/>
    <n v="36766"/>
    <n v="28646"/>
    <n v="8120"/>
    <x v="1"/>
    <x v="6"/>
  </r>
  <r>
    <n v="20"/>
    <s v="Sotipapier"/>
    <n v="398411"/>
    <x v="35"/>
    <n v="78"/>
    <x v="0"/>
    <x v="2"/>
    <x v="4"/>
    <x v="1"/>
    <n v="2008"/>
    <n v="5000"/>
    <n v="5000"/>
    <n v="26800"/>
    <n v="19691"/>
    <n v="7109"/>
    <x v="1"/>
    <x v="6"/>
  </r>
  <r>
    <n v="21"/>
    <s v="CSM GIAS"/>
    <n v="379041"/>
    <x v="19"/>
    <n v="77"/>
    <x v="0"/>
    <x v="8"/>
    <x v="4"/>
    <x v="2"/>
    <n v="2020"/>
    <n v="1202"/>
    <n v="980"/>
    <n v="0"/>
    <n v="0"/>
    <n v="0"/>
    <x v="1"/>
    <x v="6"/>
  </r>
  <r>
    <n v="45"/>
    <s v="Centre nationale technologie d éducation"/>
    <n v="22250"/>
    <x v="7"/>
    <n v="60"/>
    <x v="4"/>
    <x v="5"/>
    <x v="4"/>
    <x v="2"/>
    <n v="2016"/>
    <n v="140"/>
    <n v="110"/>
    <n v="344.35"/>
    <n v="342"/>
    <n v="2.3500000000000227"/>
    <x v="1"/>
    <x v="6"/>
  </r>
  <r>
    <n v="60"/>
    <s v="Hôtel Résidence"/>
    <n v="225735"/>
    <x v="28"/>
    <n v="69"/>
    <x v="4"/>
    <x v="3"/>
    <x v="4"/>
    <x v="2"/>
    <n v="2016"/>
    <n v="500"/>
    <n v="500"/>
    <n v="2587.33"/>
    <n v="2587.33"/>
    <n v="0"/>
    <x v="1"/>
    <x v="6"/>
  </r>
  <r>
    <n v="62"/>
    <s v="Sfbt"/>
    <n v="18500"/>
    <x v="7"/>
    <n v="60"/>
    <x v="4"/>
    <x v="8"/>
    <x v="4"/>
    <x v="2"/>
    <n v="2020"/>
    <n v="4000"/>
    <n v="4000"/>
    <n v="0"/>
    <n v="0"/>
    <n v="0"/>
    <x v="1"/>
    <x v="6"/>
  </r>
  <r>
    <n v="63"/>
    <s v="slama frères"/>
    <n v="567350"/>
    <x v="39"/>
    <n v="66"/>
    <x v="4"/>
    <x v="8"/>
    <x v="4"/>
    <x v="2"/>
    <n v="2015"/>
    <n v="2000"/>
    <n v="2000"/>
    <n v="20678"/>
    <n v="20600"/>
    <n v="78"/>
    <x v="1"/>
    <x v="6"/>
  </r>
  <r>
    <n v="68"/>
    <s v=" CAVEO"/>
    <n v="134440"/>
    <x v="27"/>
    <n v="62"/>
    <x v="4"/>
    <x v="7"/>
    <x v="4"/>
    <x v="2"/>
    <n v="2021"/>
    <n v="2679"/>
    <n v="2600"/>
    <n v="0"/>
    <n v="0"/>
    <n v="0"/>
    <x v="1"/>
    <x v="6"/>
  </r>
  <r>
    <n v="69"/>
    <s v="Épi d'or"/>
    <n v="545861"/>
    <x v="11"/>
    <m/>
    <x v="5"/>
    <x v="8"/>
    <x v="4"/>
    <x v="2"/>
    <n v="2016"/>
    <n v="4000"/>
    <n v="4000"/>
    <n v="0"/>
    <n v="0"/>
    <n v="0"/>
    <x v="1"/>
    <x v="6"/>
  </r>
  <r>
    <n v="72"/>
    <s v="RANDA"/>
    <n v="158540"/>
    <x v="27"/>
    <n v="62"/>
    <x v="4"/>
    <x v="8"/>
    <x v="4"/>
    <x v="2"/>
    <n v="2020"/>
    <n v="4500"/>
    <n v="3200"/>
    <n v="33607"/>
    <n v="29887"/>
    <n v="3720"/>
    <x v="1"/>
    <x v="6"/>
  </r>
  <r>
    <n v="75"/>
    <s v="SGBIA"/>
    <n v="165140"/>
    <x v="27"/>
    <n v="62"/>
    <x v="4"/>
    <x v="8"/>
    <x v="4"/>
    <x v="2"/>
    <n v="2014"/>
    <n v="1131"/>
    <n v="1131"/>
    <n v="8110"/>
    <n v="6569"/>
    <n v="1541"/>
    <x v="1"/>
    <x v="6"/>
  </r>
  <r>
    <n v="78"/>
    <s v="TAV"/>
    <n v="564225"/>
    <x v="37"/>
    <n v="80"/>
    <x v="5"/>
    <x v="5"/>
    <x v="4"/>
    <x v="2"/>
    <n v="2013"/>
    <n v="4400"/>
    <n v="1500"/>
    <n v="16328"/>
    <n v="11983"/>
    <n v="4345"/>
    <x v="1"/>
    <x v="6"/>
  </r>
  <r>
    <n v="80"/>
    <s v="Tunisie ouate"/>
    <n v="574350"/>
    <x v="37"/>
    <n v="80"/>
    <x v="5"/>
    <x v="2"/>
    <x v="4"/>
    <x v="2"/>
    <n v="2017"/>
    <n v="8800"/>
    <n v="8800"/>
    <n v="43212"/>
    <n v="37103"/>
    <n v="6109"/>
    <x v="1"/>
    <x v="6"/>
  </r>
  <r>
    <n v="83"/>
    <s v="Somocer"/>
    <n v="584340"/>
    <x v="33"/>
    <n v="81"/>
    <x v="5"/>
    <x v="0"/>
    <x v="4"/>
    <x v="1"/>
    <n v="2013"/>
    <n v="5700"/>
    <n v="5700"/>
    <n v="40935"/>
    <n v="24448"/>
    <n v="16487"/>
    <x v="1"/>
    <x v="6"/>
  </r>
  <r>
    <n v="89"/>
    <s v="Vitalait"/>
    <n v="642211"/>
    <x v="13"/>
    <n v="82"/>
    <x v="5"/>
    <x v="8"/>
    <x v="4"/>
    <x v="2"/>
    <n v="2018"/>
    <n v="4000"/>
    <n v="3700"/>
    <n v="13381"/>
    <n v="13253"/>
    <n v="128"/>
    <x v="1"/>
    <x v="6"/>
  </r>
  <r>
    <n v="91"/>
    <s v="Makelda 2"/>
    <n v="668380"/>
    <x v="13"/>
    <n v="82"/>
    <x v="5"/>
    <x v="7"/>
    <x v="4"/>
    <x v="2"/>
    <n v="2019"/>
    <n v="2000"/>
    <n v="1800"/>
    <n v="10413"/>
    <n v="8249.9789999999994"/>
    <n v="2163.0210000000006"/>
    <x v="1"/>
    <x v="6"/>
  </r>
  <r>
    <n v="98"/>
    <s v="Usine soboco"/>
    <n v="673680"/>
    <x v="22"/>
    <m/>
    <x v="5"/>
    <x v="8"/>
    <x v="4"/>
    <x v="2"/>
    <n v="1980"/>
    <n v="1200"/>
    <n v="1180"/>
    <n v="0"/>
    <n v="0"/>
    <n v="0"/>
    <x v="1"/>
    <x v="6"/>
  </r>
  <r>
    <n v="112"/>
    <s v="Sitex"/>
    <n v="628050"/>
    <x v="23"/>
    <n v="84"/>
    <x v="5"/>
    <x v="11"/>
    <x v="4"/>
    <x v="2"/>
    <n v="2019"/>
    <n v="5400"/>
    <n v="5400"/>
    <n v="29131"/>
    <n v="21253"/>
    <n v="7878"/>
    <x v="1"/>
    <x v="6"/>
  </r>
  <r>
    <n v="151"/>
    <s v="Carthago Céramique"/>
    <n v="865480"/>
    <x v="8"/>
    <n v="91"/>
    <x v="2"/>
    <x v="0"/>
    <x v="4"/>
    <x v="1"/>
    <n v="2020"/>
    <n v="5000"/>
    <n v="5000"/>
    <n v="36737"/>
    <n v="29950"/>
    <n v="6787"/>
    <x v="1"/>
    <x v="6"/>
  </r>
  <r>
    <n v="152"/>
    <s v="Carthago grès"/>
    <n v="865540"/>
    <x v="8"/>
    <n v="91"/>
    <x v="2"/>
    <x v="0"/>
    <x v="4"/>
    <x v="1"/>
    <n v="2019"/>
    <n v="5000"/>
    <n v="3000"/>
    <n v="18679"/>
    <n v="7781"/>
    <n v="10898"/>
    <x v="1"/>
    <x v="6"/>
  </r>
  <r>
    <n v="158"/>
    <s v="T-PAP"/>
    <n v="865555"/>
    <x v="8"/>
    <n v="91"/>
    <x v="2"/>
    <x v="2"/>
    <x v="4"/>
    <x v="1"/>
    <n v="2020"/>
    <n v="5500"/>
    <n v="3600"/>
    <n v="33148"/>
    <n v="22600"/>
    <n v="10548"/>
    <x v="1"/>
    <x v="6"/>
  </r>
  <r>
    <n v="161"/>
    <s v="Tejra"/>
    <n v="865350"/>
    <x v="8"/>
    <n v="91"/>
    <x v="2"/>
    <x v="0"/>
    <x v="4"/>
    <x v="2"/>
    <n v="2020"/>
    <n v="4000"/>
    <n v="3800"/>
    <n v="20608.53"/>
    <n v="16440.240000000002"/>
    <n v="4168.2899999999972"/>
    <x v="1"/>
    <x v="6"/>
  </r>
  <r>
    <n v="179"/>
    <s v="CDS"/>
    <n v="818240"/>
    <x v="14"/>
    <n v="93"/>
    <x v="2"/>
    <x v="8"/>
    <x v="4"/>
    <x v="2"/>
    <n v="2020"/>
    <n v="3360"/>
    <n v="3200"/>
    <n v="0"/>
    <n v="0"/>
    <n v="0"/>
    <x v="1"/>
    <x v="6"/>
  </r>
  <r>
    <n v="191"/>
    <s v="Confiserie triki"/>
    <n v="832900"/>
    <x v="14"/>
    <n v="93"/>
    <x v="2"/>
    <x v="8"/>
    <x v="4"/>
    <x v="2"/>
    <n v="2017"/>
    <n v="2200"/>
    <n v="1900"/>
    <n v="11160.231"/>
    <n v="8385.93"/>
    <n v="2774.3009999999995"/>
    <x v="1"/>
    <x v="6"/>
  </r>
  <r>
    <n v="213"/>
    <s v="AL KIMIA"/>
    <n v="901690"/>
    <x v="5"/>
    <n v="94"/>
    <x v="3"/>
    <x v="1"/>
    <x v="4"/>
    <x v="2"/>
    <n v="2018"/>
    <n v="4400"/>
    <n v="4000"/>
    <n v="29534.6"/>
    <n v="26123.200000000001"/>
    <n v="3411.3999999999978"/>
    <x v="1"/>
    <x v="6"/>
  </r>
  <r>
    <n v="216"/>
    <s v="Pet Crystal"/>
    <n v="901330"/>
    <x v="5"/>
    <n v="94"/>
    <x v="3"/>
    <x v="9"/>
    <x v="4"/>
    <x v="2"/>
    <n v="2015"/>
    <n v="4400"/>
    <n v="3500"/>
    <n v="19545.759999999998"/>
    <n v="10459.200000000001"/>
    <n v="9086.5599999999977"/>
    <x v="1"/>
    <x v="6"/>
  </r>
  <r>
    <n v="317"/>
    <s v="MEDICEF"/>
    <n v="103360"/>
    <x v="43"/>
    <m/>
    <x v="4"/>
    <x v="1"/>
    <x v="4"/>
    <x v="2"/>
    <n v="2016"/>
    <n v="793"/>
    <n v="793"/>
    <n v="0"/>
    <n v="0"/>
    <n v="0"/>
    <x v="1"/>
    <x v="6"/>
  </r>
  <r>
    <n v="321"/>
    <s v="Ste winthrop pharma"/>
    <n v="115720"/>
    <x v="27"/>
    <n v="62"/>
    <x v="4"/>
    <x v="1"/>
    <x v="4"/>
    <x v="2"/>
    <n v="2021"/>
    <n v="800"/>
    <n v="800"/>
    <n v="0"/>
    <n v="0"/>
    <n v="0"/>
    <x v="1"/>
    <x v="6"/>
  </r>
  <r>
    <n v="2"/>
    <s v="Azur papier"/>
    <n v="291136"/>
    <x v="0"/>
    <n v="71"/>
    <x v="0"/>
    <x v="2"/>
    <x v="4"/>
    <x v="1"/>
    <n v="2013"/>
    <n v="3500"/>
    <n v="3500"/>
    <n v="26908"/>
    <n v="25473"/>
    <n v="1435"/>
    <x v="1"/>
    <x v="7"/>
  </r>
  <r>
    <n v="3"/>
    <s v="Azur 2"/>
    <n v="291394"/>
    <x v="0"/>
    <n v="71"/>
    <x v="0"/>
    <x v="2"/>
    <x v="4"/>
    <x v="1"/>
    <n v="2021"/>
    <n v="5000"/>
    <n v="4000"/>
    <n v="0"/>
    <n v="0"/>
    <n v="0"/>
    <x v="1"/>
    <x v="7"/>
  </r>
  <r>
    <n v="4"/>
    <s v="Bjo"/>
    <n v="297910"/>
    <x v="0"/>
    <n v="71"/>
    <x v="0"/>
    <x v="0"/>
    <x v="4"/>
    <x v="2"/>
    <n v="2019"/>
    <n v="5000"/>
    <n v="5000"/>
    <n v="10910"/>
    <n v="560"/>
    <n v="10350"/>
    <x v="1"/>
    <x v="7"/>
  </r>
  <r>
    <n v="6"/>
    <s v="BBm"/>
    <n v="301384"/>
    <x v="0"/>
    <n v="71"/>
    <x v="0"/>
    <x v="0"/>
    <x v="4"/>
    <x v="1"/>
    <n v="2013"/>
    <n v="5000"/>
    <n v="3000"/>
    <n v="25800"/>
    <n v="15013"/>
    <n v="10787"/>
    <x v="1"/>
    <x v="7"/>
  </r>
  <r>
    <n v="8"/>
    <s v="Carthage grains"/>
    <n v="299722"/>
    <x v="0"/>
    <n v="71"/>
    <x v="0"/>
    <x v="8"/>
    <x v="4"/>
    <x v="2"/>
    <n v="2016"/>
    <n v="3356"/>
    <n v="3200"/>
    <n v="19392"/>
    <n v="16933"/>
    <n v="2459"/>
    <x v="1"/>
    <x v="7"/>
  </r>
  <r>
    <n v="9"/>
    <s v="alimentaire"/>
    <n v="299722"/>
    <x v="0"/>
    <n v="71"/>
    <x v="0"/>
    <x v="8"/>
    <x v="4"/>
    <x v="2"/>
    <n v="2016"/>
    <n v="3356"/>
    <n v="3200"/>
    <n v="19391"/>
    <n v="16933"/>
    <n v="2458"/>
    <x v="1"/>
    <x v="7"/>
  </r>
  <r>
    <n v="10"/>
    <s v="Teriak"/>
    <n v="300350"/>
    <x v="0"/>
    <n v="71"/>
    <x v="0"/>
    <x v="1"/>
    <x v="4"/>
    <x v="2"/>
    <n v="2018"/>
    <n v="550"/>
    <n v="550"/>
    <n v="4307"/>
    <n v="3330"/>
    <n v="977"/>
    <x v="1"/>
    <x v="7"/>
  </r>
  <r>
    <n v="11"/>
    <s v="CDI"/>
    <n v="298622"/>
    <x v="0"/>
    <n v="71"/>
    <x v="0"/>
    <x v="1"/>
    <x v="4"/>
    <x v="2"/>
    <n v="2019"/>
    <n v="2000"/>
    <n v="2000"/>
    <n v="8760"/>
    <n v="7726"/>
    <n v="1034"/>
    <x v="1"/>
    <x v="7"/>
  </r>
  <r>
    <n v="17"/>
    <s v="Délice Danone"/>
    <n v="392400"/>
    <x v="35"/>
    <n v="78"/>
    <x v="0"/>
    <x v="8"/>
    <x v="4"/>
    <x v="2"/>
    <n v="2019"/>
    <n v="4000"/>
    <n v="4000"/>
    <n v="7632"/>
    <n v="6362"/>
    <n v="1270"/>
    <x v="1"/>
    <x v="7"/>
  </r>
  <r>
    <n v="18"/>
    <s v="Délice CLC"/>
    <n v="387370"/>
    <x v="35"/>
    <n v="78"/>
    <x v="0"/>
    <x v="8"/>
    <x v="4"/>
    <x v="2"/>
    <n v="2019"/>
    <n v="2000"/>
    <n v="1700"/>
    <n v="4047"/>
    <n v="2535"/>
    <n v="1512"/>
    <x v="1"/>
    <x v="7"/>
  </r>
  <r>
    <n v="19"/>
    <s v="Sotipapier"/>
    <n v="398410"/>
    <x v="35"/>
    <n v="78"/>
    <x v="0"/>
    <x v="2"/>
    <x v="4"/>
    <x v="1"/>
    <n v="2008"/>
    <n v="5000"/>
    <n v="5000"/>
    <n v="36766"/>
    <n v="28646"/>
    <n v="8120"/>
    <x v="1"/>
    <x v="7"/>
  </r>
  <r>
    <n v="20"/>
    <s v="Sotipapier"/>
    <n v="398411"/>
    <x v="35"/>
    <n v="78"/>
    <x v="0"/>
    <x v="2"/>
    <x v="4"/>
    <x v="1"/>
    <n v="2008"/>
    <n v="5000"/>
    <n v="5000"/>
    <n v="26800"/>
    <n v="19691"/>
    <n v="7109"/>
    <x v="1"/>
    <x v="7"/>
  </r>
  <r>
    <n v="21"/>
    <s v="CSM GIAS"/>
    <n v="379041"/>
    <x v="19"/>
    <n v="77"/>
    <x v="0"/>
    <x v="8"/>
    <x v="4"/>
    <x v="2"/>
    <n v="2020"/>
    <n v="1202"/>
    <n v="980"/>
    <n v="0"/>
    <n v="0"/>
    <n v="0"/>
    <x v="1"/>
    <x v="7"/>
  </r>
  <r>
    <n v="45"/>
    <s v="Centre nationale technologie d éducation"/>
    <n v="22250"/>
    <x v="7"/>
    <n v="60"/>
    <x v="4"/>
    <x v="5"/>
    <x v="4"/>
    <x v="2"/>
    <n v="2016"/>
    <n v="140"/>
    <n v="110"/>
    <n v="344.35"/>
    <n v="342"/>
    <n v="2.3500000000000227"/>
    <x v="1"/>
    <x v="7"/>
  </r>
  <r>
    <n v="60"/>
    <s v="Hôtel Résidence"/>
    <n v="225735"/>
    <x v="28"/>
    <n v="69"/>
    <x v="4"/>
    <x v="3"/>
    <x v="4"/>
    <x v="2"/>
    <n v="2016"/>
    <n v="500"/>
    <n v="500"/>
    <n v="2587.33"/>
    <n v="2587.33"/>
    <n v="0"/>
    <x v="1"/>
    <x v="7"/>
  </r>
  <r>
    <n v="62"/>
    <s v="Sfbt"/>
    <n v="18500"/>
    <x v="7"/>
    <n v="60"/>
    <x v="4"/>
    <x v="8"/>
    <x v="4"/>
    <x v="2"/>
    <n v="2020"/>
    <n v="4000"/>
    <n v="4000"/>
    <n v="0"/>
    <n v="0"/>
    <n v="0"/>
    <x v="1"/>
    <x v="7"/>
  </r>
  <r>
    <n v="63"/>
    <s v="slama frères"/>
    <n v="567350"/>
    <x v="39"/>
    <n v="66"/>
    <x v="4"/>
    <x v="8"/>
    <x v="4"/>
    <x v="2"/>
    <n v="2015"/>
    <n v="2000"/>
    <n v="2000"/>
    <n v="20678"/>
    <n v="20600"/>
    <n v="78"/>
    <x v="1"/>
    <x v="7"/>
  </r>
  <r>
    <n v="68"/>
    <s v=" CAVEO"/>
    <n v="134440"/>
    <x v="27"/>
    <n v="62"/>
    <x v="4"/>
    <x v="7"/>
    <x v="4"/>
    <x v="2"/>
    <n v="2021"/>
    <n v="2679"/>
    <n v="2600"/>
    <n v="0"/>
    <n v="0"/>
    <n v="0"/>
    <x v="1"/>
    <x v="7"/>
  </r>
  <r>
    <n v="69"/>
    <s v="Épi d'or"/>
    <n v="545861"/>
    <x v="11"/>
    <m/>
    <x v="5"/>
    <x v="8"/>
    <x v="4"/>
    <x v="2"/>
    <n v="2016"/>
    <n v="4000"/>
    <n v="4000"/>
    <n v="0"/>
    <n v="0"/>
    <n v="0"/>
    <x v="1"/>
    <x v="7"/>
  </r>
  <r>
    <n v="72"/>
    <s v="RANDA"/>
    <n v="158540"/>
    <x v="27"/>
    <n v="62"/>
    <x v="4"/>
    <x v="8"/>
    <x v="4"/>
    <x v="2"/>
    <n v="2020"/>
    <n v="4500"/>
    <n v="3200"/>
    <n v="33607"/>
    <n v="29887"/>
    <n v="3720"/>
    <x v="1"/>
    <x v="7"/>
  </r>
  <r>
    <n v="75"/>
    <s v="SGBIA"/>
    <n v="165140"/>
    <x v="27"/>
    <n v="62"/>
    <x v="4"/>
    <x v="8"/>
    <x v="4"/>
    <x v="2"/>
    <n v="2014"/>
    <n v="1131"/>
    <n v="1131"/>
    <n v="8110"/>
    <n v="6569"/>
    <n v="1541"/>
    <x v="1"/>
    <x v="7"/>
  </r>
  <r>
    <n v="78"/>
    <s v="TAV"/>
    <n v="564225"/>
    <x v="37"/>
    <n v="80"/>
    <x v="5"/>
    <x v="5"/>
    <x v="4"/>
    <x v="2"/>
    <n v="2013"/>
    <n v="4400"/>
    <n v="1500"/>
    <n v="16328"/>
    <n v="11983"/>
    <n v="4345"/>
    <x v="1"/>
    <x v="7"/>
  </r>
  <r>
    <n v="80"/>
    <s v="Tunisie ouate"/>
    <n v="574350"/>
    <x v="37"/>
    <n v="80"/>
    <x v="5"/>
    <x v="2"/>
    <x v="4"/>
    <x v="2"/>
    <n v="2017"/>
    <n v="8800"/>
    <n v="8800"/>
    <n v="43212"/>
    <n v="37103"/>
    <n v="6109"/>
    <x v="1"/>
    <x v="7"/>
  </r>
  <r>
    <n v="83"/>
    <s v="Somocer"/>
    <n v="584340"/>
    <x v="33"/>
    <n v="81"/>
    <x v="5"/>
    <x v="0"/>
    <x v="4"/>
    <x v="1"/>
    <n v="2013"/>
    <n v="5700"/>
    <n v="5700"/>
    <n v="40935"/>
    <n v="24448"/>
    <n v="16487"/>
    <x v="1"/>
    <x v="7"/>
  </r>
  <r>
    <n v="89"/>
    <s v="Vitalait"/>
    <n v="642211"/>
    <x v="13"/>
    <n v="82"/>
    <x v="5"/>
    <x v="8"/>
    <x v="4"/>
    <x v="2"/>
    <n v="2018"/>
    <n v="4000"/>
    <n v="3700"/>
    <n v="13381"/>
    <n v="13253"/>
    <n v="128"/>
    <x v="1"/>
    <x v="7"/>
  </r>
  <r>
    <n v="91"/>
    <s v="Makelda 2"/>
    <n v="668380"/>
    <x v="13"/>
    <n v="82"/>
    <x v="5"/>
    <x v="7"/>
    <x v="4"/>
    <x v="2"/>
    <n v="2019"/>
    <n v="2000"/>
    <n v="1800"/>
    <n v="10413"/>
    <n v="8249.9789999999994"/>
    <n v="2163.0210000000006"/>
    <x v="1"/>
    <x v="7"/>
  </r>
  <r>
    <n v="98"/>
    <s v="Usine soboco"/>
    <n v="673680"/>
    <x v="22"/>
    <m/>
    <x v="5"/>
    <x v="8"/>
    <x v="4"/>
    <x v="2"/>
    <n v="1980"/>
    <n v="1200"/>
    <n v="1180"/>
    <n v="0"/>
    <n v="0"/>
    <n v="0"/>
    <x v="1"/>
    <x v="7"/>
  </r>
  <r>
    <n v="112"/>
    <s v="Sitex"/>
    <n v="628050"/>
    <x v="23"/>
    <n v="84"/>
    <x v="5"/>
    <x v="11"/>
    <x v="4"/>
    <x v="2"/>
    <n v="2019"/>
    <n v="5400"/>
    <n v="5400"/>
    <n v="29131"/>
    <n v="21253"/>
    <n v="7878"/>
    <x v="1"/>
    <x v="7"/>
  </r>
  <r>
    <n v="151"/>
    <s v="Carthago Céramique"/>
    <n v="865480"/>
    <x v="8"/>
    <n v="91"/>
    <x v="2"/>
    <x v="0"/>
    <x v="4"/>
    <x v="1"/>
    <n v="2020"/>
    <n v="5000"/>
    <n v="5000"/>
    <n v="36737"/>
    <n v="29950"/>
    <n v="6787"/>
    <x v="1"/>
    <x v="7"/>
  </r>
  <r>
    <n v="152"/>
    <s v="Carthago grès"/>
    <n v="865540"/>
    <x v="8"/>
    <n v="91"/>
    <x v="2"/>
    <x v="0"/>
    <x v="4"/>
    <x v="1"/>
    <n v="2019"/>
    <n v="5000"/>
    <n v="3000"/>
    <n v="18679"/>
    <n v="7781"/>
    <n v="10898"/>
    <x v="1"/>
    <x v="7"/>
  </r>
  <r>
    <n v="158"/>
    <s v="T-PAP"/>
    <n v="865555"/>
    <x v="8"/>
    <n v="91"/>
    <x v="2"/>
    <x v="2"/>
    <x v="4"/>
    <x v="1"/>
    <n v="2020"/>
    <n v="5500"/>
    <n v="3600"/>
    <n v="33148"/>
    <n v="22600"/>
    <n v="10548"/>
    <x v="1"/>
    <x v="7"/>
  </r>
  <r>
    <n v="161"/>
    <s v="Tejra"/>
    <n v="865350"/>
    <x v="8"/>
    <n v="91"/>
    <x v="2"/>
    <x v="0"/>
    <x v="4"/>
    <x v="2"/>
    <n v="2020"/>
    <n v="4000"/>
    <n v="3800"/>
    <n v="20608.53"/>
    <n v="16440.240000000002"/>
    <n v="4168.2899999999972"/>
    <x v="1"/>
    <x v="7"/>
  </r>
  <r>
    <n v="179"/>
    <s v="CDS"/>
    <n v="818240"/>
    <x v="14"/>
    <n v="93"/>
    <x v="2"/>
    <x v="8"/>
    <x v="4"/>
    <x v="2"/>
    <n v="2020"/>
    <n v="3360"/>
    <n v="3200"/>
    <n v="0"/>
    <n v="0"/>
    <n v="0"/>
    <x v="1"/>
    <x v="7"/>
  </r>
  <r>
    <n v="191"/>
    <s v="Confiserie triki"/>
    <n v="832900"/>
    <x v="14"/>
    <n v="93"/>
    <x v="2"/>
    <x v="8"/>
    <x v="4"/>
    <x v="2"/>
    <n v="2017"/>
    <n v="2200"/>
    <n v="1900"/>
    <n v="11160.231"/>
    <n v="8385.93"/>
    <n v="2774.3009999999995"/>
    <x v="1"/>
    <x v="7"/>
  </r>
  <r>
    <n v="213"/>
    <s v="AL KIMIA"/>
    <n v="901690"/>
    <x v="5"/>
    <n v="94"/>
    <x v="3"/>
    <x v="1"/>
    <x v="4"/>
    <x v="2"/>
    <n v="2018"/>
    <n v="4400"/>
    <n v="4000"/>
    <n v="29534.6"/>
    <n v="26123.200000000001"/>
    <n v="3411.3999999999978"/>
    <x v="1"/>
    <x v="7"/>
  </r>
  <r>
    <n v="216"/>
    <s v="Pet Crystal"/>
    <n v="901330"/>
    <x v="5"/>
    <n v="94"/>
    <x v="3"/>
    <x v="9"/>
    <x v="4"/>
    <x v="2"/>
    <n v="2015"/>
    <n v="4400"/>
    <n v="3500"/>
    <n v="19545.759999999998"/>
    <n v="10459.200000000001"/>
    <n v="9086.5599999999977"/>
    <x v="1"/>
    <x v="7"/>
  </r>
  <r>
    <n v="317"/>
    <s v="MEDICEF"/>
    <n v="103360"/>
    <x v="43"/>
    <m/>
    <x v="4"/>
    <x v="1"/>
    <x v="4"/>
    <x v="2"/>
    <n v="2016"/>
    <n v="793"/>
    <n v="793"/>
    <n v="0"/>
    <n v="0"/>
    <n v="0"/>
    <x v="1"/>
    <x v="7"/>
  </r>
  <r>
    <n v="321"/>
    <s v="Ste winthrop pharma"/>
    <n v="115720"/>
    <x v="27"/>
    <n v="62"/>
    <x v="4"/>
    <x v="1"/>
    <x v="4"/>
    <x v="2"/>
    <n v="2021"/>
    <n v="800"/>
    <n v="800"/>
    <n v="0"/>
    <n v="0"/>
    <n v="0"/>
    <x v="1"/>
    <x v="7"/>
  </r>
  <r>
    <n v="3"/>
    <s v="Azur 2"/>
    <n v="291394"/>
    <x v="0"/>
    <n v="71"/>
    <x v="0"/>
    <x v="2"/>
    <x v="4"/>
    <x v="1"/>
    <n v="2021"/>
    <n v="5000"/>
    <n v="4000"/>
    <n v="0"/>
    <n v="0"/>
    <n v="0"/>
    <x v="1"/>
    <x v="7"/>
  </r>
  <r>
    <n v="68"/>
    <s v=" CAVEO"/>
    <n v="134440"/>
    <x v="27"/>
    <n v="62"/>
    <x v="4"/>
    <x v="7"/>
    <x v="4"/>
    <x v="2"/>
    <n v="2021"/>
    <n v="2679"/>
    <n v="2600"/>
    <n v="0"/>
    <n v="0"/>
    <n v="0"/>
    <x v="1"/>
    <x v="7"/>
  </r>
  <r>
    <n v="321"/>
    <s v="Ste winthrop pharma"/>
    <n v="115720"/>
    <x v="27"/>
    <n v="62"/>
    <x v="4"/>
    <x v="1"/>
    <x v="4"/>
    <x v="2"/>
    <n v="2021"/>
    <n v="800"/>
    <n v="800"/>
    <n v="0"/>
    <n v="0"/>
    <n v="0"/>
    <x v="1"/>
    <x v="7"/>
  </r>
  <r>
    <n v="79"/>
    <s v="Centrale de production Le soleil"/>
    <n v="574775"/>
    <x v="37"/>
    <n v="80"/>
    <x v="5"/>
    <x v="5"/>
    <x v="5"/>
    <x v="3"/>
    <n v="2019"/>
    <n v="1000"/>
    <n v="1000"/>
    <n v="0"/>
    <n v="0"/>
    <n v="0"/>
    <x v="1"/>
    <x v="5"/>
  </r>
  <r>
    <n v="205"/>
    <s v="SEREE"/>
    <n v="969040"/>
    <x v="26"/>
    <m/>
    <x v="3"/>
    <x v="5"/>
    <x v="5"/>
    <x v="3"/>
    <n v="2019"/>
    <n v="10000"/>
    <n v="10000"/>
    <n v="0"/>
    <n v="0"/>
    <n v="0"/>
    <x v="1"/>
    <x v="5"/>
  </r>
  <r>
    <n v="79"/>
    <s v="Centrale de production Le soleil"/>
    <n v="574775"/>
    <x v="37"/>
    <n v="80"/>
    <x v="5"/>
    <x v="5"/>
    <x v="5"/>
    <x v="3"/>
    <n v="2019"/>
    <n v="1000"/>
    <n v="1000"/>
    <n v="0"/>
    <n v="0"/>
    <n v="0"/>
    <x v="1"/>
    <x v="6"/>
  </r>
  <r>
    <n v="205"/>
    <s v="SEREE"/>
    <n v="969040"/>
    <x v="26"/>
    <m/>
    <x v="3"/>
    <x v="5"/>
    <x v="5"/>
    <x v="3"/>
    <n v="2019"/>
    <n v="10000"/>
    <n v="10000"/>
    <n v="0"/>
    <n v="0"/>
    <n v="0"/>
    <x v="1"/>
    <x v="6"/>
  </r>
  <r>
    <n v="223"/>
    <s v="Centrale de production BSE"/>
    <n v="902200"/>
    <x v="5"/>
    <n v="94"/>
    <x v="3"/>
    <x v="5"/>
    <x v="5"/>
    <x v="3"/>
    <n v="2020"/>
    <n v="1000"/>
    <n v="1000"/>
    <n v="0"/>
    <n v="0"/>
    <n v="0"/>
    <x v="1"/>
    <x v="6"/>
  </r>
  <r>
    <n v="242"/>
    <s v="Centrale de production PERENCO"/>
    <n v="999999"/>
    <x v="12"/>
    <m/>
    <x v="3"/>
    <x v="5"/>
    <x v="5"/>
    <x v="3"/>
    <n v="2020"/>
    <n v="1000"/>
    <n v="1000"/>
    <n v="0"/>
    <n v="0"/>
    <n v="0"/>
    <x v="1"/>
    <x v="6"/>
  </r>
  <r>
    <n v="265"/>
    <s v="Centrale PV MMJ POWER"/>
    <n v="999999"/>
    <x v="25"/>
    <m/>
    <x v="1"/>
    <x v="5"/>
    <x v="5"/>
    <x v="3"/>
    <n v="2020"/>
    <n v="10000"/>
    <n v="10000"/>
    <n v="0"/>
    <n v="0"/>
    <n v="0"/>
    <x v="1"/>
    <x v="6"/>
  </r>
  <r>
    <n v="79"/>
    <s v="Centrale de production Le soleil"/>
    <n v="574775"/>
    <x v="37"/>
    <n v="80"/>
    <x v="5"/>
    <x v="5"/>
    <x v="5"/>
    <x v="3"/>
    <n v="2019"/>
    <n v="1000"/>
    <n v="1000"/>
    <n v="0"/>
    <n v="0"/>
    <n v="0"/>
    <x v="1"/>
    <x v="7"/>
  </r>
  <r>
    <n v="205"/>
    <s v="SEREE"/>
    <n v="969040"/>
    <x v="26"/>
    <m/>
    <x v="3"/>
    <x v="5"/>
    <x v="5"/>
    <x v="3"/>
    <n v="2019"/>
    <n v="10000"/>
    <n v="10000"/>
    <n v="0"/>
    <n v="0"/>
    <n v="0"/>
    <x v="1"/>
    <x v="7"/>
  </r>
  <r>
    <n v="223"/>
    <s v="Centrale de production BSE"/>
    <n v="902200"/>
    <x v="5"/>
    <n v="94"/>
    <x v="3"/>
    <x v="5"/>
    <x v="5"/>
    <x v="3"/>
    <n v="2020"/>
    <n v="1000"/>
    <n v="1000"/>
    <n v="0"/>
    <n v="0"/>
    <n v="0"/>
    <x v="1"/>
    <x v="7"/>
  </r>
  <r>
    <n v="242"/>
    <s v="Centrale de production PERENCO"/>
    <n v="999999"/>
    <x v="12"/>
    <m/>
    <x v="3"/>
    <x v="5"/>
    <x v="5"/>
    <x v="3"/>
    <n v="2020"/>
    <n v="1000"/>
    <n v="1000"/>
    <n v="0"/>
    <n v="0"/>
    <n v="0"/>
    <x v="1"/>
    <x v="7"/>
  </r>
  <r>
    <n v="265"/>
    <s v="Centrale PV MMJ POWER"/>
    <n v="999999"/>
    <x v="25"/>
    <m/>
    <x v="1"/>
    <x v="5"/>
    <x v="5"/>
    <x v="3"/>
    <n v="2020"/>
    <n v="10000"/>
    <n v="10000"/>
    <n v="0"/>
    <n v="0"/>
    <n v="0"/>
    <x v="1"/>
    <x v="7"/>
  </r>
  <r>
    <m/>
    <m/>
    <m/>
    <x v="44"/>
    <m/>
    <x v="7"/>
    <x v="12"/>
    <x v="6"/>
    <x v="4"/>
    <m/>
    <m/>
    <m/>
    <m/>
    <m/>
    <m/>
    <x v="2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B0020B-B101-42C4-9A8A-D061C581B9CD}" name="Tableau croisé dynamique32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6" indent="0" outline="1" outlineData="1" multipleFieldFilters="0">
  <location ref="Z328:AA334" firstHeaderRow="1" firstDataRow="1" firstDataCol="1" rowPageCount="1" colPageCount="1"/>
  <pivotFields count="3"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" hier="22" name="[Plage].[Année].&amp;[2018]" cap="2018"/>
  </pageFields>
  <dataFields count="1">
    <dataField name="Somme de Puissance installée kW" fld="0" baseField="0" baseItem="0"/>
  </dataFields>
  <pivotHierarchies count="7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Plage].[Année].&amp;[20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409332-7FC3-47C0-80E7-F657A13C9D34}" name="Tableau croisé dynamique14" cacheId="1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214:D222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h="1" x="8"/>
        <item h="1" x="7"/>
        <item t="default"/>
      </items>
    </pivotField>
    <pivotField showAll="0"/>
    <pivotField showAll="0"/>
    <pivotField dataField="1" showAll="0"/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me de Cons_Annuelle en MWh" fld="19" baseField="0" baseItem="0"/>
    <dataField name="Somme de Energie consommée MWh " fld="13" baseField="0" baseItem="0"/>
    <dataField name="Somme de Energie injectée MWh 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E6B62A-5AD8-4908-93B1-F7CBD881EFD2}" name="Tableau croisé dynamique2" cacheId="3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43:B51" firstHeaderRow="1" firstDataRow="1" firstDataCol="1"/>
  <pivotFields count="17">
    <pivotField showAll="0"/>
    <pivotField showAll="0"/>
    <pivotField showAll="0"/>
    <pivotField showAll="0"/>
    <pivotField showAll="0"/>
    <pivotField showAll="0" sortType="ascending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ascending">
      <items count="10">
        <item x="2"/>
        <item x="3"/>
        <item x="4"/>
        <item x="0"/>
        <item x="1"/>
        <item x="5"/>
        <item x="6"/>
        <item h="1" x="7"/>
        <item h="1" x="8"/>
        <item t="default"/>
      </items>
    </pivotField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omme de Energie consommée MWh " fld="13" baseField="0" baseItem="0"/>
  </dataFields>
  <formats count="3">
    <format dxfId="35">
      <pivotArea outline="0" collapsedLevelsAreSubtotals="1" fieldPosition="0"/>
    </format>
    <format dxfId="34">
      <pivotArea outline="0" collapsedLevelsAreSubtotals="1" fieldPosition="0"/>
    </format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119996-2FF5-4EAC-AA17-7325A02651C5}" name="Tableau croisé dynamique1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7" indent="0" outline="1" outlineData="1" multipleFieldFilters="0" chartFormat="17">
  <location ref="A3:B9" firstHeaderRow="1" firstDataRow="1" firstDataCol="1"/>
  <pivotFields count="17">
    <pivotField showAll="0"/>
    <pivotField showAll="0"/>
    <pivotField dataField="1" showAll="0"/>
    <pivotField showAll="0">
      <items count="49">
        <item x="41"/>
        <item x="16"/>
        <item m="1" x="45"/>
        <item x="38"/>
        <item x="15"/>
        <item x="40"/>
        <item x="31"/>
        <item x="28"/>
        <item x="43"/>
        <item x="36"/>
        <item x="27"/>
        <item x="3"/>
        <item x="5"/>
        <item x="1"/>
        <item x="17"/>
        <item x="24"/>
        <item x="21"/>
        <item x="34"/>
        <item x="22"/>
        <item x="18"/>
        <item m="1" x="47"/>
        <item x="6"/>
        <item x="12"/>
        <item m="1" x="46"/>
        <item x="30"/>
        <item x="13"/>
        <item x="2"/>
        <item x="4"/>
        <item x="39"/>
        <item x="35"/>
        <item x="20"/>
        <item x="23"/>
        <item x="33"/>
        <item x="19"/>
        <item x="9"/>
        <item x="8"/>
        <item x="14"/>
        <item x="25"/>
        <item x="32"/>
        <item x="11"/>
        <item x="37"/>
        <item x="42"/>
        <item x="26"/>
        <item x="29"/>
        <item x="7"/>
        <item x="0"/>
        <item x="10"/>
        <item x="44"/>
        <item t="default"/>
      </items>
    </pivotField>
    <pivotField showAll="0"/>
    <pivotField showAll="0">
      <items count="9">
        <item h="1" x="5"/>
        <item x="0"/>
        <item h="1" x="6"/>
        <item h="1" x="2"/>
        <item h="1" x="3"/>
        <item h="1" x="1"/>
        <item h="1" x="4"/>
        <item h="1" x="7"/>
        <item t="default"/>
      </items>
    </pivotField>
    <pivotField showAll="0">
      <items count="14">
        <item x="10"/>
        <item h="1" x="0"/>
        <item h="1" x="8"/>
        <item h="1" x="1"/>
        <item h="1" x="9"/>
        <item h="1" x="2"/>
        <item h="1" x="4"/>
        <item h="1" x="7"/>
        <item h="1" x="5"/>
        <item h="1" x="11"/>
        <item h="1" x="3"/>
        <item h="1" x="6"/>
        <item h="1" x="12"/>
        <item t="default"/>
      </items>
    </pivotField>
    <pivotField showAll="0">
      <items count="8">
        <item x="5"/>
        <item x="4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10">
        <item x="2"/>
        <item x="3"/>
        <item x="4"/>
        <item x="0"/>
        <item x="1"/>
        <item x="5"/>
        <item x="6"/>
        <item x="7"/>
        <item h="1" x="8"/>
        <item t="default"/>
      </items>
    </pivotField>
  </pivotFields>
  <rowFields count="1">
    <field x="16"/>
  </rowFields>
  <rowItems count="6"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Nombre de Référence" fld="2" subtotal="count" baseField="16" baseItem="0"/>
  </dataFields>
  <chartFormats count="18">
    <chartFormat chart="11" format="8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11" format="9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11" format="10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11" format="11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11" format="12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11" format="13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11" format="14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11" format="15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16" format="10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16" format="11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16" format="12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16" format="13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16" format="14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16" format="15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16" format="16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16" format="17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1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9586EB-8A9E-4F5A-89D0-6F9DC9920EB6}" name="Tableau croisé dynamique1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7" indent="0" outline="1" outlineData="1" multipleFieldFilters="0" chartFormat="5">
  <location ref="A8:C14" firstHeaderRow="0" firstDataRow="1" firstDataCol="1"/>
  <pivotFields count="17">
    <pivotField showAll="0"/>
    <pivotField showAll="0"/>
    <pivotField showAll="0"/>
    <pivotField showAll="0">
      <items count="49">
        <item h="1" x="41"/>
        <item h="1" x="16"/>
        <item h="1" m="1" x="45"/>
        <item h="1" x="38"/>
        <item h="1" x="15"/>
        <item h="1" x="40"/>
        <item h="1" x="31"/>
        <item h="1" x="28"/>
        <item h="1" x="43"/>
        <item h="1" x="36"/>
        <item h="1" x="27"/>
        <item h="1" x="3"/>
        <item h="1" x="5"/>
        <item h="1" x="1"/>
        <item h="1" x="17"/>
        <item h="1" x="24"/>
        <item h="1" x="21"/>
        <item h="1" x="34"/>
        <item h="1" x="22"/>
        <item h="1" x="18"/>
        <item h="1" m="1" x="47"/>
        <item h="1" x="6"/>
        <item h="1" x="12"/>
        <item h="1" m="1" x="46"/>
        <item h="1" x="30"/>
        <item h="1" x="13"/>
        <item x="2"/>
        <item h="1" x="4"/>
        <item h="1" x="39"/>
        <item h="1" x="35"/>
        <item h="1" x="20"/>
        <item h="1" x="23"/>
        <item h="1" x="33"/>
        <item h="1" x="19"/>
        <item h="1" x="9"/>
        <item h="1" x="8"/>
        <item h="1" x="14"/>
        <item h="1" x="25"/>
        <item h="1" x="32"/>
        <item h="1" x="11"/>
        <item h="1" x="37"/>
        <item h="1" x="42"/>
        <item h="1" x="26"/>
        <item h="1" x="29"/>
        <item h="1" x="7"/>
        <item h="1" x="0"/>
        <item h="1" x="10"/>
        <item h="1" x="44"/>
        <item t="default"/>
      </items>
    </pivotField>
    <pivotField showAll="0"/>
    <pivotField showAll="0">
      <items count="9">
        <item h="1" x="5"/>
        <item h="1" x="0"/>
        <item h="1" x="6"/>
        <item x="2"/>
        <item h="1" x="3"/>
        <item h="1" x="1"/>
        <item h="1" x="4"/>
        <item h="1" x="7"/>
        <item t="default"/>
      </items>
    </pivotField>
    <pivotField showAll="0">
      <items count="14">
        <item h="1" x="10"/>
        <item h="1" x="0"/>
        <item h="1" x="8"/>
        <item h="1" x="1"/>
        <item h="1" x="9"/>
        <item h="1" x="2"/>
        <item h="1" x="4"/>
        <item h="1" x="7"/>
        <item h="1" x="5"/>
        <item h="1" x="11"/>
        <item h="1" x="3"/>
        <item x="6"/>
        <item h="1" x="12"/>
        <item t="default"/>
      </items>
    </pivotField>
    <pivotField showAll="0">
      <items count="8">
        <item h="1" x="5"/>
        <item h="1" x="4"/>
        <item h="1" x="3"/>
        <item x="2"/>
        <item h="1" x="1"/>
        <item h="1" x="0"/>
        <item h="1" x="6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>
      <items count="4">
        <item x="0"/>
        <item h="1" x="1"/>
        <item h="1" x="2"/>
        <item t="default"/>
      </items>
    </pivotField>
    <pivotField axis="axisRow" showAll="0">
      <items count="10">
        <item x="2"/>
        <item x="3"/>
        <item x="4"/>
        <item x="0"/>
        <item x="1"/>
        <item x="5"/>
        <item x="6"/>
        <item x="7"/>
        <item x="8"/>
        <item t="default"/>
      </items>
    </pivotField>
  </pivotFields>
  <rowFields count="1">
    <field x="1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Puissance installée kW" fld="10" baseField="0" baseItem="0" numFmtId="3"/>
    <dataField name="Somme de Puissance exploitée kW" fld="11" baseField="0" baseItem="0" numFmtId="3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89DF1-6166-48ED-A8A4-33136E9B44FD}" name="Tableau croisé dynamique2" cacheId="3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7">
  <location ref="A15:C22" firstHeaderRow="0" firstDataRow="1" firstDataCol="1" rowPageCount="1" colPageCount="1"/>
  <pivotFields count="17">
    <pivotField showAll="0"/>
    <pivotField showAll="0"/>
    <pivotField showAll="0"/>
    <pivotField showAll="0">
      <items count="49">
        <item x="41"/>
        <item x="16"/>
        <item m="1" x="45"/>
        <item x="38"/>
        <item x="15"/>
        <item x="40"/>
        <item x="31"/>
        <item x="28"/>
        <item x="43"/>
        <item x="36"/>
        <item x="27"/>
        <item x="3"/>
        <item x="5"/>
        <item x="1"/>
        <item x="17"/>
        <item x="24"/>
        <item x="21"/>
        <item x="34"/>
        <item x="22"/>
        <item x="18"/>
        <item m="1" x="47"/>
        <item x="6"/>
        <item x="12"/>
        <item m="1" x="46"/>
        <item x="30"/>
        <item x="13"/>
        <item x="2"/>
        <item x="4"/>
        <item x="39"/>
        <item x="35"/>
        <item x="20"/>
        <item x="23"/>
        <item x="33"/>
        <item x="19"/>
        <item x="9"/>
        <item x="8"/>
        <item x="14"/>
        <item x="25"/>
        <item x="32"/>
        <item x="11"/>
        <item x="37"/>
        <item x="42"/>
        <item x="26"/>
        <item x="29"/>
        <item x="7"/>
        <item x="0"/>
        <item x="10"/>
        <item x="44"/>
        <item t="default"/>
      </items>
    </pivotField>
    <pivotField showAll="0"/>
    <pivotField showAll="0">
      <items count="9">
        <item x="5"/>
        <item x="0"/>
        <item x="6"/>
        <item x="2"/>
        <item x="3"/>
        <item x="1"/>
        <item x="4"/>
        <item x="7"/>
        <item t="default"/>
      </items>
    </pivotField>
    <pivotField showAll="0">
      <items count="14">
        <item x="10"/>
        <item x="0"/>
        <item x="8"/>
        <item x="1"/>
        <item x="9"/>
        <item x="2"/>
        <item x="4"/>
        <item x="7"/>
        <item x="5"/>
        <item x="11"/>
        <item x="3"/>
        <item x="6"/>
        <item x="12"/>
        <item t="default"/>
      </items>
    </pivotField>
    <pivotField axis="axisRow" showAll="0">
      <items count="8">
        <item x="5"/>
        <item x="4"/>
        <item x="3"/>
        <item x="2"/>
        <item x="1"/>
        <item x="0"/>
        <item x="6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Page" multipleItemSelectionAllowed="1" showAll="0">
      <items count="10">
        <item h="1" x="2"/>
        <item h="1" x="3"/>
        <item h="1" x="4"/>
        <item h="1" x="0"/>
        <item h="1" x="1"/>
        <item h="1" x="5"/>
        <item h="1" x="6"/>
        <item h="1" x="8"/>
        <item x="7"/>
        <item t="default"/>
      </items>
    </pivotField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16" hier="-1"/>
  </pageFields>
  <dataFields count="2">
    <dataField name="Somme de Puissance installée kW" fld="10" baseField="0" baseItem="0" numFmtId="3"/>
    <dataField name="Somme de Puissance exploitée kW" fld="11" baseField="0" baseItem="0" numFmtId="3"/>
  </dataFields>
  <chartFormats count="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DC9AD-CABD-40A6-93B1-0A7CA89318D9}" name="Tableau croisé dynamique24" cacheId="2" applyNumberFormats="0" applyBorderFormats="0" applyFontFormats="0" applyPatternFormats="0" applyAlignmentFormats="0" applyWidthHeightFormats="1" dataCaption="Valeurs" updatedVersion="7" minRefreshableVersion="3" useAutoFormatting="1" itemPrintTitles="1" createdVersion="6" indent="0" outline="1" outlineData="1" multipleFieldFilters="0" chartFormat="6">
  <location ref="A3:C8" firstHeaderRow="0" firstDataRow="1" firstDataCol="1" rowPageCount="1" colPageCount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1">
        <item x="10"/>
        <item f="1" x="26"/>
        <item f="1" x="29"/>
        <item f="1" x="24"/>
        <item f="1" x="21"/>
        <item f="1" x="18"/>
        <item f="1" x="16"/>
        <item f="1" x="14"/>
        <item f="1" x="27"/>
        <item f="1" x="22"/>
        <item f="1" x="19"/>
        <item f="1" x="17"/>
        <item x="5"/>
        <item x="1"/>
        <item x="4"/>
        <item x="7"/>
        <item x="6"/>
        <item x="11"/>
        <item x="9"/>
        <item m="1" x="25"/>
        <item x="2"/>
        <item x="8"/>
        <item x="12"/>
        <item m="1" x="20"/>
        <item m="1" x="23"/>
        <item x="0"/>
        <item m="1" x="13"/>
        <item m="1" x="15"/>
        <item m="1" x="28"/>
        <item x="3"/>
        <item t="default"/>
      </items>
    </pivotField>
    <pivotField showAll="0"/>
    <pivotField axis="axisRow" showAll="0">
      <items count="10">
        <item x="1"/>
        <item m="1" x="8"/>
        <item x="3"/>
        <item m="1" x="7"/>
        <item m="1" x="5"/>
        <item x="2"/>
        <item m="1" x="6"/>
        <item x="0"/>
        <item h="1" x="4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axis="axisPage" multipleItemSelectionAllowed="1" showAll="0">
      <items count="9">
        <item x="2"/>
        <item x="3"/>
        <item x="4"/>
        <item x="5"/>
        <item x="6"/>
        <item x="7"/>
        <item x="0"/>
        <item x="1"/>
        <item t="default"/>
      </items>
    </pivotField>
  </pivotFields>
  <rowFields count="1">
    <field x="15"/>
  </rowFields>
  <rowItems count="5">
    <i>
      <x/>
    </i>
    <i>
      <x v="2"/>
    </i>
    <i>
      <x v="5"/>
    </i>
    <i>
      <x v="7"/>
    </i>
    <i t="grand">
      <x/>
    </i>
  </rowItems>
  <colFields count="1">
    <field x="-2"/>
  </colFields>
  <colItems count="2">
    <i>
      <x/>
    </i>
    <i i="1">
      <x v="1"/>
    </i>
  </colItems>
  <pageFields count="1">
    <pageField fld="23" hier="-1"/>
  </pageFields>
  <dataFields count="2">
    <dataField name="Somme de Puissance installée kW" fld="17" baseField="0" baseItem="0"/>
    <dataField name="Somme de Puissance exploitée kW" fld="18" baseField="0" baseItem="0"/>
  </dataFields>
  <formats count="11">
    <format dxfId="30">
      <pivotArea type="all" dataOnly="0" outline="0" fieldPosition="0"/>
    </format>
    <format dxfId="29">
      <pivotArea outline="0" collapsedLevelsAreSubtotals="1" fieldPosition="0"/>
    </format>
    <format dxfId="28">
      <pivotArea field="15" type="button" dataOnly="0" labelOnly="1" outline="0" axis="axisRow" fieldPosition="0"/>
    </format>
    <format dxfId="27">
      <pivotArea dataOnly="0" labelOnly="1" grandRow="1" outline="0" fieldPosition="0"/>
    </format>
    <format dxfId="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15" type="button" dataOnly="0" labelOnly="1" outline="0" axis="axisRow" fieldPosition="0"/>
    </format>
    <format dxfId="22">
      <pivotArea dataOnly="0" labelOnly="1" grandRow="1" outline="0" fieldPosition="0"/>
    </format>
    <format dxfId="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">
      <pivotArea outline="0" collapsedLevelsAreSubtotals="1" fieldPosition="0"/>
    </format>
  </formats>
  <chartFormats count="2"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510C1-3E2D-4823-81E2-3A3C2FB4A65A}" name="Tableau croisé dynamique3" cacheId="3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6">
  <location ref="A31:C36" firstHeaderRow="0" firstDataRow="1" firstDataCol="1"/>
  <pivotFields count="17">
    <pivotField showAll="0"/>
    <pivotField showAll="0"/>
    <pivotField showAll="0"/>
    <pivotField showAll="0">
      <items count="49">
        <item x="41"/>
        <item x="16"/>
        <item m="1" x="45"/>
        <item x="38"/>
        <item x="15"/>
        <item x="40"/>
        <item x="31"/>
        <item x="28"/>
        <item x="43"/>
        <item x="36"/>
        <item x="27"/>
        <item x="3"/>
        <item x="5"/>
        <item x="1"/>
        <item x="17"/>
        <item x="24"/>
        <item x="21"/>
        <item x="34"/>
        <item x="22"/>
        <item x="18"/>
        <item m="1" x="47"/>
        <item x="6"/>
        <item x="12"/>
        <item m="1" x="46"/>
        <item x="30"/>
        <item x="13"/>
        <item x="2"/>
        <item x="4"/>
        <item x="39"/>
        <item x="35"/>
        <item x="20"/>
        <item x="23"/>
        <item x="33"/>
        <item x="19"/>
        <item x="9"/>
        <item x="8"/>
        <item x="14"/>
        <item x="25"/>
        <item x="32"/>
        <item x="11"/>
        <item x="37"/>
        <item x="42"/>
        <item x="26"/>
        <item x="29"/>
        <item x="7"/>
        <item x="0"/>
        <item x="10"/>
        <item x="44"/>
        <item t="default"/>
      </items>
    </pivotField>
    <pivotField showAll="0"/>
    <pivotField showAll="0">
      <items count="9">
        <item x="5"/>
        <item x="0"/>
        <item x="6"/>
        <item x="2"/>
        <item x="3"/>
        <item x="1"/>
        <item x="4"/>
        <item x="7"/>
        <item t="default"/>
      </items>
    </pivotField>
    <pivotField showAll="0">
      <items count="14">
        <item x="10"/>
        <item x="0"/>
        <item x="8"/>
        <item x="1"/>
        <item x="9"/>
        <item x="2"/>
        <item x="4"/>
        <item x="7"/>
        <item x="5"/>
        <item x="11"/>
        <item x="3"/>
        <item x="6"/>
        <item x="12"/>
        <item t="default"/>
      </items>
    </pivotField>
    <pivotField showAll="0">
      <items count="8">
        <item x="5"/>
        <item x="4"/>
        <item x="3"/>
        <item x="2"/>
        <item x="1"/>
        <item x="0"/>
        <item x="6"/>
        <item t="default"/>
      </items>
    </pivotField>
    <pivotField axis="axisRow" showAll="0">
      <items count="6">
        <item x="2"/>
        <item x="3"/>
        <item x="1"/>
        <item x="0"/>
        <item h="1" x="4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0">
        <item h="1" x="2"/>
        <item h="1" x="3"/>
        <item h="1" x="4"/>
        <item h="1" x="0"/>
        <item h="1" x="1"/>
        <item h="1" x="5"/>
        <item x="6"/>
        <item h="1" x="7"/>
        <item h="1" x="8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Puissance installée kW" fld="10" baseField="8" baseItem="1" numFmtId="3"/>
    <dataField name="Somme de Puissance exploitée kW" fld="11" baseField="0" baseItem="0" numFmtId="3"/>
  </dataFields>
  <formats count="2">
    <format dxfId="3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465B6F-171B-4949-A5EA-6384C5C2F9E8}" name="Tableau croisé dynamique4" cacheId="3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36">
  <location ref="A16:C25" firstHeaderRow="0" firstDataRow="1" firstDataCol="1"/>
  <pivotFields count="17">
    <pivotField showAll="0"/>
    <pivotField showAll="0"/>
    <pivotField showAll="0"/>
    <pivotField showAll="0">
      <items count="49">
        <item x="41"/>
        <item x="16"/>
        <item m="1" x="45"/>
        <item x="38"/>
        <item x="15"/>
        <item x="40"/>
        <item x="31"/>
        <item x="28"/>
        <item x="43"/>
        <item x="36"/>
        <item x="27"/>
        <item x="3"/>
        <item x="5"/>
        <item x="1"/>
        <item x="17"/>
        <item x="24"/>
        <item x="21"/>
        <item x="34"/>
        <item x="22"/>
        <item x="18"/>
        <item m="1" x="47"/>
        <item x="6"/>
        <item x="12"/>
        <item m="1" x="46"/>
        <item x="30"/>
        <item x="13"/>
        <item x="2"/>
        <item x="4"/>
        <item x="39"/>
        <item x="35"/>
        <item x="20"/>
        <item x="23"/>
        <item x="33"/>
        <item x="19"/>
        <item x="9"/>
        <item x="8"/>
        <item x="14"/>
        <item x="25"/>
        <item x="32"/>
        <item x="11"/>
        <item x="37"/>
        <item x="42"/>
        <item x="26"/>
        <item x="29"/>
        <item x="7"/>
        <item x="0"/>
        <item x="10"/>
        <item x="44"/>
        <item t="default"/>
      </items>
    </pivotField>
    <pivotField showAll="0"/>
    <pivotField showAll="0">
      <items count="9">
        <item x="5"/>
        <item x="0"/>
        <item x="6"/>
        <item x="2"/>
        <item x="3"/>
        <item x="1"/>
        <item x="4"/>
        <item x="7"/>
        <item t="default"/>
      </items>
    </pivotField>
    <pivotField showAll="0">
      <items count="14">
        <item x="10"/>
        <item x="0"/>
        <item x="8"/>
        <item x="1"/>
        <item x="9"/>
        <item x="2"/>
        <item x="4"/>
        <item x="7"/>
        <item x="5"/>
        <item x="11"/>
        <item x="3"/>
        <item x="6"/>
        <item x="12"/>
        <item t="default"/>
      </items>
    </pivotField>
    <pivotField showAll="0">
      <items count="8">
        <item h="1" x="5"/>
        <item h="1" x="4"/>
        <item h="1" x="3"/>
        <item x="2"/>
        <item h="1" x="1"/>
        <item h="1" x="0"/>
        <item h="1" x="6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showAll="0">
      <items count="4">
        <item x="0"/>
        <item h="1" x="1"/>
        <item h="1" x="2"/>
        <item t="default"/>
      </items>
    </pivotField>
    <pivotField axis="axisRow" showAll="0">
      <items count="10">
        <item x="2"/>
        <item x="3"/>
        <item x="4"/>
        <item x="0"/>
        <item x="1"/>
        <item x="5"/>
        <item x="6"/>
        <item x="7"/>
        <item x="8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Energie consommée MWh " fld="13" baseField="0" baseItem="0" numFmtId="3"/>
    <dataField name="Somme de Energie injectée MWh " fld="14" baseField="0" baseItem="0" numFmtId="3"/>
  </dataFields>
  <formats count="1">
    <format dxfId="18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chartFormats count="8"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5EAF67-2D78-409B-B297-7C9DDD8AA62E}" name="Tableau croisé dynamique23" cacheId="2" applyNumberFormats="0" applyBorderFormats="0" applyFontFormats="0" applyPatternFormats="0" applyAlignmentFormats="0" applyWidthHeightFormats="1" dataCaption="Valeurs" updatedVersion="7" minRefreshableVersion="3" useAutoFormatting="1" itemPrintTitles="1" createdVersion="6" indent="0" outline="1" outlineData="1" multipleFieldFilters="0" chartFormat="6">
  <location ref="A3:D10" firstHeaderRow="0" firstDataRow="1" firstDataCol="1" rowPageCount="1" colPageCount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1">
        <item x="10"/>
        <item f="1" x="26"/>
        <item f="1" x="29"/>
        <item f="1" x="24"/>
        <item f="1" x="21"/>
        <item f="1" x="18"/>
        <item f="1" x="16"/>
        <item f="1" x="14"/>
        <item f="1" x="27"/>
        <item f="1" x="22"/>
        <item f="1" x="19"/>
        <item f="1" x="17"/>
        <item x="5"/>
        <item x="1"/>
        <item x="4"/>
        <item x="7"/>
        <item x="6"/>
        <item x="11"/>
        <item x="9"/>
        <item m="1" x="25"/>
        <item x="2"/>
        <item x="8"/>
        <item x="12"/>
        <item m="1" x="20"/>
        <item m="1" x="23"/>
        <item x="0"/>
        <item m="1" x="13"/>
        <item m="1" x="15"/>
        <item m="1" x="28"/>
        <item x="3"/>
        <item t="default"/>
      </items>
    </pivotField>
    <pivotField axis="axisRow" showAll="0">
      <items count="12">
        <item x="1"/>
        <item m="1" x="9"/>
        <item m="1" x="7"/>
        <item x="5"/>
        <item m="1" x="8"/>
        <item m="1" x="10"/>
        <item x="6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axis="axisPage" multipleItemSelectionAllowed="1" showAll="0">
      <items count="9">
        <item h="1" x="2"/>
        <item h="1" x="3"/>
        <item h="1" x="4"/>
        <item h="1" x="5"/>
        <item h="1" x="6"/>
        <item h="1" x="0"/>
        <item x="1"/>
        <item h="1" x="7"/>
        <item t="default"/>
      </items>
    </pivotField>
  </pivotFields>
  <rowFields count="1">
    <field x="14"/>
  </rowFields>
  <rowItems count="7">
    <i>
      <x/>
    </i>
    <i>
      <x v="3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3" hier="-1"/>
  </pageFields>
  <dataFields count="3">
    <dataField name="Somme de Energie produite MWh " fld="19" baseField="0" baseItem="0"/>
    <dataField name="Somme de Energie consommée MWh " fld="20" baseField="0" baseItem="0"/>
    <dataField name="Somme de Energie injectée MWh " fld="21" baseField="0" baseItem="0"/>
  </dataFields>
  <formats count="1">
    <format dxfId="1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E5DBF2-B077-4557-81D4-0D6A390DAF23}" name="Tableau croisé dynamique5" cacheId="3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4">
  <location ref="A16:D23" firstHeaderRow="0" firstDataRow="1" firstDataCol="1"/>
  <pivotFields count="17">
    <pivotField showAll="0"/>
    <pivotField showAll="0"/>
    <pivotField showAll="0"/>
    <pivotField showAll="0">
      <items count="49">
        <item x="41"/>
        <item x="16"/>
        <item m="1" x="45"/>
        <item x="38"/>
        <item x="15"/>
        <item x="40"/>
        <item x="31"/>
        <item x="28"/>
        <item x="43"/>
        <item x="36"/>
        <item x="27"/>
        <item x="3"/>
        <item x="5"/>
        <item x="1"/>
        <item x="17"/>
        <item x="24"/>
        <item x="21"/>
        <item x="34"/>
        <item x="22"/>
        <item x="18"/>
        <item m="1" x="47"/>
        <item x="6"/>
        <item x="12"/>
        <item m="1" x="46"/>
        <item x="30"/>
        <item x="13"/>
        <item x="2"/>
        <item x="4"/>
        <item x="39"/>
        <item x="35"/>
        <item x="20"/>
        <item x="23"/>
        <item x="33"/>
        <item x="19"/>
        <item x="9"/>
        <item x="8"/>
        <item x="14"/>
        <item x="25"/>
        <item x="32"/>
        <item x="11"/>
        <item x="37"/>
        <item x="42"/>
        <item x="26"/>
        <item x="29"/>
        <item x="7"/>
        <item x="0"/>
        <item x="10"/>
        <item x="44"/>
        <item t="default"/>
      </items>
    </pivotField>
    <pivotField showAll="0"/>
    <pivotField showAll="0">
      <items count="9">
        <item x="5"/>
        <item x="0"/>
        <item x="6"/>
        <item x="2"/>
        <item x="3"/>
        <item x="1"/>
        <item x="4"/>
        <item x="7"/>
        <item t="default"/>
      </items>
    </pivotField>
    <pivotField showAll="0"/>
    <pivotField axis="axisRow" showAll="0">
      <items count="8">
        <item x="5"/>
        <item x="4"/>
        <item x="3"/>
        <item x="2"/>
        <item x="1"/>
        <item x="0"/>
        <item x="6"/>
        <item t="default"/>
      </items>
    </pivotField>
    <pivotField showAll="0">
      <items count="6">
        <item x="2"/>
        <item x="3"/>
        <item x="1"/>
        <item x="0"/>
        <item x="4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showAll="0">
      <items count="4">
        <item x="0"/>
        <item x="1"/>
        <item x="2"/>
        <item t="default"/>
      </items>
    </pivotField>
    <pivotField showAll="0">
      <items count="10">
        <item h="1" x="2"/>
        <item h="1" x="3"/>
        <item h="1" x="4"/>
        <item h="1" x="0"/>
        <item h="1" x="1"/>
        <item h="1" x="5"/>
        <item h="1" x="6"/>
        <item x="7"/>
        <item h="1" x="8"/>
        <item t="default"/>
      </items>
    </pivotField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me de Energie produite MWh " fld="12" baseField="0" baseItem="0" numFmtId="3"/>
    <dataField name="Somme de Energie consommée MWh " fld="13" baseField="0" baseItem="0" numFmtId="3"/>
    <dataField name="Somme de Energie injectée MWh " fld="14" baseField="0" baseItem="0" numFmtId="3"/>
  </dataFields>
  <formats count="2">
    <format dxfId="1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4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E6B1AD-CFD1-4AD6-8817-0EF733A12A55}" name="Tableau croisé dynamique25" cacheId="2" applyNumberFormats="0" applyBorderFormats="0" applyFontFormats="0" applyPatternFormats="0" applyAlignmentFormats="0" applyWidthHeightFormats="1" dataCaption="Valeurs" updatedVersion="7" minRefreshableVersion="3" useAutoFormatting="1" itemPrintTitles="1" createdVersion="6" indent="0" outline="1" outlineData="1" multipleFieldFilters="0" chartFormat="5">
  <location ref="A3:D9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1">
        <item x="10"/>
        <item f="1" x="26"/>
        <item f="1" x="29"/>
        <item f="1" x="24"/>
        <item f="1" x="21"/>
        <item f="1" x="18"/>
        <item f="1" x="16"/>
        <item f="1" x="14"/>
        <item f="1" x="27"/>
        <item f="1" x="22"/>
        <item f="1" x="19"/>
        <item f="1" x="17"/>
        <item x="5"/>
        <item x="1"/>
        <item x="4"/>
        <item x="7"/>
        <item x="6"/>
        <item x="11"/>
        <item x="9"/>
        <item m="1" x="25"/>
        <item x="2"/>
        <item x="8"/>
        <item x="12"/>
        <item m="1" x="20"/>
        <item m="1" x="23"/>
        <item x="0"/>
        <item m="1" x="13"/>
        <item m="1" x="15"/>
        <item m="1" x="28"/>
        <item x="3"/>
        <item t="default"/>
      </items>
    </pivotField>
    <pivotField showAll="0"/>
    <pivotField axis="axisRow" showAll="0">
      <items count="10">
        <item x="1"/>
        <item m="1" x="8"/>
        <item x="3"/>
        <item x="4"/>
        <item m="1" x="7"/>
        <item m="1" x="5"/>
        <item x="2"/>
        <item m="1" x="6"/>
        <item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</pivotFields>
  <rowFields count="1">
    <field x="15"/>
  </rowFields>
  <rowItems count="6">
    <i>
      <x/>
    </i>
    <i>
      <x v="2"/>
    </i>
    <i>
      <x v="3"/>
    </i>
    <i>
      <x v="6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me de Energie produite MWh " fld="19" baseField="0" baseItem="0"/>
    <dataField name="Somme de Energie consommée MWh " fld="20" baseField="0" baseItem="0"/>
    <dataField name="Somme de Energie injectée MWh " fld="21" baseField="0" baseItem="0"/>
  </dataFields>
  <formats count="1">
    <format dxfId="16">
      <pivotArea outline="0" collapsedLevelsAreSubtotals="1" fieldPosition="0"/>
    </format>
  </formats>
  <chartFormats count="3"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E8B48-E02A-49AC-AF3E-F16FFA7B0C3E}" name="Tableau croisé dynamique6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7" indent="0" outline="1" outlineData="1" multipleFieldFilters="0" chartFormat="4">
  <location ref="A50:D52" firstHeaderRow="0" firstDataRow="1" firstDataCol="1"/>
  <pivotFields count="17">
    <pivotField showAll="0"/>
    <pivotField showAll="0"/>
    <pivotField showAll="0"/>
    <pivotField showAll="0">
      <items count="49">
        <item x="41"/>
        <item x="16"/>
        <item m="1" x="45"/>
        <item x="38"/>
        <item x="15"/>
        <item x="40"/>
        <item x="31"/>
        <item x="28"/>
        <item x="43"/>
        <item x="36"/>
        <item x="27"/>
        <item x="3"/>
        <item x="5"/>
        <item x="1"/>
        <item x="17"/>
        <item x="24"/>
        <item x="21"/>
        <item x="34"/>
        <item x="22"/>
        <item x="18"/>
        <item m="1" x="47"/>
        <item x="6"/>
        <item x="12"/>
        <item m="1" x="46"/>
        <item x="30"/>
        <item x="13"/>
        <item x="2"/>
        <item x="4"/>
        <item x="39"/>
        <item x="35"/>
        <item x="20"/>
        <item x="23"/>
        <item x="33"/>
        <item x="19"/>
        <item x="9"/>
        <item x="8"/>
        <item x="14"/>
        <item x="25"/>
        <item x="32"/>
        <item x="11"/>
        <item x="37"/>
        <item x="42"/>
        <item x="26"/>
        <item x="29"/>
        <item x="7"/>
        <item x="0"/>
        <item x="10"/>
        <item x="44"/>
        <item t="default"/>
      </items>
    </pivotField>
    <pivotField showAll="0"/>
    <pivotField showAll="0">
      <items count="9">
        <item x="5"/>
        <item x="0"/>
        <item x="6"/>
        <item x="2"/>
        <item x="3"/>
        <item x="1"/>
        <item x="4"/>
        <item x="7"/>
        <item t="default"/>
      </items>
    </pivotField>
    <pivotField showAll="0">
      <items count="14">
        <item x="10"/>
        <item x="0"/>
        <item x="8"/>
        <item x="1"/>
        <item x="9"/>
        <item x="2"/>
        <item x="4"/>
        <item x="7"/>
        <item x="5"/>
        <item x="11"/>
        <item x="3"/>
        <item x="6"/>
        <item x="12"/>
        <item t="default"/>
      </items>
    </pivotField>
    <pivotField showAll="0">
      <items count="8">
        <item h="1" x="5"/>
        <item h="1" x="4"/>
        <item x="3"/>
        <item h="1" x="2"/>
        <item h="1" x="1"/>
        <item h="1" x="0"/>
        <item h="1" x="6"/>
        <item t="default"/>
      </items>
    </pivotField>
    <pivotField axis="axisRow" showAll="0">
      <items count="6">
        <item x="2"/>
        <item x="3"/>
        <item x="1"/>
        <item x="0"/>
        <item h="1" x="4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showAll="0">
      <items count="4">
        <item x="0"/>
        <item x="1"/>
        <item x="2"/>
        <item t="default"/>
      </items>
    </pivotField>
    <pivotField showAll="0">
      <items count="10">
        <item h="1" x="2"/>
        <item h="1" x="3"/>
        <item h="1" x="4"/>
        <item h="1" x="0"/>
        <item h="1" x="1"/>
        <item h="1" x="5"/>
        <item h="1" x="6"/>
        <item x="7"/>
        <item h="1" x="8"/>
        <item t="default"/>
      </items>
    </pivotField>
  </pivotFields>
  <rowFields count="1">
    <field x="8"/>
  </rowFields>
  <rowItems count="2"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me de Energie produite MWh " fld="12" baseField="0" baseItem="0"/>
    <dataField name="Somme de Energie consommée MWh " fld="13" baseField="0" baseItem="0"/>
    <dataField name="Somme de Energie injectée MWh " fld="14" baseField="0" baseItem="0"/>
  </dataFields>
  <formats count="1">
    <format dxfId="17">
      <pivotArea outline="0" collapsedLevelsAreSubtotals="1" fieldPosition="0"/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27E53A-A7BE-45C1-A23A-019457CA023A}" name="Tableau croisé dynamique26" cacheId="2" applyNumberFormats="0" applyBorderFormats="0" applyFontFormats="0" applyPatternFormats="0" applyAlignmentFormats="0" applyWidthHeightFormats="1" dataCaption="Valeurs" updatedVersion="7" minRefreshableVersion="3" useAutoFormatting="1" itemPrintTitles="1" createdVersion="6" indent="0" outline="1" outlineData="1" multipleFieldFilters="0" chartFormat="17">
  <location ref="A3:C11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1">
        <item x="10"/>
        <item f="1" x="26"/>
        <item f="1" x="29"/>
        <item f="1" x="24"/>
        <item f="1" x="21"/>
        <item f="1" x="18"/>
        <item f="1" x="16"/>
        <item f="1" x="14"/>
        <item f="1" x="27"/>
        <item f="1" x="22"/>
        <item f="1" x="19"/>
        <item f="1" x="17"/>
        <item x="5"/>
        <item x="1"/>
        <item x="4"/>
        <item x="7"/>
        <item x="6"/>
        <item x="11"/>
        <item x="9"/>
        <item m="1" x="25"/>
        <item x="2"/>
        <item x="8"/>
        <item x="12"/>
        <item m="1" x="20"/>
        <item m="1" x="23"/>
        <item x="0"/>
        <item m="1" x="13"/>
        <item m="1" x="15"/>
        <item m="1" x="28"/>
        <item x="3"/>
        <item t="default"/>
      </items>
    </pivotField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9">
        <item x="2"/>
        <item x="3"/>
        <item x="4"/>
        <item x="5"/>
        <item x="6"/>
        <item x="0"/>
        <item x="1"/>
        <item h="1" x="7"/>
        <item t="default"/>
      </items>
    </pivotField>
  </pivotFields>
  <rowFields count="1">
    <field x="2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Puissance installée kW" fld="17" baseField="0" baseItem="0"/>
    <dataField name="Somme de Puissance exploitée kW" fld="18" baseField="0" baseItem="0"/>
  </dataFields>
  <formats count="4">
    <format dxfId="13">
      <pivotArea outline="0" collapsedLevelsAreSubtotals="1" fieldPosition="0"/>
    </format>
    <format dxfId="12">
      <pivotArea outline="0" collapsedLevelsAreSubtotals="1" fieldPosition="0"/>
    </format>
    <format dxfId="11">
      <pivotArea outline="0" collapsedLevelsAreSubtotals="1" fieldPosition="0"/>
    </format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BF684-21F7-496D-AF00-3C1CD002DEBE}" name="Tableau croisé dynamique27" cacheId="2" applyNumberFormats="0" applyBorderFormats="0" applyFontFormats="0" applyPatternFormats="0" applyAlignmentFormats="0" applyWidthHeightFormats="1" dataCaption="Valeurs" updatedVersion="7" minRefreshableVersion="3" useAutoFormatting="1" itemPrintTitles="1" createdVersion="6" indent="0" outline="1" outlineData="1" multipleFieldFilters="0" chartFormat="5">
  <location ref="A3:D11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1">
        <item x="10"/>
        <item f="1" x="26"/>
        <item f="1" x="29"/>
        <item f="1" x="24"/>
        <item f="1" x="21"/>
        <item f="1" x="18"/>
        <item f="1" x="16"/>
        <item f="1" x="14"/>
        <item f="1" x="27"/>
        <item f="1" x="22"/>
        <item f="1" x="19"/>
        <item f="1" x="17"/>
        <item x="5"/>
        <item x="1"/>
        <item x="4"/>
        <item x="7"/>
        <item x="6"/>
        <item x="11"/>
        <item x="9"/>
        <item m="1" x="25"/>
        <item x="2"/>
        <item x="8"/>
        <item x="12"/>
        <item m="1" x="20"/>
        <item m="1" x="23"/>
        <item x="0"/>
        <item m="1" x="13"/>
        <item m="1" x="15"/>
        <item m="1" x="28"/>
        <item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axis="axisRow" showAll="0">
      <items count="9">
        <item x="2"/>
        <item x="3"/>
        <item x="4"/>
        <item x="5"/>
        <item x="6"/>
        <item x="0"/>
        <item x="1"/>
        <item h="1" x="7"/>
        <item t="default"/>
      </items>
    </pivotField>
  </pivotFields>
  <rowFields count="1">
    <field x="2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me de Energie produite MWh " fld="19" baseField="0" baseItem="0"/>
    <dataField name="Somme de Energie consommée MWh " fld="20" baseField="0" baseItem="0"/>
    <dataField name="Somme de Energie injectée MWh " fld="21" baseField="0" baseItem="0"/>
  </dataFields>
  <formats count="3">
    <format dxfId="9">
      <pivotArea outline="0" collapsedLevelsAreSubtotals="1" fieldPosition="0"/>
    </format>
    <format dxfId="8">
      <pivotArea outline="0" collapsedLevelsAreSubtotals="1" fieldPosition="0"/>
    </format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0FD794-4148-42D7-91DF-E4D7664C3EF9}" name="Tableau croisé dynamique1" cacheId="2" applyNumberFormats="0" applyBorderFormats="0" applyFontFormats="0" applyPatternFormats="0" applyAlignmentFormats="0" applyWidthHeightFormats="1" dataCaption="Valeurs" updatedVersion="7" minRefreshableVersion="3" useAutoFormatting="1" itemPrintTitles="1" createdVersion="6" indent="0" outline="1" outlineData="1" multipleFieldFilters="0">
  <location ref="A4:E21" firstHeaderRow="0" firstDataRow="1" firstDataCol="1" rowPageCount="1" colPageCount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1">
        <item x="10"/>
        <item h="1" f="1" x="26"/>
        <item h="1" f="1" x="29"/>
        <item h="1" f="1" x="24"/>
        <item h="1" f="1" x="21"/>
        <item h="1" f="1" x="18"/>
        <item h="1" f="1" x="16"/>
        <item h="1" f="1" x="14"/>
        <item h="1" f="1" x="27"/>
        <item h="1" f="1" x="22"/>
        <item h="1" f="1" x="19"/>
        <item h="1" f="1" x="17"/>
        <item x="5"/>
        <item x="1"/>
        <item x="4"/>
        <item x="7"/>
        <item x="6"/>
        <item x="11"/>
        <item x="9"/>
        <item m="1" x="25"/>
        <item x="2"/>
        <item x="8"/>
        <item x="12"/>
        <item h="1" m="1" x="20"/>
        <item h="1" m="1" x="23"/>
        <item h="1" x="0"/>
        <item h="1" m="1" x="13"/>
        <item h="1" m="1" x="15"/>
        <item h="1" m="1" x="28"/>
        <item h="1" x="3"/>
        <item t="default"/>
      </items>
    </pivotField>
    <pivotField axis="axisRow" showAll="0">
      <items count="12">
        <item m="1" x="8"/>
        <item x="1"/>
        <item m="1" x="10"/>
        <item m="1" x="9"/>
        <item m="1" x="7"/>
        <item x="5"/>
        <item x="6"/>
        <item x="3"/>
        <item x="2"/>
        <item x="0"/>
        <item x="4"/>
        <item t="default"/>
      </items>
    </pivotField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axis="axisRow" multipleItemSelectionAllowed="1" showAll="0">
      <items count="4">
        <item x="1"/>
        <item x="0"/>
        <item h="1" x="2"/>
        <item t="default"/>
      </items>
    </pivotField>
    <pivotField axis="axisPage" multipleItemSelectionAllowed="1" showAll="0">
      <items count="9">
        <item x="2"/>
        <item x="3"/>
        <item x="4"/>
        <item x="5"/>
        <item x="6"/>
        <item x="7"/>
        <item x="0"/>
        <item x="1"/>
        <item t="default"/>
      </items>
    </pivotField>
  </pivotFields>
  <rowFields count="2">
    <field x="14"/>
    <field x="22"/>
  </rowFields>
  <rowItems count="17">
    <i>
      <x v="1"/>
    </i>
    <i r="1">
      <x v="1"/>
    </i>
    <i>
      <x v="5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>
      <x v="9"/>
    </i>
    <i r="1">
      <x v="1"/>
    </i>
    <i>
      <x v="10"/>
    </i>
    <i r="1">
      <x/>
    </i>
    <i r="1"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3" hier="-1"/>
  </pageFields>
  <dataFields count="4">
    <dataField name="Somme de Puissance installée kW" fld="17" baseField="0" baseItem="0"/>
    <dataField name="Somme de Puissance exploitée kW" fld="18" baseField="0" baseItem="0"/>
    <dataField name="Somme de Energie produite MWh " fld="19" baseField="0" baseItem="0"/>
    <dataField name="Somme de Energie injectée MWh 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430924-74DC-4D75-B639-0168893F304C}" name="Tableau croisé dynamique5" cacheId="1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13">
  <location ref="A41:H50" firstHeaderRow="1" firstDataRow="2" firstDataCol="1"/>
  <pivotFields count="20">
    <pivotField showAll="0"/>
    <pivotField showAll="0"/>
    <pivotField showAll="0"/>
    <pivotField showAll="0">
      <items count="49">
        <item x="2"/>
        <item x="8"/>
        <item m="1" x="45"/>
        <item x="36"/>
        <item x="6"/>
        <item x="43"/>
        <item x="24"/>
        <item x="3"/>
        <item x="42"/>
        <item x="30"/>
        <item x="1"/>
        <item x="21"/>
        <item x="38"/>
        <item x="15"/>
        <item x="9"/>
        <item x="35"/>
        <item x="29"/>
        <item x="27"/>
        <item x="33"/>
        <item x="32"/>
        <item m="1" x="47"/>
        <item x="14"/>
        <item x="39"/>
        <item m="1" x="46"/>
        <item x="22"/>
        <item x="13"/>
        <item x="20"/>
        <item x="34"/>
        <item x="4"/>
        <item x="7"/>
        <item x="41"/>
        <item x="23"/>
        <item x="12"/>
        <item x="25"/>
        <item x="18"/>
        <item x="19"/>
        <item x="17"/>
        <item x="40"/>
        <item x="26"/>
        <item x="31"/>
        <item x="11"/>
        <item x="10"/>
        <item x="37"/>
        <item x="16"/>
        <item x="0"/>
        <item x="5"/>
        <item x="28"/>
        <item x="44"/>
        <item t="default"/>
      </items>
    </pivotField>
    <pivotField showAll="0"/>
    <pivotField showAll="0"/>
    <pivotField showAll="0"/>
    <pivotField axis="axisCol" showAll="0">
      <items count="8">
        <item x="5"/>
        <item x="1"/>
        <item x="0"/>
        <item x="3"/>
        <item x="2"/>
        <item x="4"/>
        <item x="6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Row" multipleItemSelectionAllowed="1" showAll="0">
      <items count="10">
        <item x="0"/>
        <item x="1"/>
        <item x="2"/>
        <item x="3"/>
        <item x="4"/>
        <item x="5"/>
        <item x="6"/>
        <item h="1" x="8"/>
        <item h="1" x="7"/>
        <item t="default"/>
      </items>
    </pivotField>
    <pivotField showAll="0"/>
    <pivotField showAll="0"/>
    <pivotField showAll="0"/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7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formats count="1">
    <format dxfId="1">
      <pivotArea outline="0" collapsedLevelsAreSubtotals="1" fieldPosition="0"/>
    </format>
  </formats>
  <chartFormats count="6">
    <chartFormat chart="12" format="13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12" format="14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12" format="15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12" format="16" series="1">
      <pivotArea type="data" outline="0" fieldPosition="0">
        <references count="1">
          <reference field="7" count="1" selected="0">
            <x v="3"/>
          </reference>
        </references>
      </pivotArea>
    </chartFormat>
    <chartFormat chart="12" format="17" series="1">
      <pivotArea type="data" outline="0" fieldPosition="0">
        <references count="1">
          <reference field="7" count="1" selected="0">
            <x v="4"/>
          </reference>
        </references>
      </pivotArea>
    </chartFormat>
    <chartFormat chart="12" format="18" series="1">
      <pivotArea type="data" outline="0" fieldPosition="0">
        <references count="1">
          <reference field="7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36309A-8E5C-4F38-8DAB-4229C19CD1F9}" name="Tableau croisé dynamique3" cacheId="1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10">
  <location ref="A25:C33" firstHeaderRow="0" firstDataRow="1" firstDataCol="1"/>
  <pivotFields count="20">
    <pivotField showAll="0"/>
    <pivotField showAll="0"/>
    <pivotField showAll="0"/>
    <pivotField showAll="0">
      <items count="49">
        <item x="2"/>
        <item x="8"/>
        <item m="1" x="45"/>
        <item x="36"/>
        <item x="6"/>
        <item x="43"/>
        <item x="24"/>
        <item x="3"/>
        <item x="42"/>
        <item x="30"/>
        <item x="1"/>
        <item x="21"/>
        <item x="38"/>
        <item x="15"/>
        <item x="9"/>
        <item x="35"/>
        <item x="29"/>
        <item x="27"/>
        <item x="33"/>
        <item x="32"/>
        <item m="1" x="47"/>
        <item x="14"/>
        <item x="39"/>
        <item m="1" x="46"/>
        <item x="22"/>
        <item x="13"/>
        <item x="20"/>
        <item x="34"/>
        <item x="4"/>
        <item x="7"/>
        <item x="41"/>
        <item x="23"/>
        <item x="12"/>
        <item x="25"/>
        <item x="18"/>
        <item x="19"/>
        <item x="17"/>
        <item x="40"/>
        <item x="26"/>
        <item x="31"/>
        <item x="11"/>
        <item x="10"/>
        <item x="37"/>
        <item x="16"/>
        <item x="0"/>
        <item x="5"/>
        <item x="28"/>
        <item x="44"/>
        <item t="default"/>
      </items>
    </pivotField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dataField="1" showAll="0"/>
    <pivotField dataField="1" showAll="0"/>
    <pivotField multipleItemSelectionAllowed="1" showAll="0"/>
    <pivotField axis="axisRow" multipleItemSelectionAllowed="1" showAll="0">
      <items count="10">
        <item x="0"/>
        <item x="1"/>
        <item x="2"/>
        <item x="3"/>
        <item x="4"/>
        <item x="5"/>
        <item x="6"/>
        <item h="1" x="8"/>
        <item h="1" x="7"/>
        <item t="default"/>
      </items>
    </pivotField>
    <pivotField showAll="0"/>
    <pivotField showAll="0"/>
    <pivotField showAll="0"/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Energie consommée MWh " fld="13" baseField="0" baseItem="0"/>
    <dataField name="Somme de Energie injectée MWh " fld="14" baseField="0" baseItem="0"/>
  </dataFields>
  <formats count="1">
    <format dxfId="2">
      <pivotArea outline="0" collapsedLevelsAreSubtotals="1" fieldPosition="0"/>
    </format>
  </formats>
  <chartFormats count="2"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905E0A-2A73-46B1-9F0E-5F7B4E56BB1B}" name="Tableau croisé dynamique12" cacheId="1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27">
  <location ref="A121:M130" firstHeaderRow="1" firstDataRow="2" firstDataCol="1" rowPageCount="1" colPageCount="1"/>
  <pivotFields count="20">
    <pivotField showAll="0"/>
    <pivotField showAll="0"/>
    <pivotField showAll="0"/>
    <pivotField showAll="0">
      <items count="49">
        <item x="2"/>
        <item x="8"/>
        <item m="1" x="45"/>
        <item x="36"/>
        <item x="6"/>
        <item x="43"/>
        <item x="24"/>
        <item x="3"/>
        <item x="42"/>
        <item x="30"/>
        <item x="1"/>
        <item x="21"/>
        <item x="38"/>
        <item x="15"/>
        <item x="9"/>
        <item x="35"/>
        <item x="29"/>
        <item x="27"/>
        <item x="33"/>
        <item x="32"/>
        <item m="1" x="47"/>
        <item x="14"/>
        <item x="39"/>
        <item m="1" x="46"/>
        <item x="22"/>
        <item x="13"/>
        <item x="20"/>
        <item x="34"/>
        <item x="4"/>
        <item x="7"/>
        <item x="41"/>
        <item x="23"/>
        <item x="12"/>
        <item x="25"/>
        <item x="18"/>
        <item x="19"/>
        <item x="17"/>
        <item x="40"/>
        <item x="26"/>
        <item x="31"/>
        <item x="11"/>
        <item x="10"/>
        <item x="37"/>
        <item x="16"/>
        <item x="0"/>
        <item x="5"/>
        <item x="28"/>
        <item x="44"/>
        <item t="default"/>
      </items>
    </pivotField>
    <pivotField showAll="0"/>
    <pivotField showAll="0"/>
    <pivotField axis="axisCol" showAll="0" sortType="descending">
      <items count="14">
        <item x="12"/>
        <item x="4"/>
        <item x="0"/>
        <item x="5"/>
        <item x="11"/>
        <item x="10"/>
        <item x="3"/>
        <item x="8"/>
        <item x="9"/>
        <item x="6"/>
        <item x="1"/>
        <item x="7"/>
        <item x="2"/>
        <item t="default"/>
      </items>
    </pivotField>
    <pivotField axis="axisPage" multipleItemSelectionAllowed="1" showAll="0">
      <items count="8">
        <item h="1" x="5"/>
        <item h="1" x="1"/>
        <item x="0"/>
        <item h="1" x="3"/>
        <item h="1" x="2"/>
        <item h="1" x="4"/>
        <item h="1" x="6"/>
        <item t="default"/>
      </items>
    </pivotField>
    <pivotField multipleItemSelectionAllowed="1" showAll="0"/>
    <pivotField showAll="0"/>
    <pivotField dataField="1" showAll="0"/>
    <pivotField showAll="0"/>
    <pivotField showAll="0"/>
    <pivotField showAll="0"/>
    <pivotField showAll="0"/>
    <pivotField multipleItemSelectionAllowed="1" showAll="0">
      <items count="4">
        <item x="1"/>
        <item x="0"/>
        <item x="2"/>
        <item t="default"/>
      </items>
    </pivotField>
    <pivotField axis="axisRow" multipleItemSelectionAllowed="1" showAll="0">
      <items count="10">
        <item x="0"/>
        <item x="1"/>
        <item x="2"/>
        <item x="3"/>
        <item x="4"/>
        <item x="5"/>
        <item x="6"/>
        <item h="1" x="8"/>
        <item h="1" x="7"/>
        <item t="default"/>
      </items>
    </pivotField>
    <pivotField showAll="0"/>
    <pivotField showAll="0"/>
    <pivotField showAll="0"/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6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 t="grand">
      <x/>
    </i>
  </colItems>
  <pageFields count="1">
    <pageField fld="7" hier="-1"/>
  </pageFields>
  <dataFields count="1">
    <dataField name="Somme de Puissance installée kW" fld="10" baseField="0" baseItem="0"/>
  </dataFields>
  <formats count="1">
    <format dxfId="3">
      <pivotArea outline="0" collapsedLevelsAreSubtotals="1" fieldPosition="0"/>
    </format>
  </formats>
  <chartFormats count="18">
    <chartFormat chart="26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6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6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6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6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6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6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6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6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6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6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6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26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26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26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26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26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6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1ED906-4F9E-44F6-9284-908EFA26FEEF}" name="Tableau croisé dynamique11" cacheId="1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22">
  <location ref="A94:C102" firstHeaderRow="0" firstDataRow="1" firstDataCol="1" rowPageCount="1" colPageCount="1"/>
  <pivotFields count="20">
    <pivotField showAll="0"/>
    <pivotField showAll="0"/>
    <pivotField showAll="0"/>
    <pivotField showAll="0">
      <items count="49">
        <item x="2"/>
        <item x="8"/>
        <item m="1" x="45"/>
        <item x="36"/>
        <item x="6"/>
        <item x="43"/>
        <item x="24"/>
        <item x="3"/>
        <item x="42"/>
        <item x="30"/>
        <item x="1"/>
        <item x="21"/>
        <item x="38"/>
        <item x="15"/>
        <item x="9"/>
        <item x="35"/>
        <item x="29"/>
        <item x="27"/>
        <item x="33"/>
        <item x="32"/>
        <item m="1" x="47"/>
        <item x="14"/>
        <item x="39"/>
        <item m="1" x="46"/>
        <item x="22"/>
        <item x="13"/>
        <item x="20"/>
        <item x="34"/>
        <item x="4"/>
        <item x="7"/>
        <item x="41"/>
        <item x="23"/>
        <item x="12"/>
        <item x="25"/>
        <item x="18"/>
        <item x="19"/>
        <item x="17"/>
        <item x="40"/>
        <item x="26"/>
        <item x="31"/>
        <item x="11"/>
        <item x="10"/>
        <item x="37"/>
        <item x="16"/>
        <item x="0"/>
        <item x="5"/>
        <item x="28"/>
        <item x="44"/>
        <item t="default"/>
      </items>
    </pivotField>
    <pivotField showAll="0"/>
    <pivotField showAll="0"/>
    <pivotField showAll="0"/>
    <pivotField axis="axisPage" multipleItemSelectionAllowed="1" showAll="0">
      <items count="8">
        <item h="1" x="5"/>
        <item h="1" x="1"/>
        <item x="0"/>
        <item h="1" x="3"/>
        <item h="1" x="2"/>
        <item h="1" x="4"/>
        <item h="1" x="6"/>
        <item t="default"/>
      </items>
    </pivotField>
    <pivotField multipleItemSelectionAllowed="1" showAll="0"/>
    <pivotField showAll="0"/>
    <pivotField showAll="0"/>
    <pivotField showAll="0"/>
    <pivotField showAll="0"/>
    <pivotField dataField="1" showAll="0"/>
    <pivotField dataField="1" showAll="0"/>
    <pivotField multipleItemSelectionAllowed="1" showAll="0">
      <items count="4">
        <item x="1"/>
        <item x="0"/>
        <item x="2"/>
        <item t="default"/>
      </items>
    </pivotField>
    <pivotField axis="axisRow" multipleItemSelectionAllowed="1" showAll="0">
      <items count="10">
        <item x="0"/>
        <item x="1"/>
        <item x="2"/>
        <item x="3"/>
        <item x="4"/>
        <item x="5"/>
        <item x="6"/>
        <item h="1" x="8"/>
        <item h="1" x="7"/>
        <item t="default"/>
      </items>
    </pivotField>
    <pivotField showAll="0"/>
    <pivotField showAll="0"/>
    <pivotField showAll="0"/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pageFields count="1">
    <pageField fld="7" hier="-1"/>
  </pageFields>
  <dataFields count="2">
    <dataField name="Somme de Energie consommée MWh " fld="13" baseField="0" baseItem="0"/>
    <dataField name="Somme de Energie injectée MWh " fld="14" baseField="0" baseItem="0"/>
  </dataFields>
  <formats count="1">
    <format dxfId="4">
      <pivotArea outline="0" collapsedLevelsAreSubtotals="1" fieldPosition="0"/>
    </format>
  </formats>
  <chartFormats count="8">
    <chartFormat chart="18" format="0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4"/>
          </reference>
        </references>
      </pivotArea>
    </chartFormat>
    <chartFormat chart="18" format="5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5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CE387-05C2-4B72-A638-A89E32155C3E}" name="Tableau croisé dynamique9" cacheId="1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19">
  <location ref="A72:G81" firstHeaderRow="1" firstDataRow="2" firstDataCol="1"/>
  <pivotFields count="20">
    <pivotField showAll="0"/>
    <pivotField showAll="0"/>
    <pivotField showAll="0"/>
    <pivotField showAll="0">
      <items count="49">
        <item x="2"/>
        <item x="8"/>
        <item m="1" x="45"/>
        <item x="36"/>
        <item x="6"/>
        <item x="43"/>
        <item x="24"/>
        <item x="3"/>
        <item x="42"/>
        <item x="30"/>
        <item x="1"/>
        <item x="21"/>
        <item x="38"/>
        <item x="15"/>
        <item x="9"/>
        <item x="35"/>
        <item x="29"/>
        <item x="27"/>
        <item x="33"/>
        <item x="32"/>
        <item m="1" x="47"/>
        <item x="14"/>
        <item x="39"/>
        <item m="1" x="46"/>
        <item x="22"/>
        <item x="13"/>
        <item x="20"/>
        <item x="34"/>
        <item x="4"/>
        <item x="7"/>
        <item x="41"/>
        <item x="23"/>
        <item x="12"/>
        <item x="25"/>
        <item x="18"/>
        <item x="19"/>
        <item x="17"/>
        <item x="40"/>
        <item x="26"/>
        <item x="31"/>
        <item x="11"/>
        <item x="10"/>
        <item x="37"/>
        <item x="16"/>
        <item x="0"/>
        <item x="5"/>
        <item x="28"/>
        <item x="44"/>
        <item t="default"/>
      </items>
    </pivotField>
    <pivotField showAll="0"/>
    <pivotField showAll="0"/>
    <pivotField showAll="0"/>
    <pivotField axis="axisCol" showAll="0">
      <items count="8">
        <item x="5"/>
        <item x="1"/>
        <item x="0"/>
        <item h="1" x="3"/>
        <item x="2"/>
        <item x="4"/>
        <item x="6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dataField="1" showAll="0"/>
    <pivotField multipleItemSelectionAllowed="1" showAll="0"/>
    <pivotField axis="axisRow" multipleItemSelectionAllowed="1" showAll="0">
      <items count="10">
        <item x="0"/>
        <item x="1"/>
        <item x="2"/>
        <item x="3"/>
        <item x="4"/>
        <item x="5"/>
        <item x="6"/>
        <item h="1" x="8"/>
        <item h="1" x="7"/>
        <item t="default"/>
      </items>
    </pivotField>
    <pivotField showAll="0"/>
    <pivotField showAll="0"/>
    <pivotField showAll="0"/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7"/>
  </colFields>
  <colItems count="6">
    <i>
      <x/>
    </i>
    <i>
      <x v="1"/>
    </i>
    <i>
      <x v="2"/>
    </i>
    <i>
      <x v="4"/>
    </i>
    <i>
      <x v="5"/>
    </i>
    <i t="grand">
      <x/>
    </i>
  </colItems>
  <dataFields count="1">
    <dataField name="Somme de Energie injectée MWh " fld="14" baseField="0" baseItem="0"/>
  </dataFields>
  <formats count="1">
    <format dxfId="5">
      <pivotArea outline="0" collapsedLevelsAreSubtotals="1" fieldPosition="0"/>
    </format>
  </formats>
  <chartFormats count="6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8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324D26-3E16-4683-BEDF-623F048EB6A7}" name="Tableau croisé dynamique7" cacheId="1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17">
  <location ref="A58:G67" firstHeaderRow="1" firstDataRow="2" firstDataCol="1"/>
  <pivotFields count="20">
    <pivotField showAll="0"/>
    <pivotField showAll="0"/>
    <pivotField showAll="0"/>
    <pivotField showAll="0">
      <items count="49">
        <item x="2"/>
        <item x="8"/>
        <item m="1" x="45"/>
        <item x="36"/>
        <item x="6"/>
        <item x="43"/>
        <item x="24"/>
        <item x="3"/>
        <item x="42"/>
        <item x="30"/>
        <item x="1"/>
        <item x="21"/>
        <item x="38"/>
        <item x="15"/>
        <item x="9"/>
        <item x="35"/>
        <item x="29"/>
        <item x="27"/>
        <item x="33"/>
        <item x="32"/>
        <item m="1" x="47"/>
        <item x="14"/>
        <item x="39"/>
        <item m="1" x="46"/>
        <item x="22"/>
        <item x="13"/>
        <item x="20"/>
        <item x="34"/>
        <item x="4"/>
        <item x="7"/>
        <item x="41"/>
        <item x="23"/>
        <item x="12"/>
        <item x="25"/>
        <item x="18"/>
        <item x="19"/>
        <item x="17"/>
        <item x="40"/>
        <item x="26"/>
        <item x="31"/>
        <item x="11"/>
        <item x="10"/>
        <item x="37"/>
        <item x="16"/>
        <item x="0"/>
        <item x="5"/>
        <item x="28"/>
        <item x="44"/>
        <item t="default"/>
      </items>
    </pivotField>
    <pivotField showAll="0"/>
    <pivotField showAll="0"/>
    <pivotField showAll="0"/>
    <pivotField axis="axisCol" showAll="0">
      <items count="8">
        <item x="5"/>
        <item x="1"/>
        <item x="0"/>
        <item h="1" x="3"/>
        <item x="2"/>
        <item x="4"/>
        <item x="6"/>
        <item t="default"/>
      </items>
    </pivotField>
    <pivotField multipleItemSelectionAllowed="1" showAll="0"/>
    <pivotField showAll="0"/>
    <pivotField showAll="0"/>
    <pivotField showAll="0"/>
    <pivotField showAll="0"/>
    <pivotField dataField="1" showAll="0"/>
    <pivotField showAll="0"/>
    <pivotField multipleItemSelectionAllowed="1" showAll="0"/>
    <pivotField axis="axisRow" multipleItemSelectionAllowed="1" showAll="0">
      <items count="10">
        <item x="0"/>
        <item x="1"/>
        <item x="2"/>
        <item x="3"/>
        <item x="4"/>
        <item x="5"/>
        <item x="6"/>
        <item h="1" x="8"/>
        <item h="1" x="7"/>
        <item t="default"/>
      </items>
    </pivotField>
    <pivotField showAll="0"/>
    <pivotField showAll="0"/>
    <pivotField showAll="0"/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7"/>
  </colFields>
  <colItems count="6">
    <i>
      <x/>
    </i>
    <i>
      <x v="1"/>
    </i>
    <i>
      <x v="2"/>
    </i>
    <i>
      <x v="4"/>
    </i>
    <i>
      <x v="5"/>
    </i>
    <i t="grand">
      <x/>
    </i>
  </colItems>
  <dataFields count="1">
    <dataField name="Somme de Energie consommée MWh " fld="13" baseField="0" baseItem="0"/>
  </dataFields>
  <formats count="1">
    <format dxfId="6">
      <pivotArea outline="0" collapsedLevelsAreSubtotals="1" fieldPosition="0"/>
    </format>
  </formats>
  <chartFormats count="6"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District6" xr10:uid="{B89748C4-1E2B-4974-85AF-6357723BDA59}" sourceName="District">
  <pivotTables>
    <pivotTable tabId="50" name="Tableau croisé dynamique1"/>
  </pivotTables>
  <data>
    <tabular pivotCacheId="1049417438">
      <items count="48">
        <i x="35" s="1"/>
        <i x="20" s="1"/>
        <i x="19" s="1"/>
        <i x="41" s="1" nd="1"/>
        <i x="16" s="1" nd="1"/>
        <i x="45" s="1" nd="1"/>
        <i x="38" s="1" nd="1"/>
        <i x="15" s="1" nd="1"/>
        <i x="40" s="1" nd="1"/>
        <i x="31" s="1" nd="1"/>
        <i x="28" s="1" nd="1"/>
        <i x="43" s="1" nd="1"/>
        <i x="36" s="1" nd="1"/>
        <i x="27" s="1" nd="1"/>
        <i x="3" s="1" nd="1"/>
        <i x="5" s="1" nd="1"/>
        <i x="1" s="1" nd="1"/>
        <i x="17" s="1" nd="1"/>
        <i x="24" s="1" nd="1"/>
        <i x="21" s="1" nd="1"/>
        <i x="34" s="1" nd="1"/>
        <i x="22" s="1" nd="1"/>
        <i x="18" s="1" nd="1"/>
        <i x="47" s="1" nd="1"/>
        <i x="6" s="1" nd="1"/>
        <i x="12" s="1" nd="1"/>
        <i x="46" s="1" nd="1"/>
        <i x="30" s="1" nd="1"/>
        <i x="13" s="1" nd="1"/>
        <i x="2" s="1" nd="1"/>
        <i x="4" s="1" nd="1"/>
        <i x="39" s="1" nd="1"/>
        <i x="23" s="1" nd="1"/>
        <i x="33" s="1" nd="1"/>
        <i x="9" s="1" nd="1"/>
        <i x="8" s="1" nd="1"/>
        <i x="14" s="1" nd="1"/>
        <i x="25" s="1" nd="1"/>
        <i x="32" s="1" nd="1"/>
        <i x="11" s="1" nd="1"/>
        <i x="37" s="1" nd="1"/>
        <i x="42" s="1" nd="1"/>
        <i x="26" s="1" nd="1"/>
        <i x="29" s="1" nd="1"/>
        <i x="7" s="1" nd="1"/>
        <i x="0" s="1" nd="1"/>
        <i x="10" s="1" nd="1"/>
        <i x="44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Région6" xr10:uid="{EE20FC57-A85D-4204-8A94-59E653B60875}" sourceName="Région">
  <pivotTables>
    <pivotTable tabId="50" name="Tableau croisé dynamique1"/>
  </pivotTables>
  <data>
    <tabular pivotCacheId="1049417438">
      <items count="8">
        <i x="5"/>
        <i x="0" s="1"/>
        <i x="6"/>
        <i x="2"/>
        <i x="3"/>
        <i x="1"/>
        <i x="4"/>
        <i x="7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ype_d_activité" xr10:uid="{F1F7F657-DB7C-438C-906F-99D4DCB61EE5}" sourceName="Type d'activité">
  <pivotTables>
    <pivotTable tabId="50" name="Tableau croisé dynamique1"/>
  </pivotTables>
  <data>
    <tabular pivotCacheId="1049417438">
      <items count="13">
        <i x="10" s="1"/>
        <i x="0"/>
        <i x="8"/>
        <i x="1"/>
        <i x="9"/>
        <i x="2"/>
        <i x="4"/>
        <i x="7"/>
        <i x="5"/>
        <i x="11"/>
        <i x="3"/>
        <i x="6"/>
        <i x="12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ype_de_client6" xr10:uid="{27DFABBE-C9E3-45C2-BF4D-CFA82187ADD6}" sourceName="Type de client">
  <pivotTables>
    <pivotTable tabId="50" name="Tableau croisé dynamique1"/>
  </pivotTables>
  <data>
    <tabular pivotCacheId="1049417438">
      <items count="7">
        <i x="3" s="1"/>
        <i x="5" s="1" nd="1"/>
        <i x="4" s="1" nd="1"/>
        <i x="2" s="1" nd="1"/>
        <i x="1" s="1" nd="1"/>
        <i x="0" s="1" nd="1"/>
        <i x="6" s="1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ynchronisé6" xr10:uid="{D7F3B73B-A8F3-4A3E-9C67-BCF093CAE404}" sourceName="Synchronisé">
  <pivotTables>
    <pivotTable tabId="50" name="Tableau croisé dynamique1"/>
  </pivotTables>
  <data>
    <tabular pivotCacheId="1049417438">
      <items count="3">
        <i x="1" s="1"/>
        <i x="0" s="1" nd="1"/>
        <i x="2" s="1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Année6" xr10:uid="{E4AB76C6-9BD7-445A-B7A9-2F0E54262295}" sourceName="Année">
  <pivotTables>
    <pivotTable tabId="50" name="Tableau croisé dynamique1"/>
  </pivotTables>
  <data>
    <tabular pivotCacheId="1049417438">
      <items count="9">
        <i x="0" s="1"/>
        <i x="1" s="1"/>
        <i x="5" s="1"/>
        <i x="6" s="1"/>
        <i x="7" s="1"/>
        <i x="2" s="1" nd="1"/>
        <i x="3" s="1" nd="1"/>
        <i x="4" s="1" nd="1"/>
        <i x="8" nd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District7" xr10:uid="{8102BB2D-FCF9-4892-AB8D-19E4A570AFD8}" sourceName="District">
  <pivotTables>
    <pivotTable tabId="43" name="Tableau croisé dynamique1"/>
  </pivotTables>
  <data>
    <tabular pivotCacheId="1049417438">
      <items count="48">
        <i x="2" s="1"/>
        <i x="41" nd="1"/>
        <i x="16" nd="1"/>
        <i x="45" nd="1"/>
        <i x="38" nd="1"/>
        <i x="15" nd="1"/>
        <i x="40" nd="1"/>
        <i x="31" nd="1"/>
        <i x="28" nd="1"/>
        <i x="43" nd="1"/>
        <i x="36" nd="1"/>
        <i x="27" nd="1"/>
        <i x="3" nd="1"/>
        <i x="5" nd="1"/>
        <i x="1" nd="1"/>
        <i x="17" nd="1"/>
        <i x="24" nd="1"/>
        <i x="21" nd="1"/>
        <i x="34" nd="1"/>
        <i x="22" nd="1"/>
        <i x="18" nd="1"/>
        <i x="47" nd="1"/>
        <i x="6" nd="1"/>
        <i x="12" nd="1"/>
        <i x="46" nd="1"/>
        <i x="30" nd="1"/>
        <i x="13" nd="1"/>
        <i x="4" nd="1"/>
        <i x="39" nd="1"/>
        <i x="35" nd="1"/>
        <i x="20" nd="1"/>
        <i x="23" nd="1"/>
        <i x="33" nd="1"/>
        <i x="19" nd="1"/>
        <i x="9" nd="1"/>
        <i x="8" nd="1"/>
        <i x="14" nd="1"/>
        <i x="25" nd="1"/>
        <i x="32" nd="1"/>
        <i x="11" nd="1"/>
        <i x="37" nd="1"/>
        <i x="42" nd="1"/>
        <i x="26" nd="1"/>
        <i x="29" nd="1"/>
        <i x="7" nd="1"/>
        <i x="0" nd="1"/>
        <i x="10" nd="1"/>
        <i x="44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Région7" xr10:uid="{7F4D74FA-D8F9-44AF-AE1C-52BCE6F35283}" sourceName="Région">
  <pivotTables>
    <pivotTable tabId="43" name="Tableau croisé dynamique1"/>
  </pivotTables>
  <data>
    <tabular pivotCacheId="1049417438">
      <items count="8">
        <i x="2" s="1"/>
        <i x="5" nd="1"/>
        <i x="0" nd="1"/>
        <i x="6" nd="1"/>
        <i x="3" nd="1"/>
        <i x="1" nd="1"/>
        <i x="4" nd="1"/>
        <i x="7" nd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ype_d_activité1" xr10:uid="{7299F251-B59A-4134-867B-A554132D9075}" sourceName="Type d'activité">
  <pivotTables>
    <pivotTable tabId="43" name="Tableau croisé dynamique1"/>
  </pivotTables>
  <data>
    <tabular pivotCacheId="1049417438">
      <items count="13">
        <i x="6" s="1"/>
        <i x="10" nd="1"/>
        <i x="0" nd="1"/>
        <i x="8" nd="1"/>
        <i x="1" nd="1"/>
        <i x="9" nd="1"/>
        <i x="2" nd="1"/>
        <i x="4" nd="1"/>
        <i x="7" nd="1"/>
        <i x="5" nd="1"/>
        <i x="11" nd="1"/>
        <i x="3" nd="1"/>
        <i x="12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ype_de_client7" xr10:uid="{FA9CBEC3-669E-4988-A2F3-5D25F7A4246B}" sourceName="Type de client">
  <pivotTables>
    <pivotTable tabId="43" name="Tableau croisé dynamique1"/>
  </pivotTables>
  <data>
    <tabular pivotCacheId="1049417438">
      <items count="7">
        <i x="2" s="1"/>
        <i x="5" nd="1"/>
        <i x="4" nd="1"/>
        <i x="3" nd="1"/>
        <i x="1" nd="1"/>
        <i x="0" nd="1"/>
        <i x="6" nd="1"/>
      </items>
    </tabular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ynchronisé7" xr10:uid="{08A6C1FC-50C6-4B40-8CD7-65644FFCF6E3}" sourceName="Synchronisé">
  <pivotTables>
    <pivotTable tabId="43" name="Tableau croisé dynamique1"/>
  </pivotTables>
  <data>
    <tabular pivotCacheId="1049417438">
      <items count="3">
        <i x="0" s="1"/>
        <i x="1" nd="1"/>
        <i x="2" nd="1"/>
      </items>
    </tabular>
  </data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Année7" xr10:uid="{56537635-D9DE-4F35-B9B6-6E0F42C4BEDA}" sourceName="Année">
  <pivotTables>
    <pivotTable tabId="43" name="Tableau croisé dynamique1"/>
  </pivotTables>
  <data>
    <tabular pivotCacheId="1049417438">
      <items count="9">
        <i x="2" s="1"/>
        <i x="3" s="1"/>
        <i x="4" s="1"/>
        <i x="0" s="1"/>
        <i x="1" s="1"/>
        <i x="5" s="1" nd="1"/>
        <i x="6" s="1" nd="1"/>
        <i x="7" s="1" nd="1"/>
        <i x="8" s="1" nd="1"/>
      </items>
    </tabular>
  </data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District" xr10:uid="{74E110E3-0C39-4C76-8B19-0432B72E334F}" sourceName="District">
  <pivotTables>
    <pivotTable tabId="46" name="Tableau croisé dynamique2"/>
  </pivotTables>
  <data>
    <tabular pivotCacheId="1049417438">
      <items count="48">
        <i x="41" s="1"/>
        <i x="16" s="1"/>
        <i x="38" s="1"/>
        <i x="15" s="1"/>
        <i x="40" s="1"/>
        <i x="28" s="1"/>
        <i x="43" s="1"/>
        <i x="36" s="1"/>
        <i x="27" s="1"/>
        <i x="5" s="1"/>
        <i x="1" s="1"/>
        <i x="24" s="1"/>
        <i x="21" s="1"/>
        <i x="34" s="1"/>
        <i x="22" s="1"/>
        <i x="18" s="1"/>
        <i x="6" s="1"/>
        <i x="12" s="1"/>
        <i x="13" s="1"/>
        <i x="4" s="1"/>
        <i x="39" s="1"/>
        <i x="35" s="1"/>
        <i x="20" s="1"/>
        <i x="23" s="1"/>
        <i x="33" s="1"/>
        <i x="19" s="1"/>
        <i x="9" s="1"/>
        <i x="8" s="1"/>
        <i x="14" s="1"/>
        <i x="25" s="1"/>
        <i x="32" s="1"/>
        <i x="11" s="1"/>
        <i x="37" s="1"/>
        <i x="26" s="1"/>
        <i x="29" s="1"/>
        <i x="7" s="1"/>
        <i x="0" s="1"/>
        <i x="10" s="1"/>
        <i x="45" s="1" nd="1"/>
        <i x="31" s="1" nd="1"/>
        <i x="3" s="1" nd="1"/>
        <i x="17" s="1" nd="1"/>
        <i x="47" s="1" nd="1"/>
        <i x="46" s="1" nd="1"/>
        <i x="30" s="1" nd="1"/>
        <i x="2" s="1" nd="1"/>
        <i x="42" s="1" nd="1"/>
        <i x="44" s="1" nd="1"/>
      </items>
    </tabular>
  </data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Région" xr10:uid="{673CA704-B735-4448-826E-C322C45BED9D}" sourceName="Région">
  <pivotTables>
    <pivotTable tabId="46" name="Tableau croisé dynamique2"/>
  </pivotTables>
  <data>
    <tabular pivotCacheId="1049417438">
      <items count="8">
        <i x="5" s="1"/>
        <i x="0" s="1"/>
        <i x="6" s="1"/>
        <i x="2" s="1"/>
        <i x="3" s="1"/>
        <i x="1" s="1"/>
        <i x="4" s="1"/>
        <i x="7" s="1" nd="1"/>
      </items>
    </tabular>
  </data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ype_d_activité2" xr10:uid="{F137B522-07DC-4777-BBF5-C2A8D62D5506}" sourceName="Type d'activité">
  <pivotTables>
    <pivotTable tabId="46" name="Tableau croisé dynamique2"/>
  </pivotTables>
  <data>
    <tabular pivotCacheId="1049417438">
      <items count="13">
        <i x="10" s="1"/>
        <i x="0" s="1"/>
        <i x="8" s="1"/>
        <i x="1" s="1"/>
        <i x="9" s="1"/>
        <i x="2" s="1"/>
        <i x="4" s="1"/>
        <i x="7" s="1"/>
        <i x="5" s="1"/>
        <i x="11" s="1"/>
        <i x="3" s="1"/>
        <i x="6" s="1"/>
        <i x="12" s="1" nd="1"/>
      </items>
    </tabular>
  </data>
</slicerCacheDefinition>
</file>

<file path=xl/slicerCaches/slicerCache1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ype_de_client" xr10:uid="{CDB9AE6E-53F4-4128-BEE0-B99040029B11}" sourceName="Type de client">
  <pivotTables>
    <pivotTable tabId="46" name="Tableau croisé dynamique2"/>
  </pivotTables>
  <data>
    <tabular pivotCacheId="1049417438">
      <items count="7">
        <i x="5" s="1"/>
        <i x="4" s="1"/>
        <i x="3" s="1"/>
        <i x="2" s="1"/>
        <i x="1" s="1"/>
        <i x="0" s="1"/>
        <i x="6" s="1" nd="1"/>
      </items>
    </tabular>
  </data>
</slicerCacheDefinition>
</file>

<file path=xl/slicerCaches/slicerCache1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ynchronisé" xr10:uid="{6DF23ED6-84A5-411F-A0CC-768534DC7D63}" sourceName="Synchronisé">
  <pivotTables>
    <pivotTable tabId="46" name="Tableau croisé dynamique2"/>
  </pivotTables>
  <data>
    <tabular pivotCacheId="1049417438">
      <items count="3">
        <i x="0" s="1"/>
        <i x="1" s="1"/>
        <i x="2" s="1" nd="1"/>
      </items>
    </tabular>
  </data>
</slicerCacheDefinition>
</file>

<file path=xl/slicerCaches/slicerCache1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Année" xr10:uid="{A5784B57-80D3-4B11-80CE-62254D3BE48C}" sourceName="Année">
  <pivotTables>
    <pivotTable tabId="46" name="Tableau croisé dynamique2"/>
  </pivotTables>
  <data>
    <tabular pivotCacheId="1049417438">
      <items count="9">
        <i x="2"/>
        <i x="3"/>
        <i x="4"/>
        <i x="0"/>
        <i x="1"/>
        <i x="5"/>
        <i x="6"/>
        <i x="7" s="1"/>
        <i x="8" nd="1"/>
      </items>
    </tabular>
  </data>
</slicerCacheDefinition>
</file>

<file path=xl/slicerCaches/slicerCache1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District8" xr10:uid="{5AF69960-E7F5-49CF-BED4-5C10E16737D5}" sourceName="District">
  <pivotTables>
    <pivotTable tabId="46" name="Tableau croisé dynamique3"/>
  </pivotTables>
  <data>
    <tabular pivotCacheId="1049417438">
      <items count="48">
        <i x="41" s="1"/>
        <i x="16" s="1"/>
        <i x="38" s="1"/>
        <i x="15" s="1"/>
        <i x="40" s="1"/>
        <i x="28" s="1"/>
        <i x="43" s="1"/>
        <i x="36" s="1"/>
        <i x="27" s="1"/>
        <i x="5" s="1"/>
        <i x="1" s="1"/>
        <i x="24" s="1"/>
        <i x="21" s="1"/>
        <i x="34" s="1"/>
        <i x="22" s="1"/>
        <i x="18" s="1"/>
        <i x="6" s="1"/>
        <i x="12" s="1"/>
        <i x="13" s="1"/>
        <i x="4" s="1"/>
        <i x="39" s="1"/>
        <i x="35" s="1"/>
        <i x="20" s="1"/>
        <i x="23" s="1"/>
        <i x="33" s="1"/>
        <i x="19" s="1"/>
        <i x="9" s="1"/>
        <i x="8" s="1"/>
        <i x="14" s="1"/>
        <i x="25" s="1"/>
        <i x="32" s="1"/>
        <i x="11" s="1"/>
        <i x="37" s="1"/>
        <i x="26" s="1"/>
        <i x="29" s="1"/>
        <i x="7" s="1"/>
        <i x="0" s="1"/>
        <i x="10" s="1"/>
        <i x="45" s="1" nd="1"/>
        <i x="31" s="1" nd="1"/>
        <i x="3" s="1" nd="1"/>
        <i x="17" s="1" nd="1"/>
        <i x="47" s="1" nd="1"/>
        <i x="46" s="1" nd="1"/>
        <i x="30" s="1" nd="1"/>
        <i x="2" s="1" nd="1"/>
        <i x="42" s="1" nd="1"/>
        <i x="44" s="1" nd="1"/>
      </items>
    </tabular>
  </data>
</slicerCacheDefinition>
</file>

<file path=xl/slicerCaches/slicerCache2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Région8" xr10:uid="{7F85ABCE-1ACE-40EB-AFCB-C22706B34F31}" sourceName="Région">
  <pivotTables>
    <pivotTable tabId="46" name="Tableau croisé dynamique3"/>
  </pivotTables>
  <data>
    <tabular pivotCacheId="1049417438">
      <items count="8">
        <i x="5" s="1"/>
        <i x="0" s="1"/>
        <i x="6" s="1"/>
        <i x="2" s="1"/>
        <i x="3" s="1"/>
        <i x="1" s="1"/>
        <i x="4" s="1"/>
        <i x="7" s="1" nd="1"/>
      </items>
    </tabular>
  </data>
</slicerCacheDefinition>
</file>

<file path=xl/slicerCaches/slicerCache2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ype_d_activité3" xr10:uid="{13462213-604C-4B3A-9C29-93E0D6DA5C3F}" sourceName="Type d'activité">
  <pivotTables>
    <pivotTable tabId="46" name="Tableau croisé dynamique3"/>
  </pivotTables>
  <data>
    <tabular pivotCacheId="1049417438">
      <items count="13">
        <i x="10" s="1"/>
        <i x="0" s="1"/>
        <i x="8" s="1"/>
        <i x="1" s="1"/>
        <i x="9" s="1"/>
        <i x="2" s="1"/>
        <i x="4" s="1"/>
        <i x="7" s="1"/>
        <i x="5" s="1"/>
        <i x="11" s="1"/>
        <i x="3" s="1"/>
        <i x="6" s="1"/>
        <i x="12" s="1" nd="1"/>
      </items>
    </tabular>
  </data>
</slicerCacheDefinition>
</file>

<file path=xl/slicerCaches/slicerCache2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ype_de_client8" xr10:uid="{3BC873DC-D81A-4033-B8EB-609B8A613CDB}" sourceName="Type de client">
  <pivotTables>
    <pivotTable tabId="46" name="Tableau croisé dynamique3"/>
  </pivotTables>
  <data>
    <tabular pivotCacheId="1049417438">
      <items count="7">
        <i x="5" s="1"/>
        <i x="4" s="1"/>
        <i x="3" s="1"/>
        <i x="2" s="1"/>
        <i x="1" s="1"/>
        <i x="0" s="1"/>
        <i x="6" s="1" nd="1"/>
      </items>
    </tabular>
  </data>
</slicerCacheDefinition>
</file>

<file path=xl/slicerCaches/slicerCache2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ynchronisé8" xr10:uid="{7CDA209C-FBDE-4E91-863D-23B2EF0CA691}" sourceName="Synchronisé">
  <pivotTables>
    <pivotTable tabId="46" name="Tableau croisé dynamique3"/>
  </pivotTables>
  <data>
    <tabular pivotCacheId="1049417438">
      <items count="3">
        <i x="0" s="1"/>
        <i x="1" s="1"/>
        <i x="2" s="1" nd="1"/>
      </items>
    </tabular>
  </data>
</slicerCacheDefinition>
</file>

<file path=xl/slicerCaches/slicerCache2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Année8" xr10:uid="{D4ED9400-4663-4498-B140-016B50BA00AE}" sourceName="Année">
  <pivotTables>
    <pivotTable tabId="46" name="Tableau croisé dynamique3"/>
  </pivotTables>
  <data>
    <tabular pivotCacheId="1049417438">
      <items count="9">
        <i x="2"/>
        <i x="3"/>
        <i x="4"/>
        <i x="0"/>
        <i x="1"/>
        <i x="5"/>
        <i x="6" s="1"/>
        <i x="7"/>
        <i x="8" nd="1"/>
      </items>
    </tabular>
  </data>
</slicerCacheDefinition>
</file>

<file path=xl/slicerCaches/slicerCache2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District9" xr10:uid="{E7B60539-2CDE-464C-942F-F943C0FDE948}" sourceName="District">
  <pivotTables>
    <pivotTable tabId="45" name="Tableau croisé dynamique4"/>
  </pivotTables>
  <data>
    <tabular pivotCacheId="1049417438">
      <items count="48">
        <i x="16" s="1"/>
        <i x="15" s="1"/>
        <i x="5" s="1"/>
        <i x="17" s="1"/>
        <i x="21" s="1"/>
        <i x="18" s="1"/>
        <i x="6" s="1"/>
        <i x="12" s="1"/>
        <i x="13" s="1"/>
        <i x="2" s="1"/>
        <i x="4" s="1"/>
        <i x="20" s="1"/>
        <i x="19" s="1"/>
        <i x="14" s="1"/>
        <i x="11" s="1"/>
        <i x="7" s="1"/>
        <i x="0" s="1"/>
        <i x="41" s="1" nd="1"/>
        <i x="45" s="1" nd="1"/>
        <i x="38" s="1" nd="1"/>
        <i x="40" s="1" nd="1"/>
        <i x="31" s="1" nd="1"/>
        <i x="28" s="1" nd="1"/>
        <i x="43" s="1" nd="1"/>
        <i x="36" s="1" nd="1"/>
        <i x="27" s="1" nd="1"/>
        <i x="3" s="1" nd="1"/>
        <i x="1" s="1" nd="1"/>
        <i x="24" s="1" nd="1"/>
        <i x="34" s="1" nd="1"/>
        <i x="22" s="1" nd="1"/>
        <i x="47" s="1" nd="1"/>
        <i x="46" s="1" nd="1"/>
        <i x="30" s="1" nd="1"/>
        <i x="39" s="1" nd="1"/>
        <i x="35" s="1" nd="1"/>
        <i x="23" s="1" nd="1"/>
        <i x="33" s="1" nd="1"/>
        <i x="9" s="1" nd="1"/>
        <i x="8" s="1" nd="1"/>
        <i x="25" s="1" nd="1"/>
        <i x="32" s="1" nd="1"/>
        <i x="37" s="1" nd="1"/>
        <i x="42" s="1" nd="1"/>
        <i x="26" s="1" nd="1"/>
        <i x="29" s="1" nd="1"/>
        <i x="10" s="1" nd="1"/>
        <i x="44" s="1" nd="1"/>
      </items>
    </tabular>
  </data>
</slicerCacheDefinition>
</file>

<file path=xl/slicerCaches/slicerCache2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Région9" xr10:uid="{E2998E93-E727-4EF5-97EB-5C866699F1CD}" sourceName="Région">
  <pivotTables>
    <pivotTable tabId="45" name="Tableau croisé dynamique4"/>
  </pivotTables>
  <data>
    <tabular pivotCacheId="1049417438">
      <items count="8">
        <i x="5" s="1"/>
        <i x="0" s="1"/>
        <i x="6" s="1"/>
        <i x="2" s="1"/>
        <i x="3" s="1"/>
        <i x="1" s="1"/>
        <i x="4" s="1"/>
        <i x="7" s="1" nd="1"/>
      </items>
    </tabular>
  </data>
</slicerCacheDefinition>
</file>

<file path=xl/slicerCaches/slicerCache2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ype_d_activité4" xr10:uid="{3597402C-C7FC-441A-B47B-327444B17AA4}" sourceName="Type d'activité">
  <pivotTables>
    <pivotTable tabId="45" name="Tableau croisé dynamique4"/>
  </pivotTables>
  <data>
    <tabular pivotCacheId="1049417438">
      <items count="13">
        <i x="8" s="1"/>
        <i x="1" s="1"/>
        <i x="4" s="1"/>
        <i x="7" s="1"/>
        <i x="6" s="1"/>
        <i x="10" s="1" nd="1"/>
        <i x="0" s="1" nd="1"/>
        <i x="9" s="1" nd="1"/>
        <i x="2" s="1" nd="1"/>
        <i x="5" s="1" nd="1"/>
        <i x="11" s="1" nd="1"/>
        <i x="3" s="1" nd="1"/>
        <i x="12" s="1" nd="1"/>
      </items>
    </tabular>
  </data>
</slicerCacheDefinition>
</file>

<file path=xl/slicerCaches/slicerCache2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ype_de_client9" xr10:uid="{0EF5C176-49CD-44DC-8918-D6ABDF908EBC}" sourceName="Type de client">
  <pivotTables>
    <pivotTable tabId="45" name="Tableau croisé dynamique4"/>
  </pivotTables>
  <data>
    <tabular pivotCacheId="1049417438">
      <items count="7">
        <i x="3"/>
        <i x="2" s="1"/>
        <i x="1"/>
        <i x="0"/>
        <i x="5" nd="1"/>
        <i x="4" nd="1"/>
        <i x="6" nd="1"/>
      </items>
    </tabular>
  </data>
</slicerCacheDefinition>
</file>

<file path=xl/slicerCaches/slicerCache2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ynchronisé9" xr10:uid="{0EEADAD7-7DA8-4786-8C67-5AE5D574044E}" sourceName="Synchronisé">
  <pivotTables>
    <pivotTable tabId="45" name="Tableau croisé dynamique4"/>
  </pivotTables>
  <data>
    <tabular pivotCacheId="1049417438">
      <items count="3">
        <i x="0" s="1"/>
        <i x="1"/>
        <i x="2" nd="1"/>
      </items>
    </tabular>
  </data>
</slicerCacheDefinition>
</file>

<file path=xl/slicerCaches/slicerCache3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Année9" xr10:uid="{092CF643-36BF-416B-B4B4-53960207CAB0}" sourceName="Année">
  <pivotTables>
    <pivotTable tabId="45" name="Tableau croisé dynamique4"/>
  </pivotTables>
  <data>
    <tabular pivotCacheId="1049417438">
      <items count="9">
        <i x="2" s="1"/>
        <i x="3" s="1"/>
        <i x="4" s="1"/>
        <i x="0" s="1"/>
        <i x="1" s="1"/>
        <i x="5" s="1"/>
        <i x="6" s="1"/>
        <i x="7" s="1"/>
        <i x="8" s="1" nd="1"/>
      </items>
    </tabular>
  </data>
</slicerCacheDefinition>
</file>

<file path=xl/slicerCaches/slicerCache3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District4" xr10:uid="{F23A26F4-959F-4CB8-9FA2-9E56765D9CD8}" sourceName="District">
  <pivotTables>
    <pivotTable tabId="47" name="Tableau croisé dynamique5"/>
  </pivotTables>
  <data>
    <tabular pivotCacheId="1049417438">
      <items count="48">
        <i x="41" s="1"/>
        <i x="16" s="1"/>
        <i x="38" s="1"/>
        <i x="15" s="1"/>
        <i x="40" s="1"/>
        <i x="28" s="1"/>
        <i x="43" s="1"/>
        <i x="36" s="1"/>
        <i x="27" s="1"/>
        <i x="5" s="1"/>
        <i x="1" s="1"/>
        <i x="24" s="1"/>
        <i x="21" s="1"/>
        <i x="34" s="1"/>
        <i x="22" s="1"/>
        <i x="18" s="1"/>
        <i x="6" s="1"/>
        <i x="12" s="1"/>
        <i x="13" s="1"/>
        <i x="4" s="1"/>
        <i x="39" s="1"/>
        <i x="35" s="1"/>
        <i x="20" s="1"/>
        <i x="23" s="1"/>
        <i x="33" s="1"/>
        <i x="19" s="1"/>
        <i x="9" s="1"/>
        <i x="8" s="1"/>
        <i x="14" s="1"/>
        <i x="25" s="1"/>
        <i x="32" s="1"/>
        <i x="11" s="1"/>
        <i x="37" s="1"/>
        <i x="26" s="1"/>
        <i x="29" s="1"/>
        <i x="7" s="1"/>
        <i x="0" s="1"/>
        <i x="10" s="1"/>
        <i x="45" s="1" nd="1"/>
        <i x="31" s="1" nd="1"/>
        <i x="3" s="1" nd="1"/>
        <i x="17" s="1" nd="1"/>
        <i x="47" s="1" nd="1"/>
        <i x="46" s="1" nd="1"/>
        <i x="30" s="1" nd="1"/>
        <i x="2" s="1" nd="1"/>
        <i x="42" s="1" nd="1"/>
        <i x="44" s="1" nd="1"/>
      </items>
    </tabular>
  </data>
</slicerCacheDefinition>
</file>

<file path=xl/slicerCaches/slicerCache3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Région4" xr10:uid="{B2751580-3714-4A02-95AD-CADF1CFEC716}" sourceName="Région">
  <pivotTables>
    <pivotTable tabId="47" name="Tableau croisé dynamique5"/>
  </pivotTables>
  <data>
    <tabular pivotCacheId="1049417438">
      <items count="8">
        <i x="5" s="1"/>
        <i x="0" s="1"/>
        <i x="6" s="1"/>
        <i x="2" s="1"/>
        <i x="3" s="1"/>
        <i x="1" s="1"/>
        <i x="4" s="1"/>
        <i x="7" s="1" nd="1"/>
      </items>
    </tabular>
  </data>
</slicerCacheDefinition>
</file>

<file path=xl/slicerCaches/slicerCache3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ype_de_client4" xr10:uid="{AD40AEEC-1883-49E7-945F-FE9DAF444D8A}" sourceName="Type de client">
  <pivotTables>
    <pivotTable tabId="47" name="Tableau croisé dynamique5"/>
  </pivotTables>
  <data>
    <tabular pivotCacheId="1049417438">
      <items count="7">
        <i x="5" s="1"/>
        <i x="4" s="1"/>
        <i x="3" s="1"/>
        <i x="2" s="1"/>
        <i x="1" s="1"/>
        <i x="0" s="1"/>
        <i x="6" s="1" nd="1"/>
      </items>
    </tabular>
  </data>
</slicerCacheDefinition>
</file>

<file path=xl/slicerCaches/slicerCache3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Equipement_de_production" xr10:uid="{1AFAD24B-4E6F-45DD-A2EF-481541CB1E56}" sourceName="Equipement de production">
  <pivotTables>
    <pivotTable tabId="47" name="Tableau croisé dynamique5"/>
  </pivotTables>
  <data>
    <tabular pivotCacheId="1049417438">
      <items count="5">
        <i x="2" s="1"/>
        <i x="3" s="1"/>
        <i x="1" s="1"/>
        <i x="0" s="1"/>
        <i x="4" s="1" nd="1"/>
      </items>
    </tabular>
  </data>
</slicerCacheDefinition>
</file>

<file path=xl/slicerCaches/slicerCache3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ynchronisé4" xr10:uid="{EC99E954-8586-4E22-B341-BEB1D4AFCAFA}" sourceName="Synchronisé">
  <pivotTables>
    <pivotTable tabId="47" name="Tableau croisé dynamique5"/>
  </pivotTables>
  <data>
    <tabular pivotCacheId="1049417438">
      <items count="3">
        <i x="0" s="1"/>
        <i x="1" s="1"/>
        <i x="2" s="1" nd="1"/>
      </items>
    </tabular>
  </data>
</slicerCacheDefinition>
</file>

<file path=xl/slicerCaches/slicerCache3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Année4" xr10:uid="{D4E107A4-4506-4527-93BC-4EE5D3FDCD9E}" sourceName="Année">
  <pivotTables>
    <pivotTable tabId="47" name="Tableau croisé dynamique5"/>
  </pivotTables>
  <data>
    <tabular pivotCacheId="1049417438">
      <items count="9">
        <i x="2"/>
        <i x="3"/>
        <i x="4"/>
        <i x="0"/>
        <i x="1"/>
        <i x="5"/>
        <i x="6"/>
        <i x="7" s="1"/>
        <i x="8" nd="1"/>
      </items>
    </tabular>
  </data>
</slicerCacheDefinition>
</file>

<file path=xl/slicerCaches/slicerCache3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District1" xr10:uid="{4A489FB6-4C39-41A3-87E9-299DA9CDD26F}" sourceName="District">
  <pivotTables>
    <pivotTable tabId="47" name="Tableau croisé dynamique6"/>
  </pivotTables>
  <data>
    <tabular pivotCacheId="1049417438">
      <items count="48">
        <i x="41" s="1"/>
        <i x="16" s="1"/>
        <i x="38" s="1"/>
        <i x="15" s="1"/>
        <i x="40" s="1"/>
        <i x="28" s="1"/>
        <i x="36" s="1"/>
        <i x="27" s="1"/>
        <i x="5" s="1"/>
        <i x="1" s="1"/>
        <i x="24" s="1"/>
        <i x="21" s="1"/>
        <i x="34" s="1"/>
        <i x="22" s="1"/>
        <i x="18" s="1"/>
        <i x="6" s="1"/>
        <i x="12" s="1"/>
        <i x="13" s="1"/>
        <i x="4" s="1"/>
        <i x="39" s="1"/>
        <i x="35" s="1"/>
        <i x="20" s="1"/>
        <i x="23" s="1"/>
        <i x="33" s="1"/>
        <i x="19" s="1"/>
        <i x="9" s="1"/>
        <i x="8" s="1"/>
        <i x="14" s="1"/>
        <i x="25" s="1"/>
        <i x="32" s="1"/>
        <i x="11" s="1"/>
        <i x="37" s="1"/>
        <i x="26" s="1"/>
        <i x="29" s="1"/>
        <i x="7" s="1"/>
        <i x="0" s="1"/>
        <i x="45" s="1" nd="1"/>
        <i x="31" s="1" nd="1"/>
        <i x="43" s="1" nd="1"/>
        <i x="3" s="1" nd="1"/>
        <i x="17" s="1" nd="1"/>
        <i x="47" s="1" nd="1"/>
        <i x="46" s="1" nd="1"/>
        <i x="30" s="1" nd="1"/>
        <i x="2" s="1" nd="1"/>
        <i x="42" s="1" nd="1"/>
        <i x="10" s="1" nd="1"/>
        <i x="44" s="1" nd="1"/>
      </items>
    </tabular>
  </data>
</slicerCacheDefinition>
</file>

<file path=xl/slicerCaches/slicerCache3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Région1" xr10:uid="{33153E63-9A97-40F2-956F-8879DEA458C4}" sourceName="Région">
  <pivotTables>
    <pivotTable tabId="47" name="Tableau croisé dynamique6"/>
  </pivotTables>
  <data>
    <tabular pivotCacheId="1049417438">
      <items count="8">
        <i x="5" s="1"/>
        <i x="0" s="1"/>
        <i x="6" s="1"/>
        <i x="2" s="1"/>
        <i x="3" s="1"/>
        <i x="1" s="1"/>
        <i x="4" s="1"/>
        <i x="7" s="1" nd="1"/>
      </items>
    </tabular>
  </data>
</slicerCacheDefinition>
</file>

<file path=xl/slicerCaches/slicerCache3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ype_d_activité5" xr10:uid="{23327939-447B-46C8-A72A-E2BD2314C71A}" sourceName="Type d'activité">
  <pivotTables>
    <pivotTable tabId="47" name="Tableau croisé dynamique6"/>
  </pivotTables>
  <data>
    <tabular pivotCacheId="1049417438">
      <items count="13">
        <i x="10" s="1"/>
        <i x="8" s="1"/>
        <i x="1" s="1"/>
        <i x="9" s="1"/>
        <i x="2" s="1"/>
        <i x="7" s="1"/>
        <i x="5" s="1"/>
        <i x="11" s="1"/>
        <i x="3" s="1"/>
        <i x="0" s="1" nd="1"/>
        <i x="4" s="1" nd="1"/>
        <i x="6" s="1" nd="1"/>
        <i x="12" s="1" nd="1"/>
      </items>
    </tabular>
  </data>
</slicerCacheDefinition>
</file>

<file path=xl/slicerCaches/slicerCache4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ype_de_client1" xr10:uid="{5C822B26-2EE2-4284-BB48-FAE32E9138F7}" sourceName="Type de client">
  <pivotTables>
    <pivotTable tabId="47" name="Tableau croisé dynamique6"/>
  </pivotTables>
  <data>
    <tabular pivotCacheId="1049417438">
      <items count="7">
        <i x="5"/>
        <i x="4"/>
        <i x="3" s="1"/>
        <i x="2"/>
        <i x="1"/>
        <i x="0"/>
        <i x="6" nd="1"/>
      </items>
    </tabular>
  </data>
</slicerCacheDefinition>
</file>

<file path=xl/slicerCaches/slicerCache4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ynchronisé1" xr10:uid="{BDFB81AB-33A4-480D-BDE8-34718A0C483A}" sourceName="Synchronisé">
  <pivotTables>
    <pivotTable tabId="47" name="Tableau croisé dynamique6"/>
  </pivotTables>
  <data>
    <tabular pivotCacheId="1049417438">
      <items count="3">
        <i x="0" s="1"/>
        <i x="1" s="1"/>
        <i x="2" s="1" nd="1"/>
      </items>
    </tabular>
  </data>
</slicerCacheDefinition>
</file>

<file path=xl/slicerCaches/slicerCache4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Année1" xr10:uid="{AF4B7F70-9053-4D49-A094-0706E196FF59}" sourceName="Année">
  <pivotTables>
    <pivotTable tabId="47" name="Tableau croisé dynamique6"/>
  </pivotTables>
  <data>
    <tabular pivotCacheId="1049417438">
      <items count="9">
        <i x="2"/>
        <i x="3"/>
        <i x="4"/>
        <i x="0"/>
        <i x="1"/>
        <i x="5"/>
        <i x="6"/>
        <i x="7" s="1"/>
        <i x="8" nd="1"/>
      </items>
    </tabular>
  </data>
</slicerCacheDefinition>
</file>

<file path=xl/slicerCaches/slicerCache4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District2" xr10:uid="{0141C197-B238-4D32-8049-5C60A947E8CE}" sourceName="District">
  <pivotTables>
    <pivotTable tabId="53" name="Tableau croisé dynamique3"/>
    <pivotTable tabId="53" name="Tableau croisé dynamique5"/>
    <pivotTable tabId="53" name="Tableau croisé dynamique7"/>
    <pivotTable tabId="53" name="Tableau croisé dynamique9"/>
    <pivotTable tabId="53" name="Tableau croisé dynamique11"/>
    <pivotTable tabId="53" name="Tableau croisé dynamique12"/>
  </pivotTables>
  <data>
    <tabular pivotCacheId="1407290578">
      <items count="48">
        <i x="2" s="1"/>
        <i x="8" s="1"/>
        <i x="36" s="1"/>
        <i x="6" s="1"/>
        <i x="43" s="1"/>
        <i x="24" s="1"/>
        <i x="3" s="1"/>
        <i x="42" s="1"/>
        <i x="30" s="1"/>
        <i x="1" s="1"/>
        <i x="21" s="1"/>
        <i x="38" s="1"/>
        <i x="15" s="1"/>
        <i x="9" s="1"/>
        <i x="35" s="1"/>
        <i x="29" s="1"/>
        <i x="27" s="1"/>
        <i x="33" s="1"/>
        <i x="32" s="1"/>
        <i x="14" s="1"/>
        <i x="39" s="1"/>
        <i x="22" s="1"/>
        <i x="13" s="1"/>
        <i x="20" s="1"/>
        <i x="34" s="1"/>
        <i x="4" s="1"/>
        <i x="7" s="1"/>
        <i x="41" s="1"/>
        <i x="23" s="1"/>
        <i x="12" s="1"/>
        <i x="25" s="1"/>
        <i x="18" s="1"/>
        <i x="19" s="1"/>
        <i x="17" s="1"/>
        <i x="40" s="1"/>
        <i x="26" s="1"/>
        <i x="31" s="1"/>
        <i x="11" s="1"/>
        <i x="10" s="1"/>
        <i x="37" s="1"/>
        <i x="16" s="1"/>
        <i x="0" s="1"/>
        <i x="5" s="1"/>
        <i x="28" s="1"/>
        <i x="45" s="1" nd="1"/>
        <i x="47" s="1" nd="1"/>
        <i x="46" s="1" nd="1"/>
        <i x="44" s="1" nd="1"/>
      </items>
    </tabular>
  </data>
</slicerCacheDefinition>
</file>

<file path=xl/slicerCaches/slicerCache4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ynchronisé2" xr10:uid="{818C42A8-3531-4F53-B63C-1D749523F808}" sourceName="Synchronisé">
  <pivotTables>
    <pivotTable tabId="53" name="Tableau croisé dynamique11"/>
    <pivotTable tabId="53" name="Tableau croisé dynamique12"/>
  </pivotTables>
  <data>
    <tabular pivotCacheId="1407290578">
      <items count="3">
        <i x="1" s="1"/>
        <i x="0" s="1"/>
        <i x="2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istrict 7" xr10:uid="{0A6FE700-362F-431F-ABA2-602F494599FC}" cache="Segment_District6" caption="District" startItem="11" style="SlicerStyleDark5" rowHeight="241300"/>
  <slicer name="Région 7" xr10:uid="{1F36AF06-97ED-4FD7-888E-59086BB49689}" cache="Segment_Région6" caption="Région" style="SlicerStyleDark5" rowHeight="241300"/>
  <slicer name="Type d'activité 1" xr10:uid="{7976B84C-E2D5-464B-9656-777B11E15256}" cache="Segment_Type_d_activité" caption="Type d'activité" style="SlicerStyleDark5" rowHeight="241300"/>
  <slicer name="Type de client 7" xr10:uid="{760A5E9E-0740-42CA-A260-36E766DD7AFD}" cache="Segment_Type_de_client6" caption="Type de client" startItem="2" style="SlicerStyleDark5" rowHeight="241300"/>
  <slicer name="Synchronisé 7" xr10:uid="{6E8DC2B8-ECA7-490A-A9DC-74837BE2027A}" cache="Segment_Synchronisé6" caption="Synchronisé" style="SlicerStyleDark5" rowHeight="241300"/>
  <slicer name="Année 7" xr10:uid="{A8C8C8CB-6C73-4F38-95E1-4D6458587DC5}" cache="Segment_Année6" caption="Année" startItem="3" style="SlicerStyleDark5" rowHeight="241300"/>
  <slicer name="District 9" xr10:uid="{DB6BAE5E-26E5-4A5B-86DF-B6524B93C1EF}" cache="Segment_District7" caption="District" style="SlicerStyleDark5" rowHeight="241300"/>
  <slicer name="Région 9" xr10:uid="{3FF67D2B-3127-47FC-96A0-005E772B881A}" cache="Segment_Région7" caption="Région" style="SlicerStyleDark5" rowHeight="241300"/>
  <slicer name="Type d'activité 3" xr10:uid="{7B11D028-00FD-4342-AAFA-38F4D82FF993}" cache="Segment_Type_d_activité1" caption="Type d'activité" style="SlicerStyleDark5" rowHeight="241300"/>
  <slicer name="Type de client 9" xr10:uid="{881AFAAA-1A96-47A8-A839-9E7A4BCEF700}" cache="Segment_Type_de_client7" caption="Type de client" style="SlicerStyleDark5" rowHeight="241300"/>
  <slicer name="Synchronisé 9" xr10:uid="{7406768F-530A-4D39-9F49-E77A67130818}" cache="Segment_Synchronisé7" caption="Synchronisé" style="SlicerStyleDark5" rowHeight="241300"/>
  <slicer name="Année 9" xr10:uid="{BE767BEF-17F8-44C4-9196-76E28A422FEF}" cache="Segment_Année7" caption="Année" startItem="4" style="SlicerStyleDark5" rowHeight="241300"/>
  <slicer name="District 10" xr10:uid="{7D45D076-C9FE-4D03-BB3B-8EE76D419332}" cache="Segment_District" caption="District" style="SlicerStyleDark5" rowHeight="241300"/>
  <slicer name="Région 10" xr10:uid="{FDED264D-AD34-49EA-B803-995440BAB923}" cache="Segment_Région" caption="Région" startItem="2" style="SlicerStyleDark5" rowHeight="241300"/>
  <slicer name="Type d'activité 5" xr10:uid="{15154E7C-4FCF-4023-A447-6A4727E4BDE5}" cache="Segment_Type_d_activité2" caption="Type d'activité" style="SlicerStyleDark5" rowHeight="241300"/>
  <slicer name="Type de client 10" xr10:uid="{033CF68A-A2E2-4C1F-8FBD-9A8C8F6D3B56}" cache="Segment_Type_de_client" caption="Type de client" style="SlicerStyleDark5" rowHeight="241300"/>
  <slicer name="Synchronisé 10" xr10:uid="{C3F16251-E985-42A2-8C83-F45C70AC7400}" cache="Segment_Synchronisé" caption="Synchronisé" style="SlicerStyleDark5" rowHeight="241300"/>
  <slicer name="Année 10" xr10:uid="{25360522-59F0-4185-A298-E3D7C8BE3304}" cache="Segment_Année" caption="Année" style="SlicerStyleDark5" rowHeight="241300"/>
  <slicer name="District 12" xr10:uid="{4646BE1E-3981-4C53-B919-374CFCB079C6}" cache="Segment_District8" caption="District" style="SlicerStyleDark5" rowHeight="241300"/>
  <slicer name="Région 12" xr10:uid="{1F452E78-0BCD-417C-93FC-488738281870}" cache="Segment_Région8" caption="Région" style="SlicerStyleDark5" rowHeight="241300"/>
  <slicer name="Type d'activité 7" xr10:uid="{8BFE748B-7B31-419F-9785-0AF25FCA06CB}" cache="Segment_Type_d_activité3" caption="Type d'activité" style="SlicerStyleDark5" rowHeight="241300"/>
  <slicer name="Type de client 12" xr10:uid="{6EE82668-8D11-40BB-AC4D-2A35E8CCD744}" cache="Segment_Type_de_client8" caption="Type de client" style="SlicerStyleDark5" rowHeight="241300"/>
  <slicer name="Synchronisé 12" xr10:uid="{46FB2E0F-01A9-4292-A885-E95528F2DF43}" cache="Segment_Synchronisé8" caption="Synchronisé" style="SlicerStyleDark5" rowHeight="241300"/>
  <slicer name="Année 12" xr10:uid="{B40EDBE4-3CCF-435E-8F42-4F24CEDF836A}" cache="Segment_Année8" caption="Année" startItem="5" style="SlicerStyleDark5" rowHeight="241300"/>
  <slicer name="District 14" xr10:uid="{D12353B1-FD70-4DFF-9E72-470744ECAFAB}" cache="Segment_District9" caption="District" style="SlicerStyleDark5" rowHeight="241300"/>
  <slicer name="Région 14" xr10:uid="{14C53206-1525-4432-8F53-C688AF75C33F}" cache="Segment_Région9" caption="Région" style="SlicerStyleDark5" rowHeight="241300"/>
  <slicer name="Type d'activité 9" xr10:uid="{1EF8BB91-F0DE-4B36-B4D9-30AC6D278710}" cache="Segment_Type_d_activité4" caption="Type d'activité" style="SlicerStyleDark5" rowHeight="241300"/>
  <slicer name="Type de client 14" xr10:uid="{AA2943E8-BBA7-4EE9-AFEE-9132F417853D}" cache="Segment_Type_de_client9" caption="Type de client" style="SlicerStyleDark5" rowHeight="241300"/>
  <slicer name="Synchronisé 14" xr10:uid="{74531BE0-9F77-4937-AC04-7AD67311BE1F}" cache="Segment_Synchronisé9" caption="Synchronisé" style="SlicerStyleDark5" rowHeight="241300"/>
  <slicer name="Année 14" xr10:uid="{0E20ADEC-0DB6-455E-9032-2DDFA6BD8B96}" cache="Segment_Année9" caption="Année" style="SlicerStyleDark5" rowHeight="241300"/>
  <slicer name="District 5" xr10:uid="{5DC33BC7-C5E1-4BFF-AFFA-C8253F76D0A5}" cache="Segment_District4" caption="District" style="SlicerStyleDark5" rowHeight="241300"/>
  <slicer name="Région 5" xr10:uid="{E8956BEC-8884-4444-8ADB-82422F179488}" cache="Segment_Région4" caption="Région" style="SlicerStyleDark5" rowHeight="241300"/>
  <slicer name="Type de client 5" xr10:uid="{FEC48FF4-D9AB-4696-B45C-34086BF2FBF9}" cache="Segment_Type_de_client4" caption="Type de client" style="SlicerStyleDark5" rowHeight="241300"/>
  <slicer name="Equipement de production 1" xr10:uid="{3C1A6B6F-79DA-497B-80F6-095CE7498EAF}" cache="Segment_Equipement_de_production" caption="Equipement de production" style="SlicerStyleDark5" rowHeight="241300"/>
  <slicer name="Synchronisé 5" xr10:uid="{6338305E-32FF-419D-83D5-7EC5620CA6DE}" cache="Segment_Synchronisé4" caption="Synchronisé" style="SlicerStyleDark5" rowHeight="241300"/>
  <slicer name="Année 5" xr10:uid="{0F6C4B88-A094-4153-93C8-329486FDA65B}" cache="Segment_Année4" caption="Année" style="SlicerStyleDark5" rowHeight="241300"/>
  <slicer name="District 15" xr10:uid="{62D2C135-F2BB-4160-88E6-F1289591E845}" cache="Segment_District1" caption="District" style="SlicerStyleDark5" rowHeight="241300"/>
  <slicer name="Région 15" xr10:uid="{9C5F60E4-EBD2-4447-B39A-68E35561BC3E}" cache="Segment_Région1" caption="Région" style="SlicerStyleDark5" rowHeight="241300"/>
  <slicer name="Type d'activité 11" xr10:uid="{E035F6CD-78F4-44DD-AB13-DB35A01E6D2D}" cache="Segment_Type_d_activité5" caption="Type d'activité" style="SlicerStyleDark5" rowHeight="241300"/>
  <slicer name="Type de client 15" xr10:uid="{573F7F1B-BA67-4784-95AD-86A4537EEF0D}" cache="Segment_Type_de_client1" caption="Type de client" style="SlicerStyleDark5" rowHeight="241300"/>
  <slicer name="Synchronisé 15" xr10:uid="{9EF57A38-C26F-4DA7-A6AC-9EC84CAF74EC}" cache="Segment_Synchronisé1" caption="Synchronisé" rowHeight="241300"/>
  <slicer name="Année 15" xr10:uid="{BE597DCF-C87E-45D4-8D96-3D64513183D4}" cache="Segment_Année1" caption="Année" startItem="5" style="SlicerStyleDark5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istrict 6" xr10:uid="{F89EB695-AE94-4B66-8547-645E7CDEEC87}" cache="Segment_District6" caption="District" style="SlicerStyleDark5" rowHeight="241300"/>
  <slicer name="Région 6" xr10:uid="{76788020-CA38-4D4F-A375-8FE0B5ACE5FC}" cache="Segment_Région6" caption="Région" style="SlicerStyleDark5" rowHeight="241300"/>
  <slicer name="Type d'activité" xr10:uid="{BC2E4305-FA2C-45B6-97B6-E305EADCCB86}" cache="Segment_Type_d_activité" caption="Type d'activité" style="SlicerStyleDark5" rowHeight="241300"/>
  <slicer name="Type de client 6" xr10:uid="{7C3C6F97-B31A-495C-8B57-5E36A9BB046B}" cache="Segment_Type_de_client6" caption="Type de client" style="SlicerStyleDark5" rowHeight="241300"/>
  <slicer name="Synchronisé 6" xr10:uid="{0149EFC3-A11B-4E55-A832-5849C262D8FF}" cache="Segment_Synchronisé6" caption="Synchronisé" style="SlicerStyleDark5" rowHeight="241300"/>
  <slicer name="Année 6" xr10:uid="{2E5576CE-F617-4ADD-9A83-C02163462B40}" cache="Segment_Année6" caption="Année" startItem="4" style="SlicerStyleDark5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istrict 8" xr10:uid="{65A50B7D-EA57-440A-A7AE-74054AE3C008}" cache="Segment_District7" caption="District" style="SlicerStyleDark5" rowHeight="241300"/>
  <slicer name="Région 8" xr10:uid="{3DA6D868-C08D-46C8-A103-C985820BF94A}" cache="Segment_Région7" caption="Région" style="SlicerStyleDark5" rowHeight="241300"/>
  <slicer name="Type d'activité 2" xr10:uid="{39B16245-7E34-4A3A-9BBF-AE6A8D421F6A}" cache="Segment_Type_d_activité1" caption="Type d'activité" style="SlicerStyleDark5" rowHeight="241300"/>
  <slicer name="Type de client 8" xr10:uid="{BC8FDD40-D352-4EBC-A742-FC1223E58310}" cache="Segment_Type_de_client7" caption="Type de client" style="SlicerStyleDark5" rowHeight="241300"/>
  <slicer name="Synchronisé 8" xr10:uid="{2C60D789-C9AC-4266-9CB2-CBAC893E496E}" cache="Segment_Synchronisé7" caption="Synchronisé" style="SlicerStyleDark5" rowHeight="241300"/>
  <slicer name="Année 8" xr10:uid="{1E7984E2-EE58-4689-8E53-8A01ED32C4F7}" cache="Segment_Année7" caption="Année" startItem="7" style="SlicerStyleDark5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istrict" xr10:uid="{B200BE8B-9A9A-4D2D-9BD8-D97E525F3FD7}" cache="Segment_District" caption="District" style="SlicerStyleDark5" rowHeight="241300"/>
  <slicer name="Région" xr10:uid="{AB3D9351-6740-4880-8D7C-60B8679F72BB}" cache="Segment_Région" caption="Région" startItem="3" style="SlicerStyleDark5" rowHeight="241300"/>
  <slicer name="Type d'activité 4" xr10:uid="{77ACEC8F-7B4F-49A8-B16C-81F685D898E5}" cache="Segment_Type_d_activité2" caption="Type d'activité" style="SlicerStyleDark5" rowHeight="241300"/>
  <slicer name="Type de client" xr10:uid="{30B494B7-5BCC-4F1F-BCA5-E0B9B5CB1645}" cache="Segment_Type_de_client" caption="Type de client" style="SlicerStyleDark5" rowHeight="241300"/>
  <slicer name="Synchronisé" xr10:uid="{AB2FBA79-61CE-446E-AD57-8B97EF1E0F45}" cache="Segment_Synchronisé" caption="Synchronisé" style="SlicerStyleDark5" rowHeight="241300"/>
  <slicer name="Année" xr10:uid="{089B4E7B-FB42-46A3-A91F-9778C8318B5C}" cache="Segment_Année" caption="Année" style="SlicerStyleDark5" rowHeight="241300"/>
  <slicer name="District 11" xr10:uid="{61B9270E-0146-4DE4-BD52-186BD13E12CE}" cache="Segment_District8" caption="District" style="SlicerStyleDark5" rowHeight="241300"/>
  <slicer name="Région 11" xr10:uid="{2B8CD4F4-5670-402B-A913-FC1DC30127A7}" cache="Segment_Région8" caption="Région" style="SlicerStyleDark5" rowHeight="241300"/>
  <slicer name="Type d'activité 6" xr10:uid="{68DEF34B-510B-4EAF-80C9-85D7ADE4A60B}" cache="Segment_Type_d_activité3" caption="Type d'activité" style="SlicerStyleDark5" rowHeight="241300"/>
  <slicer name="Type de client 11" xr10:uid="{E21FD911-EAB7-4301-8478-DA0155C20167}" cache="Segment_Type_de_client8" caption="Type de client" style="SlicerStyleDark5" rowHeight="241300"/>
  <slicer name="Synchronisé 11" xr10:uid="{4FFE4952-6478-497A-943E-7704CB0A4FEC}" cache="Segment_Synchronisé8" caption="Synchronisé" style="SlicerStyleDark5" rowHeight="241300"/>
  <slicer name="Année 11" xr10:uid="{A7F23AE9-28C7-4704-A9DD-8E608D0F833D}" cache="Segment_Année8" caption="Année" startItem="4" style="SlicerStyleDark5" rowHeight="24130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istrict 13" xr10:uid="{7E261EF4-D89F-4240-9544-E59618E5564A}" cache="Segment_District9" caption="District" style="SlicerStyleDark5" rowHeight="241300"/>
  <slicer name="Région 13" xr10:uid="{FE6D0A61-E768-4DB6-A54D-4EB901529261}" cache="Segment_Région9" caption="Région" style="SlicerStyleDark5" rowHeight="241300"/>
  <slicer name="Type d'activité 8" xr10:uid="{1881A902-ACAC-4224-A23F-01F353904DB9}" cache="Segment_Type_d_activité4" caption="Type d'activité" style="SlicerStyleDark5" rowHeight="241300"/>
  <slicer name="Type de client 13" xr10:uid="{6DB4AA99-FCEA-4787-9DF8-6471DC9EFF9B}" cache="Segment_Type_de_client9" caption="Type de client" style="SlicerStyleDark5" rowHeight="241300"/>
  <slicer name="Synchronisé 13" xr10:uid="{C2A8E2BB-E017-498C-A1B1-FCFC925C3C0D}" cache="Segment_Synchronisé9" caption="Synchronisé" style="SlicerStyleDark5" rowHeight="241300"/>
  <slicer name="Année 13" xr10:uid="{97DBD5ED-CC5F-41D2-9CD4-6243A7DD045F}" cache="Segment_Année9" caption="Année" style="SlicerStyleDark5" rowHeight="241300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istrict 4" xr10:uid="{63B8BAC4-A5CD-473A-85FE-7B00000977C6}" cache="Segment_District4" caption="District" style="SlicerStyleDark5" rowHeight="241300"/>
  <slicer name="Région 4" xr10:uid="{BD430199-950E-4858-9C21-AB2D8CFC7934}" cache="Segment_Région4" caption="Région" style="SlicerStyleDark5" rowHeight="241300"/>
  <slicer name="Type de client 4" xr10:uid="{D2DBF85F-FFE2-469E-BFF3-0DC261564373}" cache="Segment_Type_de_client4" caption="Type de client" style="SlicerStyleDark5" rowHeight="241300"/>
  <slicer name="Equipement de production" xr10:uid="{47866117-9C91-4E46-A7BA-5595DCD310C0}" cache="Segment_Equipement_de_production" caption="Equipement de production" style="SlicerStyleDark5" rowHeight="241300"/>
  <slicer name="Synchronisé 4" xr10:uid="{688ED3FB-938A-4A2F-95FE-41E94BB47692}" cache="Segment_Synchronisé4" caption="Synchronisé" style="SlicerStyleDark5" rowHeight="241300"/>
  <slicer name="Année 4" xr10:uid="{9B4CF2C3-6E8A-4305-B7DF-81DFF17DDFB3}" cache="Segment_Année4" caption="Année" startItem="3" style="SlicerStyleDark5" rowHeight="241300"/>
  <slicer name="District 1" xr10:uid="{319FEA1C-AA3C-432F-97C4-B5067A2DCE05}" cache="Segment_District1" caption="District" style="SlicerStyleDark5" rowHeight="241300"/>
  <slicer name="Région 1" xr10:uid="{C57EFF00-BF6A-4A6B-B269-4F4A5D34B1B5}" cache="Segment_Région1" caption="Région" style="SlicerStyleDark5" rowHeight="241300"/>
  <slicer name="Type d'activité 10" xr10:uid="{E80047A9-C5B5-449E-89E4-57FA2C6E37C3}" cache="Segment_Type_d_activité5" caption="Type d'activité" style="SlicerStyleDark5" rowHeight="241300"/>
  <slicer name="Type de client 1" xr10:uid="{35CF9BC4-8A65-46EA-82A3-5B1A977F0C08}" cache="Segment_Type_de_client1" caption="Type de client" style="SlicerStyleDark5" rowHeight="241300"/>
  <slicer name="Synchronisé 1" xr10:uid="{0BFBD2E2-2BA9-4265-B334-B8496DB78EE4}" cache="Segment_Synchronisé1" caption="Synchronisé" rowHeight="241300"/>
  <slicer name="Année 1" xr10:uid="{7B2D09BC-7AAF-4ACB-BDCA-2F2F21E1EDCA}" cache="Segment_Année1" caption="Année" startItem="4" style="SlicerStyleDark5" rowHeight="241300"/>
</slicers>
</file>

<file path=xl/slicers/slicer7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istrict 2" xr10:uid="{854658B9-ADA0-40E8-B199-58084406B717}" cache="Segment_District2" caption="District" startItem="18" rowHeight="241300"/>
  <slicer name="Synchronisé 2" xr10:uid="{46C1CC41-2B03-49AC-B582-D00A092CBE80}" cache="Segment_Synchronisé2" caption="Synchronisé" rowHeight="241300"/>
</slicer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zouhaier.rabiaa@stir.com.tn" TargetMode="External"/><Relationship Id="rId13" Type="http://schemas.openxmlformats.org/officeDocument/2006/relationships/hyperlink" Target="mailto:lbenamara@sotipapier.com" TargetMode="External"/><Relationship Id="rId18" Type="http://schemas.openxmlformats.org/officeDocument/2006/relationships/hyperlink" Target="mailto:fethi.dziri@vitalait.net" TargetMode="External"/><Relationship Id="rId26" Type="http://schemas.openxmlformats.org/officeDocument/2006/relationships/printerSettings" Target="../printerSettings/printerSettings1.bin"/><Relationship Id="rId3" Type="http://schemas.openxmlformats.org/officeDocument/2006/relationships/hyperlink" Target="mailto:bilel.harrazi@sergaz.com.tn" TargetMode="External"/><Relationship Id="rId21" Type="http://schemas.openxmlformats.org/officeDocument/2006/relationships/hyperlink" Target="mailto:hassensrgco@carthagegrains.com" TargetMode="External"/><Relationship Id="rId7" Type="http://schemas.openxmlformats.org/officeDocument/2006/relationships/hyperlink" Target="mailto:bilel.harrazi@sergaz.com.tn" TargetMode="External"/><Relationship Id="rId12" Type="http://schemas.openxmlformats.org/officeDocument/2006/relationships/hyperlink" Target="mailto:merieme.abdeljelil@tav.aero" TargetMode="External"/><Relationship Id="rId17" Type="http://schemas.openxmlformats.org/officeDocument/2006/relationships/hyperlink" Target="mailto:sghaierbrahim@somocergroup.com" TargetMode="External"/><Relationship Id="rId25" Type="http://schemas.openxmlformats.org/officeDocument/2006/relationships/hyperlink" Target="mailto:energie@carthagoceramic" TargetMode="External"/><Relationship Id="rId2" Type="http://schemas.openxmlformats.org/officeDocument/2006/relationships/hyperlink" Target="mailto:elyes.berrima@teriak.com" TargetMode="External"/><Relationship Id="rId16" Type="http://schemas.openxmlformats.org/officeDocument/2006/relationships/hyperlink" Target="mailto:achaieb@stunasindustries.com" TargetMode="External"/><Relationship Id="rId20" Type="http://schemas.openxmlformats.org/officeDocument/2006/relationships/hyperlink" Target="mailto:energie@BBM.com.tn" TargetMode="External"/><Relationship Id="rId1" Type="http://schemas.openxmlformats.org/officeDocument/2006/relationships/hyperlink" Target="mailto:y.benhfaiedh@icf.ind.tn" TargetMode="External"/><Relationship Id="rId6" Type="http://schemas.openxmlformats.org/officeDocument/2006/relationships/hyperlink" Target="mailto:bilel.harrazi@sergaz.com.tn" TargetMode="External"/><Relationship Id="rId11" Type="http://schemas.openxmlformats.org/officeDocument/2006/relationships/hyperlink" Target="mailto:touate@gnet.tn" TargetMode="External"/><Relationship Id="rId24" Type="http://schemas.openxmlformats.org/officeDocument/2006/relationships/hyperlink" Target="mailto:samir.barhoumi@tejra.tn" TargetMode="External"/><Relationship Id="rId5" Type="http://schemas.openxmlformats.org/officeDocument/2006/relationships/hyperlink" Target="mailto:bilel.harrazi@sergaz.com.tn" TargetMode="External"/><Relationship Id="rId15" Type="http://schemas.openxmlformats.org/officeDocument/2006/relationships/hyperlink" Target="mailto:achaieb@stunasindustries.com" TargetMode="External"/><Relationship Id="rId23" Type="http://schemas.openxmlformats.org/officeDocument/2006/relationships/hyperlink" Target="mailto:fouedeuchi@yahoo.fr" TargetMode="External"/><Relationship Id="rId10" Type="http://schemas.openxmlformats.org/officeDocument/2006/relationships/hyperlink" Target="mailto:mahmoud.laajimi@lepidor.com.tn" TargetMode="External"/><Relationship Id="rId19" Type="http://schemas.openxmlformats.org/officeDocument/2006/relationships/hyperlink" Target="mailto:gaaloul.achraf@sitex.com.tn" TargetMode="External"/><Relationship Id="rId4" Type="http://schemas.openxmlformats.org/officeDocument/2006/relationships/hyperlink" Target="mailto:bilel.harrazi@sergaz.com.tn" TargetMode="External"/><Relationship Id="rId9" Type="http://schemas.openxmlformats.org/officeDocument/2006/relationships/hyperlink" Target="mailto:salah.enig@gmail.com" TargetMode="External"/><Relationship Id="rId14" Type="http://schemas.openxmlformats.org/officeDocument/2006/relationships/hyperlink" Target="mailto:Nidhal.Souissi@poulinagroup.com" TargetMode="External"/><Relationship Id="rId22" Type="http://schemas.openxmlformats.org/officeDocument/2006/relationships/hyperlink" Target="mailto:romdhane.a@azur.tn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mailto:sghaierbrahim@somocergroup.com" TargetMode="External"/><Relationship Id="rId18" Type="http://schemas.openxmlformats.org/officeDocument/2006/relationships/hyperlink" Target="mailto:romdhane.a@azur.tn" TargetMode="External"/><Relationship Id="rId26" Type="http://schemas.openxmlformats.org/officeDocument/2006/relationships/hyperlink" Target="mailto:mahmoud.laajimi@lepidor.com.tn" TargetMode="External"/><Relationship Id="rId39" Type="http://schemas.openxmlformats.org/officeDocument/2006/relationships/hyperlink" Target="mailto:fouedeuchi@yahoo.fr" TargetMode="External"/><Relationship Id="rId21" Type="http://schemas.openxmlformats.org/officeDocument/2006/relationships/hyperlink" Target="mailto:energie@carthagoceramic" TargetMode="External"/><Relationship Id="rId34" Type="http://schemas.openxmlformats.org/officeDocument/2006/relationships/hyperlink" Target="mailto:fethi.dziri@vitalait.net" TargetMode="External"/><Relationship Id="rId42" Type="http://schemas.openxmlformats.org/officeDocument/2006/relationships/hyperlink" Target="mailto:y.benhfaiedh@icf.ind.tn" TargetMode="External"/><Relationship Id="rId47" Type="http://schemas.openxmlformats.org/officeDocument/2006/relationships/hyperlink" Target="mailto:touate@gnet.tn" TargetMode="External"/><Relationship Id="rId50" Type="http://schemas.openxmlformats.org/officeDocument/2006/relationships/hyperlink" Target="mailto:Nidhal.Souissi@poulinagroup.com" TargetMode="External"/><Relationship Id="rId55" Type="http://schemas.openxmlformats.org/officeDocument/2006/relationships/hyperlink" Target="mailto:gaaloul.achraf@sitex.com.tn" TargetMode="External"/><Relationship Id="rId7" Type="http://schemas.openxmlformats.org/officeDocument/2006/relationships/hyperlink" Target="mailto:touate@gnet.tn" TargetMode="External"/><Relationship Id="rId2" Type="http://schemas.openxmlformats.org/officeDocument/2006/relationships/hyperlink" Target="mailto:y.benhfaiedh@icf.ind.tn" TargetMode="External"/><Relationship Id="rId16" Type="http://schemas.openxmlformats.org/officeDocument/2006/relationships/hyperlink" Target="mailto:energie@BBM.com.tn" TargetMode="External"/><Relationship Id="rId29" Type="http://schemas.openxmlformats.org/officeDocument/2006/relationships/hyperlink" Target="mailto:lbenamara@sotipapier.com" TargetMode="External"/><Relationship Id="rId11" Type="http://schemas.openxmlformats.org/officeDocument/2006/relationships/hyperlink" Target="mailto:achaieb@stunasindustries.com" TargetMode="External"/><Relationship Id="rId24" Type="http://schemas.openxmlformats.org/officeDocument/2006/relationships/hyperlink" Target="mailto:zouhaier.rabiaa@stir.com.tn" TargetMode="External"/><Relationship Id="rId32" Type="http://schemas.openxmlformats.org/officeDocument/2006/relationships/hyperlink" Target="mailto:achaieb@stunasindustries.com" TargetMode="External"/><Relationship Id="rId37" Type="http://schemas.openxmlformats.org/officeDocument/2006/relationships/hyperlink" Target="mailto:hassensrgco@carthagegrains.com" TargetMode="External"/><Relationship Id="rId40" Type="http://schemas.openxmlformats.org/officeDocument/2006/relationships/hyperlink" Target="mailto:samir.barhoumi@tejra.tn" TargetMode="External"/><Relationship Id="rId45" Type="http://schemas.openxmlformats.org/officeDocument/2006/relationships/hyperlink" Target="mailto:salah.enig@gmail.com" TargetMode="External"/><Relationship Id="rId53" Type="http://schemas.openxmlformats.org/officeDocument/2006/relationships/hyperlink" Target="mailto:sghaierbrahim@somocergroup.com" TargetMode="External"/><Relationship Id="rId58" Type="http://schemas.openxmlformats.org/officeDocument/2006/relationships/hyperlink" Target="mailto:romdhane.a@azur.tn" TargetMode="External"/><Relationship Id="rId5" Type="http://schemas.openxmlformats.org/officeDocument/2006/relationships/hyperlink" Target="mailto:salah.enig@gmail.com" TargetMode="External"/><Relationship Id="rId61" Type="http://schemas.openxmlformats.org/officeDocument/2006/relationships/hyperlink" Target="mailto:energie@carthagoceramic" TargetMode="External"/><Relationship Id="rId19" Type="http://schemas.openxmlformats.org/officeDocument/2006/relationships/hyperlink" Target="mailto:fouedeuchi@yahoo.fr" TargetMode="External"/><Relationship Id="rId14" Type="http://schemas.openxmlformats.org/officeDocument/2006/relationships/hyperlink" Target="mailto:fethi.dziri@vitalait.net" TargetMode="External"/><Relationship Id="rId22" Type="http://schemas.openxmlformats.org/officeDocument/2006/relationships/hyperlink" Target="mailto:y.benhfaiedh@icf.ind.tn" TargetMode="External"/><Relationship Id="rId27" Type="http://schemas.openxmlformats.org/officeDocument/2006/relationships/hyperlink" Target="mailto:touate@gnet.tn" TargetMode="External"/><Relationship Id="rId30" Type="http://schemas.openxmlformats.org/officeDocument/2006/relationships/hyperlink" Target="mailto:Nidhal.Souissi@poulinagroup.com" TargetMode="External"/><Relationship Id="rId35" Type="http://schemas.openxmlformats.org/officeDocument/2006/relationships/hyperlink" Target="mailto:gaaloul.achraf@sitex.com.tn" TargetMode="External"/><Relationship Id="rId43" Type="http://schemas.openxmlformats.org/officeDocument/2006/relationships/hyperlink" Target="mailto:elyes.berrima@teriak.com" TargetMode="External"/><Relationship Id="rId48" Type="http://schemas.openxmlformats.org/officeDocument/2006/relationships/hyperlink" Target="mailto:merieme.abdeljelil@tav.aero" TargetMode="External"/><Relationship Id="rId56" Type="http://schemas.openxmlformats.org/officeDocument/2006/relationships/hyperlink" Target="mailto:energie@BBM.com.tn" TargetMode="External"/><Relationship Id="rId8" Type="http://schemas.openxmlformats.org/officeDocument/2006/relationships/hyperlink" Target="mailto:merieme.abdeljelil@tav.aero" TargetMode="External"/><Relationship Id="rId51" Type="http://schemas.openxmlformats.org/officeDocument/2006/relationships/hyperlink" Target="mailto:achaieb@stunasindustries.com" TargetMode="External"/><Relationship Id="rId3" Type="http://schemas.openxmlformats.org/officeDocument/2006/relationships/hyperlink" Target="mailto:elyes.berrima@teriak.com" TargetMode="External"/><Relationship Id="rId12" Type="http://schemas.openxmlformats.org/officeDocument/2006/relationships/hyperlink" Target="mailto:achaieb@stunasindustries.com" TargetMode="External"/><Relationship Id="rId17" Type="http://schemas.openxmlformats.org/officeDocument/2006/relationships/hyperlink" Target="mailto:hassensrgco@carthagegrains.com" TargetMode="External"/><Relationship Id="rId25" Type="http://schemas.openxmlformats.org/officeDocument/2006/relationships/hyperlink" Target="mailto:salah.enig@gmail.com" TargetMode="External"/><Relationship Id="rId33" Type="http://schemas.openxmlformats.org/officeDocument/2006/relationships/hyperlink" Target="mailto:sghaierbrahim@somocergroup.com" TargetMode="External"/><Relationship Id="rId38" Type="http://schemas.openxmlformats.org/officeDocument/2006/relationships/hyperlink" Target="mailto:romdhane.a@azur.tn" TargetMode="External"/><Relationship Id="rId46" Type="http://schemas.openxmlformats.org/officeDocument/2006/relationships/hyperlink" Target="mailto:mahmoud.laajimi@lepidor.com.tn" TargetMode="External"/><Relationship Id="rId59" Type="http://schemas.openxmlformats.org/officeDocument/2006/relationships/hyperlink" Target="mailto:fouedeuchi@yahoo.fr" TargetMode="External"/><Relationship Id="rId20" Type="http://schemas.openxmlformats.org/officeDocument/2006/relationships/hyperlink" Target="mailto:samir.barhoumi@tejra.tn" TargetMode="External"/><Relationship Id="rId41" Type="http://schemas.openxmlformats.org/officeDocument/2006/relationships/hyperlink" Target="mailto:energie@carthagoceramic" TargetMode="External"/><Relationship Id="rId54" Type="http://schemas.openxmlformats.org/officeDocument/2006/relationships/hyperlink" Target="mailto:fethi.dziri@vitalait.net" TargetMode="External"/><Relationship Id="rId6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Relationship Id="rId6" Type="http://schemas.openxmlformats.org/officeDocument/2006/relationships/hyperlink" Target="mailto:mahmoud.laajimi@lepidor.com.tn" TargetMode="External"/><Relationship Id="rId15" Type="http://schemas.openxmlformats.org/officeDocument/2006/relationships/hyperlink" Target="mailto:gaaloul.achraf@sitex.com.tn" TargetMode="External"/><Relationship Id="rId23" Type="http://schemas.openxmlformats.org/officeDocument/2006/relationships/hyperlink" Target="mailto:elyes.berrima@teriak.com" TargetMode="External"/><Relationship Id="rId28" Type="http://schemas.openxmlformats.org/officeDocument/2006/relationships/hyperlink" Target="mailto:merieme.abdeljelil@tav.aero" TargetMode="External"/><Relationship Id="rId36" Type="http://schemas.openxmlformats.org/officeDocument/2006/relationships/hyperlink" Target="mailto:energie@BBM.com.tn" TargetMode="External"/><Relationship Id="rId49" Type="http://schemas.openxmlformats.org/officeDocument/2006/relationships/hyperlink" Target="mailto:lbenamara@sotipapier.com" TargetMode="External"/><Relationship Id="rId57" Type="http://schemas.openxmlformats.org/officeDocument/2006/relationships/hyperlink" Target="mailto:hassensrgco@carthagegrains.com" TargetMode="External"/><Relationship Id="rId10" Type="http://schemas.openxmlformats.org/officeDocument/2006/relationships/hyperlink" Target="mailto:Nidhal.Souissi@poulinagroup.com" TargetMode="External"/><Relationship Id="rId31" Type="http://schemas.openxmlformats.org/officeDocument/2006/relationships/hyperlink" Target="mailto:achaieb@stunasindustries.com" TargetMode="External"/><Relationship Id="rId44" Type="http://schemas.openxmlformats.org/officeDocument/2006/relationships/hyperlink" Target="mailto:zouhaier.rabiaa@stir.com.tn" TargetMode="External"/><Relationship Id="rId52" Type="http://schemas.openxmlformats.org/officeDocument/2006/relationships/hyperlink" Target="mailto:achaieb@stunasindustries.com" TargetMode="External"/><Relationship Id="rId60" Type="http://schemas.openxmlformats.org/officeDocument/2006/relationships/hyperlink" Target="mailto:samir.barhoumi@tejra.tn" TargetMode="External"/><Relationship Id="rId4" Type="http://schemas.openxmlformats.org/officeDocument/2006/relationships/hyperlink" Target="mailto:zouhaier.rabiaa@stir.com.tn" TargetMode="External"/><Relationship Id="rId9" Type="http://schemas.openxmlformats.org/officeDocument/2006/relationships/hyperlink" Target="mailto:lbenamara@sotipapier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microsoft.com/office/2007/relationships/slicer" Target="../slicers/slicer2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microsoft.com/office/2007/relationships/slicer" Target="../slicers/slicer4.xml"/><Relationship Id="rId4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microsoft.com/office/2007/relationships/slicer" Target="../slicers/slicer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5" Type="http://schemas.microsoft.com/office/2007/relationships/slicer" Target="../slicers/slicer6.xml"/><Relationship Id="rId4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0.xml"/><Relationship Id="rId3" Type="http://schemas.openxmlformats.org/officeDocument/2006/relationships/pivotTable" Target="../pivotTables/pivotTable19.xml"/><Relationship Id="rId7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6" Type="http://schemas.openxmlformats.org/officeDocument/2006/relationships/pivotTable" Target="../pivotTables/pivotTable22.xml"/><Relationship Id="rId5" Type="http://schemas.openxmlformats.org/officeDocument/2006/relationships/pivotTable" Target="../pivotTables/pivotTable21.xml"/><Relationship Id="rId4" Type="http://schemas.openxmlformats.org/officeDocument/2006/relationships/pivotTable" Target="../pivotTables/pivotTable20.xml"/><Relationship Id="rId9" Type="http://schemas.microsoft.com/office/2007/relationships/slicer" Target="../slicers/slicer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59"/>
  <sheetViews>
    <sheetView topLeftCell="A8" zoomScale="71" workbookViewId="0">
      <selection activeCell="I72" sqref="I72"/>
    </sheetView>
  </sheetViews>
  <sheetFormatPr baseColWidth="10" defaultRowHeight="14.4" x14ac:dyDescent="0.3"/>
  <cols>
    <col min="1" max="1" width="26" customWidth="1"/>
    <col min="2" max="2" width="17.5546875" bestFit="1" customWidth="1"/>
    <col min="3" max="3" width="15.6640625" bestFit="1" customWidth="1"/>
    <col min="4" max="4" width="9.109375" bestFit="1" customWidth="1"/>
    <col min="5" max="5" width="13.6640625" bestFit="1" customWidth="1"/>
    <col min="6" max="6" width="31.5546875" customWidth="1"/>
    <col min="7" max="7" width="15" customWidth="1"/>
    <col min="8" max="8" width="9.6640625" customWidth="1"/>
    <col min="9" max="9" width="23.88671875" customWidth="1"/>
    <col min="10" max="10" width="30.44140625" customWidth="1"/>
    <col min="11" max="11" width="14.88671875" customWidth="1"/>
    <col min="12" max="12" width="24.44140625" customWidth="1"/>
    <col min="13" max="13" width="35" customWidth="1"/>
    <col min="14" max="14" width="27" customWidth="1"/>
    <col min="15" max="15" width="28.109375" customWidth="1"/>
    <col min="16" max="16" width="28.88671875" customWidth="1"/>
    <col min="17" max="17" width="21.88671875" customWidth="1"/>
    <col min="18" max="18" width="29" customWidth="1"/>
    <col min="19" max="19" width="14.44140625" customWidth="1"/>
    <col min="20" max="20" width="19.88671875" customWidth="1"/>
    <col min="21" max="21" width="29.44140625" customWidth="1"/>
    <col min="22" max="22" width="32.109375" customWidth="1"/>
    <col min="23" max="23" width="35.109375" customWidth="1"/>
    <col min="24" max="24" width="19.109375" customWidth="1"/>
    <col min="25" max="25" width="17.5546875" customWidth="1"/>
    <col min="26" max="26" width="23" customWidth="1"/>
    <col min="27" max="27" width="33.5546875" customWidth="1"/>
    <col min="28" max="28" width="39.44140625" customWidth="1"/>
    <col min="29" max="29" width="44" customWidth="1"/>
    <col min="30" max="33" width="42.5546875" customWidth="1"/>
    <col min="34" max="37" width="38" customWidth="1"/>
    <col min="38" max="38" width="19.5546875" bestFit="1" customWidth="1"/>
  </cols>
  <sheetData>
    <row r="1" spans="1:38" ht="18" x14ac:dyDescent="0.3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160</v>
      </c>
      <c r="AC1" s="1" t="s">
        <v>276</v>
      </c>
      <c r="AD1" s="1" t="s">
        <v>27</v>
      </c>
      <c r="AE1" s="1" t="s">
        <v>28</v>
      </c>
      <c r="AF1" s="1" t="s">
        <v>161</v>
      </c>
      <c r="AG1" s="1" t="s">
        <v>277</v>
      </c>
      <c r="AH1" s="1" t="s">
        <v>29</v>
      </c>
      <c r="AI1" s="1" t="s">
        <v>30</v>
      </c>
      <c r="AJ1" s="1" t="s">
        <v>162</v>
      </c>
      <c r="AK1" s="1" t="s">
        <v>278</v>
      </c>
      <c r="AL1" s="1" t="s">
        <v>31</v>
      </c>
    </row>
    <row r="2" spans="1:38" x14ac:dyDescent="0.3">
      <c r="A2" s="2" t="s">
        <v>41</v>
      </c>
      <c r="B2" s="2">
        <v>8540</v>
      </c>
      <c r="C2" s="2" t="s">
        <v>39</v>
      </c>
      <c r="D2" s="2">
        <v>60</v>
      </c>
      <c r="E2" s="2" t="s">
        <v>40</v>
      </c>
      <c r="F2" s="2"/>
      <c r="G2" s="2"/>
      <c r="H2" s="2"/>
      <c r="I2" s="2"/>
      <c r="J2" s="2"/>
      <c r="K2" s="2"/>
      <c r="L2" s="2"/>
      <c r="M2" s="2" t="s">
        <v>42</v>
      </c>
      <c r="N2" s="2"/>
      <c r="O2" s="2"/>
      <c r="P2" s="2"/>
      <c r="Q2" s="2"/>
      <c r="R2" s="2" t="s">
        <v>36</v>
      </c>
      <c r="S2" s="2" t="s">
        <v>36</v>
      </c>
      <c r="T2" s="2" t="s">
        <v>37</v>
      </c>
      <c r="U2" s="2">
        <v>2015</v>
      </c>
      <c r="V2" s="2">
        <v>37.799999999999997</v>
      </c>
      <c r="W2" s="2">
        <v>37.799999999999997</v>
      </c>
      <c r="X2" s="2"/>
      <c r="Y2" s="2"/>
      <c r="Z2" s="3">
        <v>0</v>
      </c>
      <c r="AA2" s="2">
        <v>57.45</v>
      </c>
      <c r="AB2" s="2">
        <v>68.94</v>
      </c>
      <c r="AC2" s="32">
        <v>70.778400000000005</v>
      </c>
      <c r="AD2" s="3">
        <v>0</v>
      </c>
      <c r="AE2" s="2">
        <v>57.45</v>
      </c>
      <c r="AF2" s="9">
        <v>68.94</v>
      </c>
      <c r="AG2" s="32">
        <v>63.700560000000003</v>
      </c>
      <c r="AH2" s="3">
        <v>0</v>
      </c>
      <c r="AI2" s="2">
        <v>0</v>
      </c>
      <c r="AJ2" s="2">
        <f t="shared" ref="AJ2:AJ33" si="0">+AB2-AF2</f>
        <v>0</v>
      </c>
      <c r="AK2" s="3">
        <v>7.0778400000000019</v>
      </c>
      <c r="AL2" s="2" t="s">
        <v>38</v>
      </c>
    </row>
    <row r="3" spans="1:38" x14ac:dyDescent="0.3">
      <c r="A3" s="2" t="s">
        <v>123</v>
      </c>
      <c r="B3" s="2">
        <v>18500</v>
      </c>
      <c r="C3" s="2" t="s">
        <v>39</v>
      </c>
      <c r="D3" s="2">
        <v>60</v>
      </c>
      <c r="E3" s="2" t="s">
        <v>40</v>
      </c>
      <c r="F3" s="2"/>
      <c r="G3" s="2"/>
      <c r="H3" s="2"/>
      <c r="I3" s="2"/>
      <c r="J3" s="2"/>
      <c r="K3" s="2"/>
      <c r="L3" s="2"/>
      <c r="M3" s="2" t="s">
        <v>59</v>
      </c>
      <c r="N3" s="2"/>
      <c r="O3" s="2"/>
      <c r="P3" s="2"/>
      <c r="Q3" s="2"/>
      <c r="R3" s="2" t="s">
        <v>56</v>
      </c>
      <c r="S3" s="2" t="s">
        <v>45</v>
      </c>
      <c r="T3" s="2" t="s">
        <v>46</v>
      </c>
      <c r="U3" s="2">
        <v>2013</v>
      </c>
      <c r="V3" s="2">
        <v>400</v>
      </c>
      <c r="W3" s="2">
        <v>400</v>
      </c>
      <c r="X3" s="2"/>
      <c r="Y3" s="2">
        <v>8700</v>
      </c>
      <c r="Z3" s="3">
        <v>678</v>
      </c>
      <c r="AA3" s="2">
        <v>3480</v>
      </c>
      <c r="AB3" s="2">
        <v>0</v>
      </c>
      <c r="AC3" s="2">
        <v>0</v>
      </c>
      <c r="AD3" s="3">
        <v>678</v>
      </c>
      <c r="AE3" s="2">
        <v>3480</v>
      </c>
      <c r="AF3" s="2">
        <v>0</v>
      </c>
      <c r="AG3" s="32">
        <v>0</v>
      </c>
      <c r="AH3" s="2">
        <v>0</v>
      </c>
      <c r="AI3" s="2">
        <v>0</v>
      </c>
      <c r="AJ3" s="2">
        <f t="shared" si="0"/>
        <v>0</v>
      </c>
      <c r="AK3" s="3">
        <v>0</v>
      </c>
      <c r="AL3" s="2" t="s">
        <v>38</v>
      </c>
    </row>
    <row r="4" spans="1:38" x14ac:dyDescent="0.3">
      <c r="A4" s="2" t="s">
        <v>43</v>
      </c>
      <c r="B4" s="2">
        <v>22250</v>
      </c>
      <c r="C4" s="2" t="s">
        <v>39</v>
      </c>
      <c r="D4" s="2">
        <v>60</v>
      </c>
      <c r="E4" s="2" t="s">
        <v>40</v>
      </c>
      <c r="F4" s="2"/>
      <c r="G4" s="2"/>
      <c r="H4" s="2"/>
      <c r="I4" s="2"/>
      <c r="J4" s="2"/>
      <c r="K4" s="2"/>
      <c r="L4" s="2"/>
      <c r="M4" s="2" t="s">
        <v>42</v>
      </c>
      <c r="N4" s="2"/>
      <c r="O4" s="2"/>
      <c r="P4" s="2"/>
      <c r="Q4" s="2"/>
      <c r="R4" s="2" t="s">
        <v>44</v>
      </c>
      <c r="S4" s="2" t="s">
        <v>45</v>
      </c>
      <c r="T4" s="2" t="s">
        <v>46</v>
      </c>
      <c r="U4" s="2">
        <v>2015</v>
      </c>
      <c r="V4" s="2">
        <v>120</v>
      </c>
      <c r="W4" s="2">
        <v>120</v>
      </c>
      <c r="X4" s="2"/>
      <c r="Y4" s="2"/>
      <c r="Z4" s="3">
        <v>0</v>
      </c>
      <c r="AA4" s="2">
        <v>525.6</v>
      </c>
      <c r="AB4" s="2">
        <v>562</v>
      </c>
      <c r="AC4" s="3">
        <v>395.16133333333335</v>
      </c>
      <c r="AD4" s="3">
        <v>0</v>
      </c>
      <c r="AE4" s="2">
        <v>525.6</v>
      </c>
      <c r="AF4" s="2">
        <v>562</v>
      </c>
      <c r="AG4" s="32">
        <v>348.15039999999999</v>
      </c>
      <c r="AH4" s="3">
        <v>0</v>
      </c>
      <c r="AI4" s="2">
        <v>0</v>
      </c>
      <c r="AJ4" s="2">
        <f t="shared" si="0"/>
        <v>0</v>
      </c>
      <c r="AK4" s="3">
        <v>47.010933333333355</v>
      </c>
      <c r="AL4" s="2" t="s">
        <v>38</v>
      </c>
    </row>
    <row r="5" spans="1:38" x14ac:dyDescent="0.3">
      <c r="A5" s="2" t="s">
        <v>47</v>
      </c>
      <c r="B5" s="2">
        <v>26310</v>
      </c>
      <c r="C5" s="2" t="s">
        <v>39</v>
      </c>
      <c r="D5" s="2">
        <v>60</v>
      </c>
      <c r="E5" s="2" t="s">
        <v>40</v>
      </c>
      <c r="F5" s="2"/>
      <c r="G5" s="2"/>
      <c r="H5" s="2"/>
      <c r="I5" s="2"/>
      <c r="J5" s="2"/>
      <c r="K5" s="2"/>
      <c r="L5" s="2"/>
      <c r="M5" s="2" t="s">
        <v>35</v>
      </c>
      <c r="N5" s="2"/>
      <c r="O5" s="2"/>
      <c r="P5" s="2"/>
      <c r="Q5" s="2"/>
      <c r="R5" s="2" t="s">
        <v>36</v>
      </c>
      <c r="S5" s="2" t="s">
        <v>36</v>
      </c>
      <c r="T5" s="2" t="s">
        <v>37</v>
      </c>
      <c r="U5" s="2">
        <v>2015</v>
      </c>
      <c r="V5" s="2">
        <v>10.4</v>
      </c>
      <c r="W5" s="2">
        <v>10.4</v>
      </c>
      <c r="X5" s="2"/>
      <c r="Y5" s="2"/>
      <c r="Z5" s="3">
        <v>0</v>
      </c>
      <c r="AA5" s="2">
        <v>15.808</v>
      </c>
      <c r="AB5" s="2">
        <v>18.9696</v>
      </c>
      <c r="AC5" s="32">
        <v>19.475456000000001</v>
      </c>
      <c r="AD5" s="3">
        <v>0</v>
      </c>
      <c r="AE5" s="2">
        <v>15.808</v>
      </c>
      <c r="AF5" s="9">
        <v>18.9696</v>
      </c>
      <c r="AG5" s="32">
        <v>17.5279104</v>
      </c>
      <c r="AH5" s="3">
        <v>0</v>
      </c>
      <c r="AI5" s="2">
        <v>0</v>
      </c>
      <c r="AJ5" s="2">
        <f t="shared" si="0"/>
        <v>0</v>
      </c>
      <c r="AK5" s="3">
        <v>1.9475456000000015</v>
      </c>
      <c r="AL5" s="2" t="s">
        <v>38</v>
      </c>
    </row>
    <row r="6" spans="1:38" x14ac:dyDescent="0.3">
      <c r="A6" s="2" t="s">
        <v>107</v>
      </c>
      <c r="B6" s="2">
        <v>50650</v>
      </c>
      <c r="C6" s="2" t="s">
        <v>106</v>
      </c>
      <c r="D6" s="2">
        <v>62</v>
      </c>
      <c r="E6" s="2" t="s">
        <v>40</v>
      </c>
      <c r="F6" s="2"/>
      <c r="G6" s="2"/>
      <c r="H6" s="2"/>
      <c r="I6" s="2"/>
      <c r="J6" s="2"/>
      <c r="K6" s="2"/>
      <c r="L6" s="2"/>
      <c r="M6" s="2" t="s">
        <v>98</v>
      </c>
      <c r="N6" s="2"/>
      <c r="O6" s="2"/>
      <c r="P6" s="2"/>
      <c r="Q6" s="2"/>
      <c r="R6" s="2" t="s">
        <v>36</v>
      </c>
      <c r="S6" s="2" t="s">
        <v>36</v>
      </c>
      <c r="T6" s="2" t="s">
        <v>37</v>
      </c>
      <c r="U6" s="2">
        <v>2009</v>
      </c>
      <c r="V6" s="2">
        <v>12</v>
      </c>
      <c r="W6" s="2">
        <v>12</v>
      </c>
      <c r="X6" s="2"/>
      <c r="Y6" s="2"/>
      <c r="Z6" s="2">
        <v>17.899999999999999</v>
      </c>
      <c r="AA6" s="2">
        <v>19.8</v>
      </c>
      <c r="AB6" s="2">
        <v>23.76</v>
      </c>
      <c r="AC6" s="32">
        <v>22.33046666666667</v>
      </c>
      <c r="AD6" s="2">
        <v>17.899999999999999</v>
      </c>
      <c r="AE6" s="2">
        <v>19.8</v>
      </c>
      <c r="AF6" s="9">
        <v>23.76</v>
      </c>
      <c r="AG6" s="32">
        <v>20.650560000000002</v>
      </c>
      <c r="AH6" s="2">
        <v>0</v>
      </c>
      <c r="AI6" s="2">
        <v>0</v>
      </c>
      <c r="AJ6" s="2">
        <f t="shared" si="0"/>
        <v>0</v>
      </c>
      <c r="AK6" s="3">
        <v>1.6799066666666675</v>
      </c>
      <c r="AL6" s="2" t="s">
        <v>38</v>
      </c>
    </row>
    <row r="7" spans="1:38" x14ac:dyDescent="0.3">
      <c r="A7" s="2" t="s">
        <v>157</v>
      </c>
      <c r="B7" s="2">
        <v>60560</v>
      </c>
      <c r="C7" s="2" t="s">
        <v>39</v>
      </c>
      <c r="D7" s="2">
        <v>60</v>
      </c>
      <c r="E7" s="2" t="s">
        <v>40</v>
      </c>
      <c r="F7" s="2"/>
      <c r="G7" s="2"/>
      <c r="H7" s="2"/>
      <c r="I7" s="2"/>
      <c r="J7" s="2"/>
      <c r="K7" s="2"/>
      <c r="L7" s="2"/>
      <c r="M7" s="2" t="s">
        <v>42</v>
      </c>
      <c r="N7" s="2"/>
      <c r="O7" s="2"/>
      <c r="P7" s="2"/>
      <c r="Q7" s="2"/>
      <c r="R7" s="2" t="s">
        <v>60</v>
      </c>
      <c r="S7" s="2" t="s">
        <v>61</v>
      </c>
      <c r="T7" s="2" t="s">
        <v>46</v>
      </c>
      <c r="U7" s="2">
        <v>1964</v>
      </c>
      <c r="V7" s="2">
        <v>22500</v>
      </c>
      <c r="W7" s="2">
        <v>22500</v>
      </c>
      <c r="X7" s="2"/>
      <c r="Y7" s="2"/>
      <c r="Z7" s="2">
        <v>104100</v>
      </c>
      <c r="AA7" s="2">
        <v>108000</v>
      </c>
      <c r="AB7" s="2">
        <v>107000</v>
      </c>
      <c r="AC7" s="2">
        <v>107623</v>
      </c>
      <c r="AD7" s="2">
        <v>104100</v>
      </c>
      <c r="AE7" s="2">
        <v>108000</v>
      </c>
      <c r="AF7" s="2">
        <v>107000</v>
      </c>
      <c r="AG7" s="2">
        <v>107623</v>
      </c>
      <c r="AH7" s="2">
        <v>0</v>
      </c>
      <c r="AI7" s="2">
        <v>0</v>
      </c>
      <c r="AJ7" s="2">
        <f t="shared" si="0"/>
        <v>0</v>
      </c>
      <c r="AK7" s="3">
        <v>0</v>
      </c>
      <c r="AL7" s="2" t="s">
        <v>103</v>
      </c>
    </row>
    <row r="8" spans="1:38" x14ac:dyDescent="0.3">
      <c r="A8" s="2" t="s">
        <v>127</v>
      </c>
      <c r="B8" s="2">
        <v>80140</v>
      </c>
      <c r="C8" s="2" t="s">
        <v>126</v>
      </c>
      <c r="D8" s="2">
        <v>61</v>
      </c>
      <c r="E8" s="2" t="s">
        <v>40</v>
      </c>
      <c r="F8" s="2"/>
      <c r="G8" s="2"/>
      <c r="H8" s="2"/>
      <c r="I8" s="2"/>
      <c r="J8" s="2"/>
      <c r="K8" s="2"/>
      <c r="L8" s="2"/>
      <c r="M8" s="2" t="s">
        <v>128</v>
      </c>
      <c r="N8" s="2"/>
      <c r="O8" s="2"/>
      <c r="P8" s="2"/>
      <c r="Q8" s="2"/>
      <c r="R8" s="2" t="s">
        <v>44</v>
      </c>
      <c r="S8" s="2" t="s">
        <v>45</v>
      </c>
      <c r="T8" s="2" t="s">
        <v>46</v>
      </c>
      <c r="U8" s="2">
        <v>2014</v>
      </c>
      <c r="V8" s="2">
        <v>500</v>
      </c>
      <c r="W8" s="2">
        <v>500</v>
      </c>
      <c r="X8" s="2"/>
      <c r="Y8" s="2"/>
      <c r="Z8" s="2">
        <v>1320</v>
      </c>
      <c r="AA8" s="3">
        <v>4192</v>
      </c>
      <c r="AB8" s="2">
        <v>4520</v>
      </c>
      <c r="AC8" s="3">
        <v>3644.9600000000005</v>
      </c>
      <c r="AD8" s="2">
        <v>1320</v>
      </c>
      <c r="AE8" s="2">
        <v>4192</v>
      </c>
      <c r="AF8" s="2">
        <v>4520</v>
      </c>
      <c r="AG8" s="32">
        <v>3370.752</v>
      </c>
      <c r="AH8" s="2">
        <v>0</v>
      </c>
      <c r="AI8" s="2">
        <v>0</v>
      </c>
      <c r="AJ8" s="2">
        <f t="shared" si="0"/>
        <v>0</v>
      </c>
      <c r="AK8" s="3">
        <v>274.20800000000054</v>
      </c>
      <c r="AL8" s="2" t="s">
        <v>38</v>
      </c>
    </row>
    <row r="9" spans="1:38" x14ac:dyDescent="0.3">
      <c r="A9" s="2" t="s">
        <v>49</v>
      </c>
      <c r="B9" s="2">
        <v>215075</v>
      </c>
      <c r="C9" s="2" t="s">
        <v>48</v>
      </c>
      <c r="D9" s="2">
        <v>69</v>
      </c>
      <c r="E9" s="2" t="s">
        <v>40</v>
      </c>
      <c r="F9" s="2"/>
      <c r="G9" s="2"/>
      <c r="H9" s="2"/>
      <c r="I9" s="2"/>
      <c r="J9" s="2"/>
      <c r="K9" s="2"/>
      <c r="L9" s="2"/>
      <c r="M9" s="2" t="s">
        <v>50</v>
      </c>
      <c r="N9" s="2"/>
      <c r="O9" s="2"/>
      <c r="P9" s="2"/>
      <c r="Q9" s="2"/>
      <c r="R9" s="2" t="s">
        <v>36</v>
      </c>
      <c r="S9" s="2" t="s">
        <v>36</v>
      </c>
      <c r="T9" s="2" t="s">
        <v>37</v>
      </c>
      <c r="U9" s="2">
        <v>2015</v>
      </c>
      <c r="V9" s="2">
        <v>600</v>
      </c>
      <c r="W9" s="2">
        <v>600</v>
      </c>
      <c r="X9" s="2"/>
      <c r="Y9" s="2"/>
      <c r="Z9" s="3">
        <v>0</v>
      </c>
      <c r="AA9" s="2">
        <v>912</v>
      </c>
      <c r="AB9" s="2">
        <v>1094.3999999999999</v>
      </c>
      <c r="AC9" s="32">
        <v>1123.5840000000001</v>
      </c>
      <c r="AD9" s="3">
        <v>0</v>
      </c>
      <c r="AE9" s="2">
        <v>912</v>
      </c>
      <c r="AF9" s="9">
        <v>1094.3999999999999</v>
      </c>
      <c r="AG9" s="32">
        <v>1011.2256</v>
      </c>
      <c r="AH9" s="3">
        <v>0</v>
      </c>
      <c r="AI9" s="2">
        <v>0</v>
      </c>
      <c r="AJ9" s="2">
        <f t="shared" si="0"/>
        <v>0</v>
      </c>
      <c r="AK9" s="3">
        <v>112.35840000000007</v>
      </c>
      <c r="AL9" s="2" t="s">
        <v>38</v>
      </c>
    </row>
    <row r="10" spans="1:38" x14ac:dyDescent="0.3">
      <c r="A10" s="2" t="s">
        <v>51</v>
      </c>
      <c r="B10" s="2">
        <v>226530</v>
      </c>
      <c r="C10" s="2" t="s">
        <v>48</v>
      </c>
      <c r="D10" s="2">
        <v>69</v>
      </c>
      <c r="E10" s="2" t="s">
        <v>40</v>
      </c>
      <c r="F10" s="2"/>
      <c r="G10" s="2"/>
      <c r="H10" s="2"/>
      <c r="I10" s="2"/>
      <c r="J10" s="2"/>
      <c r="K10" s="2"/>
      <c r="L10" s="2"/>
      <c r="M10" s="2" t="s">
        <v>42</v>
      </c>
      <c r="N10" s="2"/>
      <c r="O10" s="2"/>
      <c r="P10" s="2"/>
      <c r="Q10" s="2"/>
      <c r="R10" s="2" t="s">
        <v>36</v>
      </c>
      <c r="S10" s="2" t="s">
        <v>36</v>
      </c>
      <c r="T10" s="2" t="s">
        <v>37</v>
      </c>
      <c r="U10" s="2">
        <v>2015</v>
      </c>
      <c r="V10" s="2">
        <v>10</v>
      </c>
      <c r="W10" s="2">
        <v>10</v>
      </c>
      <c r="X10" s="2"/>
      <c r="Y10" s="2">
        <v>8780</v>
      </c>
      <c r="Z10" s="3">
        <v>0</v>
      </c>
      <c r="AA10" s="2">
        <v>19.600000000000001</v>
      </c>
      <c r="AB10" s="2">
        <v>23.52</v>
      </c>
      <c r="AC10" s="32">
        <v>24.147200000000005</v>
      </c>
      <c r="AD10" s="3">
        <v>0</v>
      </c>
      <c r="AE10" s="2">
        <v>19.600000000000001</v>
      </c>
      <c r="AF10" s="9">
        <v>23.52</v>
      </c>
      <c r="AG10" s="32">
        <v>21.732480000000002</v>
      </c>
      <c r="AH10" s="3">
        <v>0</v>
      </c>
      <c r="AI10" s="2">
        <v>0</v>
      </c>
      <c r="AJ10" s="2">
        <f t="shared" si="0"/>
        <v>0</v>
      </c>
      <c r="AK10" s="3">
        <v>2.4147200000000026</v>
      </c>
      <c r="AL10" s="2" t="s">
        <v>38</v>
      </c>
    </row>
    <row r="11" spans="1:38" x14ac:dyDescent="0.3">
      <c r="A11" s="2" t="s">
        <v>139</v>
      </c>
      <c r="B11" s="2">
        <v>267340</v>
      </c>
      <c r="C11" s="2" t="s">
        <v>138</v>
      </c>
      <c r="D11" s="2">
        <v>66</v>
      </c>
      <c r="E11" s="2" t="s">
        <v>40</v>
      </c>
      <c r="F11" s="2"/>
      <c r="G11" s="2"/>
      <c r="H11" s="2"/>
      <c r="I11" s="2"/>
      <c r="J11" s="2"/>
      <c r="K11" s="2"/>
      <c r="L11" s="2"/>
      <c r="M11" s="2" t="s">
        <v>59</v>
      </c>
      <c r="N11" s="2"/>
      <c r="O11" s="2"/>
      <c r="P11" s="2"/>
      <c r="Q11" s="2"/>
      <c r="R11" s="2" t="s">
        <v>56</v>
      </c>
      <c r="S11" s="2" t="s">
        <v>45</v>
      </c>
      <c r="T11" s="2" t="s">
        <v>46</v>
      </c>
      <c r="U11" s="2">
        <v>2012</v>
      </c>
      <c r="V11" s="2">
        <v>1200</v>
      </c>
      <c r="W11" s="2">
        <v>1200</v>
      </c>
      <c r="X11" s="2"/>
      <c r="Y11" s="2"/>
      <c r="Z11" s="2">
        <v>9114</v>
      </c>
      <c r="AA11" s="3">
        <v>8939</v>
      </c>
      <c r="AB11" s="2">
        <v>9000</v>
      </c>
      <c r="AC11" s="2">
        <v>9465</v>
      </c>
      <c r="AD11" s="2">
        <v>6173</v>
      </c>
      <c r="AE11" s="2">
        <v>6024</v>
      </c>
      <c r="AF11" s="2">
        <v>6054</v>
      </c>
      <c r="AG11" s="32">
        <v>8132.3360000000002</v>
      </c>
      <c r="AH11" s="2">
        <v>2941</v>
      </c>
      <c r="AI11" s="2">
        <v>2915</v>
      </c>
      <c r="AJ11" s="2">
        <f t="shared" si="0"/>
        <v>2946</v>
      </c>
      <c r="AK11" s="3">
        <v>1332.6639999999998</v>
      </c>
      <c r="AL11" s="2" t="s">
        <v>38</v>
      </c>
    </row>
    <row r="12" spans="1:38" x14ac:dyDescent="0.3">
      <c r="A12" s="2" t="s">
        <v>150</v>
      </c>
      <c r="B12" s="2">
        <v>291136</v>
      </c>
      <c r="C12" s="2" t="s">
        <v>52</v>
      </c>
      <c r="D12" s="2">
        <v>71</v>
      </c>
      <c r="E12" s="2" t="s">
        <v>53</v>
      </c>
      <c r="F12" s="2" t="s">
        <v>197</v>
      </c>
      <c r="G12" s="2">
        <v>71809222</v>
      </c>
      <c r="H12" s="2">
        <v>71771703</v>
      </c>
      <c r="I12" s="2" t="s">
        <v>198</v>
      </c>
      <c r="J12" s="5"/>
      <c r="K12" s="2">
        <v>98809542</v>
      </c>
      <c r="L12" s="5" t="s">
        <v>199</v>
      </c>
      <c r="M12" s="2" t="s">
        <v>151</v>
      </c>
      <c r="N12" s="2" t="s">
        <v>200</v>
      </c>
      <c r="O12" s="2"/>
      <c r="P12" s="2"/>
      <c r="Q12" s="2"/>
      <c r="R12" s="2" t="s">
        <v>56</v>
      </c>
      <c r="S12" s="2" t="s">
        <v>70</v>
      </c>
      <c r="T12" s="2" t="s">
        <v>46</v>
      </c>
      <c r="U12" s="2">
        <v>2013</v>
      </c>
      <c r="V12" s="2">
        <v>3500</v>
      </c>
      <c r="W12" s="2">
        <v>3500</v>
      </c>
      <c r="X12" s="2"/>
      <c r="Y12" s="2">
        <v>7600</v>
      </c>
      <c r="Z12" s="2">
        <v>28192</v>
      </c>
      <c r="AA12" s="2">
        <v>27532</v>
      </c>
      <c r="AB12" s="2">
        <v>28124</v>
      </c>
      <c r="AC12" s="32">
        <v>28074.333333333332</v>
      </c>
      <c r="AD12" s="2">
        <v>21403</v>
      </c>
      <c r="AE12" s="2">
        <f>+AA12-AI12</f>
        <v>21170</v>
      </c>
      <c r="AF12" s="2">
        <v>23075</v>
      </c>
      <c r="AG12" s="32">
        <v>22057.728000000003</v>
      </c>
      <c r="AH12" s="2">
        <v>6789</v>
      </c>
      <c r="AI12" s="2">
        <v>6362</v>
      </c>
      <c r="AJ12" s="2">
        <f t="shared" si="0"/>
        <v>5049</v>
      </c>
      <c r="AK12" s="3">
        <v>6016.6053333333293</v>
      </c>
      <c r="AL12" s="2" t="s">
        <v>38</v>
      </c>
    </row>
    <row r="13" spans="1:38" x14ac:dyDescent="0.3">
      <c r="A13" s="2" t="s">
        <v>54</v>
      </c>
      <c r="B13" s="2">
        <v>299720</v>
      </c>
      <c r="C13" s="2" t="s">
        <v>52</v>
      </c>
      <c r="D13" s="2">
        <v>71</v>
      </c>
      <c r="E13" s="2" t="s">
        <v>53</v>
      </c>
      <c r="F13" s="2" t="s">
        <v>201</v>
      </c>
      <c r="G13" s="2">
        <v>72640333</v>
      </c>
      <c r="H13" s="2">
        <v>72640528</v>
      </c>
      <c r="I13" s="2" t="s">
        <v>202</v>
      </c>
      <c r="J13" s="2" t="s">
        <v>203</v>
      </c>
      <c r="K13" s="2">
        <v>52959781</v>
      </c>
      <c r="L13" s="5" t="s">
        <v>204</v>
      </c>
      <c r="M13" s="2" t="s">
        <v>55</v>
      </c>
      <c r="N13" s="2" t="s">
        <v>205</v>
      </c>
      <c r="O13" s="2"/>
      <c r="P13" s="2"/>
      <c r="Q13" s="2"/>
      <c r="R13" s="2" t="s">
        <v>56</v>
      </c>
      <c r="S13" s="2" t="s">
        <v>45</v>
      </c>
      <c r="T13" s="2" t="s">
        <v>46</v>
      </c>
      <c r="U13" s="6">
        <v>42385</v>
      </c>
      <c r="V13" s="2">
        <v>3356</v>
      </c>
      <c r="W13" s="2">
        <v>3000</v>
      </c>
      <c r="X13" s="2"/>
      <c r="Y13" s="2">
        <v>7411</v>
      </c>
      <c r="Z13" s="3">
        <v>0</v>
      </c>
      <c r="AA13" s="3">
        <v>0</v>
      </c>
      <c r="AB13" s="3">
        <v>21925.1</v>
      </c>
      <c r="AC13" s="3">
        <v>20652</v>
      </c>
      <c r="AD13" s="3">
        <v>0</v>
      </c>
      <c r="AE13" s="3">
        <v>0</v>
      </c>
      <c r="AF13" s="3">
        <v>15481.4</v>
      </c>
      <c r="AG13" s="32">
        <v>17605.251199999999</v>
      </c>
      <c r="AH13" s="3">
        <v>0</v>
      </c>
      <c r="AI13" s="3">
        <v>0</v>
      </c>
      <c r="AJ13" s="2">
        <f t="shared" si="0"/>
        <v>6443.6999999999989</v>
      </c>
      <c r="AK13" s="3">
        <v>3046.7488000000012</v>
      </c>
      <c r="AL13" s="2" t="s">
        <v>38</v>
      </c>
    </row>
    <row r="14" spans="1:38" x14ac:dyDescent="0.3">
      <c r="A14" s="2" t="s">
        <v>146</v>
      </c>
      <c r="B14" s="2">
        <v>301384</v>
      </c>
      <c r="C14" s="2" t="s">
        <v>52</v>
      </c>
      <c r="D14" s="2">
        <v>71</v>
      </c>
      <c r="E14" s="2" t="s">
        <v>53</v>
      </c>
      <c r="F14" s="2" t="s">
        <v>206</v>
      </c>
      <c r="G14" s="2">
        <v>72119900</v>
      </c>
      <c r="H14" s="2">
        <v>70014287</v>
      </c>
      <c r="I14" s="2" t="s">
        <v>207</v>
      </c>
      <c r="J14" s="2" t="s">
        <v>208</v>
      </c>
      <c r="K14" s="2">
        <v>97307271</v>
      </c>
      <c r="L14" s="5" t="s">
        <v>209</v>
      </c>
      <c r="M14" s="2" t="s">
        <v>69</v>
      </c>
      <c r="N14" s="2" t="s">
        <v>172</v>
      </c>
      <c r="O14" s="2"/>
      <c r="P14" s="2"/>
      <c r="Q14" s="2"/>
      <c r="R14" s="2" t="s">
        <v>56</v>
      </c>
      <c r="S14" s="2" t="s">
        <v>70</v>
      </c>
      <c r="T14" s="2" t="s">
        <v>46</v>
      </c>
      <c r="U14" s="2">
        <v>2014</v>
      </c>
      <c r="V14" s="2">
        <v>5000</v>
      </c>
      <c r="W14" s="2">
        <v>4500</v>
      </c>
      <c r="X14" s="2"/>
      <c r="Y14" s="2">
        <v>7800</v>
      </c>
      <c r="Z14" s="2">
        <v>25335</v>
      </c>
      <c r="AA14" s="2">
        <v>25064</v>
      </c>
      <c r="AB14" s="2">
        <v>21519</v>
      </c>
      <c r="AC14" s="32">
        <v>24097.666666666668</v>
      </c>
      <c r="AD14" s="2">
        <f>+Z14-AH14</f>
        <v>13118</v>
      </c>
      <c r="AE14" s="2">
        <f>+AA14-AI14</f>
        <v>13604</v>
      </c>
      <c r="AF14" s="2">
        <v>15890</v>
      </c>
      <c r="AG14" s="32">
        <v>21317.632000000001</v>
      </c>
      <c r="AH14" s="2">
        <v>12217</v>
      </c>
      <c r="AI14" s="2">
        <v>11460</v>
      </c>
      <c r="AJ14" s="2">
        <f t="shared" si="0"/>
        <v>5629</v>
      </c>
      <c r="AK14" s="3">
        <v>2780.0346666666665</v>
      </c>
      <c r="AL14" s="2" t="s">
        <v>38</v>
      </c>
    </row>
    <row r="15" spans="1:38" x14ac:dyDescent="0.3">
      <c r="A15" s="2" t="s">
        <v>58</v>
      </c>
      <c r="B15" s="2">
        <v>311190</v>
      </c>
      <c r="C15" s="2" t="s">
        <v>57</v>
      </c>
      <c r="D15" s="2">
        <v>73</v>
      </c>
      <c r="E15" s="2" t="s">
        <v>53</v>
      </c>
      <c r="F15" s="2" t="s">
        <v>215</v>
      </c>
      <c r="G15" s="2"/>
      <c r="H15" s="2"/>
      <c r="I15" s="2" t="s">
        <v>216</v>
      </c>
      <c r="J15" s="2" t="s">
        <v>217</v>
      </c>
      <c r="K15" s="2">
        <v>98787168</v>
      </c>
      <c r="L15" s="5" t="s">
        <v>218</v>
      </c>
      <c r="M15" s="2" t="s">
        <v>59</v>
      </c>
      <c r="N15" s="2" t="s">
        <v>219</v>
      </c>
      <c r="O15" s="2"/>
      <c r="P15" s="2"/>
      <c r="Q15" s="2"/>
      <c r="R15" s="2" t="s">
        <v>60</v>
      </c>
      <c r="S15" s="2" t="s">
        <v>61</v>
      </c>
      <c r="T15" s="2" t="s">
        <v>62</v>
      </c>
      <c r="U15" s="2">
        <v>2015</v>
      </c>
      <c r="V15" s="2">
        <v>10000</v>
      </c>
      <c r="W15" s="2">
        <v>4500</v>
      </c>
      <c r="X15" s="2"/>
      <c r="Y15" s="2">
        <v>8000</v>
      </c>
      <c r="Z15" s="3">
        <v>0</v>
      </c>
      <c r="AA15" s="2">
        <v>10142</v>
      </c>
      <c r="AB15" s="2">
        <v>11969.6</v>
      </c>
      <c r="AC15" s="2">
        <v>11698</v>
      </c>
      <c r="AD15" s="3">
        <v>0</v>
      </c>
      <c r="AE15" s="2">
        <v>10142</v>
      </c>
      <c r="AF15" s="2">
        <v>11969.6</v>
      </c>
      <c r="AG15" s="32">
        <v>11144.2464</v>
      </c>
      <c r="AH15" s="3">
        <v>0</v>
      </c>
      <c r="AI15" s="2">
        <v>0</v>
      </c>
      <c r="AJ15" s="2">
        <f t="shared" si="0"/>
        <v>0</v>
      </c>
      <c r="AK15" s="3">
        <v>553.75360000000001</v>
      </c>
      <c r="AL15" s="2" t="s">
        <v>38</v>
      </c>
    </row>
    <row r="16" spans="1:38" x14ac:dyDescent="0.3">
      <c r="A16" s="2" t="s">
        <v>142</v>
      </c>
      <c r="B16" s="2">
        <v>313210</v>
      </c>
      <c r="C16" s="2" t="s">
        <v>57</v>
      </c>
      <c r="D16" s="2">
        <v>73</v>
      </c>
      <c r="E16" s="2" t="s">
        <v>53</v>
      </c>
      <c r="F16" s="2" t="s">
        <v>210</v>
      </c>
      <c r="G16" s="2">
        <v>72590099</v>
      </c>
      <c r="H16" s="2">
        <v>72590457</v>
      </c>
      <c r="I16" s="2" t="s">
        <v>211</v>
      </c>
      <c r="J16" s="2" t="s">
        <v>212</v>
      </c>
      <c r="K16" s="2"/>
      <c r="L16" s="5" t="s">
        <v>213</v>
      </c>
      <c r="M16" s="2" t="s">
        <v>98</v>
      </c>
      <c r="N16" s="2" t="s">
        <v>214</v>
      </c>
      <c r="O16" s="2"/>
      <c r="P16" s="2"/>
      <c r="Q16" s="2"/>
      <c r="R16" s="2" t="s">
        <v>60</v>
      </c>
      <c r="S16" s="2" t="s">
        <v>61</v>
      </c>
      <c r="T16" s="2" t="s">
        <v>133</v>
      </c>
      <c r="U16" s="2">
        <v>1963</v>
      </c>
      <c r="V16" s="2">
        <v>4600</v>
      </c>
      <c r="W16" s="2">
        <v>4600</v>
      </c>
      <c r="X16" s="2"/>
      <c r="Y16" s="2"/>
      <c r="Z16" s="2">
        <v>14600</v>
      </c>
      <c r="AA16" s="2">
        <v>11351.5</v>
      </c>
      <c r="AB16" s="2">
        <v>10861</v>
      </c>
      <c r="AC16" s="2">
        <v>12600</v>
      </c>
      <c r="AD16" s="2">
        <v>14600</v>
      </c>
      <c r="AE16" s="2">
        <v>11351.5</v>
      </c>
      <c r="AF16" s="2">
        <v>10861</v>
      </c>
      <c r="AG16" s="2">
        <v>12600</v>
      </c>
      <c r="AH16" s="2">
        <v>0</v>
      </c>
      <c r="AI16" s="2">
        <v>0</v>
      </c>
      <c r="AJ16" s="2">
        <f t="shared" si="0"/>
        <v>0</v>
      </c>
      <c r="AK16" s="3">
        <v>0</v>
      </c>
      <c r="AL16" s="2" t="s">
        <v>134</v>
      </c>
    </row>
    <row r="17" spans="1:38" x14ac:dyDescent="0.3">
      <c r="A17" s="2" t="s">
        <v>102</v>
      </c>
      <c r="B17" s="2">
        <v>368241</v>
      </c>
      <c r="C17" s="2" t="s">
        <v>101</v>
      </c>
      <c r="D17" s="2">
        <v>77</v>
      </c>
      <c r="E17" s="2" t="s">
        <v>53</v>
      </c>
      <c r="F17" s="2" t="s">
        <v>187</v>
      </c>
      <c r="G17" s="2">
        <v>70728710</v>
      </c>
      <c r="H17" s="2">
        <v>70728476</v>
      </c>
      <c r="I17" s="2" t="s">
        <v>188</v>
      </c>
      <c r="J17" s="2" t="s">
        <v>189</v>
      </c>
      <c r="K17" s="2"/>
      <c r="L17" s="5" t="s">
        <v>190</v>
      </c>
      <c r="M17" s="2" t="s">
        <v>50</v>
      </c>
      <c r="N17" s="2" t="s">
        <v>191</v>
      </c>
      <c r="O17" s="2"/>
      <c r="P17" s="2"/>
      <c r="Q17" s="2"/>
      <c r="R17" s="2" t="s">
        <v>60</v>
      </c>
      <c r="S17" s="2" t="s">
        <v>70</v>
      </c>
      <c r="T17" s="2" t="s">
        <v>46</v>
      </c>
      <c r="U17" s="2">
        <v>2008</v>
      </c>
      <c r="V17" s="2">
        <v>1500</v>
      </c>
      <c r="W17" s="2">
        <v>1500</v>
      </c>
      <c r="X17" s="2"/>
      <c r="Y17" s="2"/>
      <c r="Z17" s="2">
        <v>10</v>
      </c>
      <c r="AA17" s="2">
        <v>9.5</v>
      </c>
      <c r="AB17" s="2">
        <v>12</v>
      </c>
      <c r="AC17" s="2">
        <v>11</v>
      </c>
      <c r="AD17" s="2">
        <v>10</v>
      </c>
      <c r="AE17" s="2">
        <v>9.5</v>
      </c>
      <c r="AF17" s="2">
        <v>12</v>
      </c>
      <c r="AG17" s="2">
        <v>11</v>
      </c>
      <c r="AH17" s="2">
        <v>0</v>
      </c>
      <c r="AI17" s="2">
        <v>0</v>
      </c>
      <c r="AJ17" s="2">
        <f t="shared" si="0"/>
        <v>0</v>
      </c>
      <c r="AK17" s="3">
        <v>0</v>
      </c>
      <c r="AL17" s="2" t="s">
        <v>103</v>
      </c>
    </row>
    <row r="18" spans="1:38" x14ac:dyDescent="0.3">
      <c r="A18" s="2" t="s">
        <v>148</v>
      </c>
      <c r="B18" s="2">
        <v>387840</v>
      </c>
      <c r="C18" s="2" t="s">
        <v>147</v>
      </c>
      <c r="D18" s="2">
        <v>78</v>
      </c>
      <c r="E18" s="2" t="s">
        <v>53</v>
      </c>
      <c r="F18" s="2" t="s">
        <v>259</v>
      </c>
      <c r="G18" s="2">
        <v>70020520</v>
      </c>
      <c r="H18" s="2">
        <v>71452534</v>
      </c>
      <c r="I18" s="2" t="s">
        <v>260</v>
      </c>
      <c r="J18" s="2" t="s">
        <v>261</v>
      </c>
      <c r="K18" s="2">
        <v>94634342</v>
      </c>
      <c r="L18" s="5" t="s">
        <v>262</v>
      </c>
      <c r="M18" s="2" t="s">
        <v>205</v>
      </c>
      <c r="N18" s="2"/>
      <c r="O18" s="2"/>
      <c r="P18" s="2"/>
      <c r="Q18" s="2"/>
      <c r="R18" s="2" t="s">
        <v>56</v>
      </c>
      <c r="S18" s="2" t="s">
        <v>70</v>
      </c>
      <c r="T18" s="2" t="s">
        <v>46</v>
      </c>
      <c r="U18" s="2">
        <v>2013</v>
      </c>
      <c r="V18" s="2">
        <v>5000</v>
      </c>
      <c r="W18" s="2">
        <v>3800</v>
      </c>
      <c r="X18" s="2"/>
      <c r="Y18" s="2"/>
      <c r="Z18" s="2">
        <v>27420</v>
      </c>
      <c r="AA18" s="2">
        <v>26899</v>
      </c>
      <c r="AB18" s="2">
        <v>27968</v>
      </c>
      <c r="AC18" s="32">
        <v>27554</v>
      </c>
      <c r="AD18" s="2">
        <v>17451</v>
      </c>
      <c r="AE18" s="2">
        <v>18647</v>
      </c>
      <c r="AF18" s="2">
        <v>20568.682000000001</v>
      </c>
      <c r="AG18" s="32">
        <v>22040.005152000002</v>
      </c>
      <c r="AH18" s="2">
        <f>Z18-AD18</f>
        <v>9969</v>
      </c>
      <c r="AI18" s="2">
        <f>AA18-AE18</f>
        <v>8252</v>
      </c>
      <c r="AJ18" s="2">
        <f t="shared" si="0"/>
        <v>7399.3179999999993</v>
      </c>
      <c r="AK18" s="3">
        <v>5513.9948479999985</v>
      </c>
      <c r="AL18" s="2" t="s">
        <v>38</v>
      </c>
    </row>
    <row r="19" spans="1:38" x14ac:dyDescent="0.3">
      <c r="A19" s="2" t="s">
        <v>155</v>
      </c>
      <c r="B19" s="2">
        <v>398410</v>
      </c>
      <c r="C19" s="2" t="s">
        <v>147</v>
      </c>
      <c r="D19" s="2">
        <v>78</v>
      </c>
      <c r="E19" s="2" t="s">
        <v>53</v>
      </c>
      <c r="F19" s="2" t="s">
        <v>263</v>
      </c>
      <c r="G19" s="2">
        <v>72200120</v>
      </c>
      <c r="H19" s="2">
        <v>72200411</v>
      </c>
      <c r="I19" s="2" t="s">
        <v>264</v>
      </c>
      <c r="J19" s="2" t="s">
        <v>265</v>
      </c>
      <c r="K19" s="2">
        <v>98703657</v>
      </c>
      <c r="L19" s="5" t="s">
        <v>266</v>
      </c>
      <c r="M19" s="2" t="s">
        <v>66</v>
      </c>
      <c r="N19" s="2"/>
      <c r="O19" s="2"/>
      <c r="P19" s="2"/>
      <c r="Q19" s="2"/>
      <c r="R19" s="2" t="s">
        <v>56</v>
      </c>
      <c r="S19" s="2" t="s">
        <v>45</v>
      </c>
      <c r="T19" s="2" t="s">
        <v>46</v>
      </c>
      <c r="U19" s="2">
        <v>2008</v>
      </c>
      <c r="V19" s="2">
        <f>2*5000</f>
        <v>10000</v>
      </c>
      <c r="W19" s="2">
        <f>2*4500</f>
        <v>9000</v>
      </c>
      <c r="X19" s="2"/>
      <c r="Y19" s="2"/>
      <c r="Z19" s="2">
        <v>61800</v>
      </c>
      <c r="AA19" s="2">
        <f>32644+28588</f>
        <v>61232</v>
      </c>
      <c r="AB19" s="2">
        <v>59209</v>
      </c>
      <c r="AC19" s="32">
        <v>60872</v>
      </c>
      <c r="AD19" s="2">
        <v>45000</v>
      </c>
      <c r="AE19" s="2">
        <f>AA19-AI19</f>
        <v>44329</v>
      </c>
      <c r="AF19" s="2">
        <v>45192</v>
      </c>
      <c r="AG19" s="32">
        <v>55199.055999999997</v>
      </c>
      <c r="AH19" s="2">
        <v>16800</v>
      </c>
      <c r="AI19" s="2">
        <v>16903</v>
      </c>
      <c r="AJ19" s="2">
        <f t="shared" si="0"/>
        <v>14017</v>
      </c>
      <c r="AK19" s="3">
        <v>5672.9440000000031</v>
      </c>
      <c r="AL19" s="2" t="s">
        <v>38</v>
      </c>
    </row>
    <row r="20" spans="1:38" x14ac:dyDescent="0.3">
      <c r="A20" s="2" t="s">
        <v>122</v>
      </c>
      <c r="B20" s="2">
        <v>417050</v>
      </c>
      <c r="C20" s="2" t="s">
        <v>121</v>
      </c>
      <c r="D20" s="2">
        <v>79</v>
      </c>
      <c r="E20" s="2" t="s">
        <v>53</v>
      </c>
      <c r="F20" s="2" t="s">
        <v>187</v>
      </c>
      <c r="G20" s="2">
        <v>70728710</v>
      </c>
      <c r="H20" s="2">
        <v>70728476</v>
      </c>
      <c r="I20" s="2" t="s">
        <v>188</v>
      </c>
      <c r="J20" s="2" t="s">
        <v>189</v>
      </c>
      <c r="K20" s="2"/>
      <c r="L20" s="5" t="s">
        <v>190</v>
      </c>
      <c r="M20" s="2" t="s">
        <v>50</v>
      </c>
      <c r="N20" s="2" t="s">
        <v>191</v>
      </c>
      <c r="O20" s="2"/>
      <c r="P20" s="2"/>
      <c r="Q20" s="2"/>
      <c r="R20" s="2" t="s">
        <v>60</v>
      </c>
      <c r="S20" s="2" t="s">
        <v>70</v>
      </c>
      <c r="T20" s="2" t="s">
        <v>46</v>
      </c>
      <c r="U20" s="2">
        <v>1981</v>
      </c>
      <c r="V20" s="2">
        <v>1500</v>
      </c>
      <c r="W20" s="2">
        <v>1500</v>
      </c>
      <c r="X20" s="2"/>
      <c r="Y20" s="2"/>
      <c r="Z20" s="2">
        <v>550</v>
      </c>
      <c r="AA20" s="2">
        <v>74</v>
      </c>
      <c r="AB20" s="2">
        <v>37</v>
      </c>
      <c r="AC20" s="2">
        <v>85</v>
      </c>
      <c r="AD20" s="2">
        <v>550</v>
      </c>
      <c r="AE20" s="2">
        <v>74</v>
      </c>
      <c r="AF20" s="2">
        <v>37</v>
      </c>
      <c r="AG20" s="2">
        <v>85</v>
      </c>
      <c r="AH20" s="2">
        <v>0</v>
      </c>
      <c r="AI20" s="2">
        <v>0</v>
      </c>
      <c r="AJ20" s="2">
        <f t="shared" si="0"/>
        <v>0</v>
      </c>
      <c r="AK20" s="3">
        <v>0</v>
      </c>
      <c r="AL20" s="2" t="s">
        <v>103</v>
      </c>
    </row>
    <row r="21" spans="1:38" x14ac:dyDescent="0.3">
      <c r="A21" s="2" t="s">
        <v>132</v>
      </c>
      <c r="B21" s="2">
        <v>423590</v>
      </c>
      <c r="C21" s="2" t="s">
        <v>140</v>
      </c>
      <c r="D21" s="2">
        <v>74</v>
      </c>
      <c r="E21" s="2" t="s">
        <v>131</v>
      </c>
      <c r="F21" s="2"/>
      <c r="G21" s="2"/>
      <c r="H21" s="2"/>
      <c r="I21" s="2"/>
      <c r="J21" s="2"/>
      <c r="K21" s="2"/>
      <c r="L21" s="2"/>
      <c r="M21" s="2" t="s">
        <v>59</v>
      </c>
      <c r="N21" s="2"/>
      <c r="O21" s="2"/>
      <c r="P21" s="2"/>
      <c r="Q21" s="2"/>
      <c r="R21" s="2" t="s">
        <v>60</v>
      </c>
      <c r="S21" s="2" t="s">
        <v>70</v>
      </c>
      <c r="T21" s="2" t="s">
        <v>133</v>
      </c>
      <c r="U21" s="2">
        <v>2003</v>
      </c>
      <c r="V21" s="2">
        <v>4500</v>
      </c>
      <c r="W21" s="2">
        <v>2800</v>
      </c>
      <c r="X21" s="2"/>
      <c r="Y21" s="2"/>
      <c r="Z21" s="2">
        <v>13600</v>
      </c>
      <c r="AA21" s="2">
        <v>13500</v>
      </c>
      <c r="AB21" s="2">
        <v>13560</v>
      </c>
      <c r="AC21" s="2">
        <v>13530</v>
      </c>
      <c r="AD21" s="2">
        <v>13600</v>
      </c>
      <c r="AE21" s="2">
        <v>13500</v>
      </c>
      <c r="AF21" s="2">
        <v>13560</v>
      </c>
      <c r="AG21" s="2">
        <v>13530</v>
      </c>
      <c r="AH21" s="2">
        <v>0</v>
      </c>
      <c r="AI21" s="2">
        <v>0</v>
      </c>
      <c r="AJ21" s="2">
        <f t="shared" si="0"/>
        <v>0</v>
      </c>
      <c r="AK21" s="3">
        <v>0</v>
      </c>
      <c r="AL21" s="2" t="s">
        <v>103</v>
      </c>
    </row>
    <row r="22" spans="1:38" x14ac:dyDescent="0.3">
      <c r="A22" s="2" t="s">
        <v>132</v>
      </c>
      <c r="B22" s="2">
        <v>456150</v>
      </c>
      <c r="C22" s="2" t="s">
        <v>130</v>
      </c>
      <c r="D22" s="2">
        <v>75</v>
      </c>
      <c r="E22" s="2" t="s">
        <v>131</v>
      </c>
      <c r="F22" s="2"/>
      <c r="G22" s="2"/>
      <c r="H22" s="2"/>
      <c r="I22" s="2"/>
      <c r="J22" s="2"/>
      <c r="K22" s="2"/>
      <c r="L22" s="2"/>
      <c r="M22" s="2" t="s">
        <v>59</v>
      </c>
      <c r="N22" s="2"/>
      <c r="O22" s="2"/>
      <c r="P22" s="2"/>
      <c r="Q22" s="2"/>
      <c r="R22" s="2" t="s">
        <v>60</v>
      </c>
      <c r="S22" s="2" t="s">
        <v>70</v>
      </c>
      <c r="T22" s="2" t="s">
        <v>133</v>
      </c>
      <c r="U22" s="2">
        <v>1983</v>
      </c>
      <c r="V22" s="2">
        <v>12500</v>
      </c>
      <c r="W22" s="2">
        <v>5000</v>
      </c>
      <c r="X22" s="2"/>
      <c r="Y22" s="2"/>
      <c r="Z22" s="2">
        <v>2825</v>
      </c>
      <c r="AA22" s="2">
        <v>2619</v>
      </c>
      <c r="AB22" s="2">
        <v>2751</v>
      </c>
      <c r="AC22" s="2">
        <v>2740</v>
      </c>
      <c r="AD22" s="2">
        <v>2825</v>
      </c>
      <c r="AE22" s="2">
        <v>2619</v>
      </c>
      <c r="AF22" s="2">
        <v>2751</v>
      </c>
      <c r="AG22" s="2">
        <v>2740</v>
      </c>
      <c r="AH22" s="2">
        <v>0</v>
      </c>
      <c r="AI22" s="2">
        <v>0</v>
      </c>
      <c r="AJ22" s="2">
        <f t="shared" si="0"/>
        <v>0</v>
      </c>
      <c r="AK22" s="3">
        <v>0</v>
      </c>
      <c r="AL22" s="2" t="s">
        <v>134</v>
      </c>
    </row>
    <row r="23" spans="1:38" x14ac:dyDescent="0.3">
      <c r="A23" s="2" t="s">
        <v>75</v>
      </c>
      <c r="B23" s="2">
        <v>545852</v>
      </c>
      <c r="C23" s="2" t="s">
        <v>74</v>
      </c>
      <c r="D23" s="2">
        <v>83</v>
      </c>
      <c r="E23" s="2" t="s">
        <v>64</v>
      </c>
      <c r="F23" s="2" t="s">
        <v>243</v>
      </c>
      <c r="G23" s="2"/>
      <c r="H23" s="2"/>
      <c r="I23" s="2" t="s">
        <v>244</v>
      </c>
      <c r="J23" s="2" t="s">
        <v>245</v>
      </c>
      <c r="K23" s="2">
        <v>29637608</v>
      </c>
      <c r="L23" s="5" t="s">
        <v>246</v>
      </c>
      <c r="M23" s="2" t="s">
        <v>59</v>
      </c>
      <c r="N23" s="2" t="s">
        <v>247</v>
      </c>
      <c r="O23" s="2"/>
      <c r="P23" s="2"/>
      <c r="Q23" s="2"/>
      <c r="R23" s="2" t="s">
        <v>44</v>
      </c>
      <c r="S23" s="2" t="s">
        <v>45</v>
      </c>
      <c r="T23" s="2" t="s">
        <v>46</v>
      </c>
      <c r="U23" s="6">
        <v>42394</v>
      </c>
      <c r="V23" s="2">
        <v>3900</v>
      </c>
      <c r="W23" s="2">
        <v>3900</v>
      </c>
      <c r="X23" s="2"/>
      <c r="Y23" s="2">
        <v>8000</v>
      </c>
      <c r="Z23" s="3">
        <v>0</v>
      </c>
      <c r="AA23" s="3">
        <v>0</v>
      </c>
      <c r="AB23" s="3">
        <v>26285.25</v>
      </c>
      <c r="AC23" s="3">
        <v>9550.3075000000008</v>
      </c>
      <c r="AD23" s="3">
        <v>0</v>
      </c>
      <c r="AE23" s="3">
        <v>0</v>
      </c>
      <c r="AF23" s="3">
        <v>25485.894</v>
      </c>
      <c r="AG23" s="32">
        <v>8548</v>
      </c>
      <c r="AH23" s="3">
        <v>0</v>
      </c>
      <c r="AI23" s="3">
        <v>0</v>
      </c>
      <c r="AJ23" s="2">
        <f t="shared" si="0"/>
        <v>799.35599999999977</v>
      </c>
      <c r="AK23" s="3">
        <v>1002.3075000000008</v>
      </c>
      <c r="AL23" s="2" t="s">
        <v>38</v>
      </c>
    </row>
    <row r="24" spans="1:38" x14ac:dyDescent="0.3">
      <c r="A24" s="2" t="s">
        <v>137</v>
      </c>
      <c r="B24" s="2">
        <v>549998</v>
      </c>
      <c r="C24" s="2" t="s">
        <v>136</v>
      </c>
      <c r="D24" s="2">
        <v>83</v>
      </c>
      <c r="E24" s="2" t="s">
        <v>64</v>
      </c>
      <c r="F24" s="2" t="s">
        <v>253</v>
      </c>
      <c r="G24" s="2">
        <v>70242512</v>
      </c>
      <c r="H24" s="2">
        <v>73308520</v>
      </c>
      <c r="I24" s="2" t="s">
        <v>254</v>
      </c>
      <c r="J24" s="2" t="s">
        <v>255</v>
      </c>
      <c r="K24" s="2">
        <v>24313691</v>
      </c>
      <c r="L24" s="5" t="s">
        <v>256</v>
      </c>
      <c r="M24" s="2" t="s">
        <v>79</v>
      </c>
      <c r="N24" s="2" t="s">
        <v>257</v>
      </c>
      <c r="O24" s="2"/>
      <c r="P24" s="2"/>
      <c r="Q24" s="2"/>
      <c r="R24" s="2" t="s">
        <v>56</v>
      </c>
      <c r="S24" s="2" t="s">
        <v>45</v>
      </c>
      <c r="T24" s="2" t="s">
        <v>46</v>
      </c>
      <c r="U24" s="2">
        <v>2014</v>
      </c>
      <c r="V24" s="2">
        <f>2*2000</f>
        <v>4000</v>
      </c>
      <c r="W24" s="2">
        <v>4000</v>
      </c>
      <c r="X24" s="2"/>
      <c r="Y24" s="2">
        <v>5500</v>
      </c>
      <c r="Z24" s="2">
        <v>9091.1</v>
      </c>
      <c r="AA24" s="2">
        <v>10880</v>
      </c>
      <c r="AB24" s="2">
        <v>10140</v>
      </c>
      <c r="AC24" s="2">
        <v>11253</v>
      </c>
      <c r="AD24" s="2">
        <v>9091.1</v>
      </c>
      <c r="AE24" s="2">
        <v>10880</v>
      </c>
      <c r="AF24" s="2">
        <v>9671</v>
      </c>
      <c r="AG24" s="32">
        <v>9959.7455999999984</v>
      </c>
      <c r="AH24" s="2">
        <v>0</v>
      </c>
      <c r="AI24" s="2">
        <v>0</v>
      </c>
      <c r="AJ24" s="2">
        <f t="shared" si="0"/>
        <v>469</v>
      </c>
      <c r="AK24" s="3">
        <v>1293.2544000000016</v>
      </c>
      <c r="AL24" s="2" t="s">
        <v>38</v>
      </c>
    </row>
    <row r="25" spans="1:38" x14ac:dyDescent="0.3">
      <c r="A25" s="2" t="s">
        <v>145</v>
      </c>
      <c r="B25" s="2">
        <v>574225</v>
      </c>
      <c r="C25" s="2" t="s">
        <v>63</v>
      </c>
      <c r="D25" s="2">
        <v>80</v>
      </c>
      <c r="E25" s="2" t="s">
        <v>64</v>
      </c>
      <c r="F25" s="2" t="s">
        <v>233</v>
      </c>
      <c r="G25" s="2">
        <v>73103000</v>
      </c>
      <c r="H25" s="2">
        <v>73103044</v>
      </c>
      <c r="I25" s="2" t="s">
        <v>234</v>
      </c>
      <c r="J25" s="2" t="s">
        <v>236</v>
      </c>
      <c r="K25" s="2">
        <v>99800706</v>
      </c>
      <c r="L25" s="5" t="s">
        <v>235</v>
      </c>
      <c r="M25" s="2" t="s">
        <v>50</v>
      </c>
      <c r="N25" s="2" t="s">
        <v>237</v>
      </c>
      <c r="O25" s="2"/>
      <c r="P25" s="2"/>
      <c r="Q25" s="2"/>
      <c r="R25" s="2" t="s">
        <v>44</v>
      </c>
      <c r="S25" s="2" t="s">
        <v>45</v>
      </c>
      <c r="T25" s="2" t="s">
        <v>46</v>
      </c>
      <c r="U25" s="2">
        <v>2012</v>
      </c>
      <c r="V25" s="2">
        <f>2*2022</f>
        <v>4044</v>
      </c>
      <c r="W25" s="2">
        <f>V25</f>
        <v>4044</v>
      </c>
      <c r="X25" s="2"/>
      <c r="Y25" s="2">
        <v>6500</v>
      </c>
      <c r="Z25" s="2">
        <v>23920</v>
      </c>
      <c r="AA25" s="2">
        <v>21870</v>
      </c>
      <c r="AB25" s="2">
        <v>22420</v>
      </c>
      <c r="AC25" s="3">
        <v>24782.966666666671</v>
      </c>
      <c r="AD25" s="2">
        <v>18190</v>
      </c>
      <c r="AE25" s="2">
        <v>15370</v>
      </c>
      <c r="AF25" s="2">
        <v>14960</v>
      </c>
      <c r="AG25" s="32">
        <v>19302.72</v>
      </c>
      <c r="AH25" s="2">
        <f>Z25-AD25</f>
        <v>5730</v>
      </c>
      <c r="AI25" s="2">
        <f>AA25-AE25</f>
        <v>6500</v>
      </c>
      <c r="AJ25" s="2">
        <f t="shared" si="0"/>
        <v>7460</v>
      </c>
      <c r="AK25" s="3">
        <v>5480.2466666666696</v>
      </c>
      <c r="AL25" s="2" t="s">
        <v>38</v>
      </c>
    </row>
    <row r="26" spans="1:38" x14ac:dyDescent="0.3">
      <c r="A26" s="2" t="s">
        <v>65</v>
      </c>
      <c r="B26" s="2">
        <v>574360</v>
      </c>
      <c r="C26" s="2" t="s">
        <v>63</v>
      </c>
      <c r="D26" s="2">
        <v>80</v>
      </c>
      <c r="E26" s="2" t="s">
        <v>64</v>
      </c>
      <c r="F26" s="2" t="s">
        <v>238</v>
      </c>
      <c r="G26" s="2">
        <v>36000601</v>
      </c>
      <c r="H26" s="2">
        <v>73250310</v>
      </c>
      <c r="I26" s="2" t="s">
        <v>239</v>
      </c>
      <c r="J26" s="2" t="s">
        <v>240</v>
      </c>
      <c r="K26" s="2">
        <v>23312702</v>
      </c>
      <c r="L26" s="5" t="s">
        <v>241</v>
      </c>
      <c r="M26" s="2" t="s">
        <v>66</v>
      </c>
      <c r="N26" s="2" t="s">
        <v>242</v>
      </c>
      <c r="O26" s="2"/>
      <c r="P26" s="2"/>
      <c r="Q26" s="2"/>
      <c r="R26" s="2" t="s">
        <v>44</v>
      </c>
      <c r="S26" s="2" t="s">
        <v>45</v>
      </c>
      <c r="T26" s="2" t="s">
        <v>46</v>
      </c>
      <c r="U26" s="8">
        <v>42583</v>
      </c>
      <c r="V26" s="2">
        <v>4400</v>
      </c>
      <c r="W26" s="2">
        <v>4400</v>
      </c>
      <c r="X26" s="2"/>
      <c r="Y26" s="2">
        <v>8000</v>
      </c>
      <c r="Z26" s="3">
        <v>0</v>
      </c>
      <c r="AA26" s="3">
        <v>0</v>
      </c>
      <c r="AB26" s="3">
        <v>15295</v>
      </c>
      <c r="AC26" s="3">
        <v>5557.1833333333334</v>
      </c>
      <c r="AD26" s="3">
        <v>0</v>
      </c>
      <c r="AE26" s="3">
        <v>0</v>
      </c>
      <c r="AF26" s="4">
        <v>15056</v>
      </c>
      <c r="AG26" s="32">
        <v>5176.4480000000003</v>
      </c>
      <c r="AH26" s="3">
        <v>0</v>
      </c>
      <c r="AI26" s="3">
        <v>0</v>
      </c>
      <c r="AJ26" s="2">
        <f t="shared" si="0"/>
        <v>239</v>
      </c>
      <c r="AK26" s="3">
        <v>380.73533333333307</v>
      </c>
      <c r="AL26" s="2" t="s">
        <v>38</v>
      </c>
    </row>
    <row r="27" spans="1:38" x14ac:dyDescent="0.3">
      <c r="A27" s="2" t="s">
        <v>68</v>
      </c>
      <c r="B27" s="2">
        <v>584340</v>
      </c>
      <c r="C27" s="2" t="s">
        <v>67</v>
      </c>
      <c r="D27" s="2">
        <v>81</v>
      </c>
      <c r="E27" s="2" t="s">
        <v>64</v>
      </c>
      <c r="F27" s="2" t="s">
        <v>248</v>
      </c>
      <c r="G27" s="2">
        <v>73410116</v>
      </c>
      <c r="H27" s="2">
        <v>73410100</v>
      </c>
      <c r="I27" s="2" t="s">
        <v>249</v>
      </c>
      <c r="J27" s="2" t="s">
        <v>250</v>
      </c>
      <c r="K27" s="2">
        <v>29509039</v>
      </c>
      <c r="L27" s="5" t="s">
        <v>251</v>
      </c>
      <c r="M27" s="2" t="s">
        <v>69</v>
      </c>
      <c r="N27" s="2" t="s">
        <v>252</v>
      </c>
      <c r="O27" s="2"/>
      <c r="P27" s="2"/>
      <c r="Q27" s="2"/>
      <c r="R27" s="2" t="s">
        <v>56</v>
      </c>
      <c r="S27" s="2" t="s">
        <v>70</v>
      </c>
      <c r="T27" s="2" t="s">
        <v>46</v>
      </c>
      <c r="U27" s="8">
        <v>42401</v>
      </c>
      <c r="V27" s="2">
        <v>5700</v>
      </c>
      <c r="W27" s="2">
        <v>5700</v>
      </c>
      <c r="X27" s="2"/>
      <c r="Y27" s="2">
        <v>8760</v>
      </c>
      <c r="Z27" s="3">
        <v>0</v>
      </c>
      <c r="AA27" s="3">
        <v>0</v>
      </c>
      <c r="AB27" s="3">
        <v>34530</v>
      </c>
      <c r="AC27" s="32">
        <v>11635</v>
      </c>
      <c r="AD27" s="3">
        <v>0</v>
      </c>
      <c r="AE27" s="3">
        <v>0</v>
      </c>
      <c r="AF27" s="3">
        <v>19452</v>
      </c>
      <c r="AG27" s="32">
        <v>11607.616</v>
      </c>
      <c r="AH27" s="3">
        <v>0</v>
      </c>
      <c r="AI27" s="3">
        <v>0</v>
      </c>
      <c r="AJ27" s="2">
        <f t="shared" si="0"/>
        <v>15078</v>
      </c>
      <c r="AK27" s="3">
        <v>27.384000000000015</v>
      </c>
      <c r="AL27" s="2" t="s">
        <v>38</v>
      </c>
    </row>
    <row r="28" spans="1:38" x14ac:dyDescent="0.3">
      <c r="A28" s="2" t="s">
        <v>135</v>
      </c>
      <c r="B28" s="2">
        <v>642211</v>
      </c>
      <c r="C28" s="2" t="s">
        <v>71</v>
      </c>
      <c r="D28" s="2">
        <v>82</v>
      </c>
      <c r="E28" s="2" t="s">
        <v>64</v>
      </c>
      <c r="F28" s="2" t="s">
        <v>228</v>
      </c>
      <c r="G28" s="2">
        <v>36277000</v>
      </c>
      <c r="H28" s="2">
        <v>73677257</v>
      </c>
      <c r="I28" s="2" t="s">
        <v>229</v>
      </c>
      <c r="J28" s="2" t="s">
        <v>230</v>
      </c>
      <c r="K28" s="2">
        <v>25345652</v>
      </c>
      <c r="L28" s="5" t="s">
        <v>231</v>
      </c>
      <c r="M28" s="2" t="s">
        <v>59</v>
      </c>
      <c r="N28" s="2" t="s">
        <v>232</v>
      </c>
      <c r="O28" s="2"/>
      <c r="P28" s="2"/>
      <c r="Q28" s="2"/>
      <c r="R28" s="2" t="s">
        <v>56</v>
      </c>
      <c r="S28" s="2" t="s">
        <v>45</v>
      </c>
      <c r="T28" s="2" t="s">
        <v>46</v>
      </c>
      <c r="U28" s="8">
        <v>41852</v>
      </c>
      <c r="V28" s="2">
        <v>2006</v>
      </c>
      <c r="W28" s="2">
        <v>2006</v>
      </c>
      <c r="X28" s="2"/>
      <c r="Y28" s="2">
        <v>8000</v>
      </c>
      <c r="Z28" s="2">
        <v>8055.4</v>
      </c>
      <c r="AA28" s="2">
        <v>20709.099999999999</v>
      </c>
      <c r="AB28" s="2">
        <v>21057.200000000001</v>
      </c>
      <c r="AC28" s="2">
        <v>20563</v>
      </c>
      <c r="AD28" s="2">
        <v>6555.2</v>
      </c>
      <c r="AE28" s="2">
        <v>12927.1</v>
      </c>
      <c r="AF28" s="2">
        <v>12607.2</v>
      </c>
      <c r="AG28" s="32">
        <v>17782.072</v>
      </c>
      <c r="AH28" s="2">
        <f>Z28-AD28</f>
        <v>1500.1999999999998</v>
      </c>
      <c r="AI28" s="2">
        <f>AA28-AE28</f>
        <v>7781.9999999999982</v>
      </c>
      <c r="AJ28" s="2">
        <f t="shared" si="0"/>
        <v>8450</v>
      </c>
      <c r="AK28" s="3">
        <v>2780.9279999999999</v>
      </c>
      <c r="AL28" s="2" t="s">
        <v>38</v>
      </c>
    </row>
    <row r="29" spans="1:38" x14ac:dyDescent="0.3">
      <c r="A29" s="2" t="s">
        <v>72</v>
      </c>
      <c r="B29" s="2">
        <v>668380</v>
      </c>
      <c r="C29" s="2" t="s">
        <v>71</v>
      </c>
      <c r="D29" s="2">
        <v>82</v>
      </c>
      <c r="E29" s="2" t="s">
        <v>64</v>
      </c>
      <c r="F29" s="2" t="s">
        <v>258</v>
      </c>
      <c r="G29" s="2">
        <v>73630660</v>
      </c>
      <c r="H29" s="2">
        <v>73630721</v>
      </c>
      <c r="I29" s="2" t="s">
        <v>254</v>
      </c>
      <c r="J29" s="2" t="s">
        <v>255</v>
      </c>
      <c r="K29" s="2">
        <v>24313691</v>
      </c>
      <c r="L29" s="5" t="s">
        <v>256</v>
      </c>
      <c r="M29" s="2" t="s">
        <v>73</v>
      </c>
      <c r="N29" s="2" t="s">
        <v>257</v>
      </c>
      <c r="O29" s="2"/>
      <c r="P29" s="2"/>
      <c r="Q29" s="2"/>
      <c r="R29" s="2" t="s">
        <v>56</v>
      </c>
      <c r="S29" s="2" t="s">
        <v>45</v>
      </c>
      <c r="T29" s="2" t="s">
        <v>46</v>
      </c>
      <c r="U29" s="2">
        <v>2016</v>
      </c>
      <c r="V29" s="2">
        <v>2000</v>
      </c>
      <c r="W29" s="2">
        <v>2000</v>
      </c>
      <c r="X29" s="2"/>
      <c r="Y29" s="2">
        <v>7000</v>
      </c>
      <c r="Z29" s="3">
        <v>0</v>
      </c>
      <c r="AA29" s="3">
        <v>0</v>
      </c>
      <c r="AB29" s="3">
        <v>11357</v>
      </c>
      <c r="AC29" s="3">
        <v>1532</v>
      </c>
      <c r="AD29" s="3">
        <v>0</v>
      </c>
      <c r="AE29" s="3">
        <v>0</v>
      </c>
      <c r="AF29" s="33">
        <v>8617</v>
      </c>
      <c r="AG29" s="32">
        <v>1485.9359999999999</v>
      </c>
      <c r="AH29" s="3">
        <v>0</v>
      </c>
      <c r="AI29" s="3">
        <v>0</v>
      </c>
      <c r="AJ29" s="2">
        <f t="shared" si="0"/>
        <v>2740</v>
      </c>
      <c r="AK29" s="3">
        <v>46.064000000000078</v>
      </c>
      <c r="AL29" s="2" t="s">
        <v>38</v>
      </c>
    </row>
    <row r="30" spans="1:38" x14ac:dyDescent="0.3">
      <c r="A30" s="2" t="s">
        <v>114</v>
      </c>
      <c r="B30" s="2">
        <v>698820</v>
      </c>
      <c r="C30" s="2" t="s">
        <v>113</v>
      </c>
      <c r="D30" s="2">
        <v>85</v>
      </c>
      <c r="E30" s="2" t="s">
        <v>64</v>
      </c>
      <c r="F30" s="2" t="s">
        <v>187</v>
      </c>
      <c r="G30" s="2">
        <v>70728710</v>
      </c>
      <c r="H30" s="2">
        <v>70728476</v>
      </c>
      <c r="I30" s="2" t="s">
        <v>188</v>
      </c>
      <c r="J30" s="2" t="s">
        <v>189</v>
      </c>
      <c r="K30" s="2"/>
      <c r="L30" s="5" t="s">
        <v>190</v>
      </c>
      <c r="M30" s="2" t="s">
        <v>50</v>
      </c>
      <c r="N30" s="2" t="s">
        <v>191</v>
      </c>
      <c r="O30" s="2"/>
      <c r="P30" s="2"/>
      <c r="Q30" s="2"/>
      <c r="R30" s="2" t="s">
        <v>60</v>
      </c>
      <c r="S30" s="2" t="s">
        <v>70</v>
      </c>
      <c r="T30" s="2" t="s">
        <v>46</v>
      </c>
      <c r="U30" s="2">
        <v>1985</v>
      </c>
      <c r="V30" s="2">
        <v>1340</v>
      </c>
      <c r="W30" s="2">
        <v>1340</v>
      </c>
      <c r="X30" s="2"/>
      <c r="Y30" s="2"/>
      <c r="Z30" s="2">
        <v>29</v>
      </c>
      <c r="AA30" s="2">
        <v>37</v>
      </c>
      <c r="AB30" s="2">
        <v>123</v>
      </c>
      <c r="AC30" s="2">
        <v>120</v>
      </c>
      <c r="AD30" s="2">
        <v>29</v>
      </c>
      <c r="AE30" s="2">
        <v>53</v>
      </c>
      <c r="AF30" s="2">
        <v>123</v>
      </c>
      <c r="AG30" s="2">
        <v>120</v>
      </c>
      <c r="AH30" s="2">
        <v>0</v>
      </c>
      <c r="AI30" s="2">
        <v>0</v>
      </c>
      <c r="AJ30" s="2">
        <f t="shared" si="0"/>
        <v>0</v>
      </c>
      <c r="AK30" s="3">
        <v>0</v>
      </c>
      <c r="AL30" s="2" t="s">
        <v>103</v>
      </c>
    </row>
    <row r="31" spans="1:38" x14ac:dyDescent="0.3">
      <c r="A31" s="2" t="s">
        <v>110</v>
      </c>
      <c r="B31" s="2">
        <v>703100</v>
      </c>
      <c r="C31" s="2" t="s">
        <v>99</v>
      </c>
      <c r="D31" s="2">
        <v>86</v>
      </c>
      <c r="E31" s="2" t="s">
        <v>89</v>
      </c>
      <c r="F31" s="2"/>
      <c r="G31" s="2"/>
      <c r="H31" s="2"/>
      <c r="I31" s="2"/>
      <c r="J31" s="2"/>
      <c r="K31" s="2"/>
      <c r="L31" s="2"/>
      <c r="M31" s="2" t="s">
        <v>42</v>
      </c>
      <c r="N31" s="2"/>
      <c r="O31" s="2"/>
      <c r="P31" s="2"/>
      <c r="Q31" s="2"/>
      <c r="R31" s="2" t="s">
        <v>36</v>
      </c>
      <c r="S31" s="2" t="s">
        <v>36</v>
      </c>
      <c r="T31" s="2" t="s">
        <v>37</v>
      </c>
      <c r="U31" s="2">
        <v>2009</v>
      </c>
      <c r="V31" s="2">
        <v>8</v>
      </c>
      <c r="W31" s="2">
        <v>8</v>
      </c>
      <c r="X31" s="2"/>
      <c r="Y31" s="2"/>
      <c r="Z31" s="2">
        <v>22</v>
      </c>
      <c r="AA31" s="2">
        <v>23</v>
      </c>
      <c r="AB31" s="2">
        <v>27.599999999999998</v>
      </c>
      <c r="AC31" s="32">
        <v>26.378</v>
      </c>
      <c r="AD31" s="2">
        <v>22</v>
      </c>
      <c r="AE31" s="2">
        <v>23</v>
      </c>
      <c r="AF31" s="9">
        <v>27.599999999999998</v>
      </c>
      <c r="AG31" s="32">
        <v>24.393599999999999</v>
      </c>
      <c r="AH31" s="2">
        <v>0</v>
      </c>
      <c r="AI31" s="2">
        <v>0</v>
      </c>
      <c r="AJ31" s="2">
        <f t="shared" si="0"/>
        <v>0</v>
      </c>
      <c r="AK31" s="3">
        <v>1.9844000000000008</v>
      </c>
      <c r="AL31" s="2" t="s">
        <v>38</v>
      </c>
    </row>
    <row r="32" spans="1:38" x14ac:dyDescent="0.3">
      <c r="A32" s="2" t="s">
        <v>112</v>
      </c>
      <c r="B32" s="2">
        <v>703110</v>
      </c>
      <c r="C32" s="2" t="s">
        <v>99</v>
      </c>
      <c r="D32" s="2">
        <v>86</v>
      </c>
      <c r="E32" s="2" t="s">
        <v>89</v>
      </c>
      <c r="F32" s="2"/>
      <c r="G32" s="2"/>
      <c r="H32" s="2"/>
      <c r="I32" s="2"/>
      <c r="J32" s="2"/>
      <c r="K32" s="2"/>
      <c r="L32" s="2"/>
      <c r="M32" s="2" t="s">
        <v>42</v>
      </c>
      <c r="N32" s="2"/>
      <c r="O32" s="2"/>
      <c r="P32" s="2"/>
      <c r="Q32" s="2"/>
      <c r="R32" s="2" t="s">
        <v>36</v>
      </c>
      <c r="S32" s="2" t="s">
        <v>36</v>
      </c>
      <c r="T32" s="2" t="s">
        <v>37</v>
      </c>
      <c r="U32" s="2">
        <v>2009</v>
      </c>
      <c r="V32" s="2">
        <v>8</v>
      </c>
      <c r="W32" s="2">
        <v>8</v>
      </c>
      <c r="X32" s="2"/>
      <c r="Y32" s="2"/>
      <c r="Z32" s="2">
        <v>25.4</v>
      </c>
      <c r="AA32" s="2">
        <v>29</v>
      </c>
      <c r="AB32" s="2">
        <v>34.799999999999997</v>
      </c>
      <c r="AC32" s="32">
        <v>32.409333333333336</v>
      </c>
      <c r="AD32" s="2">
        <v>25.4</v>
      </c>
      <c r="AE32" s="2">
        <v>29</v>
      </c>
      <c r="AF32" s="9">
        <v>34.799999999999997</v>
      </c>
      <c r="AG32" s="32">
        <v>29.971199999999996</v>
      </c>
      <c r="AH32" s="2">
        <v>0</v>
      </c>
      <c r="AI32" s="2">
        <v>0</v>
      </c>
      <c r="AJ32" s="2">
        <f t="shared" si="0"/>
        <v>0</v>
      </c>
      <c r="AK32" s="3">
        <v>2.4381333333333401</v>
      </c>
      <c r="AL32" s="2" t="s">
        <v>38</v>
      </c>
    </row>
    <row r="33" spans="1:38" x14ac:dyDescent="0.3">
      <c r="A33" s="2" t="s">
        <v>100</v>
      </c>
      <c r="B33" s="2">
        <v>703120</v>
      </c>
      <c r="C33" s="2" t="s">
        <v>99</v>
      </c>
      <c r="D33" s="2">
        <v>86</v>
      </c>
      <c r="E33" s="2" t="s">
        <v>89</v>
      </c>
      <c r="F33" s="2"/>
      <c r="G33" s="2"/>
      <c r="H33" s="2"/>
      <c r="I33" s="2"/>
      <c r="J33" s="2"/>
      <c r="K33" s="2"/>
      <c r="L33" s="2"/>
      <c r="M33" s="2" t="s">
        <v>66</v>
      </c>
      <c r="N33" s="2"/>
      <c r="O33" s="2"/>
      <c r="P33" s="2"/>
      <c r="Q33" s="2"/>
      <c r="R33" s="2" t="s">
        <v>60</v>
      </c>
      <c r="S33" s="2" t="s">
        <v>70</v>
      </c>
      <c r="T33" s="2" t="s">
        <v>46</v>
      </c>
      <c r="U33" s="2">
        <v>1971</v>
      </c>
      <c r="V33" s="2">
        <v>2500</v>
      </c>
      <c r="W33" s="2">
        <v>2500</v>
      </c>
      <c r="X33" s="2"/>
      <c r="Y33" s="2"/>
      <c r="Z33" s="2">
        <v>2.9</v>
      </c>
      <c r="AA33" s="2">
        <v>0</v>
      </c>
      <c r="AB33" s="2">
        <v>0</v>
      </c>
      <c r="AC33" s="2">
        <v>3</v>
      </c>
      <c r="AD33" s="2">
        <v>2.9</v>
      </c>
      <c r="AE33" s="2">
        <v>0</v>
      </c>
      <c r="AF33" s="2">
        <v>0</v>
      </c>
      <c r="AG33" s="32">
        <v>3</v>
      </c>
      <c r="AH33" s="2">
        <v>0</v>
      </c>
      <c r="AI33" s="2">
        <v>0</v>
      </c>
      <c r="AJ33" s="2">
        <f t="shared" si="0"/>
        <v>0</v>
      </c>
      <c r="AK33" s="3">
        <v>0</v>
      </c>
      <c r="AL33" s="2" t="s">
        <v>38</v>
      </c>
    </row>
    <row r="34" spans="1:38" s="13" customFormat="1" x14ac:dyDescent="0.3">
      <c r="A34" s="2" t="s">
        <v>109</v>
      </c>
      <c r="B34" s="2">
        <v>703420</v>
      </c>
      <c r="C34" s="2" t="s">
        <v>99</v>
      </c>
      <c r="D34" s="2">
        <v>86</v>
      </c>
      <c r="E34" s="2" t="s">
        <v>89</v>
      </c>
      <c r="F34" s="2"/>
      <c r="G34" s="2"/>
      <c r="H34" s="2"/>
      <c r="I34" s="2"/>
      <c r="J34" s="2"/>
      <c r="K34" s="2"/>
      <c r="L34" s="2"/>
      <c r="M34" s="2" t="s">
        <v>42</v>
      </c>
      <c r="N34" s="2"/>
      <c r="O34" s="2"/>
      <c r="P34" s="2"/>
      <c r="Q34" s="2"/>
      <c r="R34" s="2" t="s">
        <v>36</v>
      </c>
      <c r="S34" s="2" t="s">
        <v>36</v>
      </c>
      <c r="T34" s="2" t="s">
        <v>37</v>
      </c>
      <c r="U34" s="2">
        <v>2009</v>
      </c>
      <c r="V34" s="2">
        <v>16</v>
      </c>
      <c r="W34" s="2">
        <v>16</v>
      </c>
      <c r="X34" s="2"/>
      <c r="Y34" s="2"/>
      <c r="Z34" s="2">
        <v>21.5</v>
      </c>
      <c r="AA34" s="2">
        <v>23.7</v>
      </c>
      <c r="AB34" s="2">
        <v>28.439999999999998</v>
      </c>
      <c r="AC34" s="32">
        <v>26.75586666666667</v>
      </c>
      <c r="AD34" s="2">
        <v>21.5</v>
      </c>
      <c r="AE34" s="2">
        <v>23.7</v>
      </c>
      <c r="AF34" s="9">
        <v>28.439999999999998</v>
      </c>
      <c r="AG34" s="32">
        <v>24.743040000000001</v>
      </c>
      <c r="AH34" s="2">
        <v>0</v>
      </c>
      <c r="AI34" s="2">
        <v>0</v>
      </c>
      <c r="AJ34" s="2">
        <f t="shared" ref="AJ34:AJ65" si="1">+AB34-AF34</f>
        <v>0</v>
      </c>
      <c r="AK34" s="3">
        <v>2.012826666666669</v>
      </c>
      <c r="AL34" s="2" t="s">
        <v>38</v>
      </c>
    </row>
    <row r="35" spans="1:38" s="13" customFormat="1" x14ac:dyDescent="0.3">
      <c r="A35" s="2" t="s">
        <v>115</v>
      </c>
      <c r="B35" s="2">
        <v>710600</v>
      </c>
      <c r="C35" s="2" t="s">
        <v>99</v>
      </c>
      <c r="D35" s="2">
        <v>86</v>
      </c>
      <c r="E35" s="2" t="s">
        <v>89</v>
      </c>
      <c r="F35" s="2" t="s">
        <v>187</v>
      </c>
      <c r="G35" s="2">
        <v>70728710</v>
      </c>
      <c r="H35" s="2">
        <v>70728476</v>
      </c>
      <c r="I35" s="2" t="s">
        <v>188</v>
      </c>
      <c r="J35" s="2" t="s">
        <v>189</v>
      </c>
      <c r="K35" s="2"/>
      <c r="L35" s="5" t="s">
        <v>190</v>
      </c>
      <c r="M35" s="2" t="s">
        <v>50</v>
      </c>
      <c r="N35" s="2" t="s">
        <v>191</v>
      </c>
      <c r="O35" s="2"/>
      <c r="P35" s="2"/>
      <c r="Q35" s="2"/>
      <c r="R35" s="2" t="s">
        <v>60</v>
      </c>
      <c r="S35" s="2" t="s">
        <v>70</v>
      </c>
      <c r="T35" s="2" t="s">
        <v>46</v>
      </c>
      <c r="U35" s="2">
        <v>2008</v>
      </c>
      <c r="V35" s="2">
        <v>1500</v>
      </c>
      <c r="W35" s="2">
        <v>1500</v>
      </c>
      <c r="X35" s="2"/>
      <c r="Y35" s="2"/>
      <c r="Z35" s="2">
        <v>77</v>
      </c>
      <c r="AA35" s="2">
        <v>14</v>
      </c>
      <c r="AB35" s="2">
        <v>58</v>
      </c>
      <c r="AC35" s="2">
        <v>64</v>
      </c>
      <c r="AD35" s="2">
        <v>77</v>
      </c>
      <c r="AE35" s="2">
        <v>14</v>
      </c>
      <c r="AF35" s="2">
        <v>58</v>
      </c>
      <c r="AG35" s="2">
        <v>64</v>
      </c>
      <c r="AH35" s="2">
        <v>0</v>
      </c>
      <c r="AI35" s="2">
        <v>0</v>
      </c>
      <c r="AJ35" s="2">
        <f t="shared" si="1"/>
        <v>0</v>
      </c>
      <c r="AK35" s="3">
        <v>0</v>
      </c>
      <c r="AL35" s="2" t="s">
        <v>103</v>
      </c>
    </row>
    <row r="36" spans="1:38" s="13" customFormat="1" x14ac:dyDescent="0.3">
      <c r="A36" s="2" t="s">
        <v>104</v>
      </c>
      <c r="B36" s="2">
        <v>722150</v>
      </c>
      <c r="C36" s="2" t="s">
        <v>99</v>
      </c>
      <c r="D36" s="2">
        <v>86</v>
      </c>
      <c r="E36" s="2" t="s">
        <v>89</v>
      </c>
      <c r="F36" s="2"/>
      <c r="G36" s="2"/>
      <c r="H36" s="2"/>
      <c r="I36" s="2"/>
      <c r="J36" s="2"/>
      <c r="K36" s="2"/>
      <c r="L36" s="2"/>
      <c r="M36" s="2" t="s">
        <v>42</v>
      </c>
      <c r="N36" s="2"/>
      <c r="O36" s="2"/>
      <c r="P36" s="2"/>
      <c r="Q36" s="2"/>
      <c r="R36" s="2" t="s">
        <v>36</v>
      </c>
      <c r="S36" s="2" t="s">
        <v>36</v>
      </c>
      <c r="T36" s="2" t="s">
        <v>37</v>
      </c>
      <c r="U36" s="2">
        <v>2009</v>
      </c>
      <c r="V36" s="2">
        <v>8</v>
      </c>
      <c r="W36" s="2">
        <v>8</v>
      </c>
      <c r="X36" s="2"/>
      <c r="Y36" s="2"/>
      <c r="Z36" s="2">
        <v>10</v>
      </c>
      <c r="AA36" s="2">
        <v>6</v>
      </c>
      <c r="AB36" s="2">
        <v>7.1999999999999993</v>
      </c>
      <c r="AC36" s="32">
        <v>8.429333333333334</v>
      </c>
      <c r="AD36" s="2">
        <v>10</v>
      </c>
      <c r="AE36" s="2">
        <v>6</v>
      </c>
      <c r="AF36" s="9">
        <v>7.1999999999999993</v>
      </c>
      <c r="AG36" s="32">
        <v>7.7952000000000004</v>
      </c>
      <c r="AH36" s="2">
        <v>0</v>
      </c>
      <c r="AI36" s="2">
        <v>0</v>
      </c>
      <c r="AJ36" s="2">
        <f t="shared" si="1"/>
        <v>0</v>
      </c>
      <c r="AK36" s="3">
        <v>0.63413333333333366</v>
      </c>
      <c r="AL36" s="2" t="s">
        <v>38</v>
      </c>
    </row>
    <row r="37" spans="1:38" s="13" customFormat="1" x14ac:dyDescent="0.3">
      <c r="A37" s="2" t="s">
        <v>129</v>
      </c>
      <c r="B37" s="2">
        <v>729800</v>
      </c>
      <c r="C37" s="2" t="s">
        <v>99</v>
      </c>
      <c r="D37" s="2">
        <v>86</v>
      </c>
      <c r="E37" s="2" t="s">
        <v>89</v>
      </c>
      <c r="F37" s="2" t="s">
        <v>187</v>
      </c>
      <c r="G37" s="2">
        <v>70728710</v>
      </c>
      <c r="H37" s="2">
        <v>70728476</v>
      </c>
      <c r="I37" s="2" t="s">
        <v>188</v>
      </c>
      <c r="J37" s="2" t="s">
        <v>189</v>
      </c>
      <c r="K37" s="2"/>
      <c r="L37" s="5" t="s">
        <v>190</v>
      </c>
      <c r="M37" s="2" t="s">
        <v>50</v>
      </c>
      <c r="N37" s="2" t="s">
        <v>191</v>
      </c>
      <c r="O37" s="2"/>
      <c r="P37" s="2"/>
      <c r="Q37" s="2"/>
      <c r="R37" s="2" t="s">
        <v>60</v>
      </c>
      <c r="S37" s="2" t="s">
        <v>61</v>
      </c>
      <c r="T37" s="2" t="s">
        <v>46</v>
      </c>
      <c r="U37" s="2">
        <v>1981</v>
      </c>
      <c r="V37" s="2">
        <v>3000</v>
      </c>
      <c r="W37" s="2">
        <v>1500</v>
      </c>
      <c r="X37" s="2"/>
      <c r="Y37" s="2"/>
      <c r="Z37" s="2">
        <v>1320</v>
      </c>
      <c r="AA37" s="2">
        <v>359</v>
      </c>
      <c r="AB37" s="2">
        <v>3200</v>
      </c>
      <c r="AC37" s="2">
        <v>1600</v>
      </c>
      <c r="AD37" s="2">
        <v>1320</v>
      </c>
      <c r="AE37" s="2">
        <v>60</v>
      </c>
      <c r="AF37" s="2">
        <v>3200</v>
      </c>
      <c r="AG37" s="2">
        <v>1600</v>
      </c>
      <c r="AH37" s="2">
        <v>0</v>
      </c>
      <c r="AI37" s="2">
        <v>0</v>
      </c>
      <c r="AJ37" s="2">
        <f t="shared" si="1"/>
        <v>0</v>
      </c>
      <c r="AK37" s="3">
        <v>0</v>
      </c>
      <c r="AL37" s="2" t="s">
        <v>103</v>
      </c>
    </row>
    <row r="38" spans="1:38" s="13" customFormat="1" x14ac:dyDescent="0.3">
      <c r="A38" s="2" t="s">
        <v>154</v>
      </c>
      <c r="B38" s="2">
        <v>765200</v>
      </c>
      <c r="C38" s="2" t="s">
        <v>153</v>
      </c>
      <c r="D38" s="2">
        <v>95</v>
      </c>
      <c r="E38" s="2" t="s">
        <v>89</v>
      </c>
      <c r="F38" s="2"/>
      <c r="G38" s="2"/>
      <c r="H38" s="2"/>
      <c r="I38" s="2"/>
      <c r="J38" s="2"/>
      <c r="K38" s="2"/>
      <c r="L38" s="2"/>
      <c r="M38" s="2" t="s">
        <v>55</v>
      </c>
      <c r="N38" s="2"/>
      <c r="O38" s="2"/>
      <c r="P38" s="2"/>
      <c r="Q38" s="2"/>
      <c r="R38" s="2" t="s">
        <v>94</v>
      </c>
      <c r="S38" s="2" t="s">
        <v>70</v>
      </c>
      <c r="T38" s="2" t="s">
        <v>95</v>
      </c>
      <c r="U38" s="2">
        <v>1985</v>
      </c>
      <c r="V38" s="2">
        <v>15000</v>
      </c>
      <c r="W38" s="2">
        <v>15000</v>
      </c>
      <c r="X38" s="2"/>
      <c r="Y38" s="2"/>
      <c r="Z38" s="2">
        <v>52865</v>
      </c>
      <c r="AA38" s="2">
        <f>+AE38+AI38</f>
        <v>43590</v>
      </c>
      <c r="AB38" s="2">
        <v>48652</v>
      </c>
      <c r="AC38" s="3">
        <v>52722.210000000006</v>
      </c>
      <c r="AD38" s="2">
        <v>44161</v>
      </c>
      <c r="AE38" s="2">
        <v>41067</v>
      </c>
      <c r="AF38" s="2">
        <v>42360</v>
      </c>
      <c r="AG38" s="32">
        <v>49869.567999999999</v>
      </c>
      <c r="AH38" s="2">
        <v>8704</v>
      </c>
      <c r="AI38" s="2">
        <v>2523</v>
      </c>
      <c r="AJ38" s="2">
        <f t="shared" si="1"/>
        <v>6292</v>
      </c>
      <c r="AK38" s="3">
        <v>2852.6420000000071</v>
      </c>
      <c r="AL38" s="2" t="s">
        <v>38</v>
      </c>
    </row>
    <row r="39" spans="1:38" s="13" customFormat="1" x14ac:dyDescent="0.3">
      <c r="A39" s="2" t="s">
        <v>105</v>
      </c>
      <c r="B39" s="2">
        <v>795141</v>
      </c>
      <c r="C39" s="2" t="s">
        <v>88</v>
      </c>
      <c r="D39" s="2">
        <v>97</v>
      </c>
      <c r="E39" s="2" t="s">
        <v>89</v>
      </c>
      <c r="F39" s="2"/>
      <c r="G39" s="2"/>
      <c r="H39" s="2"/>
      <c r="I39" s="2"/>
      <c r="J39" s="2"/>
      <c r="K39" s="2"/>
      <c r="L39" s="2"/>
      <c r="M39" s="2" t="s">
        <v>35</v>
      </c>
      <c r="N39" s="2"/>
      <c r="O39" s="2"/>
      <c r="P39" s="2"/>
      <c r="Q39" s="2"/>
      <c r="R39" s="2" t="s">
        <v>36</v>
      </c>
      <c r="S39" s="2" t="s">
        <v>36</v>
      </c>
      <c r="T39" s="2" t="s">
        <v>37</v>
      </c>
      <c r="U39" s="2">
        <v>2008</v>
      </c>
      <c r="V39" s="2">
        <v>6.8</v>
      </c>
      <c r="W39" s="2">
        <v>6.8</v>
      </c>
      <c r="X39" s="2"/>
      <c r="Y39" s="2"/>
      <c r="Z39" s="2">
        <v>10</v>
      </c>
      <c r="AA39" s="2">
        <v>10.5</v>
      </c>
      <c r="AB39" s="2">
        <v>12.6</v>
      </c>
      <c r="AC39" s="32">
        <v>12.026333333333334</v>
      </c>
      <c r="AD39" s="2">
        <v>0</v>
      </c>
      <c r="AE39" s="2">
        <v>0</v>
      </c>
      <c r="AF39" s="9">
        <v>12.6</v>
      </c>
      <c r="AG39" s="32">
        <v>12.026333333333334</v>
      </c>
      <c r="AH39" s="2">
        <v>10</v>
      </c>
      <c r="AI39" s="2">
        <v>10.5</v>
      </c>
      <c r="AJ39" s="2">
        <f t="shared" si="1"/>
        <v>0</v>
      </c>
      <c r="AK39" s="3">
        <v>0</v>
      </c>
      <c r="AL39" s="2" t="s">
        <v>38</v>
      </c>
    </row>
    <row r="40" spans="1:38" s="13" customFormat="1" x14ac:dyDescent="0.3">
      <c r="A40" s="2" t="s">
        <v>90</v>
      </c>
      <c r="B40" s="2">
        <v>797750</v>
      </c>
      <c r="C40" s="2" t="s">
        <v>88</v>
      </c>
      <c r="D40" s="2">
        <v>97</v>
      </c>
      <c r="E40" s="2" t="s">
        <v>89</v>
      </c>
      <c r="F40" s="2"/>
      <c r="G40" s="2"/>
      <c r="H40" s="2"/>
      <c r="I40" s="2"/>
      <c r="J40" s="2"/>
      <c r="K40" s="2"/>
      <c r="L40" s="2"/>
      <c r="M40" s="2" t="s">
        <v>35</v>
      </c>
      <c r="N40" s="2"/>
      <c r="O40" s="2"/>
      <c r="P40" s="2"/>
      <c r="Q40" s="2"/>
      <c r="R40" s="2" t="s">
        <v>36</v>
      </c>
      <c r="S40" s="2" t="s">
        <v>36</v>
      </c>
      <c r="T40" s="2" t="s">
        <v>37</v>
      </c>
      <c r="U40" s="2">
        <v>2015</v>
      </c>
      <c r="V40" s="2">
        <v>5</v>
      </c>
      <c r="W40" s="2">
        <v>5</v>
      </c>
      <c r="X40" s="2"/>
      <c r="Y40" s="2"/>
      <c r="Z40" s="3">
        <v>0</v>
      </c>
      <c r="AA40" s="2">
        <v>18.8</v>
      </c>
      <c r="AB40" s="2">
        <v>22.56</v>
      </c>
      <c r="AC40" s="32">
        <v>23.161600000000004</v>
      </c>
      <c r="AD40" s="3">
        <v>0</v>
      </c>
      <c r="AE40" s="2">
        <v>12.69</v>
      </c>
      <c r="AF40" s="9">
        <v>22.56</v>
      </c>
      <c r="AG40" s="32">
        <v>23.161600000000004</v>
      </c>
      <c r="AH40" s="3">
        <v>0</v>
      </c>
      <c r="AI40" s="2">
        <v>6.11</v>
      </c>
      <c r="AJ40" s="2">
        <f t="shared" si="1"/>
        <v>0</v>
      </c>
      <c r="AK40" s="3">
        <v>0</v>
      </c>
      <c r="AL40" s="2" t="s">
        <v>38</v>
      </c>
    </row>
    <row r="41" spans="1:38" s="13" customFormat="1" x14ac:dyDescent="0.3">
      <c r="A41" s="2" t="s">
        <v>85</v>
      </c>
      <c r="B41" s="2">
        <v>804670</v>
      </c>
      <c r="C41" s="2" t="s">
        <v>84</v>
      </c>
      <c r="D41" s="2">
        <v>93</v>
      </c>
      <c r="E41" s="2" t="s">
        <v>33</v>
      </c>
      <c r="F41" s="2"/>
      <c r="G41" s="2"/>
      <c r="H41" s="2"/>
      <c r="I41" s="2"/>
      <c r="J41" s="2"/>
      <c r="K41" s="2"/>
      <c r="L41" s="2"/>
      <c r="M41" s="2" t="s">
        <v>42</v>
      </c>
      <c r="N41" s="2"/>
      <c r="O41" s="2"/>
      <c r="P41" s="2"/>
      <c r="Q41" s="2"/>
      <c r="R41" s="2" t="s">
        <v>36</v>
      </c>
      <c r="S41" s="2" t="s">
        <v>36</v>
      </c>
      <c r="T41" s="2" t="s">
        <v>37</v>
      </c>
      <c r="U41" s="2">
        <v>2015</v>
      </c>
      <c r="V41" s="2">
        <v>346.5</v>
      </c>
      <c r="W41" s="2">
        <v>346.5</v>
      </c>
      <c r="X41" s="2"/>
      <c r="Y41" s="2"/>
      <c r="Z41" s="3">
        <v>0</v>
      </c>
      <c r="AA41" s="2">
        <v>561.33000000000004</v>
      </c>
      <c r="AB41" s="2">
        <v>673.596</v>
      </c>
      <c r="AC41" s="32">
        <v>691.55856000000006</v>
      </c>
      <c r="AD41" s="3">
        <v>0</v>
      </c>
      <c r="AE41" s="2">
        <v>561.33000000000004</v>
      </c>
      <c r="AF41" s="9">
        <v>673.596</v>
      </c>
      <c r="AG41" s="32">
        <v>691.55856000000006</v>
      </c>
      <c r="AH41" s="3">
        <v>0</v>
      </c>
      <c r="AI41" s="2">
        <v>0</v>
      </c>
      <c r="AJ41" s="2">
        <f t="shared" si="1"/>
        <v>0</v>
      </c>
      <c r="AK41" s="3">
        <v>0</v>
      </c>
      <c r="AL41" s="2" t="s">
        <v>38</v>
      </c>
    </row>
    <row r="42" spans="1:38" s="13" customFormat="1" x14ac:dyDescent="0.3">
      <c r="A42" s="2" t="s">
        <v>86</v>
      </c>
      <c r="B42" s="2">
        <v>815800</v>
      </c>
      <c r="C42" s="2" t="s">
        <v>84</v>
      </c>
      <c r="D42" s="2">
        <v>93</v>
      </c>
      <c r="E42" s="2" t="s">
        <v>33</v>
      </c>
      <c r="F42" s="2"/>
      <c r="G42" s="2"/>
      <c r="H42" s="2"/>
      <c r="I42" s="2"/>
      <c r="J42" s="2"/>
      <c r="K42" s="2"/>
      <c r="L42" s="2"/>
      <c r="M42" s="2" t="s">
        <v>79</v>
      </c>
      <c r="N42" s="2"/>
      <c r="O42" s="2"/>
      <c r="P42" s="2"/>
      <c r="Q42" s="2"/>
      <c r="R42" s="2" t="s">
        <v>36</v>
      </c>
      <c r="S42" s="2" t="s">
        <v>36</v>
      </c>
      <c r="T42" s="2" t="s">
        <v>37</v>
      </c>
      <c r="U42" s="2">
        <v>2015</v>
      </c>
      <c r="V42" s="2">
        <v>60</v>
      </c>
      <c r="W42" s="2">
        <v>60</v>
      </c>
      <c r="X42" s="2"/>
      <c r="Y42" s="2"/>
      <c r="Z42" s="3">
        <v>0</v>
      </c>
      <c r="AA42" s="3">
        <v>95.7</v>
      </c>
      <c r="AB42" s="2">
        <v>114.84</v>
      </c>
      <c r="AC42" s="32">
        <v>117.90240000000003</v>
      </c>
      <c r="AD42" s="3">
        <v>0</v>
      </c>
      <c r="AE42" s="2">
        <v>95.7</v>
      </c>
      <c r="AF42" s="9">
        <v>114.84</v>
      </c>
      <c r="AG42" s="32">
        <v>117.90240000000003</v>
      </c>
      <c r="AH42" s="3">
        <v>0</v>
      </c>
      <c r="AI42" s="2">
        <v>0</v>
      </c>
      <c r="AJ42" s="2">
        <f t="shared" si="1"/>
        <v>0</v>
      </c>
      <c r="AK42" s="3">
        <v>0</v>
      </c>
      <c r="AL42" s="2" t="s">
        <v>38</v>
      </c>
    </row>
    <row r="43" spans="1:38" s="13" customFormat="1" x14ac:dyDescent="0.3">
      <c r="A43" s="2" t="s">
        <v>87</v>
      </c>
      <c r="B43" s="2">
        <v>834700</v>
      </c>
      <c r="C43" s="2" t="s">
        <v>84</v>
      </c>
      <c r="D43" s="2">
        <v>93</v>
      </c>
      <c r="E43" s="2" t="s">
        <v>33</v>
      </c>
      <c r="F43" s="2"/>
      <c r="G43" s="2"/>
      <c r="H43" s="2"/>
      <c r="I43" s="2"/>
      <c r="J43" s="2"/>
      <c r="K43" s="2"/>
      <c r="L43" s="2"/>
      <c r="M43" s="2" t="s">
        <v>79</v>
      </c>
      <c r="N43" s="2"/>
      <c r="O43" s="2"/>
      <c r="P43" s="2"/>
      <c r="Q43" s="2"/>
      <c r="R43" s="2" t="s">
        <v>36</v>
      </c>
      <c r="S43" s="2" t="s">
        <v>36</v>
      </c>
      <c r="T43" s="2" t="s">
        <v>37</v>
      </c>
      <c r="U43" s="2">
        <v>2015</v>
      </c>
      <c r="V43" s="2">
        <v>110</v>
      </c>
      <c r="W43" s="2">
        <v>110</v>
      </c>
      <c r="X43" s="2"/>
      <c r="Y43" s="2"/>
      <c r="Z43" s="3">
        <v>0</v>
      </c>
      <c r="AA43" s="3">
        <v>173.36</v>
      </c>
      <c r="AB43" s="2">
        <v>208.03200000000001</v>
      </c>
      <c r="AC43" s="32">
        <v>213.57952000000006</v>
      </c>
      <c r="AD43" s="3">
        <v>0</v>
      </c>
      <c r="AE43" s="2">
        <v>173.36</v>
      </c>
      <c r="AF43" s="9">
        <v>208.03200000000001</v>
      </c>
      <c r="AG43" s="32">
        <v>213.57952000000006</v>
      </c>
      <c r="AH43" s="3">
        <v>0</v>
      </c>
      <c r="AI43" s="2">
        <v>0</v>
      </c>
      <c r="AJ43" s="2">
        <f t="shared" si="1"/>
        <v>0</v>
      </c>
      <c r="AK43" s="3">
        <v>0</v>
      </c>
      <c r="AL43" s="2" t="s">
        <v>38</v>
      </c>
    </row>
    <row r="44" spans="1:38" s="13" customFormat="1" x14ac:dyDescent="0.3">
      <c r="A44" s="2" t="s">
        <v>108</v>
      </c>
      <c r="B44" s="2">
        <v>838370</v>
      </c>
      <c r="C44" s="2" t="s">
        <v>84</v>
      </c>
      <c r="D44" s="2">
        <v>93</v>
      </c>
      <c r="E44" s="2" t="s">
        <v>33</v>
      </c>
      <c r="F44" s="2"/>
      <c r="G44" s="2"/>
      <c r="H44" s="2"/>
      <c r="I44" s="2"/>
      <c r="J44" s="2"/>
      <c r="K44" s="2"/>
      <c r="L44" s="2"/>
      <c r="M44" s="2" t="s">
        <v>50</v>
      </c>
      <c r="N44" s="2"/>
      <c r="O44" s="2"/>
      <c r="P44" s="2"/>
      <c r="Q44" s="2"/>
      <c r="R44" s="2" t="s">
        <v>36</v>
      </c>
      <c r="S44" s="2" t="s">
        <v>36</v>
      </c>
      <c r="T44" s="2" t="s">
        <v>37</v>
      </c>
      <c r="U44" s="2">
        <v>2013</v>
      </c>
      <c r="V44" s="2">
        <v>13</v>
      </c>
      <c r="W44" s="2">
        <v>13</v>
      </c>
      <c r="X44" s="2"/>
      <c r="Y44" s="2"/>
      <c r="Z44" s="3">
        <v>20.93</v>
      </c>
      <c r="AA44" s="3">
        <v>21.19</v>
      </c>
      <c r="AB44" s="2">
        <v>25.428000000000001</v>
      </c>
      <c r="AC44" s="32">
        <v>24.542440000000003</v>
      </c>
      <c r="AD44" s="2">
        <v>20.93</v>
      </c>
      <c r="AE44" s="2">
        <v>21.19</v>
      </c>
      <c r="AF44" s="9">
        <v>25.428000000000001</v>
      </c>
      <c r="AG44" s="32">
        <v>24.542440000000003</v>
      </c>
      <c r="AH44" s="2">
        <v>0</v>
      </c>
      <c r="AI44" s="2">
        <v>0</v>
      </c>
      <c r="AJ44" s="2">
        <f t="shared" si="1"/>
        <v>0</v>
      </c>
      <c r="AK44" s="3">
        <v>0</v>
      </c>
      <c r="AL44" s="2" t="s">
        <v>38</v>
      </c>
    </row>
    <row r="45" spans="1:38" s="13" customFormat="1" x14ac:dyDescent="0.3">
      <c r="A45" s="2" t="s">
        <v>111</v>
      </c>
      <c r="B45" s="2">
        <v>844840</v>
      </c>
      <c r="C45" s="2" t="s">
        <v>76</v>
      </c>
      <c r="D45" s="2">
        <v>87</v>
      </c>
      <c r="E45" s="2" t="s">
        <v>33</v>
      </c>
      <c r="F45" s="2"/>
      <c r="G45" s="2"/>
      <c r="H45" s="2"/>
      <c r="I45" s="2"/>
      <c r="J45" s="2"/>
      <c r="K45" s="2"/>
      <c r="L45" s="2"/>
      <c r="M45" s="2" t="s">
        <v>42</v>
      </c>
      <c r="N45" s="2"/>
      <c r="O45" s="2"/>
      <c r="P45" s="2"/>
      <c r="Q45" s="2"/>
      <c r="R45" s="2" t="s">
        <v>36</v>
      </c>
      <c r="S45" s="2" t="s">
        <v>36</v>
      </c>
      <c r="T45" s="2" t="s">
        <v>37</v>
      </c>
      <c r="U45" s="2">
        <v>2014</v>
      </c>
      <c r="V45" s="2">
        <v>15</v>
      </c>
      <c r="W45" s="2">
        <v>15</v>
      </c>
      <c r="X45" s="2"/>
      <c r="Y45" s="2"/>
      <c r="Z45" s="2">
        <v>22</v>
      </c>
      <c r="AA45" s="3">
        <v>24.45</v>
      </c>
      <c r="AB45" s="2">
        <v>29.339999999999996</v>
      </c>
      <c r="AC45" s="32">
        <v>27.537033333333333</v>
      </c>
      <c r="AD45" s="2">
        <v>22</v>
      </c>
      <c r="AE45" s="2">
        <v>24.45</v>
      </c>
      <c r="AF45" s="9">
        <v>29.339999999999996</v>
      </c>
      <c r="AG45" s="32">
        <v>27.537033333333333</v>
      </c>
      <c r="AH45" s="2">
        <v>0</v>
      </c>
      <c r="AI45" s="2">
        <v>0</v>
      </c>
      <c r="AJ45" s="2">
        <f t="shared" si="1"/>
        <v>0</v>
      </c>
      <c r="AK45" s="3">
        <v>0</v>
      </c>
      <c r="AL45" s="2" t="s">
        <v>38</v>
      </c>
    </row>
    <row r="46" spans="1:38" s="13" customFormat="1" x14ac:dyDescent="0.3">
      <c r="A46" s="2" t="s">
        <v>77</v>
      </c>
      <c r="B46" s="2">
        <v>844850</v>
      </c>
      <c r="C46" s="2" t="s">
        <v>76</v>
      </c>
      <c r="D46" s="2">
        <v>87</v>
      </c>
      <c r="E46" s="2" t="s">
        <v>33</v>
      </c>
      <c r="F46" s="2"/>
      <c r="G46" s="2"/>
      <c r="H46" s="2"/>
      <c r="I46" s="2"/>
      <c r="J46" s="2"/>
      <c r="K46" s="2"/>
      <c r="L46" s="2"/>
      <c r="M46" s="2" t="s">
        <v>42</v>
      </c>
      <c r="N46" s="2"/>
      <c r="O46" s="2"/>
      <c r="P46" s="2"/>
      <c r="Q46" s="2"/>
      <c r="R46" s="2" t="s">
        <v>36</v>
      </c>
      <c r="S46" s="2" t="s">
        <v>36</v>
      </c>
      <c r="T46" s="2" t="s">
        <v>37</v>
      </c>
      <c r="U46" s="2">
        <v>2015</v>
      </c>
      <c r="V46" s="2">
        <v>45</v>
      </c>
      <c r="W46" s="2">
        <v>45</v>
      </c>
      <c r="X46" s="2"/>
      <c r="Y46" s="2"/>
      <c r="Z46" s="3">
        <v>0</v>
      </c>
      <c r="AA46" s="3">
        <v>71.55</v>
      </c>
      <c r="AB46" s="2">
        <v>85.86</v>
      </c>
      <c r="AC46" s="32">
        <v>88.149600000000007</v>
      </c>
      <c r="AD46" s="3">
        <v>0</v>
      </c>
      <c r="AE46" s="2">
        <v>71.55</v>
      </c>
      <c r="AF46" s="9">
        <v>85.86</v>
      </c>
      <c r="AG46" s="32">
        <v>88.149600000000007</v>
      </c>
      <c r="AH46" s="3">
        <v>0</v>
      </c>
      <c r="AI46" s="2">
        <v>0</v>
      </c>
      <c r="AJ46" s="2">
        <f t="shared" si="1"/>
        <v>0</v>
      </c>
      <c r="AK46" s="3">
        <v>0</v>
      </c>
      <c r="AL46" s="2" t="s">
        <v>38</v>
      </c>
    </row>
    <row r="47" spans="1:38" s="13" customFormat="1" x14ac:dyDescent="0.3">
      <c r="A47" s="2" t="s">
        <v>97</v>
      </c>
      <c r="B47" s="2">
        <v>851360</v>
      </c>
      <c r="C47" s="2" t="s">
        <v>76</v>
      </c>
      <c r="D47" s="2">
        <v>87</v>
      </c>
      <c r="E47" s="2" t="s">
        <v>33</v>
      </c>
      <c r="F47" s="2"/>
      <c r="G47" s="2"/>
      <c r="H47" s="2"/>
      <c r="I47" s="2"/>
      <c r="J47" s="2"/>
      <c r="K47" s="2"/>
      <c r="L47" s="2"/>
      <c r="M47" s="2" t="s">
        <v>98</v>
      </c>
      <c r="N47" s="2"/>
      <c r="O47" s="2"/>
      <c r="P47" s="2"/>
      <c r="Q47" s="2"/>
      <c r="R47" s="2" t="s">
        <v>60</v>
      </c>
      <c r="S47" s="2" t="s">
        <v>61</v>
      </c>
      <c r="T47" s="2" t="s">
        <v>46</v>
      </c>
      <c r="U47" s="2">
        <v>2015</v>
      </c>
      <c r="V47" s="2">
        <v>1800</v>
      </c>
      <c r="W47" s="2">
        <v>350</v>
      </c>
      <c r="X47" s="2"/>
      <c r="Y47" s="2"/>
      <c r="Z47" s="3">
        <v>0</v>
      </c>
      <c r="AA47" s="3">
        <v>7727</v>
      </c>
      <c r="AB47" s="3">
        <v>8652</v>
      </c>
      <c r="AC47" s="3">
        <v>8560</v>
      </c>
      <c r="AD47" s="3">
        <v>0</v>
      </c>
      <c r="AE47" s="2">
        <v>1847</v>
      </c>
      <c r="AF47" s="2">
        <v>5260</v>
      </c>
      <c r="AG47" s="32">
        <v>7581.9279999999999</v>
      </c>
      <c r="AH47" s="3">
        <v>0</v>
      </c>
      <c r="AI47" s="2">
        <v>5880</v>
      </c>
      <c r="AJ47" s="2">
        <f t="shared" si="1"/>
        <v>3392</v>
      </c>
      <c r="AK47" s="3">
        <v>978.07200000000012</v>
      </c>
      <c r="AL47" s="2" t="s">
        <v>38</v>
      </c>
    </row>
    <row r="48" spans="1:38" s="13" customFormat="1" x14ac:dyDescent="0.3">
      <c r="A48" s="2" t="s">
        <v>78</v>
      </c>
      <c r="B48" s="2">
        <v>852005</v>
      </c>
      <c r="C48" s="2" t="s">
        <v>76</v>
      </c>
      <c r="D48" s="2">
        <v>87</v>
      </c>
      <c r="E48" s="2" t="s">
        <v>33</v>
      </c>
      <c r="F48" s="2"/>
      <c r="G48" s="2"/>
      <c r="H48" s="2"/>
      <c r="I48" s="2"/>
      <c r="J48" s="2"/>
      <c r="K48" s="2"/>
      <c r="L48" s="2"/>
      <c r="M48" s="2" t="s">
        <v>79</v>
      </c>
      <c r="N48" s="2"/>
      <c r="O48" s="2"/>
      <c r="P48" s="2"/>
      <c r="Q48" s="2"/>
      <c r="R48" s="2" t="s">
        <v>36</v>
      </c>
      <c r="S48" s="2" t="s">
        <v>36</v>
      </c>
      <c r="T48" s="2" t="s">
        <v>37</v>
      </c>
      <c r="U48" s="2">
        <v>2015</v>
      </c>
      <c r="V48" s="2">
        <v>182</v>
      </c>
      <c r="W48" s="2">
        <v>182</v>
      </c>
      <c r="X48" s="2"/>
      <c r="Y48" s="2"/>
      <c r="Z48" s="3">
        <v>0</v>
      </c>
      <c r="AA48" s="3">
        <v>288.47000000000003</v>
      </c>
      <c r="AB48" s="2">
        <v>346.16400000000004</v>
      </c>
      <c r="AC48" s="32">
        <v>355.39504000000005</v>
      </c>
      <c r="AD48" s="3">
        <v>0</v>
      </c>
      <c r="AE48" s="2">
        <v>288.47000000000003</v>
      </c>
      <c r="AF48" s="9">
        <v>346.16400000000004</v>
      </c>
      <c r="AG48" s="32">
        <v>355.39504000000005</v>
      </c>
      <c r="AH48" s="3">
        <v>0</v>
      </c>
      <c r="AI48" s="2">
        <v>0</v>
      </c>
      <c r="AJ48" s="2">
        <f t="shared" si="1"/>
        <v>0</v>
      </c>
      <c r="AK48" s="3">
        <v>0</v>
      </c>
      <c r="AL48" s="2" t="s">
        <v>38</v>
      </c>
    </row>
    <row r="49" spans="1:38" s="13" customFormat="1" x14ac:dyDescent="0.3">
      <c r="A49" s="2" t="s">
        <v>81</v>
      </c>
      <c r="B49" s="2">
        <v>852180</v>
      </c>
      <c r="C49" s="2" t="s">
        <v>76</v>
      </c>
      <c r="D49" s="2">
        <v>87</v>
      </c>
      <c r="E49" s="2" t="s">
        <v>33</v>
      </c>
      <c r="F49" s="2"/>
      <c r="G49" s="2"/>
      <c r="H49" s="2"/>
      <c r="I49" s="2"/>
      <c r="J49" s="2"/>
      <c r="K49" s="2"/>
      <c r="L49" s="2"/>
      <c r="M49" s="2" t="s">
        <v>35</v>
      </c>
      <c r="N49" s="2"/>
      <c r="O49" s="2"/>
      <c r="P49" s="2"/>
      <c r="Q49" s="2"/>
      <c r="R49" s="2" t="s">
        <v>36</v>
      </c>
      <c r="S49" s="2" t="s">
        <v>36</v>
      </c>
      <c r="T49" s="2" t="s">
        <v>37</v>
      </c>
      <c r="U49" s="2">
        <v>2014</v>
      </c>
      <c r="V49" s="2">
        <v>12</v>
      </c>
      <c r="W49" s="2">
        <v>12</v>
      </c>
      <c r="X49" s="2"/>
      <c r="Y49" s="2"/>
      <c r="Z49" s="3">
        <v>15.32</v>
      </c>
      <c r="AA49" s="3">
        <v>19.559999999999999</v>
      </c>
      <c r="AB49" s="2">
        <v>23.471999999999998</v>
      </c>
      <c r="AC49" s="32">
        <v>21.201226666666667</v>
      </c>
      <c r="AD49" s="2">
        <v>15.32</v>
      </c>
      <c r="AE49" s="2">
        <v>19.559999999999999</v>
      </c>
      <c r="AF49" s="9">
        <v>23.471999999999998</v>
      </c>
      <c r="AG49" s="32">
        <v>21.201226666666667</v>
      </c>
      <c r="AH49" s="2">
        <v>0</v>
      </c>
      <c r="AI49" s="2">
        <v>0</v>
      </c>
      <c r="AJ49" s="2">
        <f t="shared" si="1"/>
        <v>0</v>
      </c>
      <c r="AK49" s="3">
        <v>0</v>
      </c>
      <c r="AL49" s="2" t="s">
        <v>38</v>
      </c>
    </row>
    <row r="50" spans="1:38" s="13" customFormat="1" x14ac:dyDescent="0.3">
      <c r="A50" s="2" t="s">
        <v>81</v>
      </c>
      <c r="B50" s="2">
        <v>852235</v>
      </c>
      <c r="C50" s="2" t="s">
        <v>80</v>
      </c>
      <c r="D50" s="2">
        <v>91</v>
      </c>
      <c r="E50" s="2" t="s">
        <v>33</v>
      </c>
      <c r="F50" s="2"/>
      <c r="G50" s="2"/>
      <c r="H50" s="2"/>
      <c r="I50" s="2"/>
      <c r="J50" s="2"/>
      <c r="K50" s="2"/>
      <c r="L50" s="2"/>
      <c r="M50" s="2" t="s">
        <v>35</v>
      </c>
      <c r="N50" s="2"/>
      <c r="O50" s="2"/>
      <c r="P50" s="2"/>
      <c r="Q50" s="2"/>
      <c r="R50" s="2" t="s">
        <v>36</v>
      </c>
      <c r="S50" s="2" t="s">
        <v>36</v>
      </c>
      <c r="T50" s="2" t="s">
        <v>37</v>
      </c>
      <c r="U50" s="2">
        <v>2015</v>
      </c>
      <c r="V50" s="2">
        <v>12</v>
      </c>
      <c r="W50" s="2">
        <v>12</v>
      </c>
      <c r="X50" s="2"/>
      <c r="Y50" s="2"/>
      <c r="Z50" s="3">
        <v>0</v>
      </c>
      <c r="AA50" s="3">
        <v>19.02</v>
      </c>
      <c r="AB50" s="2">
        <v>22.823999999999998</v>
      </c>
      <c r="AC50" s="32">
        <v>23.432639999999999</v>
      </c>
      <c r="AD50" s="3">
        <v>0</v>
      </c>
      <c r="AE50" s="2">
        <v>19.02</v>
      </c>
      <c r="AF50" s="9">
        <v>22.823999999999998</v>
      </c>
      <c r="AG50" s="32">
        <v>21.089375999999998</v>
      </c>
      <c r="AH50" s="3">
        <v>0</v>
      </c>
      <c r="AI50" s="2">
        <v>0</v>
      </c>
      <c r="AJ50" s="2">
        <f t="shared" si="1"/>
        <v>0</v>
      </c>
      <c r="AK50" s="3">
        <v>2.3432640000000013</v>
      </c>
      <c r="AL50" s="2" t="s">
        <v>38</v>
      </c>
    </row>
    <row r="51" spans="1:38" s="13" customFormat="1" x14ac:dyDescent="0.3">
      <c r="A51" s="2" t="s">
        <v>81</v>
      </c>
      <c r="B51" s="2">
        <v>852235</v>
      </c>
      <c r="C51" s="2" t="s">
        <v>76</v>
      </c>
      <c r="D51" s="2">
        <v>87</v>
      </c>
      <c r="E51" s="2" t="s">
        <v>33</v>
      </c>
      <c r="F51" s="2"/>
      <c r="G51" s="2"/>
      <c r="H51" s="2"/>
      <c r="I51" s="2"/>
      <c r="J51" s="2"/>
      <c r="K51" s="2"/>
      <c r="L51" s="2"/>
      <c r="M51" s="2" t="s">
        <v>35</v>
      </c>
      <c r="N51" s="2"/>
      <c r="O51" s="2"/>
      <c r="P51" s="2"/>
      <c r="Q51" s="2"/>
      <c r="R51" s="2" t="s">
        <v>36</v>
      </c>
      <c r="S51" s="2" t="s">
        <v>36</v>
      </c>
      <c r="T51" s="2" t="s">
        <v>37</v>
      </c>
      <c r="U51" s="2">
        <v>2014</v>
      </c>
      <c r="V51" s="2">
        <v>12</v>
      </c>
      <c r="W51" s="2">
        <v>12</v>
      </c>
      <c r="X51" s="2"/>
      <c r="Y51" s="2"/>
      <c r="Z51" s="3">
        <v>16.32</v>
      </c>
      <c r="AA51" s="3">
        <v>18.5</v>
      </c>
      <c r="AB51" s="2">
        <v>22.2</v>
      </c>
      <c r="AC51" s="32">
        <v>20.717266666666671</v>
      </c>
      <c r="AD51" s="2">
        <v>16.32</v>
      </c>
      <c r="AE51" s="2">
        <v>18.5</v>
      </c>
      <c r="AF51" s="9">
        <v>22.2</v>
      </c>
      <c r="AG51" s="32">
        <v>19.158720000000002</v>
      </c>
      <c r="AH51" s="2">
        <v>0</v>
      </c>
      <c r="AI51" s="2">
        <v>0</v>
      </c>
      <c r="AJ51" s="2">
        <f t="shared" si="1"/>
        <v>0</v>
      </c>
      <c r="AK51" s="3">
        <v>1.5585466666666683</v>
      </c>
      <c r="AL51" s="2" t="s">
        <v>38</v>
      </c>
    </row>
    <row r="52" spans="1:38" s="13" customFormat="1" x14ac:dyDescent="0.3">
      <c r="A52" s="2" t="s">
        <v>144</v>
      </c>
      <c r="B52" s="2">
        <v>863481</v>
      </c>
      <c r="C52" s="2" t="s">
        <v>80</v>
      </c>
      <c r="D52" s="2">
        <v>91</v>
      </c>
      <c r="E52" s="2" t="s">
        <v>33</v>
      </c>
      <c r="F52" s="2" t="s">
        <v>183</v>
      </c>
      <c r="G52" s="2">
        <v>74107000</v>
      </c>
      <c r="H52" s="2">
        <v>74644467</v>
      </c>
      <c r="I52" s="2" t="s">
        <v>184</v>
      </c>
      <c r="J52" s="2" t="s">
        <v>165</v>
      </c>
      <c r="K52" s="2">
        <v>96389106</v>
      </c>
      <c r="L52" s="5" t="s">
        <v>185</v>
      </c>
      <c r="M52" s="2" t="s">
        <v>42</v>
      </c>
      <c r="N52" s="2" t="s">
        <v>186</v>
      </c>
      <c r="O52" s="2"/>
      <c r="P52" s="2"/>
      <c r="Q52" s="2"/>
      <c r="R52" s="2" t="s">
        <v>56</v>
      </c>
      <c r="S52" s="2" t="s">
        <v>70</v>
      </c>
      <c r="T52" s="2" t="s">
        <v>46</v>
      </c>
      <c r="U52" s="2">
        <v>2010</v>
      </c>
      <c r="V52" s="2">
        <v>5000</v>
      </c>
      <c r="W52" s="2">
        <v>4300</v>
      </c>
      <c r="X52" s="2"/>
      <c r="Y52" s="2"/>
      <c r="Z52" s="3">
        <v>22605</v>
      </c>
      <c r="AA52" s="3">
        <v>28275</v>
      </c>
      <c r="AB52" s="3">
        <v>30552.748</v>
      </c>
      <c r="AC52" s="32">
        <v>27269.24933333333</v>
      </c>
      <c r="AD52" s="2">
        <v>14008</v>
      </c>
      <c r="AE52" s="2">
        <v>20360</v>
      </c>
      <c r="AF52" s="2">
        <v>22821.081999999999</v>
      </c>
      <c r="AG52" s="32">
        <v>21215.531552</v>
      </c>
      <c r="AH52" s="2">
        <v>8598</v>
      </c>
      <c r="AI52" s="2">
        <v>7916</v>
      </c>
      <c r="AJ52" s="2">
        <f t="shared" si="1"/>
        <v>7731.6660000000011</v>
      </c>
      <c r="AK52" s="3">
        <v>6053.7177813333292</v>
      </c>
      <c r="AL52" s="2" t="s">
        <v>38</v>
      </c>
    </row>
    <row r="53" spans="1:38" s="13" customFormat="1" x14ac:dyDescent="0.3">
      <c r="A53" s="2" t="s">
        <v>120</v>
      </c>
      <c r="B53" s="2">
        <v>864250</v>
      </c>
      <c r="C53" s="2" t="s">
        <v>80</v>
      </c>
      <c r="D53" s="2">
        <v>91</v>
      </c>
      <c r="E53" s="2" t="s">
        <v>33</v>
      </c>
      <c r="F53" s="2"/>
      <c r="G53" s="2"/>
      <c r="H53" s="2"/>
      <c r="I53" s="2"/>
      <c r="J53" s="2"/>
      <c r="K53" s="2"/>
      <c r="L53" s="2"/>
      <c r="M53" s="2" t="s">
        <v>35</v>
      </c>
      <c r="N53" s="2"/>
      <c r="O53" s="2"/>
      <c r="P53" s="2"/>
      <c r="Q53" s="2"/>
      <c r="R53" s="2" t="s">
        <v>36</v>
      </c>
      <c r="S53" s="2" t="s">
        <v>36</v>
      </c>
      <c r="T53" s="2" t="s">
        <v>37</v>
      </c>
      <c r="U53" s="2">
        <v>2014</v>
      </c>
      <c r="V53" s="2">
        <v>153</v>
      </c>
      <c r="W53" s="2">
        <v>153</v>
      </c>
      <c r="X53" s="2"/>
      <c r="Y53" s="2"/>
      <c r="Z53" s="3">
        <v>246.33</v>
      </c>
      <c r="AA53" s="3">
        <v>249.39</v>
      </c>
      <c r="AB53" s="2">
        <v>299.26799999999997</v>
      </c>
      <c r="AC53" s="32">
        <v>288.84564</v>
      </c>
      <c r="AD53" s="2">
        <v>246.33</v>
      </c>
      <c r="AE53" s="2">
        <v>249.39</v>
      </c>
      <c r="AF53" s="9">
        <v>299.26799999999997</v>
      </c>
      <c r="AG53" s="32">
        <v>267.11596800000001</v>
      </c>
      <c r="AH53" s="2">
        <v>0</v>
      </c>
      <c r="AI53" s="2">
        <v>0</v>
      </c>
      <c r="AJ53" s="2">
        <f t="shared" si="1"/>
        <v>0</v>
      </c>
      <c r="AK53" s="3">
        <v>21.729671999999994</v>
      </c>
      <c r="AL53" s="2" t="s">
        <v>38</v>
      </c>
    </row>
    <row r="54" spans="1:38" s="13" customFormat="1" x14ac:dyDescent="0.3">
      <c r="A54" s="2" t="s">
        <v>119</v>
      </c>
      <c r="B54" s="2">
        <v>864560</v>
      </c>
      <c r="C54" s="2" t="s">
        <v>80</v>
      </c>
      <c r="D54" s="2">
        <v>91</v>
      </c>
      <c r="E54" s="2" t="s">
        <v>33</v>
      </c>
      <c r="F54" s="2"/>
      <c r="G54" s="2"/>
      <c r="H54" s="2"/>
      <c r="I54" s="2"/>
      <c r="J54" s="2"/>
      <c r="K54" s="2"/>
      <c r="L54" s="2"/>
      <c r="M54" s="2" t="s">
        <v>35</v>
      </c>
      <c r="N54" s="2"/>
      <c r="O54" s="2"/>
      <c r="P54" s="2"/>
      <c r="Q54" s="2"/>
      <c r="R54" s="2" t="s">
        <v>36</v>
      </c>
      <c r="S54" s="2" t="s">
        <v>36</v>
      </c>
      <c r="T54" s="2" t="s">
        <v>37</v>
      </c>
      <c r="U54" s="2">
        <v>2012</v>
      </c>
      <c r="V54" s="2">
        <v>149</v>
      </c>
      <c r="W54" s="2">
        <v>149</v>
      </c>
      <c r="X54" s="2"/>
      <c r="Y54" s="2"/>
      <c r="Z54" s="3">
        <v>239.89</v>
      </c>
      <c r="AA54" s="3">
        <v>242.87</v>
      </c>
      <c r="AB54" s="2">
        <v>291.44400000000002</v>
      </c>
      <c r="AC54" s="32">
        <v>281.29412000000008</v>
      </c>
      <c r="AD54" s="2">
        <v>239.89</v>
      </c>
      <c r="AE54" s="2">
        <v>242.87</v>
      </c>
      <c r="AF54" s="9">
        <v>291.44400000000002</v>
      </c>
      <c r="AG54" s="32">
        <v>260.13254400000005</v>
      </c>
      <c r="AH54" s="2">
        <v>0</v>
      </c>
      <c r="AI54" s="2">
        <v>0</v>
      </c>
      <c r="AJ54" s="2">
        <f t="shared" si="1"/>
        <v>0</v>
      </c>
      <c r="AK54" s="3">
        <v>21.161576000000025</v>
      </c>
      <c r="AL54" s="2" t="s">
        <v>38</v>
      </c>
    </row>
    <row r="55" spans="1:38" s="13" customFormat="1" x14ac:dyDescent="0.3">
      <c r="A55" s="2" t="s">
        <v>82</v>
      </c>
      <c r="B55" s="2">
        <v>865070</v>
      </c>
      <c r="C55" s="2" t="s">
        <v>80</v>
      </c>
      <c r="D55" s="2">
        <v>91</v>
      </c>
      <c r="E55" s="2" t="s">
        <v>33</v>
      </c>
      <c r="F55" s="2"/>
      <c r="G55" s="2"/>
      <c r="H55" s="2"/>
      <c r="I55" s="2"/>
      <c r="J55" s="2"/>
      <c r="K55" s="2"/>
      <c r="L55" s="2"/>
      <c r="M55" s="2" t="s">
        <v>59</v>
      </c>
      <c r="N55" s="2"/>
      <c r="O55" s="2"/>
      <c r="P55" s="2"/>
      <c r="Q55" s="2"/>
      <c r="R55" s="2" t="s">
        <v>36</v>
      </c>
      <c r="S55" s="2" t="s">
        <v>36</v>
      </c>
      <c r="T55" s="2" t="s">
        <v>37</v>
      </c>
      <c r="U55" s="2">
        <v>2015</v>
      </c>
      <c r="V55" s="2">
        <v>25</v>
      </c>
      <c r="W55" s="2">
        <v>25</v>
      </c>
      <c r="X55" s="2"/>
      <c r="Y55" s="2"/>
      <c r="Z55" s="3">
        <v>0</v>
      </c>
      <c r="AA55" s="3">
        <v>39.875</v>
      </c>
      <c r="AB55" s="2">
        <v>47.85</v>
      </c>
      <c r="AC55" s="32">
        <v>49.126000000000005</v>
      </c>
      <c r="AD55" s="3">
        <v>0</v>
      </c>
      <c r="AE55" s="2">
        <v>39.875</v>
      </c>
      <c r="AF55" s="9">
        <v>47.85</v>
      </c>
      <c r="AG55" s="32">
        <v>44.2134</v>
      </c>
      <c r="AH55" s="3">
        <v>0</v>
      </c>
      <c r="AI55" s="2">
        <v>0</v>
      </c>
      <c r="AJ55" s="2">
        <f t="shared" si="1"/>
        <v>0</v>
      </c>
      <c r="AK55" s="3">
        <v>4.9126000000000047</v>
      </c>
      <c r="AL55" s="2" t="s">
        <v>38</v>
      </c>
    </row>
    <row r="56" spans="1:38" s="13" customFormat="1" x14ac:dyDescent="0.3">
      <c r="A56" s="2" t="s">
        <v>83</v>
      </c>
      <c r="B56" s="2">
        <v>865350</v>
      </c>
      <c r="C56" s="2" t="s">
        <v>80</v>
      </c>
      <c r="D56" s="2">
        <v>91</v>
      </c>
      <c r="E56" s="2" t="s">
        <v>33</v>
      </c>
      <c r="F56" s="2" t="s">
        <v>168</v>
      </c>
      <c r="G56" s="2"/>
      <c r="H56" s="2"/>
      <c r="I56" s="2" t="s">
        <v>169</v>
      </c>
      <c r="J56" s="2" t="s">
        <v>170</v>
      </c>
      <c r="K56" s="2">
        <v>98748276</v>
      </c>
      <c r="L56" s="5" t="s">
        <v>171</v>
      </c>
      <c r="M56" s="2" t="s">
        <v>69</v>
      </c>
      <c r="N56" s="2" t="s">
        <v>172</v>
      </c>
      <c r="O56" s="2"/>
      <c r="P56" s="2"/>
      <c r="Q56" s="2"/>
      <c r="R56" s="2" t="s">
        <v>56</v>
      </c>
      <c r="S56" s="2" t="s">
        <v>45</v>
      </c>
      <c r="T56" s="2" t="s">
        <v>46</v>
      </c>
      <c r="U56" s="6">
        <v>42752</v>
      </c>
      <c r="V56" s="2">
        <v>4000</v>
      </c>
      <c r="W56" s="2">
        <v>3500</v>
      </c>
      <c r="X56" s="7">
        <v>0.9</v>
      </c>
      <c r="Y56" s="2">
        <v>8328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2">
        <v>0</v>
      </c>
      <c r="AH56" s="3">
        <v>0</v>
      </c>
      <c r="AI56" s="3">
        <v>0</v>
      </c>
      <c r="AJ56" s="2">
        <f t="shared" si="1"/>
        <v>0</v>
      </c>
      <c r="AK56" s="3">
        <v>0</v>
      </c>
      <c r="AL56" s="2" t="s">
        <v>38</v>
      </c>
    </row>
    <row r="57" spans="1:38" s="13" customFormat="1" x14ac:dyDescent="0.3">
      <c r="A57" s="2" t="s">
        <v>152</v>
      </c>
      <c r="B57" s="2">
        <v>865480</v>
      </c>
      <c r="C57" s="2" t="s">
        <v>80</v>
      </c>
      <c r="D57" s="2">
        <v>91</v>
      </c>
      <c r="E57" s="2" t="s">
        <v>33</v>
      </c>
      <c r="F57" s="2" t="s">
        <v>163</v>
      </c>
      <c r="G57" s="2">
        <v>74020780</v>
      </c>
      <c r="H57" s="2">
        <v>74271031</v>
      </c>
      <c r="I57" s="2" t="s">
        <v>164</v>
      </c>
      <c r="J57" s="2" t="s">
        <v>165</v>
      </c>
      <c r="K57" s="2">
        <v>97394931</v>
      </c>
      <c r="L57" s="5" t="s">
        <v>166</v>
      </c>
      <c r="M57" s="2" t="s">
        <v>69</v>
      </c>
      <c r="N57" s="2" t="s">
        <v>167</v>
      </c>
      <c r="O57" s="2"/>
      <c r="P57" s="2"/>
      <c r="Q57" s="2"/>
      <c r="R57" s="2" t="s">
        <v>56</v>
      </c>
      <c r="S57" s="2" t="s">
        <v>70</v>
      </c>
      <c r="T57" s="2" t="s">
        <v>46</v>
      </c>
      <c r="U57" s="2">
        <v>2001</v>
      </c>
      <c r="V57" s="2">
        <v>5200</v>
      </c>
      <c r="W57" s="2">
        <v>4300</v>
      </c>
      <c r="X57" s="2"/>
      <c r="Y57" s="2">
        <v>8000</v>
      </c>
      <c r="Z57" s="3">
        <v>40179</v>
      </c>
      <c r="AA57" s="3">
        <v>31933</v>
      </c>
      <c r="AB57" s="3">
        <v>35340</v>
      </c>
      <c r="AC57" s="32">
        <v>35942.333333333336</v>
      </c>
      <c r="AD57" s="2">
        <v>28800</v>
      </c>
      <c r="AE57" s="2">
        <v>23623</v>
      </c>
      <c r="AF57" s="3">
        <v>28136.5</v>
      </c>
      <c r="AG57" s="32">
        <v>30067.991999999998</v>
      </c>
      <c r="AH57" s="2">
        <v>11379</v>
      </c>
      <c r="AI57" s="2">
        <v>8310</v>
      </c>
      <c r="AJ57" s="2">
        <f t="shared" si="1"/>
        <v>7203.5</v>
      </c>
      <c r="AK57" s="3">
        <v>5874.3413333333374</v>
      </c>
      <c r="AL57" s="2" t="s">
        <v>38</v>
      </c>
    </row>
    <row r="58" spans="1:38" s="13" customFormat="1" x14ac:dyDescent="0.3">
      <c r="A58" s="2" t="s">
        <v>141</v>
      </c>
      <c r="B58" s="2">
        <v>865540</v>
      </c>
      <c r="C58" s="2" t="s">
        <v>80</v>
      </c>
      <c r="D58" s="2">
        <v>91</v>
      </c>
      <c r="E58" s="2" t="s">
        <v>33</v>
      </c>
      <c r="F58" s="2"/>
      <c r="G58" s="2"/>
      <c r="H58" s="2"/>
      <c r="I58" s="2"/>
      <c r="J58" s="2"/>
      <c r="K58" s="2"/>
      <c r="L58" s="2"/>
      <c r="M58" s="2" t="s">
        <v>69</v>
      </c>
      <c r="N58" s="2"/>
      <c r="O58" s="2"/>
      <c r="P58" s="2"/>
      <c r="Q58" s="2"/>
      <c r="R58" s="2" t="s">
        <v>56</v>
      </c>
      <c r="S58" s="2" t="s">
        <v>70</v>
      </c>
      <c r="T58" s="2" t="s">
        <v>46</v>
      </c>
      <c r="U58" s="2">
        <v>2010</v>
      </c>
      <c r="V58" s="2">
        <v>5000</v>
      </c>
      <c r="W58" s="2">
        <v>3000</v>
      </c>
      <c r="X58" s="2"/>
      <c r="Y58" s="2"/>
      <c r="Z58" s="3">
        <v>14230</v>
      </c>
      <c r="AA58" s="3">
        <v>15720</v>
      </c>
      <c r="AB58" s="2">
        <v>21925.1</v>
      </c>
      <c r="AC58" s="2">
        <v>21564</v>
      </c>
      <c r="AD58" s="2">
        <v>7350</v>
      </c>
      <c r="AE58" s="2">
        <v>7150</v>
      </c>
      <c r="AF58" s="2">
        <v>13462.099999999999</v>
      </c>
      <c r="AG58" s="32">
        <v>19395.265599999999</v>
      </c>
      <c r="AH58" s="2">
        <v>6880</v>
      </c>
      <c r="AI58" s="2">
        <v>8570</v>
      </c>
      <c r="AJ58" s="2">
        <f t="shared" si="1"/>
        <v>8463</v>
      </c>
      <c r="AK58" s="3">
        <v>2168.7344000000012</v>
      </c>
      <c r="AL58" s="2" t="s">
        <v>38</v>
      </c>
    </row>
    <row r="59" spans="1:38" s="13" customFormat="1" x14ac:dyDescent="0.3">
      <c r="A59" s="2" t="s">
        <v>96</v>
      </c>
      <c r="B59" s="2">
        <v>866135</v>
      </c>
      <c r="C59" s="2" t="s">
        <v>80</v>
      </c>
      <c r="D59" s="2">
        <v>91</v>
      </c>
      <c r="E59" s="2" t="s">
        <v>33</v>
      </c>
      <c r="F59" s="2"/>
      <c r="G59" s="2"/>
      <c r="H59" s="2"/>
      <c r="I59" s="2"/>
      <c r="J59" s="2"/>
      <c r="K59" s="2"/>
      <c r="L59" s="2"/>
      <c r="M59" s="2" t="s">
        <v>79</v>
      </c>
      <c r="N59" s="2"/>
      <c r="O59" s="2"/>
      <c r="P59" s="2"/>
      <c r="Q59" s="2"/>
      <c r="R59" s="2" t="s">
        <v>56</v>
      </c>
      <c r="S59" s="2" t="s">
        <v>45</v>
      </c>
      <c r="T59" s="2" t="s">
        <v>46</v>
      </c>
      <c r="U59" s="2">
        <v>2015</v>
      </c>
      <c r="V59" s="2">
        <v>2000</v>
      </c>
      <c r="W59" s="2">
        <v>1950</v>
      </c>
      <c r="X59" s="2"/>
      <c r="Y59" s="2"/>
      <c r="Z59" s="3">
        <v>0</v>
      </c>
      <c r="AA59" s="3">
        <v>5934</v>
      </c>
      <c r="AB59" s="2">
        <v>10681.2</v>
      </c>
      <c r="AC59" s="32">
        <v>5663.4000000000005</v>
      </c>
      <c r="AD59" s="3">
        <v>0</v>
      </c>
      <c r="AE59" s="2">
        <v>4324</v>
      </c>
      <c r="AF59" s="9">
        <v>7921.2000000000007</v>
      </c>
      <c r="AG59" s="32">
        <v>5171.5807999999997</v>
      </c>
      <c r="AH59" s="3">
        <v>0</v>
      </c>
      <c r="AI59" s="2">
        <v>1610</v>
      </c>
      <c r="AJ59" s="2">
        <f t="shared" si="1"/>
        <v>2760</v>
      </c>
      <c r="AK59" s="3">
        <v>491.81920000000082</v>
      </c>
      <c r="AL59" s="2" t="s">
        <v>38</v>
      </c>
    </row>
    <row r="60" spans="1:38" x14ac:dyDescent="0.3">
      <c r="A60" s="2" t="s">
        <v>158</v>
      </c>
      <c r="B60" s="2">
        <v>874120</v>
      </c>
      <c r="C60" s="2" t="s">
        <v>32</v>
      </c>
      <c r="D60" s="2">
        <v>65</v>
      </c>
      <c r="E60" s="2" t="s">
        <v>33</v>
      </c>
      <c r="F60" s="2"/>
      <c r="G60" s="2"/>
      <c r="H60" s="2"/>
      <c r="I60" s="2"/>
      <c r="J60" s="2"/>
      <c r="K60" s="2"/>
      <c r="L60" s="2"/>
      <c r="M60" s="2" t="s">
        <v>98</v>
      </c>
      <c r="N60" s="2"/>
      <c r="O60" s="2"/>
      <c r="P60" s="2"/>
      <c r="Q60" s="2"/>
      <c r="R60" s="2" t="s">
        <v>60</v>
      </c>
      <c r="S60" s="2" t="s">
        <v>70</v>
      </c>
      <c r="T60" s="2" t="s">
        <v>46</v>
      </c>
      <c r="U60" s="2">
        <v>1955</v>
      </c>
      <c r="V60" s="2">
        <v>64000</v>
      </c>
      <c r="W60" s="2">
        <v>16000</v>
      </c>
      <c r="X60" s="2"/>
      <c r="Y60" s="2"/>
      <c r="Z60" s="4">
        <v>128000</v>
      </c>
      <c r="AA60" s="4">
        <v>129000</v>
      </c>
      <c r="AB60" s="2">
        <f>114240+27744</f>
        <v>141984</v>
      </c>
      <c r="AC60" s="2">
        <v>135615</v>
      </c>
      <c r="AD60" s="2">
        <v>128000</v>
      </c>
      <c r="AE60" s="4">
        <v>129000</v>
      </c>
      <c r="AF60" s="4">
        <f>114240+27744</f>
        <v>141984</v>
      </c>
      <c r="AG60" s="4">
        <v>135615</v>
      </c>
      <c r="AH60" s="2">
        <v>0</v>
      </c>
      <c r="AI60" s="2">
        <v>0</v>
      </c>
      <c r="AJ60" s="2">
        <f t="shared" si="1"/>
        <v>0</v>
      </c>
      <c r="AK60" s="3">
        <v>0</v>
      </c>
      <c r="AL60" s="2" t="s">
        <v>103</v>
      </c>
    </row>
    <row r="61" spans="1:38" s="12" customFormat="1" x14ac:dyDescent="0.3">
      <c r="A61" s="2" t="s">
        <v>159</v>
      </c>
      <c r="B61" s="2">
        <v>874130</v>
      </c>
      <c r="C61" s="2" t="s">
        <v>32</v>
      </c>
      <c r="D61" s="2">
        <v>65</v>
      </c>
      <c r="E61" s="2" t="s">
        <v>33</v>
      </c>
      <c r="F61" s="2"/>
      <c r="G61" s="2"/>
      <c r="H61" s="2"/>
      <c r="I61" s="2"/>
      <c r="J61" s="2"/>
      <c r="K61" s="2"/>
      <c r="L61" s="2"/>
      <c r="M61" s="2" t="s">
        <v>98</v>
      </c>
      <c r="N61" s="2"/>
      <c r="O61" s="2"/>
      <c r="P61" s="2"/>
      <c r="Q61" s="2"/>
      <c r="R61" s="2" t="s">
        <v>60</v>
      </c>
      <c r="S61" s="2" t="s">
        <v>70</v>
      </c>
      <c r="T61" s="2" t="s">
        <v>46</v>
      </c>
      <c r="U61" s="2">
        <v>1995</v>
      </c>
      <c r="V61" s="2">
        <v>34000</v>
      </c>
      <c r="W61" s="2">
        <v>20000</v>
      </c>
      <c r="X61" s="2"/>
      <c r="Y61" s="2"/>
      <c r="Z61" s="4">
        <v>160000</v>
      </c>
      <c r="AA61" s="2">
        <v>165000</v>
      </c>
      <c r="AB61" s="2">
        <v>163000</v>
      </c>
      <c r="AC61" s="2">
        <v>164123</v>
      </c>
      <c r="AD61" s="3">
        <v>160000</v>
      </c>
      <c r="AE61" s="2">
        <v>165000</v>
      </c>
      <c r="AF61" s="2">
        <v>163000</v>
      </c>
      <c r="AG61" s="2">
        <v>164123</v>
      </c>
      <c r="AH61" s="2">
        <v>0</v>
      </c>
      <c r="AI61" s="2">
        <v>0</v>
      </c>
      <c r="AJ61" s="2">
        <f t="shared" si="1"/>
        <v>0</v>
      </c>
      <c r="AK61" s="3">
        <v>0</v>
      </c>
      <c r="AL61" s="2" t="s">
        <v>103</v>
      </c>
    </row>
    <row r="62" spans="1:38" s="12" customFormat="1" x14ac:dyDescent="0.3">
      <c r="A62" s="2" t="s">
        <v>34</v>
      </c>
      <c r="B62" s="2">
        <v>874380</v>
      </c>
      <c r="C62" s="2" t="s">
        <v>32</v>
      </c>
      <c r="D62" s="2">
        <v>65</v>
      </c>
      <c r="E62" s="2" t="s">
        <v>33</v>
      </c>
      <c r="F62" s="2"/>
      <c r="G62" s="2"/>
      <c r="H62" s="2"/>
      <c r="I62" s="2"/>
      <c r="J62" s="2"/>
      <c r="K62" s="2"/>
      <c r="L62" s="2"/>
      <c r="M62" s="2" t="s">
        <v>35</v>
      </c>
      <c r="N62" s="2"/>
      <c r="O62" s="2"/>
      <c r="P62" s="2"/>
      <c r="Q62" s="2"/>
      <c r="R62" s="2" t="s">
        <v>36</v>
      </c>
      <c r="S62" s="2" t="s">
        <v>36</v>
      </c>
      <c r="T62" s="2" t="s">
        <v>37</v>
      </c>
      <c r="U62" s="2">
        <v>2015</v>
      </c>
      <c r="V62" s="2">
        <v>25</v>
      </c>
      <c r="W62" s="2">
        <v>25</v>
      </c>
      <c r="X62" s="2"/>
      <c r="Y62" s="2"/>
      <c r="Z62" s="3">
        <v>0</v>
      </c>
      <c r="AA62" s="3">
        <v>27.166666666666668</v>
      </c>
      <c r="AB62" s="2">
        <v>32.6</v>
      </c>
      <c r="AC62" s="32">
        <v>33.469333333333338</v>
      </c>
      <c r="AD62" s="3">
        <v>0</v>
      </c>
      <c r="AE62" s="2">
        <v>27.2</v>
      </c>
      <c r="AF62" s="9">
        <v>32.6</v>
      </c>
      <c r="AG62" s="32">
        <v>30.139199999999999</v>
      </c>
      <c r="AH62" s="3">
        <v>0</v>
      </c>
      <c r="AI62" s="2">
        <v>0</v>
      </c>
      <c r="AJ62" s="2">
        <f t="shared" si="1"/>
        <v>0</v>
      </c>
      <c r="AK62" s="3">
        <v>3.3301333333333396</v>
      </c>
      <c r="AL62" s="2" t="s">
        <v>38</v>
      </c>
    </row>
    <row r="63" spans="1:38" x14ac:dyDescent="0.3">
      <c r="A63" s="2" t="s">
        <v>124</v>
      </c>
      <c r="B63" s="2">
        <v>877600</v>
      </c>
      <c r="C63" s="2" t="s">
        <v>32</v>
      </c>
      <c r="D63" s="2">
        <v>65</v>
      </c>
      <c r="E63" s="2" t="s">
        <v>33</v>
      </c>
      <c r="F63" s="2"/>
      <c r="G63" s="2"/>
      <c r="H63" s="2"/>
      <c r="I63" s="2"/>
      <c r="J63" s="2"/>
      <c r="K63" s="2"/>
      <c r="L63" s="2"/>
      <c r="M63" s="2" t="s">
        <v>50</v>
      </c>
      <c r="N63" s="2"/>
      <c r="O63" s="2"/>
      <c r="P63" s="2"/>
      <c r="Q63" s="2"/>
      <c r="R63" s="2" t="s">
        <v>60</v>
      </c>
      <c r="S63" s="2" t="s">
        <v>45</v>
      </c>
      <c r="T63" s="2" t="s">
        <v>125</v>
      </c>
      <c r="U63" s="2">
        <v>1960</v>
      </c>
      <c r="V63" s="2">
        <v>2250</v>
      </c>
      <c r="W63" s="2">
        <v>2000</v>
      </c>
      <c r="X63" s="2"/>
      <c r="Y63" s="2"/>
      <c r="Z63" s="4">
        <v>678</v>
      </c>
      <c r="AA63" s="3">
        <v>778</v>
      </c>
      <c r="AB63" s="3">
        <v>838.26</v>
      </c>
      <c r="AC63" s="3">
        <v>865</v>
      </c>
      <c r="AD63" s="4">
        <v>678</v>
      </c>
      <c r="AE63" s="3">
        <v>778</v>
      </c>
      <c r="AF63" s="3">
        <v>838.26</v>
      </c>
      <c r="AG63" s="3">
        <v>865</v>
      </c>
      <c r="AH63" s="2">
        <v>0</v>
      </c>
      <c r="AI63" s="2">
        <v>0</v>
      </c>
      <c r="AJ63" s="2">
        <f t="shared" si="1"/>
        <v>0</v>
      </c>
      <c r="AK63" s="3">
        <v>0</v>
      </c>
      <c r="AL63" s="2" t="s">
        <v>103</v>
      </c>
    </row>
    <row r="64" spans="1:38" x14ac:dyDescent="0.3">
      <c r="A64" s="2" t="s">
        <v>149</v>
      </c>
      <c r="B64" s="2">
        <v>877700</v>
      </c>
      <c r="C64" s="2" t="s">
        <v>32</v>
      </c>
      <c r="D64" s="2">
        <v>65</v>
      </c>
      <c r="E64" s="2" t="s">
        <v>33</v>
      </c>
      <c r="F64" s="2"/>
      <c r="G64" s="2"/>
      <c r="H64" s="2"/>
      <c r="I64" s="2"/>
      <c r="J64" s="2"/>
      <c r="K64" s="2"/>
      <c r="L64" s="2"/>
      <c r="M64" s="2" t="s">
        <v>55</v>
      </c>
      <c r="N64" s="2"/>
      <c r="O64" s="2"/>
      <c r="P64" s="2"/>
      <c r="Q64" s="2"/>
      <c r="R64" s="2" t="s">
        <v>94</v>
      </c>
      <c r="S64" s="2" t="s">
        <v>70</v>
      </c>
      <c r="T64" s="2" t="s">
        <v>95</v>
      </c>
      <c r="U64" s="2">
        <v>1988</v>
      </c>
      <c r="V64" s="2">
        <v>18000</v>
      </c>
      <c r="W64" s="2">
        <v>7000</v>
      </c>
      <c r="X64" s="2"/>
      <c r="Y64" s="2"/>
      <c r="Z64" s="3">
        <v>27554</v>
      </c>
      <c r="AA64" s="3">
        <v>29703</v>
      </c>
      <c r="AB64" s="2">
        <v>28653</v>
      </c>
      <c r="AC64" s="3">
        <v>31213.966666666671</v>
      </c>
      <c r="AD64" s="2">
        <v>27552</v>
      </c>
      <c r="AE64" s="2">
        <v>29695</v>
      </c>
      <c r="AF64" s="2">
        <v>28630</v>
      </c>
      <c r="AG64" s="32">
        <v>28854.672000000002</v>
      </c>
      <c r="AH64" s="2">
        <v>2</v>
      </c>
      <c r="AI64" s="2">
        <v>8.25</v>
      </c>
      <c r="AJ64" s="2">
        <f t="shared" si="1"/>
        <v>23</v>
      </c>
      <c r="AK64" s="3">
        <v>2359.2946666666685</v>
      </c>
      <c r="AL64" s="2" t="s">
        <v>38</v>
      </c>
    </row>
    <row r="65" spans="1:38" s="12" customFormat="1" x14ac:dyDescent="0.3">
      <c r="A65" s="2" t="s">
        <v>173</v>
      </c>
      <c r="B65" s="2">
        <v>877710</v>
      </c>
      <c r="C65" s="2" t="s">
        <v>32</v>
      </c>
      <c r="D65" s="2">
        <v>65</v>
      </c>
      <c r="E65" s="2" t="s">
        <v>33</v>
      </c>
      <c r="F65" s="2"/>
      <c r="G65" s="2"/>
      <c r="H65" s="2"/>
      <c r="I65" s="2"/>
      <c r="J65" s="2"/>
      <c r="K65" s="2"/>
      <c r="L65" s="2"/>
      <c r="M65" s="2" t="s">
        <v>55</v>
      </c>
      <c r="N65" s="2"/>
      <c r="O65" s="2"/>
      <c r="P65" s="2"/>
      <c r="Q65" s="2"/>
      <c r="R65" s="2" t="s">
        <v>94</v>
      </c>
      <c r="S65" s="2" t="s">
        <v>70</v>
      </c>
      <c r="T65" s="2" t="s">
        <v>95</v>
      </c>
      <c r="U65" s="2">
        <v>2012</v>
      </c>
      <c r="V65" s="2">
        <v>24000</v>
      </c>
      <c r="W65" s="2">
        <v>14000</v>
      </c>
      <c r="X65" s="2"/>
      <c r="Y65" s="2"/>
      <c r="Z65" s="3">
        <v>58078</v>
      </c>
      <c r="AA65" s="3">
        <v>36175</v>
      </c>
      <c r="AB65" s="2">
        <v>43866.879999999997</v>
      </c>
      <c r="AC65" s="3">
        <v>50183.556400000001</v>
      </c>
      <c r="AD65" s="3">
        <v>58078</v>
      </c>
      <c r="AE65" s="3">
        <v>35020</v>
      </c>
      <c r="AF65" s="3">
        <v>41979.219999999994</v>
      </c>
      <c r="AG65" s="32">
        <v>45385.945919999998</v>
      </c>
      <c r="AH65" s="3">
        <v>0</v>
      </c>
      <c r="AI65" s="3">
        <v>1155</v>
      </c>
      <c r="AJ65" s="2">
        <f t="shared" si="1"/>
        <v>1887.6600000000035</v>
      </c>
      <c r="AK65" s="3">
        <v>4797.610480000003</v>
      </c>
      <c r="AL65" s="2" t="s">
        <v>38</v>
      </c>
    </row>
    <row r="66" spans="1:38" x14ac:dyDescent="0.3">
      <c r="A66" s="2" t="s">
        <v>156</v>
      </c>
      <c r="B66" s="2">
        <v>888050</v>
      </c>
      <c r="C66" s="2" t="s">
        <v>91</v>
      </c>
      <c r="D66" s="2">
        <v>94</v>
      </c>
      <c r="E66" s="2" t="s">
        <v>92</v>
      </c>
      <c r="F66" s="2" t="s">
        <v>179</v>
      </c>
      <c r="G66" s="2">
        <v>75271700</v>
      </c>
      <c r="H66" s="2">
        <v>75275054</v>
      </c>
      <c r="I66" s="2" t="s">
        <v>180</v>
      </c>
      <c r="J66" s="2" t="s">
        <v>181</v>
      </c>
      <c r="K66" s="2">
        <v>95990943</v>
      </c>
      <c r="L66" s="5" t="s">
        <v>182</v>
      </c>
      <c r="M66" s="2" t="s">
        <v>55</v>
      </c>
      <c r="N66" s="2" t="s">
        <v>178</v>
      </c>
      <c r="O66" s="2"/>
      <c r="P66" s="2"/>
      <c r="Q66" s="2"/>
      <c r="R66" s="2" t="s">
        <v>94</v>
      </c>
      <c r="S66" s="2" t="s">
        <v>70</v>
      </c>
      <c r="T66" s="2" t="s">
        <v>95</v>
      </c>
      <c r="U66" s="2">
        <v>1978</v>
      </c>
      <c r="V66" s="2">
        <v>20000</v>
      </c>
      <c r="W66" s="2">
        <v>20000</v>
      </c>
      <c r="X66" s="2"/>
      <c r="Y66" s="2"/>
      <c r="Z66" s="2">
        <v>70223</v>
      </c>
      <c r="AA66" s="2">
        <v>54158</v>
      </c>
      <c r="AB66" s="2">
        <v>71571</v>
      </c>
      <c r="AC66" s="3">
        <v>71195.893333333341</v>
      </c>
      <c r="AD66" s="2">
        <v>70054</v>
      </c>
      <c r="AE66" s="2">
        <v>54153.7</v>
      </c>
      <c r="AF66" s="2">
        <v>70908</v>
      </c>
      <c r="AG66" s="32">
        <v>65558.875200000009</v>
      </c>
      <c r="AH66" s="2">
        <v>169</v>
      </c>
      <c r="AI66" s="2">
        <v>4.3</v>
      </c>
      <c r="AJ66" s="2">
        <f t="shared" ref="AJ66:AJ71" si="2">+AB66-AF66</f>
        <v>663</v>
      </c>
      <c r="AK66" s="3">
        <v>5637.0181333333312</v>
      </c>
      <c r="AL66" s="2" t="s">
        <v>38</v>
      </c>
    </row>
    <row r="67" spans="1:38" x14ac:dyDescent="0.3">
      <c r="A67" s="2" t="s">
        <v>93</v>
      </c>
      <c r="B67" s="2">
        <v>888491</v>
      </c>
      <c r="C67" s="2" t="s">
        <v>91</v>
      </c>
      <c r="D67" s="2">
        <v>94</v>
      </c>
      <c r="E67" s="2" t="s">
        <v>92</v>
      </c>
      <c r="F67" s="2" t="s">
        <v>174</v>
      </c>
      <c r="G67" s="2">
        <v>75272550</v>
      </c>
      <c r="H67" s="2">
        <v>75274944</v>
      </c>
      <c r="I67" s="2" t="s">
        <v>175</v>
      </c>
      <c r="J67" s="2" t="s">
        <v>176</v>
      </c>
      <c r="K67" s="2">
        <v>98427059</v>
      </c>
      <c r="L67" s="5" t="s">
        <v>177</v>
      </c>
      <c r="M67" s="2" t="s">
        <v>55</v>
      </c>
      <c r="N67" s="2" t="s">
        <v>178</v>
      </c>
      <c r="O67" s="2"/>
      <c r="P67" s="2"/>
      <c r="Q67" s="2"/>
      <c r="R67" s="2" t="s">
        <v>94</v>
      </c>
      <c r="S67" s="2" t="s">
        <v>70</v>
      </c>
      <c r="T67" s="2" t="s">
        <v>95</v>
      </c>
      <c r="U67" s="6">
        <v>42173</v>
      </c>
      <c r="V67" s="2">
        <v>3000</v>
      </c>
      <c r="W67" s="2">
        <v>3000</v>
      </c>
      <c r="X67" s="2"/>
      <c r="Y67" s="2">
        <v>7920</v>
      </c>
      <c r="Z67" s="3">
        <v>0</v>
      </c>
      <c r="AA67" s="2">
        <v>6233.51</v>
      </c>
      <c r="AB67" s="2">
        <v>10749.18</v>
      </c>
      <c r="AC67" s="3">
        <v>6170.3773666666675</v>
      </c>
      <c r="AD67" s="3">
        <v>0</v>
      </c>
      <c r="AE67" s="3">
        <f>+AA67-AI67</f>
        <v>6162.9070000000002</v>
      </c>
      <c r="AF67" s="3">
        <v>10691.064</v>
      </c>
      <c r="AG67" s="32">
        <v>5294.4013839999998</v>
      </c>
      <c r="AH67" s="3">
        <v>0</v>
      </c>
      <c r="AI67" s="2">
        <v>70.602999999999994</v>
      </c>
      <c r="AJ67" s="2">
        <f t="shared" si="2"/>
        <v>58.115999999999985</v>
      </c>
      <c r="AK67" s="3">
        <v>875.97598266666773</v>
      </c>
      <c r="AL67" s="2" t="s">
        <v>38</v>
      </c>
    </row>
    <row r="68" spans="1:38" x14ac:dyDescent="0.3">
      <c r="A68" s="2" t="s">
        <v>143</v>
      </c>
      <c r="B68" s="2">
        <v>888500</v>
      </c>
      <c r="C68" s="2" t="s">
        <v>91</v>
      </c>
      <c r="D68" s="2">
        <v>94</v>
      </c>
      <c r="E68" s="2" t="s">
        <v>92</v>
      </c>
      <c r="F68" s="2"/>
      <c r="G68" s="2"/>
      <c r="H68" s="2"/>
      <c r="I68" s="2"/>
      <c r="J68" s="2"/>
      <c r="K68" s="2"/>
      <c r="L68" s="2"/>
      <c r="M68" s="2" t="s">
        <v>55</v>
      </c>
      <c r="N68" s="2"/>
      <c r="O68" s="2"/>
      <c r="P68" s="2"/>
      <c r="Q68" s="2"/>
      <c r="R68" s="2" t="s">
        <v>94</v>
      </c>
      <c r="S68" s="2" t="s">
        <v>70</v>
      </c>
      <c r="T68" s="2" t="s">
        <v>46</v>
      </c>
      <c r="U68" s="2">
        <v>1982</v>
      </c>
      <c r="V68" s="2">
        <v>7200</v>
      </c>
      <c r="W68" s="2">
        <v>4000</v>
      </c>
      <c r="X68" s="2"/>
      <c r="Y68" s="2"/>
      <c r="Z68" s="2">
        <v>19156</v>
      </c>
      <c r="AA68" s="2">
        <v>18381</v>
      </c>
      <c r="AB68" s="2">
        <v>20014</v>
      </c>
      <c r="AC68" s="3">
        <v>20910.19666666667</v>
      </c>
      <c r="AD68" s="2">
        <f>+Z68-AH68</f>
        <v>19137.775000000001</v>
      </c>
      <c r="AE68" s="2">
        <f>+AA68-AI68</f>
        <v>17984.083999999999</v>
      </c>
      <c r="AF68" s="2">
        <v>19931.125</v>
      </c>
      <c r="AG68" s="32">
        <v>19169.802624</v>
      </c>
      <c r="AH68" s="2">
        <v>18.225000000000001</v>
      </c>
      <c r="AI68" s="2">
        <v>396.916</v>
      </c>
      <c r="AJ68" s="2">
        <f t="shared" si="2"/>
        <v>82.875</v>
      </c>
      <c r="AK68" s="3">
        <v>1740.3940426666704</v>
      </c>
      <c r="AL68" s="2" t="s">
        <v>38</v>
      </c>
    </row>
    <row r="69" spans="1:38" x14ac:dyDescent="0.3">
      <c r="A69" s="2" t="s">
        <v>117</v>
      </c>
      <c r="B69" s="2">
        <v>948680</v>
      </c>
      <c r="C69" s="2" t="s">
        <v>116</v>
      </c>
      <c r="D69" s="2">
        <v>90</v>
      </c>
      <c r="E69" s="2" t="s">
        <v>92</v>
      </c>
      <c r="F69" s="2"/>
      <c r="G69" s="2"/>
      <c r="H69" s="2"/>
      <c r="I69" s="2"/>
      <c r="J69" s="2"/>
      <c r="K69" s="2"/>
      <c r="L69" s="2"/>
      <c r="M69" s="2" t="s">
        <v>118</v>
      </c>
      <c r="N69" s="2"/>
      <c r="O69" s="2"/>
      <c r="P69" s="2"/>
      <c r="Q69" s="2"/>
      <c r="R69" s="2" t="s">
        <v>36</v>
      </c>
      <c r="S69" s="2" t="s">
        <v>36</v>
      </c>
      <c r="T69" s="2" t="s">
        <v>37</v>
      </c>
      <c r="U69" s="2">
        <v>2014</v>
      </c>
      <c r="V69" s="2">
        <v>211</v>
      </c>
      <c r="W69" s="2">
        <v>211</v>
      </c>
      <c r="X69" s="2"/>
      <c r="Y69" s="2"/>
      <c r="Z69" s="2">
        <v>213.6</v>
      </c>
      <c r="AA69" s="2">
        <v>374.8</v>
      </c>
      <c r="AB69" s="2">
        <v>449.76</v>
      </c>
      <c r="AC69" s="32">
        <v>377.19813333333332</v>
      </c>
      <c r="AD69" s="2">
        <v>213.6</v>
      </c>
      <c r="AE69" s="2">
        <f>+AA69-AI69</f>
        <v>345.97</v>
      </c>
      <c r="AF69" s="9">
        <v>449.76</v>
      </c>
      <c r="AG69" s="32">
        <v>339.13488000000001</v>
      </c>
      <c r="AH69" s="2">
        <v>0</v>
      </c>
      <c r="AI69" s="2">
        <v>28.83</v>
      </c>
      <c r="AJ69" s="2">
        <f t="shared" si="2"/>
        <v>0</v>
      </c>
      <c r="AK69" s="3">
        <v>38.063253333333307</v>
      </c>
      <c r="AL69" s="2" t="s">
        <v>38</v>
      </c>
    </row>
    <row r="70" spans="1:38" s="12" customFormat="1" x14ac:dyDescent="0.3">
      <c r="A70" s="2" t="s">
        <v>220</v>
      </c>
      <c r="B70" s="2">
        <v>999999</v>
      </c>
      <c r="C70" s="2" t="s">
        <v>221</v>
      </c>
      <c r="D70" s="9">
        <v>84</v>
      </c>
      <c r="E70" s="2" t="s">
        <v>64</v>
      </c>
      <c r="F70" s="2" t="s">
        <v>222</v>
      </c>
      <c r="G70" s="9">
        <v>73455267</v>
      </c>
      <c r="H70" s="9">
        <v>73453713</v>
      </c>
      <c r="I70" s="2" t="s">
        <v>223</v>
      </c>
      <c r="J70" s="2" t="s">
        <v>224</v>
      </c>
      <c r="K70" s="9">
        <v>98771656</v>
      </c>
      <c r="L70" s="5" t="s">
        <v>225</v>
      </c>
      <c r="M70" s="2" t="s">
        <v>226</v>
      </c>
      <c r="N70" s="2" t="s">
        <v>227</v>
      </c>
      <c r="O70" s="9"/>
      <c r="P70" s="9"/>
      <c r="Q70" s="9"/>
      <c r="R70" s="2" t="s">
        <v>56</v>
      </c>
      <c r="S70" s="2" t="s">
        <v>45</v>
      </c>
      <c r="T70" s="2" t="s">
        <v>46</v>
      </c>
      <c r="U70" s="11">
        <v>42620</v>
      </c>
      <c r="V70" s="2">
        <v>5400</v>
      </c>
      <c r="W70" s="9">
        <v>5400</v>
      </c>
      <c r="X70" s="9"/>
      <c r="Y70" s="9">
        <v>6000</v>
      </c>
      <c r="Z70" s="2">
        <v>0</v>
      </c>
      <c r="AA70" s="2">
        <v>0</v>
      </c>
      <c r="AB70" s="9">
        <v>10766</v>
      </c>
      <c r="AC70" s="9">
        <v>12500</v>
      </c>
      <c r="AD70" s="2">
        <f>SUBTOTAL(9,AD63:AD68)</f>
        <v>175499.77499999999</v>
      </c>
      <c r="AE70" s="2">
        <v>0</v>
      </c>
      <c r="AF70" s="2">
        <v>4061</v>
      </c>
      <c r="AG70" s="32">
        <v>11093.487999999999</v>
      </c>
      <c r="AH70" s="9">
        <v>0</v>
      </c>
      <c r="AI70" s="9"/>
      <c r="AJ70" s="2">
        <f t="shared" si="2"/>
        <v>6705</v>
      </c>
      <c r="AK70" s="3">
        <v>1406.5120000000006</v>
      </c>
      <c r="AL70" s="2" t="s">
        <v>38</v>
      </c>
    </row>
    <row r="71" spans="1:38" s="12" customFormat="1" x14ac:dyDescent="0.3">
      <c r="A71" s="2" t="s">
        <v>192</v>
      </c>
      <c r="B71" s="9">
        <v>999999</v>
      </c>
      <c r="C71" s="2" t="s">
        <v>52</v>
      </c>
      <c r="D71" s="2">
        <v>71</v>
      </c>
      <c r="E71" s="2" t="s">
        <v>53</v>
      </c>
      <c r="F71" s="2" t="s">
        <v>193</v>
      </c>
      <c r="G71" s="9"/>
      <c r="H71" s="9"/>
      <c r="I71" s="2" t="s">
        <v>194</v>
      </c>
      <c r="J71" s="9"/>
      <c r="K71" s="9">
        <v>98704254</v>
      </c>
      <c r="L71" s="5" t="s">
        <v>195</v>
      </c>
      <c r="M71" s="9"/>
      <c r="N71" s="9" t="s">
        <v>196</v>
      </c>
      <c r="O71" s="9"/>
      <c r="P71" s="9"/>
      <c r="Q71" s="9"/>
      <c r="R71" s="2" t="s">
        <v>44</v>
      </c>
      <c r="S71" s="2" t="s">
        <v>45</v>
      </c>
      <c r="T71" s="2" t="s">
        <v>46</v>
      </c>
      <c r="U71" s="10">
        <v>42887</v>
      </c>
      <c r="V71" s="2">
        <v>500</v>
      </c>
      <c r="W71" s="2">
        <v>500</v>
      </c>
      <c r="X71" s="9"/>
      <c r="Y71" s="9"/>
      <c r="Z71" s="9">
        <v>0</v>
      </c>
      <c r="AA71" s="9">
        <v>0</v>
      </c>
      <c r="AB71" s="2">
        <v>0</v>
      </c>
      <c r="AC71" s="3">
        <v>0</v>
      </c>
      <c r="AD71" s="9">
        <v>0</v>
      </c>
      <c r="AE71" s="9">
        <v>0</v>
      </c>
      <c r="AF71" s="9">
        <v>0</v>
      </c>
      <c r="AG71" s="32">
        <v>0</v>
      </c>
      <c r="AH71" s="9">
        <v>0</v>
      </c>
      <c r="AI71" s="9">
        <v>0</v>
      </c>
      <c r="AJ71" s="2">
        <f t="shared" si="2"/>
        <v>0</v>
      </c>
      <c r="AK71" s="3">
        <v>0</v>
      </c>
      <c r="AL71" s="9" t="s">
        <v>38</v>
      </c>
    </row>
    <row r="76" spans="1:38" x14ac:dyDescent="0.3">
      <c r="AF76" s="14"/>
      <c r="AG76" s="14"/>
    </row>
    <row r="89" spans="28:32" x14ac:dyDescent="0.3">
      <c r="AB89" t="s">
        <v>280</v>
      </c>
      <c r="AC89" t="s">
        <v>276</v>
      </c>
      <c r="AD89" t="s">
        <v>277</v>
      </c>
      <c r="AE89" t="s">
        <v>279</v>
      </c>
      <c r="AF89" t="s">
        <v>281</v>
      </c>
    </row>
    <row r="90" spans="28:32" x14ac:dyDescent="0.3">
      <c r="AB90">
        <v>1</v>
      </c>
      <c r="AC90">
        <v>11</v>
      </c>
      <c r="AD90">
        <v>11</v>
      </c>
      <c r="AE90">
        <v>0</v>
      </c>
      <c r="AF90">
        <f t="shared" ref="AF90:AF121" si="3">+AE90/AC90*100</f>
        <v>0</v>
      </c>
    </row>
    <row r="91" spans="28:32" x14ac:dyDescent="0.3">
      <c r="AB91">
        <v>2</v>
      </c>
      <c r="AC91">
        <v>120</v>
      </c>
      <c r="AD91">
        <v>120</v>
      </c>
      <c r="AE91">
        <f t="shared" ref="AE91:AE122" si="4">+AC91-AD91</f>
        <v>0</v>
      </c>
      <c r="AF91">
        <f t="shared" si="3"/>
        <v>0</v>
      </c>
    </row>
    <row r="92" spans="28:32" x14ac:dyDescent="0.3">
      <c r="AB92">
        <v>3</v>
      </c>
      <c r="AC92">
        <v>64</v>
      </c>
      <c r="AD92">
        <v>64</v>
      </c>
      <c r="AE92">
        <f t="shared" si="4"/>
        <v>0</v>
      </c>
      <c r="AF92">
        <f t="shared" si="3"/>
        <v>0</v>
      </c>
    </row>
    <row r="93" spans="28:32" x14ac:dyDescent="0.3">
      <c r="AB93">
        <v>4</v>
      </c>
      <c r="AC93">
        <v>85</v>
      </c>
      <c r="AD93">
        <v>85</v>
      </c>
      <c r="AE93">
        <f t="shared" si="4"/>
        <v>0</v>
      </c>
      <c r="AF93">
        <f t="shared" si="3"/>
        <v>0</v>
      </c>
    </row>
    <row r="94" spans="28:32" x14ac:dyDescent="0.3">
      <c r="AB94">
        <v>5</v>
      </c>
      <c r="AC94">
        <v>865</v>
      </c>
      <c r="AD94">
        <v>865</v>
      </c>
      <c r="AE94">
        <f t="shared" si="4"/>
        <v>0</v>
      </c>
      <c r="AF94">
        <f t="shared" si="3"/>
        <v>0</v>
      </c>
    </row>
    <row r="95" spans="28:32" x14ac:dyDescent="0.3">
      <c r="AB95">
        <v>6</v>
      </c>
      <c r="AC95">
        <v>1600</v>
      </c>
      <c r="AD95">
        <v>1600</v>
      </c>
      <c r="AE95">
        <f t="shared" si="4"/>
        <v>0</v>
      </c>
      <c r="AF95">
        <f t="shared" si="3"/>
        <v>0</v>
      </c>
    </row>
    <row r="96" spans="28:32" x14ac:dyDescent="0.3">
      <c r="AB96">
        <v>7</v>
      </c>
      <c r="AC96">
        <v>2740</v>
      </c>
      <c r="AD96">
        <v>2740</v>
      </c>
      <c r="AE96">
        <f t="shared" si="4"/>
        <v>0</v>
      </c>
      <c r="AF96">
        <f t="shared" si="3"/>
        <v>0</v>
      </c>
    </row>
    <row r="97" spans="28:32" x14ac:dyDescent="0.3">
      <c r="AB97">
        <v>8</v>
      </c>
      <c r="AC97">
        <v>13530</v>
      </c>
      <c r="AD97">
        <v>13530</v>
      </c>
      <c r="AE97">
        <f t="shared" si="4"/>
        <v>0</v>
      </c>
      <c r="AF97">
        <f t="shared" si="3"/>
        <v>0</v>
      </c>
    </row>
    <row r="98" spans="28:32" x14ac:dyDescent="0.3">
      <c r="AB98">
        <v>9</v>
      </c>
      <c r="AC98">
        <v>12600</v>
      </c>
      <c r="AD98">
        <v>12600</v>
      </c>
      <c r="AE98">
        <f t="shared" si="4"/>
        <v>0</v>
      </c>
      <c r="AF98">
        <f t="shared" si="3"/>
        <v>0</v>
      </c>
    </row>
    <row r="99" spans="28:32" x14ac:dyDescent="0.3">
      <c r="AB99">
        <v>10</v>
      </c>
      <c r="AC99">
        <v>107623</v>
      </c>
      <c r="AD99">
        <v>107623</v>
      </c>
      <c r="AE99">
        <f t="shared" si="4"/>
        <v>0</v>
      </c>
      <c r="AF99">
        <f t="shared" si="3"/>
        <v>0</v>
      </c>
    </row>
    <row r="100" spans="28:32" x14ac:dyDescent="0.3">
      <c r="AB100">
        <v>11</v>
      </c>
      <c r="AC100">
        <v>135615</v>
      </c>
      <c r="AD100">
        <v>135615</v>
      </c>
      <c r="AE100">
        <f t="shared" si="4"/>
        <v>0</v>
      </c>
      <c r="AF100">
        <f t="shared" si="3"/>
        <v>0</v>
      </c>
    </row>
    <row r="101" spans="28:32" x14ac:dyDescent="0.3">
      <c r="AB101">
        <v>12</v>
      </c>
      <c r="AC101">
        <v>164123</v>
      </c>
      <c r="AD101">
        <v>164123</v>
      </c>
      <c r="AE101">
        <f t="shared" si="4"/>
        <v>0</v>
      </c>
      <c r="AF101">
        <f t="shared" si="3"/>
        <v>0</v>
      </c>
    </row>
    <row r="102" spans="28:32" x14ac:dyDescent="0.3">
      <c r="AB102">
        <v>13</v>
      </c>
      <c r="AC102">
        <v>11698</v>
      </c>
      <c r="AD102">
        <v>11144.2464</v>
      </c>
      <c r="AE102">
        <f t="shared" si="4"/>
        <v>553.75360000000001</v>
      </c>
      <c r="AF102">
        <f t="shared" si="3"/>
        <v>4.7337459394768331</v>
      </c>
    </row>
    <row r="103" spans="28:32" x14ac:dyDescent="0.3">
      <c r="AB103">
        <v>14</v>
      </c>
      <c r="AC103">
        <v>3</v>
      </c>
      <c r="AD103">
        <v>3</v>
      </c>
      <c r="AE103">
        <f t="shared" si="4"/>
        <v>0</v>
      </c>
      <c r="AF103">
        <f t="shared" si="3"/>
        <v>0</v>
      </c>
    </row>
    <row r="104" spans="28:32" x14ac:dyDescent="0.3">
      <c r="AB104">
        <v>15</v>
      </c>
      <c r="AC104">
        <v>8560</v>
      </c>
      <c r="AD104">
        <v>7581.9279999999999</v>
      </c>
      <c r="AE104">
        <f t="shared" si="4"/>
        <v>978.07200000000012</v>
      </c>
      <c r="AF104">
        <f t="shared" si="3"/>
        <v>11.426074766355141</v>
      </c>
    </row>
    <row r="105" spans="28:32" x14ac:dyDescent="0.3">
      <c r="AB105">
        <v>16</v>
      </c>
      <c r="AC105">
        <v>0</v>
      </c>
      <c r="AD105">
        <v>0</v>
      </c>
      <c r="AE105">
        <f t="shared" si="4"/>
        <v>0</v>
      </c>
      <c r="AF105" t="e">
        <f t="shared" si="3"/>
        <v>#DIV/0!</v>
      </c>
    </row>
    <row r="106" spans="28:32" x14ac:dyDescent="0.3">
      <c r="AB106">
        <v>17</v>
      </c>
      <c r="AC106">
        <v>9465</v>
      </c>
      <c r="AD106">
        <v>8132.3360000000002</v>
      </c>
      <c r="AE106">
        <f t="shared" si="4"/>
        <v>1332.6639999999998</v>
      </c>
      <c r="AF106">
        <f t="shared" si="3"/>
        <v>14.079915478077124</v>
      </c>
    </row>
    <row r="107" spans="28:32" x14ac:dyDescent="0.3">
      <c r="AB107">
        <v>18</v>
      </c>
      <c r="AC107">
        <v>28074.333333333332</v>
      </c>
      <c r="AD107">
        <v>22057.728000000003</v>
      </c>
      <c r="AE107">
        <f t="shared" si="4"/>
        <v>6016.6053333333293</v>
      </c>
      <c r="AF107">
        <f t="shared" si="3"/>
        <v>21.430982035785938</v>
      </c>
    </row>
    <row r="108" spans="28:32" x14ac:dyDescent="0.3">
      <c r="AB108">
        <v>19</v>
      </c>
      <c r="AC108">
        <v>20652</v>
      </c>
      <c r="AD108">
        <v>17605.251199999999</v>
      </c>
      <c r="AE108">
        <f t="shared" si="4"/>
        <v>3046.7488000000012</v>
      </c>
      <c r="AF108">
        <f t="shared" si="3"/>
        <v>14.752802634127452</v>
      </c>
    </row>
    <row r="109" spans="28:32" x14ac:dyDescent="0.3">
      <c r="AB109">
        <v>20</v>
      </c>
      <c r="AC109">
        <v>24097.666666666668</v>
      </c>
      <c r="AD109">
        <v>21317.632000000001</v>
      </c>
      <c r="AE109">
        <f t="shared" si="4"/>
        <v>2780.0346666666665</v>
      </c>
      <c r="AF109">
        <f t="shared" si="3"/>
        <v>11.536530507794668</v>
      </c>
    </row>
    <row r="110" spans="28:32" x14ac:dyDescent="0.3">
      <c r="AB110">
        <v>21</v>
      </c>
      <c r="AC110">
        <v>27554</v>
      </c>
      <c r="AD110">
        <v>22040.005152000002</v>
      </c>
      <c r="AE110">
        <f t="shared" si="4"/>
        <v>5513.9948479999985</v>
      </c>
      <c r="AF110">
        <f t="shared" si="3"/>
        <v>20.011594861000212</v>
      </c>
    </row>
    <row r="111" spans="28:32" x14ac:dyDescent="0.3">
      <c r="AB111">
        <v>22</v>
      </c>
      <c r="AC111">
        <v>60872</v>
      </c>
      <c r="AD111">
        <v>55199.055999999997</v>
      </c>
      <c r="AE111">
        <f t="shared" si="4"/>
        <v>5672.9440000000031</v>
      </c>
      <c r="AF111">
        <f t="shared" si="3"/>
        <v>9.3194637928768618</v>
      </c>
    </row>
    <row r="112" spans="28:32" x14ac:dyDescent="0.3">
      <c r="AB112">
        <v>23</v>
      </c>
      <c r="AC112">
        <v>11253</v>
      </c>
      <c r="AD112">
        <v>9959.7455999999984</v>
      </c>
      <c r="AE112">
        <f t="shared" si="4"/>
        <v>1293.2544000000016</v>
      </c>
      <c r="AF112">
        <f t="shared" si="3"/>
        <v>11.492529992002147</v>
      </c>
    </row>
    <row r="113" spans="28:32" x14ac:dyDescent="0.3">
      <c r="AB113">
        <v>24</v>
      </c>
      <c r="AC113">
        <v>11635</v>
      </c>
      <c r="AD113">
        <v>11607.616</v>
      </c>
      <c r="AE113">
        <f t="shared" si="4"/>
        <v>27.384000000000015</v>
      </c>
      <c r="AF113">
        <f t="shared" si="3"/>
        <v>0.23535883111302117</v>
      </c>
    </row>
    <row r="114" spans="28:32" x14ac:dyDescent="0.3">
      <c r="AB114">
        <v>25</v>
      </c>
      <c r="AC114">
        <v>20563</v>
      </c>
      <c r="AD114">
        <v>17782.072</v>
      </c>
      <c r="AE114">
        <f t="shared" si="4"/>
        <v>2780.9279999999999</v>
      </c>
      <c r="AF114">
        <f t="shared" si="3"/>
        <v>13.523941059183969</v>
      </c>
    </row>
    <row r="115" spans="28:32" x14ac:dyDescent="0.3">
      <c r="AB115">
        <v>26</v>
      </c>
      <c r="AC115">
        <v>1532</v>
      </c>
      <c r="AD115">
        <v>1485.9359999999999</v>
      </c>
      <c r="AE115">
        <f t="shared" si="4"/>
        <v>46.064000000000078</v>
      </c>
      <c r="AF115">
        <f t="shared" si="3"/>
        <v>3.0067885117493525</v>
      </c>
    </row>
    <row r="116" spans="28:32" x14ac:dyDescent="0.3">
      <c r="AB116">
        <v>27</v>
      </c>
      <c r="AC116">
        <v>27269.24933333333</v>
      </c>
      <c r="AD116">
        <v>21215.531552</v>
      </c>
      <c r="AE116">
        <f t="shared" si="4"/>
        <v>6053.7177813333292</v>
      </c>
      <c r="AF116">
        <f t="shared" si="3"/>
        <v>22.199796214901298</v>
      </c>
    </row>
    <row r="117" spans="28:32" x14ac:dyDescent="0.3">
      <c r="AB117">
        <v>28</v>
      </c>
      <c r="AC117">
        <v>0</v>
      </c>
      <c r="AD117">
        <v>0</v>
      </c>
      <c r="AE117">
        <f t="shared" si="4"/>
        <v>0</v>
      </c>
      <c r="AF117" t="e">
        <f t="shared" si="3"/>
        <v>#DIV/0!</v>
      </c>
    </row>
    <row r="118" spans="28:32" x14ac:dyDescent="0.3">
      <c r="AB118">
        <v>29</v>
      </c>
      <c r="AC118">
        <v>35942.333333333336</v>
      </c>
      <c r="AD118">
        <v>30067.991999999998</v>
      </c>
      <c r="AE118">
        <f t="shared" si="4"/>
        <v>5874.3413333333374</v>
      </c>
      <c r="AF118">
        <f t="shared" si="3"/>
        <v>16.3437951533475</v>
      </c>
    </row>
    <row r="119" spans="28:32" x14ac:dyDescent="0.3">
      <c r="AB119">
        <v>30</v>
      </c>
      <c r="AC119">
        <v>21564</v>
      </c>
      <c r="AD119">
        <v>19395.265599999999</v>
      </c>
      <c r="AE119">
        <f t="shared" si="4"/>
        <v>2168.7344000000012</v>
      </c>
      <c r="AF119">
        <f t="shared" si="3"/>
        <v>10.057199035429425</v>
      </c>
    </row>
    <row r="120" spans="28:32" x14ac:dyDescent="0.3">
      <c r="AB120">
        <v>31</v>
      </c>
      <c r="AC120">
        <v>5663.4000000000005</v>
      </c>
      <c r="AD120">
        <v>5171.5807999999997</v>
      </c>
      <c r="AE120">
        <f t="shared" si="4"/>
        <v>491.81920000000082</v>
      </c>
      <c r="AF120">
        <f t="shared" si="3"/>
        <v>8.6841685206766392</v>
      </c>
    </row>
    <row r="121" spans="28:32" x14ac:dyDescent="0.3">
      <c r="AB121">
        <v>32</v>
      </c>
      <c r="AC121">
        <v>12500</v>
      </c>
      <c r="AD121">
        <v>11093.487999999999</v>
      </c>
      <c r="AE121">
        <f t="shared" si="4"/>
        <v>1406.5120000000006</v>
      </c>
      <c r="AF121">
        <f t="shared" si="3"/>
        <v>11.252096000000005</v>
      </c>
    </row>
    <row r="122" spans="28:32" x14ac:dyDescent="0.3">
      <c r="AB122">
        <v>33</v>
      </c>
      <c r="AC122">
        <v>70.778400000000005</v>
      </c>
      <c r="AD122">
        <v>63.700560000000003</v>
      </c>
      <c r="AE122">
        <f t="shared" si="4"/>
        <v>7.0778400000000019</v>
      </c>
      <c r="AF122">
        <f t="shared" ref="AF122:AF153" si="5">+AE122/AC122*100</f>
        <v>10.000000000000002</v>
      </c>
    </row>
    <row r="123" spans="28:32" x14ac:dyDescent="0.3">
      <c r="AB123">
        <v>34</v>
      </c>
      <c r="AC123">
        <v>19.475456000000001</v>
      </c>
      <c r="AD123">
        <v>17.5279104</v>
      </c>
      <c r="AE123">
        <f t="shared" ref="AE123:AE154" si="6">+AC123-AD123</f>
        <v>1.9475456000000015</v>
      </c>
      <c r="AF123">
        <f t="shared" si="5"/>
        <v>10.000000000000007</v>
      </c>
    </row>
    <row r="124" spans="28:32" x14ac:dyDescent="0.3">
      <c r="AB124">
        <v>35</v>
      </c>
      <c r="AC124">
        <v>22.33046666666667</v>
      </c>
      <c r="AD124">
        <v>20.650560000000002</v>
      </c>
      <c r="AE124">
        <f t="shared" si="6"/>
        <v>1.6799066666666675</v>
      </c>
      <c r="AF124">
        <f t="shared" si="5"/>
        <v>7.5229357798165166</v>
      </c>
    </row>
    <row r="125" spans="28:32" x14ac:dyDescent="0.3">
      <c r="AB125">
        <v>36</v>
      </c>
      <c r="AC125">
        <v>1123.5840000000001</v>
      </c>
      <c r="AD125">
        <v>1011.2256</v>
      </c>
      <c r="AE125">
        <f t="shared" si="6"/>
        <v>112.35840000000007</v>
      </c>
      <c r="AF125">
        <f t="shared" si="5"/>
        <v>10.000000000000005</v>
      </c>
    </row>
    <row r="126" spans="28:32" x14ac:dyDescent="0.3">
      <c r="AB126">
        <v>37</v>
      </c>
      <c r="AC126">
        <v>24.147200000000005</v>
      </c>
      <c r="AD126">
        <v>21.732480000000002</v>
      </c>
      <c r="AE126">
        <f t="shared" si="6"/>
        <v>2.4147200000000026</v>
      </c>
      <c r="AF126">
        <f t="shared" si="5"/>
        <v>10.000000000000009</v>
      </c>
    </row>
    <row r="127" spans="28:32" x14ac:dyDescent="0.3">
      <c r="AB127">
        <v>38</v>
      </c>
      <c r="AC127">
        <v>26.378</v>
      </c>
      <c r="AD127">
        <v>24.393599999999999</v>
      </c>
      <c r="AE127">
        <f t="shared" si="6"/>
        <v>1.9844000000000008</v>
      </c>
      <c r="AF127">
        <f t="shared" si="5"/>
        <v>7.5229357798165166</v>
      </c>
    </row>
    <row r="128" spans="28:32" x14ac:dyDescent="0.3">
      <c r="AB128">
        <v>39</v>
      </c>
      <c r="AC128">
        <v>32.409333333333336</v>
      </c>
      <c r="AD128">
        <v>29.971199999999996</v>
      </c>
      <c r="AE128">
        <f t="shared" si="6"/>
        <v>2.4381333333333401</v>
      </c>
      <c r="AF128">
        <f t="shared" si="5"/>
        <v>7.5229357798165335</v>
      </c>
    </row>
    <row r="129" spans="28:32" x14ac:dyDescent="0.3">
      <c r="AB129">
        <v>40</v>
      </c>
      <c r="AC129">
        <v>26.75586666666667</v>
      </c>
      <c r="AD129">
        <v>24.743040000000001</v>
      </c>
      <c r="AE129">
        <f t="shared" si="6"/>
        <v>2.012826666666669</v>
      </c>
      <c r="AF129">
        <f t="shared" si="5"/>
        <v>7.5229357798165211</v>
      </c>
    </row>
    <row r="130" spans="28:32" x14ac:dyDescent="0.3">
      <c r="AB130">
        <v>41</v>
      </c>
      <c r="AC130">
        <v>8.429333333333334</v>
      </c>
      <c r="AD130">
        <v>7.7952000000000004</v>
      </c>
      <c r="AE130">
        <f t="shared" si="6"/>
        <v>0.63413333333333366</v>
      </c>
      <c r="AF130">
        <f t="shared" si="5"/>
        <v>7.5229357798165166</v>
      </c>
    </row>
    <row r="131" spans="28:32" x14ac:dyDescent="0.3">
      <c r="AB131">
        <v>42</v>
      </c>
      <c r="AC131">
        <v>12.026333333333334</v>
      </c>
      <c r="AD131">
        <v>12.026333333333334</v>
      </c>
      <c r="AE131">
        <f t="shared" si="6"/>
        <v>0</v>
      </c>
      <c r="AF131">
        <f t="shared" si="5"/>
        <v>0</v>
      </c>
    </row>
    <row r="132" spans="28:32" x14ac:dyDescent="0.3">
      <c r="AB132">
        <v>43</v>
      </c>
      <c r="AC132">
        <v>23.161600000000004</v>
      </c>
      <c r="AD132">
        <v>23.161600000000004</v>
      </c>
      <c r="AE132">
        <f t="shared" si="6"/>
        <v>0</v>
      </c>
      <c r="AF132">
        <f t="shared" si="5"/>
        <v>0</v>
      </c>
    </row>
    <row r="133" spans="28:32" x14ac:dyDescent="0.3">
      <c r="AB133">
        <v>44</v>
      </c>
      <c r="AC133">
        <v>691.55856000000006</v>
      </c>
      <c r="AD133">
        <v>691.55856000000006</v>
      </c>
      <c r="AE133">
        <f t="shared" si="6"/>
        <v>0</v>
      </c>
      <c r="AF133">
        <f t="shared" si="5"/>
        <v>0</v>
      </c>
    </row>
    <row r="134" spans="28:32" x14ac:dyDescent="0.3">
      <c r="AB134">
        <v>45</v>
      </c>
      <c r="AC134">
        <v>117.90240000000003</v>
      </c>
      <c r="AD134">
        <v>117.90240000000003</v>
      </c>
      <c r="AE134">
        <f t="shared" si="6"/>
        <v>0</v>
      </c>
      <c r="AF134">
        <f t="shared" si="5"/>
        <v>0</v>
      </c>
    </row>
    <row r="135" spans="28:32" x14ac:dyDescent="0.3">
      <c r="AB135">
        <v>46</v>
      </c>
      <c r="AC135">
        <v>213.57952000000006</v>
      </c>
      <c r="AD135">
        <v>213.57952000000006</v>
      </c>
      <c r="AE135">
        <f t="shared" si="6"/>
        <v>0</v>
      </c>
      <c r="AF135">
        <f t="shared" si="5"/>
        <v>0</v>
      </c>
    </row>
    <row r="136" spans="28:32" x14ac:dyDescent="0.3">
      <c r="AB136">
        <v>47</v>
      </c>
      <c r="AC136">
        <v>24.542440000000003</v>
      </c>
      <c r="AD136">
        <v>24.542440000000003</v>
      </c>
      <c r="AE136">
        <f t="shared" si="6"/>
        <v>0</v>
      </c>
      <c r="AF136">
        <f t="shared" si="5"/>
        <v>0</v>
      </c>
    </row>
    <row r="137" spans="28:32" x14ac:dyDescent="0.3">
      <c r="AB137">
        <v>48</v>
      </c>
      <c r="AC137">
        <v>27.537033333333333</v>
      </c>
      <c r="AD137">
        <v>27.537033333333333</v>
      </c>
      <c r="AE137">
        <f t="shared" si="6"/>
        <v>0</v>
      </c>
      <c r="AF137">
        <f t="shared" si="5"/>
        <v>0</v>
      </c>
    </row>
    <row r="138" spans="28:32" x14ac:dyDescent="0.3">
      <c r="AB138">
        <v>49</v>
      </c>
      <c r="AC138">
        <v>88.149600000000007</v>
      </c>
      <c r="AD138">
        <v>88.149600000000007</v>
      </c>
      <c r="AE138">
        <f t="shared" si="6"/>
        <v>0</v>
      </c>
      <c r="AF138">
        <f t="shared" si="5"/>
        <v>0</v>
      </c>
    </row>
    <row r="139" spans="28:32" x14ac:dyDescent="0.3">
      <c r="AB139">
        <v>50</v>
      </c>
      <c r="AC139">
        <v>355.39504000000005</v>
      </c>
      <c r="AD139">
        <v>355.39504000000005</v>
      </c>
      <c r="AE139">
        <f t="shared" si="6"/>
        <v>0</v>
      </c>
      <c r="AF139">
        <f t="shared" si="5"/>
        <v>0</v>
      </c>
    </row>
    <row r="140" spans="28:32" x14ac:dyDescent="0.3">
      <c r="AB140">
        <v>51</v>
      </c>
      <c r="AC140">
        <v>21.201226666666667</v>
      </c>
      <c r="AD140">
        <v>21.201226666666667</v>
      </c>
      <c r="AE140">
        <f t="shared" si="6"/>
        <v>0</v>
      </c>
      <c r="AF140">
        <f t="shared" si="5"/>
        <v>0</v>
      </c>
    </row>
    <row r="141" spans="28:32" x14ac:dyDescent="0.3">
      <c r="AB141">
        <v>52</v>
      </c>
      <c r="AC141">
        <v>23.432639999999999</v>
      </c>
      <c r="AD141">
        <v>21.089375999999998</v>
      </c>
      <c r="AE141">
        <f t="shared" si="6"/>
        <v>2.3432640000000013</v>
      </c>
      <c r="AF141">
        <f t="shared" si="5"/>
        <v>10.000000000000005</v>
      </c>
    </row>
    <row r="142" spans="28:32" x14ac:dyDescent="0.3">
      <c r="AB142">
        <v>53</v>
      </c>
      <c r="AC142">
        <v>20.717266666666671</v>
      </c>
      <c r="AD142">
        <v>19.158720000000002</v>
      </c>
      <c r="AE142">
        <f t="shared" si="6"/>
        <v>1.5585466666666683</v>
      </c>
      <c r="AF142">
        <f t="shared" si="5"/>
        <v>7.5229357798165193</v>
      </c>
    </row>
    <row r="143" spans="28:32" x14ac:dyDescent="0.3">
      <c r="AB143">
        <v>54</v>
      </c>
      <c r="AC143">
        <v>288.84564</v>
      </c>
      <c r="AD143">
        <v>267.11596800000001</v>
      </c>
      <c r="AE143">
        <f t="shared" si="6"/>
        <v>21.729671999999994</v>
      </c>
      <c r="AF143">
        <f t="shared" si="5"/>
        <v>7.5229357798165113</v>
      </c>
    </row>
    <row r="144" spans="28:32" x14ac:dyDescent="0.3">
      <c r="AB144">
        <v>55</v>
      </c>
      <c r="AC144">
        <v>281.29412000000008</v>
      </c>
      <c r="AD144">
        <v>260.13254400000005</v>
      </c>
      <c r="AE144">
        <f t="shared" si="6"/>
        <v>21.161576000000025</v>
      </c>
      <c r="AF144">
        <f t="shared" si="5"/>
        <v>7.5229357798165211</v>
      </c>
    </row>
    <row r="145" spans="28:32" x14ac:dyDescent="0.3">
      <c r="AB145">
        <v>56</v>
      </c>
      <c r="AC145">
        <v>49.126000000000005</v>
      </c>
      <c r="AD145">
        <v>44.2134</v>
      </c>
      <c r="AE145">
        <f t="shared" si="6"/>
        <v>4.9126000000000047</v>
      </c>
      <c r="AF145">
        <f t="shared" si="5"/>
        <v>10.000000000000009</v>
      </c>
    </row>
    <row r="146" spans="28:32" x14ac:dyDescent="0.3">
      <c r="AB146">
        <v>57</v>
      </c>
      <c r="AC146">
        <v>33.469333333333338</v>
      </c>
      <c r="AD146">
        <v>30.139199999999999</v>
      </c>
      <c r="AE146">
        <f t="shared" si="6"/>
        <v>3.3301333333333396</v>
      </c>
      <c r="AF146">
        <f t="shared" si="5"/>
        <v>9.9498047964305805</v>
      </c>
    </row>
    <row r="147" spans="28:32" x14ac:dyDescent="0.3">
      <c r="AB147">
        <v>58</v>
      </c>
      <c r="AC147">
        <v>377.19813333333332</v>
      </c>
      <c r="AD147">
        <v>339.13488000000001</v>
      </c>
      <c r="AE147">
        <f t="shared" si="6"/>
        <v>38.063253333333307</v>
      </c>
      <c r="AF147">
        <f t="shared" si="5"/>
        <v>10.091050291517874</v>
      </c>
    </row>
    <row r="148" spans="28:32" x14ac:dyDescent="0.3">
      <c r="AB148">
        <v>59</v>
      </c>
      <c r="AC148">
        <v>395.16133333333335</v>
      </c>
      <c r="AD148">
        <v>348.15039999999999</v>
      </c>
      <c r="AE148">
        <f t="shared" si="6"/>
        <v>47.010933333333355</v>
      </c>
      <c r="AF148">
        <f t="shared" si="5"/>
        <v>11.896643058868788</v>
      </c>
    </row>
    <row r="149" spans="28:32" x14ac:dyDescent="0.3">
      <c r="AB149">
        <v>60</v>
      </c>
      <c r="AC149">
        <v>3644.9600000000005</v>
      </c>
      <c r="AD149">
        <v>3370.752</v>
      </c>
      <c r="AE149">
        <f t="shared" si="6"/>
        <v>274.20800000000054</v>
      </c>
      <c r="AF149">
        <f t="shared" si="5"/>
        <v>7.5229357798165282</v>
      </c>
    </row>
    <row r="150" spans="28:32" x14ac:dyDescent="0.3">
      <c r="AB150">
        <v>61</v>
      </c>
      <c r="AC150">
        <v>9550.3075000000008</v>
      </c>
      <c r="AD150">
        <v>8548</v>
      </c>
      <c r="AE150">
        <f t="shared" si="6"/>
        <v>1002.3075000000008</v>
      </c>
      <c r="AF150">
        <f t="shared" si="5"/>
        <v>10.495028563216428</v>
      </c>
    </row>
    <row r="151" spans="28:32" x14ac:dyDescent="0.3">
      <c r="AB151">
        <v>62</v>
      </c>
      <c r="AC151">
        <v>24782.966666666671</v>
      </c>
      <c r="AD151">
        <v>19302.72</v>
      </c>
      <c r="AE151">
        <f t="shared" si="6"/>
        <v>5480.2466666666696</v>
      </c>
      <c r="AF151">
        <f t="shared" si="5"/>
        <v>22.112956614018508</v>
      </c>
    </row>
    <row r="152" spans="28:32" x14ac:dyDescent="0.3">
      <c r="AB152">
        <v>63</v>
      </c>
      <c r="AC152">
        <v>5557.1833333333334</v>
      </c>
      <c r="AD152">
        <v>5176.4480000000003</v>
      </c>
      <c r="AE152">
        <f t="shared" si="6"/>
        <v>380.73533333333307</v>
      </c>
      <c r="AF152">
        <f t="shared" si="5"/>
        <v>6.8512285900231191</v>
      </c>
    </row>
    <row r="153" spans="28:32" x14ac:dyDescent="0.3">
      <c r="AB153">
        <v>64</v>
      </c>
      <c r="AC153">
        <v>0</v>
      </c>
      <c r="AD153">
        <v>0</v>
      </c>
      <c r="AE153">
        <f t="shared" si="6"/>
        <v>0</v>
      </c>
      <c r="AF153" t="e">
        <f t="shared" si="5"/>
        <v>#DIV/0!</v>
      </c>
    </row>
    <row r="154" spans="28:32" x14ac:dyDescent="0.3">
      <c r="AB154">
        <v>65</v>
      </c>
      <c r="AC154">
        <v>52722.210000000006</v>
      </c>
      <c r="AD154">
        <v>49869.567999999999</v>
      </c>
      <c r="AE154">
        <f t="shared" si="6"/>
        <v>2852.6420000000071</v>
      </c>
      <c r="AF154">
        <f t="shared" ref="AF154:AF159" si="7">+AE154/AC154*100</f>
        <v>5.410702624188187</v>
      </c>
    </row>
    <row r="155" spans="28:32" x14ac:dyDescent="0.3">
      <c r="AB155">
        <v>66</v>
      </c>
      <c r="AC155">
        <v>31213.966666666671</v>
      </c>
      <c r="AD155">
        <v>28854.672000000002</v>
      </c>
      <c r="AE155">
        <f>+AC155-AD155</f>
        <v>2359.2946666666685</v>
      </c>
      <c r="AF155">
        <f t="shared" si="7"/>
        <v>7.558458339696231</v>
      </c>
    </row>
    <row r="156" spans="28:32" x14ac:dyDescent="0.3">
      <c r="AB156">
        <v>67</v>
      </c>
      <c r="AC156">
        <v>50183.556400000001</v>
      </c>
      <c r="AD156">
        <v>45385.945919999998</v>
      </c>
      <c r="AE156">
        <f>+AC156-AD156</f>
        <v>4797.610480000003</v>
      </c>
      <c r="AF156">
        <f t="shared" si="7"/>
        <v>9.5601245191941064</v>
      </c>
    </row>
    <row r="157" spans="28:32" x14ac:dyDescent="0.3">
      <c r="AB157">
        <v>68</v>
      </c>
      <c r="AC157">
        <v>71195.893333333341</v>
      </c>
      <c r="AD157">
        <v>65558.875200000009</v>
      </c>
      <c r="AE157">
        <f>+AC157-AD157</f>
        <v>5637.0181333333312</v>
      </c>
      <c r="AF157">
        <f t="shared" si="7"/>
        <v>7.9176169711661233</v>
      </c>
    </row>
    <row r="158" spans="28:32" x14ac:dyDescent="0.3">
      <c r="AB158">
        <v>69</v>
      </c>
      <c r="AC158">
        <v>6170.3773666666675</v>
      </c>
      <c r="AD158">
        <v>5294.4013839999998</v>
      </c>
      <c r="AE158">
        <f>+AC158-AD158</f>
        <v>875.97598266666773</v>
      </c>
      <c r="AF158">
        <f t="shared" si="7"/>
        <v>14.196473418284356</v>
      </c>
    </row>
    <row r="159" spans="28:32" x14ac:dyDescent="0.3">
      <c r="AB159">
        <v>70</v>
      </c>
      <c r="AC159">
        <v>20910.19666666667</v>
      </c>
      <c r="AD159">
        <v>19169.802624</v>
      </c>
      <c r="AE159">
        <f>+AC159-AD159</f>
        <v>1740.3940426666704</v>
      </c>
      <c r="AF159">
        <f t="shared" si="7"/>
        <v>8.3231835185991567</v>
      </c>
    </row>
  </sheetData>
  <sortState xmlns:xlrd2="http://schemas.microsoft.com/office/spreadsheetml/2017/richdata2" ref="A2:AL160">
    <sortCondition ref="B1"/>
  </sortState>
  <hyperlinks>
    <hyperlink ref="L67" r:id="rId1" xr:uid="{00000000-0004-0000-0000-000000000000}"/>
    <hyperlink ref="L66" r:id="rId2" display="elyes.berrima@teriak.com" xr:uid="{00000000-0004-0000-0000-000001000000}"/>
    <hyperlink ref="L37" r:id="rId3" xr:uid="{00000000-0004-0000-0000-000002000000}"/>
    <hyperlink ref="L35" r:id="rId4" xr:uid="{00000000-0004-0000-0000-000003000000}"/>
    <hyperlink ref="L30" r:id="rId5" xr:uid="{00000000-0004-0000-0000-000004000000}"/>
    <hyperlink ref="L17" r:id="rId6" xr:uid="{00000000-0004-0000-0000-000005000000}"/>
    <hyperlink ref="L20" r:id="rId7" xr:uid="{00000000-0004-0000-0000-000006000000}"/>
    <hyperlink ref="L16" r:id="rId8" xr:uid="{00000000-0004-0000-0000-000007000000}"/>
    <hyperlink ref="L15" r:id="rId9" xr:uid="{00000000-0004-0000-0000-000008000000}"/>
    <hyperlink ref="L23" r:id="rId10" xr:uid="{00000000-0004-0000-0000-000009000000}"/>
    <hyperlink ref="L26" r:id="rId11" xr:uid="{00000000-0004-0000-0000-00000A000000}"/>
    <hyperlink ref="L25" r:id="rId12" xr:uid="{00000000-0004-0000-0000-00000B000000}"/>
    <hyperlink ref="L19" r:id="rId13" xr:uid="{00000000-0004-0000-0000-00000C000000}"/>
    <hyperlink ref="L18" r:id="rId14" xr:uid="{00000000-0004-0000-0000-00000D000000}"/>
    <hyperlink ref="L29" r:id="rId15" xr:uid="{00000000-0004-0000-0000-00000E000000}"/>
    <hyperlink ref="L24" r:id="rId16" xr:uid="{00000000-0004-0000-0000-00000F000000}"/>
    <hyperlink ref="L27" r:id="rId17" xr:uid="{00000000-0004-0000-0000-000010000000}"/>
    <hyperlink ref="L28" r:id="rId18" xr:uid="{00000000-0004-0000-0000-000011000000}"/>
    <hyperlink ref="L70" r:id="rId19" xr:uid="{00000000-0004-0000-0000-000012000000}"/>
    <hyperlink ref="L14" r:id="rId20" xr:uid="{00000000-0004-0000-0000-000013000000}"/>
    <hyperlink ref="L13" r:id="rId21" xr:uid="{00000000-0004-0000-0000-000014000000}"/>
    <hyperlink ref="L12" r:id="rId22" xr:uid="{00000000-0004-0000-0000-000015000000}"/>
    <hyperlink ref="L52" r:id="rId23" xr:uid="{00000000-0004-0000-0000-000016000000}"/>
    <hyperlink ref="L56" r:id="rId24" xr:uid="{00000000-0004-0000-0000-000017000000}"/>
    <hyperlink ref="L57" r:id="rId25" xr:uid="{00000000-0004-0000-0000-000018000000}"/>
  </hyperlinks>
  <pageMargins left="0.7" right="0.7" top="0.75" bottom="0.75" header="0.3" footer="0.3"/>
  <pageSetup paperSize="9" orientation="portrait" r:id="rId2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50AAF-3F01-4EC0-B765-BBA959426537}">
  <sheetPr>
    <tabColor theme="9" tint="-0.499984740745262"/>
  </sheetPr>
  <dimension ref="A1:X295"/>
  <sheetViews>
    <sheetView topLeftCell="N66" zoomScale="75" zoomScaleNormal="91" workbookViewId="0"/>
  </sheetViews>
  <sheetFormatPr baseColWidth="10" defaultColWidth="11.44140625" defaultRowHeight="14.4" x14ac:dyDescent="0.3"/>
  <cols>
    <col min="1" max="16384" width="11.44140625" style="107"/>
  </cols>
  <sheetData>
    <row r="1" spans="1:24" x14ac:dyDescent="0.3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</row>
    <row r="2" spans="1:24" x14ac:dyDescent="0.3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</row>
    <row r="3" spans="1:24" x14ac:dyDescent="0.3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</row>
    <row r="4" spans="1:24" x14ac:dyDescent="0.3">
      <c r="A4" s="55"/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</row>
    <row r="5" spans="1:24" x14ac:dyDescent="0.3">
      <c r="A5" s="55"/>
      <c r="B5" s="55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</row>
    <row r="6" spans="1:24" x14ac:dyDescent="0.3">
      <c r="A6" s="55"/>
      <c r="B6" s="55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</row>
    <row r="7" spans="1:24" x14ac:dyDescent="0.3">
      <c r="A7" s="55"/>
      <c r="B7" s="55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</row>
    <row r="8" spans="1:24" x14ac:dyDescent="0.3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</row>
    <row r="9" spans="1:24" x14ac:dyDescent="0.3">
      <c r="A9" s="55"/>
      <c r="B9" s="55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</row>
    <row r="10" spans="1:24" x14ac:dyDescent="0.3">
      <c r="A10" s="55"/>
      <c r="B10" s="55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</row>
    <row r="11" spans="1:24" x14ac:dyDescent="0.3">
      <c r="A11" s="55"/>
      <c r="B11" s="55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</row>
    <row r="12" spans="1:24" x14ac:dyDescent="0.3">
      <c r="A12" s="55"/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</row>
    <row r="13" spans="1:24" x14ac:dyDescent="0.3">
      <c r="A13" s="55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</row>
    <row r="14" spans="1:24" x14ac:dyDescent="0.3">
      <c r="A14" s="55"/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</row>
    <row r="15" spans="1:24" x14ac:dyDescent="0.3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</row>
    <row r="16" spans="1:24" x14ac:dyDescent="0.3">
      <c r="A16" s="55"/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</row>
    <row r="17" spans="1:24" x14ac:dyDescent="0.3">
      <c r="A17" s="55"/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</row>
    <row r="18" spans="1:24" x14ac:dyDescent="0.3">
      <c r="A18" s="55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55"/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</row>
    <row r="20" spans="1:24" x14ac:dyDescent="0.3">
      <c r="A20" s="55"/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</row>
    <row r="21" spans="1:24" x14ac:dyDescent="0.3">
      <c r="A21" s="55"/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</row>
    <row r="22" spans="1:24" x14ac:dyDescent="0.3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</row>
    <row r="23" spans="1:24" x14ac:dyDescent="0.3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</row>
    <row r="24" spans="1:24" x14ac:dyDescent="0.3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</row>
    <row r="25" spans="1:24" x14ac:dyDescent="0.3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</row>
    <row r="26" spans="1:24" x14ac:dyDescent="0.3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</row>
    <row r="27" spans="1:24" x14ac:dyDescent="0.3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</row>
    <row r="28" spans="1:24" x14ac:dyDescent="0.3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</row>
    <row r="29" spans="1:24" x14ac:dyDescent="0.3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</row>
    <row r="30" spans="1:24" x14ac:dyDescent="0.3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</row>
    <row r="31" spans="1:24" x14ac:dyDescent="0.3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</row>
    <row r="32" spans="1:24" x14ac:dyDescent="0.3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</row>
    <row r="33" spans="1:24" x14ac:dyDescent="0.3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</row>
    <row r="34" spans="1:24" x14ac:dyDescent="0.3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</row>
    <row r="35" spans="1:24" x14ac:dyDescent="0.3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</row>
    <row r="36" spans="1:24" x14ac:dyDescent="0.3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</row>
    <row r="37" spans="1:24" x14ac:dyDescent="0.3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</row>
    <row r="38" spans="1:24" x14ac:dyDescent="0.3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</row>
    <row r="39" spans="1:24" ht="6" customHeight="1" x14ac:dyDescent="0.3">
      <c r="A39" s="56"/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</row>
    <row r="40" spans="1:24" x14ac:dyDescent="0.3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</row>
    <row r="41" spans="1:24" x14ac:dyDescent="0.3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</row>
    <row r="42" spans="1:24" x14ac:dyDescent="0.3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</row>
    <row r="43" spans="1:24" x14ac:dyDescent="0.3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</row>
    <row r="44" spans="1:24" x14ac:dyDescent="0.3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</row>
    <row r="45" spans="1:24" x14ac:dyDescent="0.3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</row>
    <row r="46" spans="1:24" x14ac:dyDescent="0.3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</row>
    <row r="47" spans="1:24" x14ac:dyDescent="0.3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</row>
    <row r="48" spans="1:24" x14ac:dyDescent="0.3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</row>
    <row r="49" spans="1:24" x14ac:dyDescent="0.3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</row>
    <row r="50" spans="1:24" x14ac:dyDescent="0.3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</row>
    <row r="51" spans="1:24" x14ac:dyDescent="0.3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</row>
    <row r="52" spans="1:24" x14ac:dyDescent="0.3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</row>
    <row r="53" spans="1:24" x14ac:dyDescent="0.3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</row>
    <row r="54" spans="1:24" x14ac:dyDescent="0.3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</row>
    <row r="55" spans="1:24" x14ac:dyDescent="0.3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</row>
    <row r="56" spans="1:24" x14ac:dyDescent="0.3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</row>
    <row r="57" spans="1:24" x14ac:dyDescent="0.3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</row>
    <row r="58" spans="1:24" x14ac:dyDescent="0.3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</row>
    <row r="59" spans="1:24" x14ac:dyDescent="0.3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</row>
    <row r="60" spans="1:24" x14ac:dyDescent="0.3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</row>
    <row r="61" spans="1:24" x14ac:dyDescent="0.3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</row>
    <row r="62" spans="1:24" x14ac:dyDescent="0.3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</row>
    <row r="63" spans="1:24" x14ac:dyDescent="0.3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</row>
    <row r="64" spans="1:24" x14ac:dyDescent="0.3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</row>
    <row r="65" spans="1:24" x14ac:dyDescent="0.3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</row>
    <row r="66" spans="1:24" x14ac:dyDescent="0.3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</row>
    <row r="67" spans="1:24" x14ac:dyDescent="0.3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</row>
    <row r="68" spans="1:24" x14ac:dyDescent="0.3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</row>
    <row r="69" spans="1:24" x14ac:dyDescent="0.3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</row>
    <row r="70" spans="1:24" x14ac:dyDescent="0.3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</row>
    <row r="71" spans="1:24" x14ac:dyDescent="0.3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</row>
    <row r="72" spans="1:24" x14ac:dyDescent="0.3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</row>
    <row r="73" spans="1:24" ht="6" customHeight="1" x14ac:dyDescent="0.3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</row>
    <row r="74" spans="1:24" x14ac:dyDescent="0.3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</row>
    <row r="75" spans="1:24" x14ac:dyDescent="0.3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</row>
    <row r="76" spans="1:24" x14ac:dyDescent="0.3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</row>
    <row r="77" spans="1:24" x14ac:dyDescent="0.3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</row>
    <row r="78" spans="1:24" x14ac:dyDescent="0.3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</row>
    <row r="79" spans="1:24" x14ac:dyDescent="0.3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</row>
    <row r="80" spans="1:24" x14ac:dyDescent="0.3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</row>
    <row r="81" spans="1:24" x14ac:dyDescent="0.3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</row>
    <row r="82" spans="1:24" x14ac:dyDescent="0.3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</row>
    <row r="83" spans="1:24" x14ac:dyDescent="0.3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</row>
    <row r="84" spans="1:24" x14ac:dyDescent="0.3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</row>
    <row r="85" spans="1:24" x14ac:dyDescent="0.3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</row>
    <row r="86" spans="1:24" x14ac:dyDescent="0.3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</row>
    <row r="87" spans="1:24" x14ac:dyDescent="0.3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</row>
    <row r="88" spans="1:24" x14ac:dyDescent="0.3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</row>
    <row r="89" spans="1:24" x14ac:dyDescent="0.3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</row>
    <row r="90" spans="1:24" x14ac:dyDescent="0.3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</row>
    <row r="91" spans="1:24" x14ac:dyDescent="0.3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</row>
    <row r="92" spans="1:24" x14ac:dyDescent="0.3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</row>
    <row r="93" spans="1:24" x14ac:dyDescent="0.3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</row>
    <row r="94" spans="1:24" x14ac:dyDescent="0.3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</row>
    <row r="95" spans="1:24" x14ac:dyDescent="0.3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</row>
    <row r="96" spans="1:24" x14ac:dyDescent="0.3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</row>
    <row r="97" spans="1:24" x14ac:dyDescent="0.3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</row>
    <row r="98" spans="1:24" x14ac:dyDescent="0.3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</row>
    <row r="99" spans="1:24" x14ac:dyDescent="0.3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</row>
    <row r="100" spans="1:24" x14ac:dyDescent="0.3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</row>
    <row r="101" spans="1:24" x14ac:dyDescent="0.3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</row>
    <row r="102" spans="1:24" x14ac:dyDescent="0.3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</row>
    <row r="103" spans="1:24" x14ac:dyDescent="0.3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</row>
    <row r="104" spans="1:24" x14ac:dyDescent="0.3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</row>
    <row r="105" spans="1:24" x14ac:dyDescent="0.3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</row>
    <row r="106" spans="1:24" x14ac:dyDescent="0.3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</row>
    <row r="107" spans="1:24" x14ac:dyDescent="0.3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</row>
    <row r="108" spans="1:24" x14ac:dyDescent="0.3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</row>
    <row r="109" spans="1:24" x14ac:dyDescent="0.3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</row>
    <row r="110" spans="1:24" x14ac:dyDescent="0.3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</row>
    <row r="111" spans="1:24" x14ac:dyDescent="0.3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</row>
    <row r="112" spans="1:24" x14ac:dyDescent="0.3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</row>
    <row r="113" spans="1:24" x14ac:dyDescent="0.3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</row>
    <row r="114" spans="1:24" ht="6" customHeight="1" x14ac:dyDescent="0.3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</row>
    <row r="115" spans="1:24" x14ac:dyDescent="0.3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</row>
    <row r="116" spans="1:24" x14ac:dyDescent="0.3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</row>
    <row r="117" spans="1:24" x14ac:dyDescent="0.3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</row>
    <row r="118" spans="1:24" x14ac:dyDescent="0.3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</row>
    <row r="119" spans="1:24" x14ac:dyDescent="0.3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</row>
    <row r="120" spans="1:24" x14ac:dyDescent="0.3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</row>
    <row r="121" spans="1:24" x14ac:dyDescent="0.3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</row>
    <row r="122" spans="1:24" x14ac:dyDescent="0.3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</row>
    <row r="123" spans="1:24" x14ac:dyDescent="0.3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</row>
    <row r="124" spans="1:24" x14ac:dyDescent="0.3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</row>
    <row r="125" spans="1:24" x14ac:dyDescent="0.3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</row>
    <row r="126" spans="1:24" x14ac:dyDescent="0.3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</row>
    <row r="127" spans="1:24" x14ac:dyDescent="0.3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</row>
    <row r="128" spans="1:24" x14ac:dyDescent="0.3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</row>
    <row r="129" spans="1:24" x14ac:dyDescent="0.3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</row>
    <row r="130" spans="1:24" x14ac:dyDescent="0.3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</row>
    <row r="131" spans="1:24" x14ac:dyDescent="0.3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</row>
    <row r="132" spans="1:24" x14ac:dyDescent="0.3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</row>
    <row r="133" spans="1:24" x14ac:dyDescent="0.3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</row>
    <row r="134" spans="1:24" x14ac:dyDescent="0.3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</row>
    <row r="135" spans="1:24" x14ac:dyDescent="0.3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</row>
    <row r="136" spans="1:24" x14ac:dyDescent="0.3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</row>
    <row r="137" spans="1:24" x14ac:dyDescent="0.3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</row>
    <row r="138" spans="1:24" x14ac:dyDescent="0.3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</row>
    <row r="139" spans="1:24" x14ac:dyDescent="0.3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</row>
    <row r="140" spans="1:24" x14ac:dyDescent="0.3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</row>
    <row r="141" spans="1:24" x14ac:dyDescent="0.3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</row>
    <row r="142" spans="1:24" x14ac:dyDescent="0.3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</row>
    <row r="143" spans="1:24" x14ac:dyDescent="0.3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</row>
    <row r="144" spans="1:24" x14ac:dyDescent="0.3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</row>
    <row r="145" spans="1:24" x14ac:dyDescent="0.3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</row>
    <row r="146" spans="1:24" x14ac:dyDescent="0.3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</row>
    <row r="147" spans="1:24" x14ac:dyDescent="0.3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</row>
    <row r="148" spans="1:24" x14ac:dyDescent="0.3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</row>
    <row r="149" spans="1:24" x14ac:dyDescent="0.3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</row>
    <row r="150" spans="1:24" x14ac:dyDescent="0.3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</row>
    <row r="151" spans="1:24" x14ac:dyDescent="0.3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</row>
    <row r="152" spans="1:24" x14ac:dyDescent="0.3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</row>
    <row r="153" spans="1:24" x14ac:dyDescent="0.3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</row>
    <row r="154" spans="1:24" x14ac:dyDescent="0.3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</row>
    <row r="155" spans="1:24" x14ac:dyDescent="0.3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</row>
    <row r="156" spans="1:24" x14ac:dyDescent="0.3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</row>
    <row r="157" spans="1:24" x14ac:dyDescent="0.3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</row>
    <row r="158" spans="1:24" x14ac:dyDescent="0.3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</row>
    <row r="159" spans="1:24" x14ac:dyDescent="0.3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</row>
    <row r="160" spans="1:24" x14ac:dyDescent="0.3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</row>
    <row r="161" spans="1:24" x14ac:dyDescent="0.3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</row>
    <row r="162" spans="1:24" x14ac:dyDescent="0.3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</row>
    <row r="163" spans="1:24" x14ac:dyDescent="0.3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</row>
    <row r="164" spans="1:24" x14ac:dyDescent="0.3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</row>
    <row r="165" spans="1:24" x14ac:dyDescent="0.3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</row>
    <row r="166" spans="1:24" x14ac:dyDescent="0.3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</row>
    <row r="167" spans="1:24" x14ac:dyDescent="0.3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</row>
    <row r="168" spans="1:24" x14ac:dyDescent="0.3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</row>
    <row r="169" spans="1:24" x14ac:dyDescent="0.3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</row>
    <row r="170" spans="1:24" x14ac:dyDescent="0.3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</row>
    <row r="171" spans="1:24" x14ac:dyDescent="0.3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</row>
    <row r="196" ht="6" customHeight="1" x14ac:dyDescent="0.3"/>
    <row r="228" ht="6.75" customHeight="1" x14ac:dyDescent="0.3"/>
    <row r="265" ht="7.5" customHeight="1" x14ac:dyDescent="0.3"/>
    <row r="295" ht="8.25" customHeight="1" x14ac:dyDescent="0.3"/>
  </sheetData>
  <sheetProtection selectLockedCells="1" selectUnlockedCells="1"/>
  <pageMargins left="0.7" right="0.7" top="0.75" bottom="0.75" header="0.3" footer="0.3"/>
  <pageSetup paperSize="9" scale="95" orientation="landscape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AA934"/>
  <sheetViews>
    <sheetView tabSelected="1" zoomScaleNormal="87" workbookViewId="0">
      <pane ySplit="1" topLeftCell="A861" activePane="bottomLeft" state="frozen"/>
      <selection activeCell="Q1" sqref="Q1"/>
      <selection pane="bottomLeft" activeCell="A886" sqref="A886"/>
    </sheetView>
  </sheetViews>
  <sheetFormatPr baseColWidth="10" defaultRowHeight="14.4" x14ac:dyDescent="0.3"/>
  <cols>
    <col min="1" max="1" width="12.5546875" bestFit="1" customWidth="1"/>
    <col min="2" max="2" width="37.88671875" bestFit="1" customWidth="1"/>
    <col min="3" max="3" width="11.44140625" customWidth="1"/>
    <col min="4" max="4" width="15.6640625" bestFit="1" customWidth="1"/>
    <col min="5" max="5" width="11.44140625" customWidth="1"/>
    <col min="6" max="6" width="13.6640625" customWidth="1"/>
    <col min="7" max="7" width="31.5546875" hidden="1" customWidth="1"/>
    <col min="8" max="8" width="15" hidden="1" customWidth="1"/>
    <col min="9" max="9" width="9.6640625" hidden="1" customWidth="1"/>
    <col min="10" max="10" width="23.88671875" hidden="1" customWidth="1"/>
    <col min="11" max="11" width="33" hidden="1" customWidth="1"/>
    <col min="12" max="12" width="14.88671875" hidden="1" customWidth="1"/>
    <col min="13" max="13" width="33.109375" hidden="1" customWidth="1"/>
    <col min="14" max="14" width="35" customWidth="1"/>
    <col min="15" max="15" width="35.33203125" customWidth="1"/>
    <col min="16" max="16" width="36.5546875" customWidth="1"/>
    <col min="17" max="17" width="29.44140625" style="37" customWidth="1"/>
    <col min="18" max="18" width="32.109375" style="99" customWidth="1"/>
    <col min="19" max="19" width="35.109375" style="97" customWidth="1"/>
    <col min="20" max="20" width="34" style="30" bestFit="1" customWidth="1"/>
    <col min="21" max="21" width="38" bestFit="1" customWidth="1"/>
    <col min="22" max="22" width="33.44140625" bestFit="1" customWidth="1"/>
    <col min="23" max="23" width="15" bestFit="1" customWidth="1"/>
    <col min="24" max="24" width="13.33203125" bestFit="1" customWidth="1"/>
    <col min="26" max="26" width="34.5546875" bestFit="1" customWidth="1"/>
    <col min="27" max="27" width="31.88671875" bestFit="1" customWidth="1"/>
  </cols>
  <sheetData>
    <row r="1" spans="1:24" ht="18" x14ac:dyDescent="0.3">
      <c r="A1" s="17" t="s">
        <v>440</v>
      </c>
      <c r="B1" s="17" t="s">
        <v>4</v>
      </c>
      <c r="C1" s="17" t="s">
        <v>0</v>
      </c>
      <c r="D1" s="17" t="s">
        <v>1</v>
      </c>
      <c r="E1" s="17" t="s">
        <v>2</v>
      </c>
      <c r="F1" s="17" t="s">
        <v>3</v>
      </c>
      <c r="G1" s="17" t="s">
        <v>5</v>
      </c>
      <c r="H1" s="17" t="s">
        <v>6</v>
      </c>
      <c r="I1" s="17" t="s">
        <v>7</v>
      </c>
      <c r="J1" s="17" t="s">
        <v>8</v>
      </c>
      <c r="K1" s="17" t="s">
        <v>9</v>
      </c>
      <c r="L1" s="17" t="s">
        <v>10</v>
      </c>
      <c r="M1" s="17" t="s">
        <v>11</v>
      </c>
      <c r="N1" s="17" t="s">
        <v>12</v>
      </c>
      <c r="O1" s="17" t="s">
        <v>445</v>
      </c>
      <c r="P1" s="17" t="s">
        <v>444</v>
      </c>
      <c r="Q1" s="17" t="s">
        <v>20</v>
      </c>
      <c r="R1" s="98" t="s">
        <v>21</v>
      </c>
      <c r="S1" s="91" t="s">
        <v>273</v>
      </c>
      <c r="T1" s="25" t="s">
        <v>270</v>
      </c>
      <c r="U1" s="17" t="s">
        <v>271</v>
      </c>
      <c r="V1" s="17" t="s">
        <v>272</v>
      </c>
      <c r="W1" s="17" t="s">
        <v>31</v>
      </c>
      <c r="X1" s="18" t="s">
        <v>269</v>
      </c>
    </row>
    <row r="2" spans="1:24" x14ac:dyDescent="0.3">
      <c r="A2" s="226">
        <v>79</v>
      </c>
      <c r="B2" s="226" t="s">
        <v>524</v>
      </c>
      <c r="C2" s="226">
        <v>574775</v>
      </c>
      <c r="D2" s="226" t="s">
        <v>63</v>
      </c>
      <c r="E2" s="226">
        <v>80</v>
      </c>
      <c r="F2" s="226" t="s">
        <v>64</v>
      </c>
      <c r="G2" s="226"/>
      <c r="H2" s="226"/>
      <c r="I2" s="226"/>
      <c r="J2" s="226"/>
      <c r="K2" s="226"/>
      <c r="L2" s="226"/>
      <c r="M2" s="226"/>
      <c r="N2" s="226" t="s">
        <v>42</v>
      </c>
      <c r="O2" s="226" t="s">
        <v>525</v>
      </c>
      <c r="P2" s="226" t="s">
        <v>484</v>
      </c>
      <c r="Q2" s="230">
        <v>2019</v>
      </c>
      <c r="R2" s="232">
        <v>1000</v>
      </c>
      <c r="S2" s="235">
        <v>1000</v>
      </c>
      <c r="T2" s="226">
        <v>0</v>
      </c>
      <c r="U2" s="226">
        <v>0</v>
      </c>
      <c r="V2" s="245">
        <v>0</v>
      </c>
      <c r="W2" s="226" t="s">
        <v>439</v>
      </c>
      <c r="X2" s="226">
        <v>2019</v>
      </c>
    </row>
    <row r="3" spans="1:24" x14ac:dyDescent="0.3">
      <c r="A3" s="226">
        <v>205</v>
      </c>
      <c r="B3" s="226" t="s">
        <v>603</v>
      </c>
      <c r="C3" s="226">
        <v>969040</v>
      </c>
      <c r="D3" s="226" t="s">
        <v>601</v>
      </c>
      <c r="E3" s="226"/>
      <c r="F3" s="34" t="s">
        <v>92</v>
      </c>
      <c r="G3" s="226"/>
      <c r="H3" s="226"/>
      <c r="I3" s="226"/>
      <c r="J3" s="226"/>
      <c r="K3" s="226"/>
      <c r="L3" s="226"/>
      <c r="M3" s="226"/>
      <c r="N3" s="226" t="s">
        <v>42</v>
      </c>
      <c r="O3" s="226" t="s">
        <v>525</v>
      </c>
      <c r="P3" s="226" t="s">
        <v>484</v>
      </c>
      <c r="Q3" s="230">
        <v>2019</v>
      </c>
      <c r="R3" s="232">
        <v>10000</v>
      </c>
      <c r="S3" s="235">
        <v>10000</v>
      </c>
      <c r="T3" s="226">
        <v>0</v>
      </c>
      <c r="U3" s="226">
        <v>0</v>
      </c>
      <c r="V3" s="245">
        <v>0</v>
      </c>
      <c r="W3" s="226" t="s">
        <v>439</v>
      </c>
      <c r="X3" s="226">
        <v>2019</v>
      </c>
    </row>
    <row r="4" spans="1:24" x14ac:dyDescent="0.3">
      <c r="A4" s="226">
        <v>79</v>
      </c>
      <c r="B4" s="226" t="s">
        <v>524</v>
      </c>
      <c r="C4" s="226">
        <v>574775</v>
      </c>
      <c r="D4" s="226" t="s">
        <v>63</v>
      </c>
      <c r="E4" s="226">
        <v>80</v>
      </c>
      <c r="F4" s="226" t="s">
        <v>64</v>
      </c>
      <c r="G4" s="226"/>
      <c r="H4" s="226"/>
      <c r="I4" s="226"/>
      <c r="J4" s="226"/>
      <c r="K4" s="226"/>
      <c r="L4" s="226"/>
      <c r="M4" s="226"/>
      <c r="N4" s="226" t="s">
        <v>42</v>
      </c>
      <c r="O4" s="226" t="s">
        <v>525</v>
      </c>
      <c r="P4" s="226" t="s">
        <v>484</v>
      </c>
      <c r="Q4" s="230">
        <v>2019</v>
      </c>
      <c r="R4" s="232">
        <v>1000</v>
      </c>
      <c r="S4" s="235">
        <v>1000</v>
      </c>
      <c r="T4" s="226">
        <v>0</v>
      </c>
      <c r="U4" s="226">
        <v>0</v>
      </c>
      <c r="V4" s="245">
        <v>0</v>
      </c>
      <c r="W4" s="226" t="s">
        <v>439</v>
      </c>
      <c r="X4" s="226">
        <v>2020</v>
      </c>
    </row>
    <row r="5" spans="1:24" x14ac:dyDescent="0.3">
      <c r="A5" s="226">
        <v>205</v>
      </c>
      <c r="B5" s="226" t="s">
        <v>603</v>
      </c>
      <c r="C5" s="226">
        <v>969040</v>
      </c>
      <c r="D5" s="226" t="s">
        <v>601</v>
      </c>
      <c r="E5" s="226"/>
      <c r="F5" s="34" t="s">
        <v>92</v>
      </c>
      <c r="G5" s="226"/>
      <c r="H5" s="226"/>
      <c r="I5" s="226"/>
      <c r="J5" s="226"/>
      <c r="K5" s="226"/>
      <c r="L5" s="226"/>
      <c r="M5" s="226"/>
      <c r="N5" s="226" t="s">
        <v>42</v>
      </c>
      <c r="O5" s="226" t="s">
        <v>525</v>
      </c>
      <c r="P5" s="226" t="s">
        <v>484</v>
      </c>
      <c r="Q5" s="230">
        <v>2019</v>
      </c>
      <c r="R5" s="232">
        <v>10000</v>
      </c>
      <c r="S5" s="235">
        <v>10000</v>
      </c>
      <c r="T5" s="226">
        <v>0</v>
      </c>
      <c r="U5" s="226">
        <v>0</v>
      </c>
      <c r="V5" s="245">
        <v>0</v>
      </c>
      <c r="W5" s="226" t="s">
        <v>439</v>
      </c>
      <c r="X5" s="226">
        <v>2020</v>
      </c>
    </row>
    <row r="6" spans="1:24" x14ac:dyDescent="0.3">
      <c r="A6" s="226">
        <v>223</v>
      </c>
      <c r="B6" s="226" t="s">
        <v>768</v>
      </c>
      <c r="C6" s="226">
        <v>902200</v>
      </c>
      <c r="D6" s="226" t="s">
        <v>605</v>
      </c>
      <c r="E6" s="226">
        <v>94</v>
      </c>
      <c r="F6" s="226" t="s">
        <v>92</v>
      </c>
      <c r="G6" s="226"/>
      <c r="H6" s="226"/>
      <c r="I6" s="226"/>
      <c r="J6" s="226"/>
      <c r="K6" s="226"/>
      <c r="L6" s="226"/>
      <c r="M6" s="226"/>
      <c r="N6" s="226" t="s">
        <v>42</v>
      </c>
      <c r="O6" s="226" t="s">
        <v>525</v>
      </c>
      <c r="P6" s="226" t="s">
        <v>484</v>
      </c>
      <c r="Q6" s="230">
        <v>2020</v>
      </c>
      <c r="R6" s="232">
        <v>1000</v>
      </c>
      <c r="S6" s="235">
        <v>1000</v>
      </c>
      <c r="T6" s="226">
        <v>0</v>
      </c>
      <c r="U6" s="226">
        <v>0</v>
      </c>
      <c r="V6" s="245">
        <v>0</v>
      </c>
      <c r="W6" s="226" t="s">
        <v>439</v>
      </c>
      <c r="X6" s="226">
        <v>2020</v>
      </c>
    </row>
    <row r="7" spans="1:24" x14ac:dyDescent="0.3">
      <c r="A7" s="226">
        <v>242</v>
      </c>
      <c r="B7" s="226" t="s">
        <v>773</v>
      </c>
      <c r="C7" s="226">
        <v>999999</v>
      </c>
      <c r="D7" s="226" t="s">
        <v>627</v>
      </c>
      <c r="E7" s="226"/>
      <c r="F7" s="226" t="s">
        <v>92</v>
      </c>
      <c r="G7" s="226"/>
      <c r="H7" s="226"/>
      <c r="I7" s="226"/>
      <c r="J7" s="226"/>
      <c r="K7" s="226"/>
      <c r="L7" s="226"/>
      <c r="M7" s="226"/>
      <c r="N7" s="226" t="s">
        <v>42</v>
      </c>
      <c r="O7" s="226" t="s">
        <v>525</v>
      </c>
      <c r="P7" s="226" t="s">
        <v>484</v>
      </c>
      <c r="Q7" s="230">
        <v>2020</v>
      </c>
      <c r="R7" s="232">
        <v>1000</v>
      </c>
      <c r="S7" s="235">
        <v>1000</v>
      </c>
      <c r="T7" s="226">
        <v>0</v>
      </c>
      <c r="U7" s="226">
        <v>0</v>
      </c>
      <c r="V7" s="245">
        <v>0</v>
      </c>
      <c r="W7" s="226" t="s">
        <v>439</v>
      </c>
      <c r="X7" s="226">
        <v>2020</v>
      </c>
    </row>
    <row r="8" spans="1:24" x14ac:dyDescent="0.3">
      <c r="A8" s="226">
        <v>265</v>
      </c>
      <c r="B8" s="226" t="s">
        <v>780</v>
      </c>
      <c r="C8" s="226">
        <v>999999</v>
      </c>
      <c r="D8" s="226" t="s">
        <v>639</v>
      </c>
      <c r="E8" s="226"/>
      <c r="F8" s="226" t="s">
        <v>89</v>
      </c>
      <c r="G8" s="226"/>
      <c r="H8" s="226"/>
      <c r="I8" s="226"/>
      <c r="J8" s="226"/>
      <c r="K8" s="226"/>
      <c r="L8" s="226"/>
      <c r="M8" s="226"/>
      <c r="N8" s="226" t="s">
        <v>42</v>
      </c>
      <c r="O8" s="226" t="s">
        <v>525</v>
      </c>
      <c r="P8" s="226" t="s">
        <v>484</v>
      </c>
      <c r="Q8" s="230">
        <v>2020</v>
      </c>
      <c r="R8" s="232">
        <v>10000</v>
      </c>
      <c r="S8" s="235">
        <v>10000</v>
      </c>
      <c r="T8" s="226">
        <v>0</v>
      </c>
      <c r="U8" s="226">
        <v>0</v>
      </c>
      <c r="V8" s="245">
        <v>0</v>
      </c>
      <c r="W8" s="226" t="s">
        <v>439</v>
      </c>
      <c r="X8" s="226">
        <v>2020</v>
      </c>
    </row>
    <row r="9" spans="1:24" x14ac:dyDescent="0.3">
      <c r="A9" s="19">
        <v>2</v>
      </c>
      <c r="B9" s="21" t="s">
        <v>123</v>
      </c>
      <c r="C9" s="21">
        <v>18500</v>
      </c>
      <c r="D9" s="21" t="s">
        <v>39</v>
      </c>
      <c r="E9" s="21">
        <v>60</v>
      </c>
      <c r="F9" s="21" t="s">
        <v>40</v>
      </c>
      <c r="G9" s="21"/>
      <c r="H9" s="21"/>
      <c r="I9" s="21"/>
      <c r="J9" s="21"/>
      <c r="K9" s="21"/>
      <c r="L9" s="21"/>
      <c r="M9" s="21"/>
      <c r="N9" s="21" t="s">
        <v>59</v>
      </c>
      <c r="O9" s="21" t="s">
        <v>56</v>
      </c>
      <c r="P9" s="21" t="s">
        <v>45</v>
      </c>
      <c r="Q9" s="21">
        <v>2013</v>
      </c>
      <c r="R9" s="44">
        <v>400</v>
      </c>
      <c r="S9" s="92">
        <v>400</v>
      </c>
      <c r="T9" s="26">
        <v>678</v>
      </c>
      <c r="U9" s="26">
        <v>678</v>
      </c>
      <c r="V9" s="26">
        <v>0</v>
      </c>
      <c r="W9" s="21" t="s">
        <v>38</v>
      </c>
      <c r="X9" s="21">
        <v>2014</v>
      </c>
    </row>
    <row r="10" spans="1:24" x14ac:dyDescent="0.3">
      <c r="A10" s="19">
        <v>3</v>
      </c>
      <c r="B10" s="21" t="s">
        <v>43</v>
      </c>
      <c r="C10" s="21">
        <v>22250</v>
      </c>
      <c r="D10" s="21" t="s">
        <v>39</v>
      </c>
      <c r="E10" s="21">
        <v>60</v>
      </c>
      <c r="F10" s="21" t="s">
        <v>40</v>
      </c>
      <c r="G10" s="21"/>
      <c r="H10" s="21"/>
      <c r="I10" s="21"/>
      <c r="J10" s="21"/>
      <c r="K10" s="21"/>
      <c r="L10" s="21"/>
      <c r="M10" s="21"/>
      <c r="N10" s="21" t="s">
        <v>446</v>
      </c>
      <c r="O10" s="21" t="s">
        <v>56</v>
      </c>
      <c r="P10" s="21" t="s">
        <v>45</v>
      </c>
      <c r="Q10" s="21">
        <v>2015</v>
      </c>
      <c r="R10" s="44">
        <v>0</v>
      </c>
      <c r="S10" s="92">
        <v>0</v>
      </c>
      <c r="T10" s="26">
        <v>0</v>
      </c>
      <c r="U10" s="26">
        <v>0</v>
      </c>
      <c r="V10" s="26">
        <v>0</v>
      </c>
      <c r="W10" s="21" t="s">
        <v>38</v>
      </c>
      <c r="X10" s="21">
        <v>2014</v>
      </c>
    </row>
    <row r="11" spans="1:24" x14ac:dyDescent="0.3">
      <c r="A11" s="19">
        <v>7</v>
      </c>
      <c r="B11" s="21" t="s">
        <v>127</v>
      </c>
      <c r="C11" s="21">
        <v>80140</v>
      </c>
      <c r="D11" s="21" t="s">
        <v>126</v>
      </c>
      <c r="E11" s="21">
        <v>61</v>
      </c>
      <c r="F11" s="21" t="s">
        <v>40</v>
      </c>
      <c r="G11" s="21"/>
      <c r="H11" s="21"/>
      <c r="I11" s="21"/>
      <c r="J11" s="21"/>
      <c r="K11" s="21"/>
      <c r="L11" s="21"/>
      <c r="M11" s="21"/>
      <c r="N11" s="21" t="s">
        <v>446</v>
      </c>
      <c r="O11" s="21" t="s">
        <v>56</v>
      </c>
      <c r="P11" s="21" t="s">
        <v>45</v>
      </c>
      <c r="Q11" s="21">
        <v>2014</v>
      </c>
      <c r="R11" s="44">
        <v>500</v>
      </c>
      <c r="S11" s="92">
        <v>500</v>
      </c>
      <c r="T11" s="26">
        <v>1320</v>
      </c>
      <c r="U11" s="26">
        <v>1320</v>
      </c>
      <c r="V11" s="26">
        <v>0</v>
      </c>
      <c r="W11" s="21" t="s">
        <v>38</v>
      </c>
      <c r="X11" s="21">
        <v>2014</v>
      </c>
    </row>
    <row r="12" spans="1:24" x14ac:dyDescent="0.3">
      <c r="A12" s="19">
        <v>10</v>
      </c>
      <c r="B12" s="21" t="s">
        <v>139</v>
      </c>
      <c r="C12" s="21">
        <v>267340</v>
      </c>
      <c r="D12" s="21" t="s">
        <v>138</v>
      </c>
      <c r="E12" s="21">
        <v>66</v>
      </c>
      <c r="F12" s="21" t="s">
        <v>40</v>
      </c>
      <c r="G12" s="21"/>
      <c r="H12" s="21"/>
      <c r="I12" s="21"/>
      <c r="J12" s="21"/>
      <c r="K12" s="21"/>
      <c r="L12" s="21"/>
      <c r="M12" s="21"/>
      <c r="N12" s="21" t="s">
        <v>59</v>
      </c>
      <c r="O12" s="21" t="s">
        <v>56</v>
      </c>
      <c r="P12" s="21" t="s">
        <v>45</v>
      </c>
      <c r="Q12" s="21">
        <v>2012</v>
      </c>
      <c r="R12" s="44">
        <v>1200</v>
      </c>
      <c r="S12" s="92">
        <v>1200</v>
      </c>
      <c r="T12" s="26">
        <v>9114</v>
      </c>
      <c r="U12" s="26">
        <v>6173</v>
      </c>
      <c r="V12" s="26">
        <v>2941</v>
      </c>
      <c r="W12" s="21" t="s">
        <v>38</v>
      </c>
      <c r="X12" s="21">
        <v>2014</v>
      </c>
    </row>
    <row r="13" spans="1:24" x14ac:dyDescent="0.3">
      <c r="A13" s="19">
        <v>11</v>
      </c>
      <c r="B13" s="21" t="s">
        <v>150</v>
      </c>
      <c r="C13" s="21">
        <v>291136</v>
      </c>
      <c r="D13" s="21" t="s">
        <v>52</v>
      </c>
      <c r="E13" s="21">
        <v>71</v>
      </c>
      <c r="F13" s="21" t="s">
        <v>53</v>
      </c>
      <c r="G13" s="21" t="s">
        <v>197</v>
      </c>
      <c r="H13" s="21">
        <v>71809222</v>
      </c>
      <c r="I13" s="21">
        <v>71771703</v>
      </c>
      <c r="J13" s="21" t="s">
        <v>198</v>
      </c>
      <c r="K13" s="22"/>
      <c r="L13" s="21">
        <v>98809542</v>
      </c>
      <c r="M13" s="22" t="s">
        <v>199</v>
      </c>
      <c r="N13" s="21" t="s">
        <v>730</v>
      </c>
      <c r="O13" s="21" t="s">
        <v>56</v>
      </c>
      <c r="P13" s="21" t="s">
        <v>478</v>
      </c>
      <c r="Q13" s="21">
        <v>2013</v>
      </c>
      <c r="R13" s="44">
        <v>3500</v>
      </c>
      <c r="S13" s="92">
        <v>3500</v>
      </c>
      <c r="T13" s="26">
        <v>28192</v>
      </c>
      <c r="U13" s="26">
        <v>21403</v>
      </c>
      <c r="V13" s="26">
        <v>6789</v>
      </c>
      <c r="W13" s="21" t="s">
        <v>38</v>
      </c>
      <c r="X13" s="21">
        <v>2014</v>
      </c>
    </row>
    <row r="14" spans="1:24" x14ac:dyDescent="0.3">
      <c r="A14" s="19">
        <v>12</v>
      </c>
      <c r="B14" s="21" t="s">
        <v>54</v>
      </c>
      <c r="C14" s="21">
        <v>299720</v>
      </c>
      <c r="D14" s="21" t="s">
        <v>52</v>
      </c>
      <c r="E14" s="21">
        <v>71</v>
      </c>
      <c r="F14" s="21" t="s">
        <v>53</v>
      </c>
      <c r="G14" s="21" t="s">
        <v>201</v>
      </c>
      <c r="H14" s="21">
        <v>72640333</v>
      </c>
      <c r="I14" s="21">
        <v>72640528</v>
      </c>
      <c r="J14" s="21" t="s">
        <v>202</v>
      </c>
      <c r="K14" s="21" t="s">
        <v>203</v>
      </c>
      <c r="L14" s="21">
        <v>52959781</v>
      </c>
      <c r="M14" s="22" t="s">
        <v>204</v>
      </c>
      <c r="N14" s="21" t="s">
        <v>55</v>
      </c>
      <c r="O14" s="21" t="s">
        <v>56</v>
      </c>
      <c r="P14" s="21" t="s">
        <v>45</v>
      </c>
      <c r="Q14" s="21">
        <v>2016</v>
      </c>
      <c r="R14" s="44">
        <v>0</v>
      </c>
      <c r="S14" s="92">
        <v>0</v>
      </c>
      <c r="T14" s="26">
        <v>0</v>
      </c>
      <c r="U14" s="26">
        <v>0</v>
      </c>
      <c r="V14" s="26">
        <v>0</v>
      </c>
      <c r="W14" s="21" t="s">
        <v>38</v>
      </c>
      <c r="X14" s="21">
        <v>2014</v>
      </c>
    </row>
    <row r="15" spans="1:24" x14ac:dyDescent="0.3">
      <c r="A15" s="19">
        <v>13</v>
      </c>
      <c r="B15" s="21" t="s">
        <v>146</v>
      </c>
      <c r="C15" s="21">
        <v>301384</v>
      </c>
      <c r="D15" s="21" t="s">
        <v>52</v>
      </c>
      <c r="E15" s="21">
        <v>71</v>
      </c>
      <c r="F15" s="21" t="s">
        <v>53</v>
      </c>
      <c r="G15" s="21" t="s">
        <v>206</v>
      </c>
      <c r="H15" s="21">
        <v>72119900</v>
      </c>
      <c r="I15" s="21">
        <v>70014287</v>
      </c>
      <c r="J15" s="21" t="s">
        <v>207</v>
      </c>
      <c r="K15" s="21" t="s">
        <v>208</v>
      </c>
      <c r="L15" s="21">
        <v>97307271</v>
      </c>
      <c r="M15" s="22" t="s">
        <v>209</v>
      </c>
      <c r="N15" s="21" t="s">
        <v>69</v>
      </c>
      <c r="O15" s="21" t="s">
        <v>56</v>
      </c>
      <c r="P15" s="21" t="s">
        <v>478</v>
      </c>
      <c r="Q15" s="21">
        <v>2014</v>
      </c>
      <c r="R15" s="44">
        <v>5000</v>
      </c>
      <c r="S15" s="92">
        <v>4500</v>
      </c>
      <c r="T15" s="26">
        <v>25335</v>
      </c>
      <c r="U15" s="26">
        <v>13118</v>
      </c>
      <c r="V15" s="26">
        <v>12217</v>
      </c>
      <c r="W15" s="21" t="s">
        <v>38</v>
      </c>
      <c r="X15" s="21">
        <v>2014</v>
      </c>
    </row>
    <row r="16" spans="1:24" x14ac:dyDescent="0.3">
      <c r="A16" s="19">
        <v>16</v>
      </c>
      <c r="B16" s="21" t="s">
        <v>148</v>
      </c>
      <c r="C16" s="21">
        <v>387840</v>
      </c>
      <c r="D16" s="21" t="s">
        <v>147</v>
      </c>
      <c r="E16" s="21">
        <v>78</v>
      </c>
      <c r="F16" s="21" t="s">
        <v>53</v>
      </c>
      <c r="G16" s="21" t="s">
        <v>259</v>
      </c>
      <c r="H16" s="21">
        <v>70020520</v>
      </c>
      <c r="I16" s="21">
        <v>71452534</v>
      </c>
      <c r="J16" s="21" t="s">
        <v>260</v>
      </c>
      <c r="K16" s="21" t="s">
        <v>261</v>
      </c>
      <c r="L16" s="21">
        <v>94634342</v>
      </c>
      <c r="M16" s="22" t="s">
        <v>262</v>
      </c>
      <c r="N16" s="21" t="s">
        <v>59</v>
      </c>
      <c r="O16" s="21" t="s">
        <v>56</v>
      </c>
      <c r="P16" s="21" t="s">
        <v>478</v>
      </c>
      <c r="Q16" s="21">
        <v>2013</v>
      </c>
      <c r="R16" s="44">
        <v>5000</v>
      </c>
      <c r="S16" s="92">
        <v>3800</v>
      </c>
      <c r="T16" s="26">
        <v>27420</v>
      </c>
      <c r="U16" s="26">
        <v>17451</v>
      </c>
      <c r="V16" s="26">
        <f>T16-U16</f>
        <v>9969</v>
      </c>
      <c r="W16" s="21" t="s">
        <v>38</v>
      </c>
      <c r="X16" s="21">
        <v>2014</v>
      </c>
    </row>
    <row r="17" spans="1:24" x14ac:dyDescent="0.3">
      <c r="A17" s="19">
        <v>17</v>
      </c>
      <c r="B17" s="21" t="s">
        <v>155</v>
      </c>
      <c r="C17" s="21">
        <v>398410</v>
      </c>
      <c r="D17" s="21" t="s">
        <v>147</v>
      </c>
      <c r="E17" s="21">
        <v>78</v>
      </c>
      <c r="F17" s="21" t="s">
        <v>53</v>
      </c>
      <c r="G17" s="21" t="s">
        <v>263</v>
      </c>
      <c r="H17" s="21">
        <v>72200120</v>
      </c>
      <c r="I17" s="21">
        <v>72200411</v>
      </c>
      <c r="J17" s="21" t="s">
        <v>264</v>
      </c>
      <c r="K17" s="21" t="s">
        <v>265</v>
      </c>
      <c r="L17" s="21">
        <v>98703657</v>
      </c>
      <c r="M17" s="22" t="s">
        <v>266</v>
      </c>
      <c r="N17" s="21" t="s">
        <v>66</v>
      </c>
      <c r="O17" s="21" t="s">
        <v>56</v>
      </c>
      <c r="P17" s="21" t="s">
        <v>45</v>
      </c>
      <c r="Q17" s="21">
        <v>2008</v>
      </c>
      <c r="R17" s="44">
        <f>2*5000</f>
        <v>10000</v>
      </c>
      <c r="S17" s="92">
        <f>2*4500</f>
        <v>9000</v>
      </c>
      <c r="T17" s="26">
        <v>61800</v>
      </c>
      <c r="U17" s="26">
        <v>45000</v>
      </c>
      <c r="V17" s="26">
        <v>16800</v>
      </c>
      <c r="W17" s="21" t="s">
        <v>38</v>
      </c>
      <c r="X17" s="21">
        <v>2014</v>
      </c>
    </row>
    <row r="18" spans="1:24" x14ac:dyDescent="0.3">
      <c r="A18" s="19">
        <v>20</v>
      </c>
      <c r="B18" s="21" t="s">
        <v>75</v>
      </c>
      <c r="C18" s="21">
        <v>545852</v>
      </c>
      <c r="D18" s="21" t="s">
        <v>74</v>
      </c>
      <c r="E18" s="21">
        <v>83</v>
      </c>
      <c r="F18" s="21" t="s">
        <v>64</v>
      </c>
      <c r="G18" s="21" t="s">
        <v>243</v>
      </c>
      <c r="H18" s="21"/>
      <c r="I18" s="21"/>
      <c r="J18" s="21" t="s">
        <v>244</v>
      </c>
      <c r="K18" s="21" t="s">
        <v>245</v>
      </c>
      <c r="L18" s="21">
        <v>29637608</v>
      </c>
      <c r="M18" s="22" t="s">
        <v>246</v>
      </c>
      <c r="N18" s="21" t="s">
        <v>59</v>
      </c>
      <c r="O18" s="21" t="s">
        <v>56</v>
      </c>
      <c r="P18" s="21" t="s">
        <v>45</v>
      </c>
      <c r="Q18" s="21">
        <v>2016</v>
      </c>
      <c r="R18" s="44">
        <v>0</v>
      </c>
      <c r="S18" s="92">
        <v>0</v>
      </c>
      <c r="T18" s="26">
        <v>0</v>
      </c>
      <c r="U18" s="26">
        <v>0</v>
      </c>
      <c r="V18" s="26">
        <v>0</v>
      </c>
      <c r="W18" s="21" t="s">
        <v>38</v>
      </c>
      <c r="X18" s="21">
        <v>2014</v>
      </c>
    </row>
    <row r="19" spans="1:24" x14ac:dyDescent="0.3">
      <c r="A19" s="19">
        <v>21</v>
      </c>
      <c r="B19" s="21" t="s">
        <v>137</v>
      </c>
      <c r="C19" s="21">
        <v>549998</v>
      </c>
      <c r="D19" s="21" t="s">
        <v>136</v>
      </c>
      <c r="E19" s="21">
        <v>83</v>
      </c>
      <c r="F19" s="21" t="s">
        <v>64</v>
      </c>
      <c r="G19" s="21" t="s">
        <v>253</v>
      </c>
      <c r="H19" s="21">
        <v>70242512</v>
      </c>
      <c r="I19" s="21">
        <v>73308520</v>
      </c>
      <c r="J19" s="21" t="s">
        <v>254</v>
      </c>
      <c r="K19" s="21" t="s">
        <v>255</v>
      </c>
      <c r="L19" s="21">
        <v>24313691</v>
      </c>
      <c r="M19" s="22" t="s">
        <v>256</v>
      </c>
      <c r="N19" s="21" t="s">
        <v>79</v>
      </c>
      <c r="O19" s="21" t="s">
        <v>56</v>
      </c>
      <c r="P19" s="21" t="s">
        <v>45</v>
      </c>
      <c r="Q19" s="21">
        <v>2014</v>
      </c>
      <c r="R19" s="44">
        <f>2*2000</f>
        <v>4000</v>
      </c>
      <c r="S19" s="92">
        <v>4000</v>
      </c>
      <c r="T19" s="26">
        <v>9091.1</v>
      </c>
      <c r="U19" s="26">
        <v>9091.1</v>
      </c>
      <c r="V19" s="26">
        <v>0</v>
      </c>
      <c r="W19" s="21" t="s">
        <v>38</v>
      </c>
      <c r="X19" s="21">
        <v>2014</v>
      </c>
    </row>
    <row r="20" spans="1:24" x14ac:dyDescent="0.3">
      <c r="A20" s="19">
        <v>22</v>
      </c>
      <c r="B20" s="21" t="s">
        <v>145</v>
      </c>
      <c r="C20" s="21">
        <v>574225</v>
      </c>
      <c r="D20" s="21" t="s">
        <v>63</v>
      </c>
      <c r="E20" s="21">
        <v>80</v>
      </c>
      <c r="F20" s="21" t="s">
        <v>64</v>
      </c>
      <c r="G20" s="21" t="s">
        <v>233</v>
      </c>
      <c r="H20" s="21">
        <v>73103000</v>
      </c>
      <c r="I20" s="21">
        <v>73103044</v>
      </c>
      <c r="J20" s="21" t="s">
        <v>234</v>
      </c>
      <c r="K20" s="21" t="s">
        <v>236</v>
      </c>
      <c r="L20" s="21">
        <v>99800706</v>
      </c>
      <c r="M20" s="22" t="s">
        <v>235</v>
      </c>
      <c r="N20" s="21" t="s">
        <v>50</v>
      </c>
      <c r="O20" s="21" t="s">
        <v>56</v>
      </c>
      <c r="P20" s="21" t="s">
        <v>45</v>
      </c>
      <c r="Q20" s="21">
        <v>2012</v>
      </c>
      <c r="R20" s="44">
        <f>2*2022</f>
        <v>4044</v>
      </c>
      <c r="S20" s="92">
        <f>R20</f>
        <v>4044</v>
      </c>
      <c r="T20" s="26">
        <v>23920</v>
      </c>
      <c r="U20" s="26">
        <v>18190</v>
      </c>
      <c r="V20" s="26">
        <f>T20-U20</f>
        <v>5730</v>
      </c>
      <c r="W20" s="21" t="s">
        <v>38</v>
      </c>
      <c r="X20" s="21">
        <v>2014</v>
      </c>
    </row>
    <row r="21" spans="1:24" x14ac:dyDescent="0.3">
      <c r="A21" s="19">
        <v>23</v>
      </c>
      <c r="B21" s="21" t="s">
        <v>65</v>
      </c>
      <c r="C21" s="21">
        <v>574360</v>
      </c>
      <c r="D21" s="21" t="s">
        <v>63</v>
      </c>
      <c r="E21" s="21">
        <v>80</v>
      </c>
      <c r="F21" s="21" t="s">
        <v>64</v>
      </c>
      <c r="G21" s="21" t="s">
        <v>238</v>
      </c>
      <c r="H21" s="21">
        <v>36000601</v>
      </c>
      <c r="I21" s="21">
        <v>73250310</v>
      </c>
      <c r="J21" s="21" t="s">
        <v>239</v>
      </c>
      <c r="K21" s="21" t="s">
        <v>240</v>
      </c>
      <c r="L21" s="21">
        <v>23312702</v>
      </c>
      <c r="M21" s="22" t="s">
        <v>241</v>
      </c>
      <c r="N21" s="21" t="s">
        <v>66</v>
      </c>
      <c r="O21" s="21" t="s">
        <v>56</v>
      </c>
      <c r="P21" s="21" t="s">
        <v>45</v>
      </c>
      <c r="Q21" s="21">
        <v>2016</v>
      </c>
      <c r="R21" s="44">
        <v>0</v>
      </c>
      <c r="S21" s="92">
        <v>0</v>
      </c>
      <c r="T21" s="26">
        <v>0</v>
      </c>
      <c r="U21" s="26">
        <v>0</v>
      </c>
      <c r="V21" s="26">
        <v>0</v>
      </c>
      <c r="W21" s="21" t="s">
        <v>38</v>
      </c>
      <c r="X21" s="21">
        <v>2014</v>
      </c>
    </row>
    <row r="22" spans="1:24" x14ac:dyDescent="0.3">
      <c r="A22" s="19">
        <v>24</v>
      </c>
      <c r="B22" s="21" t="s">
        <v>68</v>
      </c>
      <c r="C22" s="21">
        <v>584340</v>
      </c>
      <c r="D22" s="21" t="s">
        <v>67</v>
      </c>
      <c r="E22" s="21">
        <v>81</v>
      </c>
      <c r="F22" s="21" t="s">
        <v>64</v>
      </c>
      <c r="G22" s="21" t="s">
        <v>248</v>
      </c>
      <c r="H22" s="21">
        <v>73410116</v>
      </c>
      <c r="I22" s="21">
        <v>73410100</v>
      </c>
      <c r="J22" s="21" t="s">
        <v>249</v>
      </c>
      <c r="K22" s="21" t="s">
        <v>250</v>
      </c>
      <c r="L22" s="21">
        <v>29509039</v>
      </c>
      <c r="M22" s="22" t="s">
        <v>251</v>
      </c>
      <c r="N22" s="21" t="s">
        <v>69</v>
      </c>
      <c r="O22" s="21" t="s">
        <v>56</v>
      </c>
      <c r="P22" s="21" t="s">
        <v>478</v>
      </c>
      <c r="Q22" s="21">
        <v>2016</v>
      </c>
      <c r="R22" s="44">
        <v>0</v>
      </c>
      <c r="S22" s="92">
        <v>0</v>
      </c>
      <c r="T22" s="26">
        <v>0</v>
      </c>
      <c r="U22" s="26">
        <v>0</v>
      </c>
      <c r="V22" s="26">
        <v>0</v>
      </c>
      <c r="W22" s="21" t="s">
        <v>38</v>
      </c>
      <c r="X22" s="21">
        <v>2014</v>
      </c>
    </row>
    <row r="23" spans="1:24" x14ac:dyDescent="0.3">
      <c r="A23" s="19">
        <v>25</v>
      </c>
      <c r="B23" s="21" t="s">
        <v>135</v>
      </c>
      <c r="C23" s="21">
        <v>642211</v>
      </c>
      <c r="D23" s="21" t="s">
        <v>71</v>
      </c>
      <c r="E23" s="21">
        <v>82</v>
      </c>
      <c r="F23" s="21" t="s">
        <v>64</v>
      </c>
      <c r="G23" s="21" t="s">
        <v>228</v>
      </c>
      <c r="H23" s="21">
        <v>36277000</v>
      </c>
      <c r="I23" s="21">
        <v>73677257</v>
      </c>
      <c r="J23" s="21" t="s">
        <v>229</v>
      </c>
      <c r="K23" s="21" t="s">
        <v>230</v>
      </c>
      <c r="L23" s="21">
        <v>25345652</v>
      </c>
      <c r="M23" s="22" t="s">
        <v>231</v>
      </c>
      <c r="N23" s="21" t="s">
        <v>59</v>
      </c>
      <c r="O23" s="21" t="s">
        <v>56</v>
      </c>
      <c r="P23" s="21" t="s">
        <v>45</v>
      </c>
      <c r="Q23" s="21">
        <v>2014</v>
      </c>
      <c r="R23" s="44">
        <v>2006</v>
      </c>
      <c r="S23" s="92">
        <v>2006</v>
      </c>
      <c r="T23" s="26">
        <v>8055.4</v>
      </c>
      <c r="U23" s="26">
        <v>6555.2</v>
      </c>
      <c r="V23" s="26">
        <f>T23-U23</f>
        <v>1500.1999999999998</v>
      </c>
      <c r="W23" s="21" t="s">
        <v>38</v>
      </c>
      <c r="X23" s="21">
        <v>2014</v>
      </c>
    </row>
    <row r="24" spans="1:24" x14ac:dyDescent="0.3">
      <c r="A24" s="19">
        <v>26</v>
      </c>
      <c r="B24" s="21" t="s">
        <v>72</v>
      </c>
      <c r="C24" s="21">
        <v>668380</v>
      </c>
      <c r="D24" s="21" t="s">
        <v>71</v>
      </c>
      <c r="E24" s="21">
        <v>82</v>
      </c>
      <c r="F24" s="21" t="s">
        <v>64</v>
      </c>
      <c r="G24" s="21" t="s">
        <v>258</v>
      </c>
      <c r="H24" s="21">
        <v>73630660</v>
      </c>
      <c r="I24" s="21">
        <v>73630721</v>
      </c>
      <c r="J24" s="21" t="s">
        <v>254</v>
      </c>
      <c r="K24" s="21" t="s">
        <v>255</v>
      </c>
      <c r="L24" s="21">
        <v>24313691</v>
      </c>
      <c r="M24" s="22" t="s">
        <v>256</v>
      </c>
      <c r="N24" s="21" t="s">
        <v>73</v>
      </c>
      <c r="O24" s="21" t="s">
        <v>56</v>
      </c>
      <c r="P24" s="21" t="s">
        <v>45</v>
      </c>
      <c r="Q24" s="21">
        <v>2016</v>
      </c>
      <c r="R24" s="44">
        <v>0</v>
      </c>
      <c r="S24" s="92">
        <v>0</v>
      </c>
      <c r="T24" s="26">
        <v>0</v>
      </c>
      <c r="U24" s="26">
        <v>0</v>
      </c>
      <c r="V24" s="26">
        <v>0</v>
      </c>
      <c r="W24" s="21" t="s">
        <v>38</v>
      </c>
      <c r="X24" s="21">
        <v>2014</v>
      </c>
    </row>
    <row r="25" spans="1:24" x14ac:dyDescent="0.3">
      <c r="A25" s="19">
        <v>45</v>
      </c>
      <c r="B25" s="21" t="s">
        <v>144</v>
      </c>
      <c r="C25" s="21">
        <v>863481</v>
      </c>
      <c r="D25" s="21" t="s">
        <v>80</v>
      </c>
      <c r="E25" s="21">
        <v>91</v>
      </c>
      <c r="F25" s="21" t="s">
        <v>33</v>
      </c>
      <c r="G25" s="21" t="s">
        <v>183</v>
      </c>
      <c r="H25" s="21">
        <v>74107000</v>
      </c>
      <c r="I25" s="21">
        <v>74644467</v>
      </c>
      <c r="J25" s="21" t="s">
        <v>184</v>
      </c>
      <c r="K25" s="21" t="s">
        <v>165</v>
      </c>
      <c r="L25" s="21">
        <v>96389106</v>
      </c>
      <c r="M25" s="22" t="s">
        <v>185</v>
      </c>
      <c r="N25" s="21" t="s">
        <v>66</v>
      </c>
      <c r="O25" s="21" t="s">
        <v>56</v>
      </c>
      <c r="P25" s="21" t="s">
        <v>478</v>
      </c>
      <c r="Q25" s="21">
        <v>2010</v>
      </c>
      <c r="R25" s="44">
        <v>5000</v>
      </c>
      <c r="S25" s="92">
        <v>4300</v>
      </c>
      <c r="T25" s="26">
        <v>22605</v>
      </c>
      <c r="U25" s="26">
        <v>14007</v>
      </c>
      <c r="V25" s="26">
        <v>8598</v>
      </c>
      <c r="W25" s="21" t="s">
        <v>38</v>
      </c>
      <c r="X25" s="21">
        <v>2014</v>
      </c>
    </row>
    <row r="26" spans="1:24" x14ac:dyDescent="0.3">
      <c r="A26" s="19">
        <v>49</v>
      </c>
      <c r="B26" s="21" t="s">
        <v>83</v>
      </c>
      <c r="C26" s="21">
        <v>865350</v>
      </c>
      <c r="D26" s="21" t="s">
        <v>80</v>
      </c>
      <c r="E26" s="21">
        <v>91</v>
      </c>
      <c r="F26" s="21" t="s">
        <v>33</v>
      </c>
      <c r="G26" s="21" t="s">
        <v>168</v>
      </c>
      <c r="H26" s="21"/>
      <c r="I26" s="21"/>
      <c r="J26" s="21" t="s">
        <v>169</v>
      </c>
      <c r="K26" s="21" t="s">
        <v>170</v>
      </c>
      <c r="L26" s="21">
        <v>98748276</v>
      </c>
      <c r="M26" s="22" t="s">
        <v>171</v>
      </c>
      <c r="N26" s="21" t="s">
        <v>69</v>
      </c>
      <c r="O26" s="21" t="s">
        <v>56</v>
      </c>
      <c r="P26" s="21" t="s">
        <v>45</v>
      </c>
      <c r="Q26" s="21">
        <v>2017</v>
      </c>
      <c r="R26" s="44">
        <v>0</v>
      </c>
      <c r="S26" s="92">
        <v>0</v>
      </c>
      <c r="T26" s="26">
        <v>0</v>
      </c>
      <c r="U26" s="26">
        <v>0</v>
      </c>
      <c r="V26" s="26">
        <v>0</v>
      </c>
      <c r="W26" s="21" t="s">
        <v>38</v>
      </c>
      <c r="X26" s="21">
        <v>2014</v>
      </c>
    </row>
    <row r="27" spans="1:24" x14ac:dyDescent="0.3">
      <c r="A27" s="19">
        <v>50</v>
      </c>
      <c r="B27" s="21" t="s">
        <v>152</v>
      </c>
      <c r="C27" s="21">
        <v>865480</v>
      </c>
      <c r="D27" s="21" t="s">
        <v>80</v>
      </c>
      <c r="E27" s="21">
        <v>91</v>
      </c>
      <c r="F27" s="21" t="s">
        <v>33</v>
      </c>
      <c r="G27" s="21" t="s">
        <v>163</v>
      </c>
      <c r="H27" s="21">
        <v>74020780</v>
      </c>
      <c r="I27" s="21">
        <v>74271031</v>
      </c>
      <c r="J27" s="21" t="s">
        <v>164</v>
      </c>
      <c r="K27" s="21" t="s">
        <v>165</v>
      </c>
      <c r="L27" s="21">
        <v>97394931</v>
      </c>
      <c r="M27" s="22" t="s">
        <v>166</v>
      </c>
      <c r="N27" s="21" t="s">
        <v>69</v>
      </c>
      <c r="O27" s="21" t="s">
        <v>56</v>
      </c>
      <c r="P27" s="21" t="s">
        <v>478</v>
      </c>
      <c r="Q27" s="21">
        <v>2001</v>
      </c>
      <c r="R27" s="44">
        <v>5200</v>
      </c>
      <c r="S27" s="92">
        <v>4300</v>
      </c>
      <c r="T27" s="26">
        <v>40179</v>
      </c>
      <c r="U27" s="26">
        <v>28800</v>
      </c>
      <c r="V27" s="26">
        <v>11379</v>
      </c>
      <c r="W27" s="21" t="s">
        <v>38</v>
      </c>
      <c r="X27" s="21">
        <v>2014</v>
      </c>
    </row>
    <row r="28" spans="1:24" x14ac:dyDescent="0.3">
      <c r="A28" s="19">
        <v>51</v>
      </c>
      <c r="B28" s="21" t="s">
        <v>141</v>
      </c>
      <c r="C28" s="21">
        <v>865540</v>
      </c>
      <c r="D28" s="21" t="s">
        <v>80</v>
      </c>
      <c r="E28" s="21">
        <v>91</v>
      </c>
      <c r="F28" s="21" t="s">
        <v>33</v>
      </c>
      <c r="G28" s="21"/>
      <c r="H28" s="21"/>
      <c r="I28" s="21"/>
      <c r="J28" s="21"/>
      <c r="K28" s="21"/>
      <c r="L28" s="21"/>
      <c r="M28" s="21"/>
      <c r="N28" s="21" t="s">
        <v>69</v>
      </c>
      <c r="O28" s="21" t="s">
        <v>56</v>
      </c>
      <c r="P28" s="21" t="s">
        <v>478</v>
      </c>
      <c r="Q28" s="21">
        <v>2010</v>
      </c>
      <c r="R28" s="44">
        <v>5000</v>
      </c>
      <c r="S28" s="92">
        <v>3000</v>
      </c>
      <c r="T28" s="26">
        <v>14230</v>
      </c>
      <c r="U28" s="26">
        <v>7350</v>
      </c>
      <c r="V28" s="26">
        <v>6880</v>
      </c>
      <c r="W28" s="21" t="s">
        <v>38</v>
      </c>
      <c r="X28" s="21">
        <v>2014</v>
      </c>
    </row>
    <row r="29" spans="1:24" x14ac:dyDescent="0.3">
      <c r="A29" s="19">
        <v>52</v>
      </c>
      <c r="B29" s="21" t="s">
        <v>96</v>
      </c>
      <c r="C29" s="21">
        <v>866135</v>
      </c>
      <c r="D29" s="21" t="s">
        <v>80</v>
      </c>
      <c r="E29" s="21">
        <v>91</v>
      </c>
      <c r="F29" s="21" t="s">
        <v>33</v>
      </c>
      <c r="G29" s="21"/>
      <c r="H29" s="21"/>
      <c r="I29" s="21"/>
      <c r="J29" s="21"/>
      <c r="K29" s="21"/>
      <c r="L29" s="21"/>
      <c r="M29" s="21"/>
      <c r="N29" s="21" t="s">
        <v>79</v>
      </c>
      <c r="O29" s="21" t="s">
        <v>56</v>
      </c>
      <c r="P29" s="21" t="s">
        <v>45</v>
      </c>
      <c r="Q29" s="21">
        <v>2015</v>
      </c>
      <c r="R29" s="44">
        <v>0</v>
      </c>
      <c r="S29" s="92">
        <v>0</v>
      </c>
      <c r="T29" s="26">
        <v>0</v>
      </c>
      <c r="U29" s="26">
        <v>0</v>
      </c>
      <c r="V29" s="26">
        <v>0</v>
      </c>
      <c r="W29" s="21" t="s">
        <v>38</v>
      </c>
      <c r="X29" s="21">
        <v>2014</v>
      </c>
    </row>
    <row r="30" spans="1:24" x14ac:dyDescent="0.3">
      <c r="A30" s="19">
        <v>63</v>
      </c>
      <c r="B30" s="21" t="s">
        <v>220</v>
      </c>
      <c r="C30" s="21">
        <v>999999</v>
      </c>
      <c r="D30" s="21" t="s">
        <v>221</v>
      </c>
      <c r="E30" s="101">
        <v>84</v>
      </c>
      <c r="F30" s="21" t="s">
        <v>64</v>
      </c>
      <c r="G30" s="21" t="s">
        <v>222</v>
      </c>
      <c r="H30" s="101">
        <v>73455267</v>
      </c>
      <c r="I30" s="101">
        <v>73453713</v>
      </c>
      <c r="J30" s="21" t="s">
        <v>223</v>
      </c>
      <c r="K30" s="21" t="s">
        <v>224</v>
      </c>
      <c r="L30" s="101">
        <v>98771656</v>
      </c>
      <c r="M30" s="22" t="s">
        <v>225</v>
      </c>
      <c r="N30" s="21" t="s">
        <v>730</v>
      </c>
      <c r="O30" s="21" t="s">
        <v>56</v>
      </c>
      <c r="P30" s="21" t="s">
        <v>45</v>
      </c>
      <c r="Q30" s="101">
        <v>2016</v>
      </c>
      <c r="R30" s="44">
        <v>0</v>
      </c>
      <c r="S30" s="92">
        <v>0</v>
      </c>
      <c r="T30" s="26">
        <v>0</v>
      </c>
      <c r="U30" s="26">
        <v>0</v>
      </c>
      <c r="V30" s="105">
        <v>0</v>
      </c>
      <c r="W30" s="21" t="s">
        <v>38</v>
      </c>
      <c r="X30" s="21">
        <v>2014</v>
      </c>
    </row>
    <row r="31" spans="1:24" x14ac:dyDescent="0.3">
      <c r="A31" s="19">
        <v>65</v>
      </c>
      <c r="B31" s="23" t="s">
        <v>123</v>
      </c>
      <c r="C31" s="23">
        <v>18500</v>
      </c>
      <c r="D31" s="23" t="s">
        <v>39</v>
      </c>
      <c r="E31" s="23">
        <v>60</v>
      </c>
      <c r="F31" s="23" t="s">
        <v>40</v>
      </c>
      <c r="G31" s="23"/>
      <c r="H31" s="23"/>
      <c r="I31" s="23"/>
      <c r="J31" s="23"/>
      <c r="K31" s="23"/>
      <c r="L31" s="23"/>
      <c r="M31" s="23"/>
      <c r="N31" s="23" t="s">
        <v>59</v>
      </c>
      <c r="O31" s="23" t="s">
        <v>56</v>
      </c>
      <c r="P31" s="23" t="s">
        <v>45</v>
      </c>
      <c r="Q31" s="23">
        <v>2013</v>
      </c>
      <c r="R31" s="45">
        <v>400</v>
      </c>
      <c r="S31" s="93">
        <v>400</v>
      </c>
      <c r="T31" s="27">
        <v>3480</v>
      </c>
      <c r="U31" s="27">
        <v>3480</v>
      </c>
      <c r="V31" s="27">
        <v>0</v>
      </c>
      <c r="W31" s="23" t="s">
        <v>38</v>
      </c>
      <c r="X31" s="23">
        <v>2015</v>
      </c>
    </row>
    <row r="32" spans="1:24" x14ac:dyDescent="0.3">
      <c r="A32" s="19">
        <v>66</v>
      </c>
      <c r="B32" s="23" t="s">
        <v>43</v>
      </c>
      <c r="C32" s="23">
        <v>22250</v>
      </c>
      <c r="D32" s="23" t="s">
        <v>39</v>
      </c>
      <c r="E32" s="23">
        <v>60</v>
      </c>
      <c r="F32" s="23" t="s">
        <v>40</v>
      </c>
      <c r="G32" s="23"/>
      <c r="H32" s="23"/>
      <c r="I32" s="23"/>
      <c r="J32" s="23"/>
      <c r="K32" s="23"/>
      <c r="L32" s="23"/>
      <c r="M32" s="23"/>
      <c r="N32" s="23" t="s">
        <v>446</v>
      </c>
      <c r="O32" s="23" t="s">
        <v>56</v>
      </c>
      <c r="P32" s="23" t="s">
        <v>45</v>
      </c>
      <c r="Q32" s="23">
        <v>2015</v>
      </c>
      <c r="R32" s="45">
        <v>120</v>
      </c>
      <c r="S32" s="93">
        <v>120</v>
      </c>
      <c r="T32" s="27">
        <v>525.6</v>
      </c>
      <c r="U32" s="27">
        <v>525.6</v>
      </c>
      <c r="V32" s="27">
        <v>0</v>
      </c>
      <c r="W32" s="23" t="s">
        <v>38</v>
      </c>
      <c r="X32" s="23">
        <v>2015</v>
      </c>
    </row>
    <row r="33" spans="1:24" x14ac:dyDescent="0.3">
      <c r="A33" s="19">
        <v>70</v>
      </c>
      <c r="B33" s="23" t="s">
        <v>127</v>
      </c>
      <c r="C33" s="23">
        <v>80140</v>
      </c>
      <c r="D33" s="23" t="s">
        <v>126</v>
      </c>
      <c r="E33" s="23">
        <v>61</v>
      </c>
      <c r="F33" s="23" t="s">
        <v>40</v>
      </c>
      <c r="G33" s="23"/>
      <c r="H33" s="23"/>
      <c r="I33" s="23"/>
      <c r="J33" s="23"/>
      <c r="K33" s="23"/>
      <c r="L33" s="23"/>
      <c r="M33" s="23"/>
      <c r="N33" s="23" t="s">
        <v>446</v>
      </c>
      <c r="O33" s="23" t="s">
        <v>56</v>
      </c>
      <c r="P33" s="23" t="s">
        <v>45</v>
      </c>
      <c r="Q33" s="23">
        <v>2014</v>
      </c>
      <c r="R33" s="45">
        <v>500</v>
      </c>
      <c r="S33" s="93">
        <v>500</v>
      </c>
      <c r="T33" s="27">
        <v>4192</v>
      </c>
      <c r="U33" s="27">
        <v>4192</v>
      </c>
      <c r="V33" s="27">
        <v>0</v>
      </c>
      <c r="W33" s="23" t="s">
        <v>38</v>
      </c>
      <c r="X33" s="23">
        <v>2015</v>
      </c>
    </row>
    <row r="34" spans="1:24" x14ac:dyDescent="0.3">
      <c r="A34" s="19">
        <v>73</v>
      </c>
      <c r="B34" s="23" t="s">
        <v>139</v>
      </c>
      <c r="C34" s="23">
        <v>267340</v>
      </c>
      <c r="D34" s="23" t="s">
        <v>138</v>
      </c>
      <c r="E34" s="23">
        <v>66</v>
      </c>
      <c r="F34" s="23" t="s">
        <v>40</v>
      </c>
      <c r="G34" s="23"/>
      <c r="H34" s="23"/>
      <c r="I34" s="23"/>
      <c r="J34" s="23"/>
      <c r="K34" s="23"/>
      <c r="L34" s="23"/>
      <c r="M34" s="23"/>
      <c r="N34" s="23" t="s">
        <v>59</v>
      </c>
      <c r="O34" s="23" t="s">
        <v>56</v>
      </c>
      <c r="P34" s="23" t="s">
        <v>45</v>
      </c>
      <c r="Q34" s="23">
        <v>2012</v>
      </c>
      <c r="R34" s="45">
        <v>1200</v>
      </c>
      <c r="S34" s="93">
        <v>1200</v>
      </c>
      <c r="T34" s="27">
        <v>8939</v>
      </c>
      <c r="U34" s="27">
        <v>6024</v>
      </c>
      <c r="V34" s="27">
        <v>2915</v>
      </c>
      <c r="W34" s="23" t="s">
        <v>38</v>
      </c>
      <c r="X34" s="23">
        <v>2015</v>
      </c>
    </row>
    <row r="35" spans="1:24" x14ac:dyDescent="0.3">
      <c r="A35" s="19">
        <v>74</v>
      </c>
      <c r="B35" s="23" t="s">
        <v>150</v>
      </c>
      <c r="C35" s="23">
        <v>291136</v>
      </c>
      <c r="D35" s="23" t="s">
        <v>52</v>
      </c>
      <c r="E35" s="23">
        <v>71</v>
      </c>
      <c r="F35" s="23" t="s">
        <v>53</v>
      </c>
      <c r="G35" s="23" t="s">
        <v>197</v>
      </c>
      <c r="H35" s="23">
        <v>71809222</v>
      </c>
      <c r="I35" s="23">
        <v>71771703</v>
      </c>
      <c r="J35" s="23" t="s">
        <v>198</v>
      </c>
      <c r="K35" s="24"/>
      <c r="L35" s="23">
        <v>98809542</v>
      </c>
      <c r="M35" s="24" t="s">
        <v>199</v>
      </c>
      <c r="N35" s="23" t="s">
        <v>730</v>
      </c>
      <c r="O35" s="23" t="s">
        <v>56</v>
      </c>
      <c r="P35" s="23" t="s">
        <v>478</v>
      </c>
      <c r="Q35" s="23">
        <v>2013</v>
      </c>
      <c r="R35" s="45">
        <v>3500</v>
      </c>
      <c r="S35" s="93">
        <v>3500</v>
      </c>
      <c r="T35" s="27">
        <v>27532</v>
      </c>
      <c r="U35" s="27">
        <v>21170</v>
      </c>
      <c r="V35" s="27">
        <v>6362</v>
      </c>
      <c r="W35" s="23" t="s">
        <v>38</v>
      </c>
      <c r="X35" s="23">
        <v>2015</v>
      </c>
    </row>
    <row r="36" spans="1:24" x14ac:dyDescent="0.3">
      <c r="A36" s="19">
        <v>75</v>
      </c>
      <c r="B36" s="23" t="s">
        <v>54</v>
      </c>
      <c r="C36" s="23">
        <v>299720</v>
      </c>
      <c r="D36" s="23" t="s">
        <v>52</v>
      </c>
      <c r="E36" s="23">
        <v>71</v>
      </c>
      <c r="F36" s="23" t="s">
        <v>53</v>
      </c>
      <c r="G36" s="23" t="s">
        <v>201</v>
      </c>
      <c r="H36" s="23">
        <v>72640333</v>
      </c>
      <c r="I36" s="23">
        <v>72640528</v>
      </c>
      <c r="J36" s="23" t="s">
        <v>202</v>
      </c>
      <c r="K36" s="23" t="s">
        <v>203</v>
      </c>
      <c r="L36" s="23">
        <v>52959781</v>
      </c>
      <c r="M36" s="24" t="s">
        <v>204</v>
      </c>
      <c r="N36" s="23" t="s">
        <v>55</v>
      </c>
      <c r="O36" s="23" t="s">
        <v>56</v>
      </c>
      <c r="P36" s="23" t="s">
        <v>45</v>
      </c>
      <c r="Q36" s="23">
        <v>2016</v>
      </c>
      <c r="R36" s="45">
        <v>0</v>
      </c>
      <c r="S36" s="93">
        <v>0</v>
      </c>
      <c r="T36" s="27">
        <v>0</v>
      </c>
      <c r="U36" s="27">
        <v>0</v>
      </c>
      <c r="V36" s="27">
        <v>0</v>
      </c>
      <c r="W36" s="23" t="s">
        <v>38</v>
      </c>
      <c r="X36" s="23">
        <v>2015</v>
      </c>
    </row>
    <row r="37" spans="1:24" x14ac:dyDescent="0.3">
      <c r="A37" s="19">
        <v>76</v>
      </c>
      <c r="B37" s="23" t="s">
        <v>146</v>
      </c>
      <c r="C37" s="23">
        <v>301384</v>
      </c>
      <c r="D37" s="23" t="s">
        <v>52</v>
      </c>
      <c r="E37" s="23">
        <v>71</v>
      </c>
      <c r="F37" s="23" t="s">
        <v>53</v>
      </c>
      <c r="G37" s="23" t="s">
        <v>206</v>
      </c>
      <c r="H37" s="23">
        <v>72119900</v>
      </c>
      <c r="I37" s="23">
        <v>70014287</v>
      </c>
      <c r="J37" s="23" t="s">
        <v>207</v>
      </c>
      <c r="K37" s="23" t="s">
        <v>208</v>
      </c>
      <c r="L37" s="23">
        <v>97307271</v>
      </c>
      <c r="M37" s="24" t="s">
        <v>209</v>
      </c>
      <c r="N37" s="23" t="s">
        <v>69</v>
      </c>
      <c r="O37" s="23" t="s">
        <v>56</v>
      </c>
      <c r="P37" s="23" t="s">
        <v>478</v>
      </c>
      <c r="Q37" s="23">
        <v>2014</v>
      </c>
      <c r="R37" s="45">
        <v>5000</v>
      </c>
      <c r="S37" s="93">
        <v>4500</v>
      </c>
      <c r="T37" s="27">
        <v>25064</v>
      </c>
      <c r="U37" s="27">
        <v>2523</v>
      </c>
      <c r="V37" s="27">
        <v>11460</v>
      </c>
      <c r="W37" s="23" t="s">
        <v>38</v>
      </c>
      <c r="X37" s="23">
        <v>2015</v>
      </c>
    </row>
    <row r="38" spans="1:24" x14ac:dyDescent="0.3">
      <c r="A38" s="19">
        <v>79</v>
      </c>
      <c r="B38" s="23" t="s">
        <v>148</v>
      </c>
      <c r="C38" s="23">
        <v>387840</v>
      </c>
      <c r="D38" s="23" t="s">
        <v>147</v>
      </c>
      <c r="E38" s="23">
        <v>78</v>
      </c>
      <c r="F38" s="23" t="s">
        <v>53</v>
      </c>
      <c r="G38" s="23" t="s">
        <v>259</v>
      </c>
      <c r="H38" s="23">
        <v>70020520</v>
      </c>
      <c r="I38" s="23">
        <v>71452534</v>
      </c>
      <c r="J38" s="23" t="s">
        <v>260</v>
      </c>
      <c r="K38" s="23" t="s">
        <v>261</v>
      </c>
      <c r="L38" s="23">
        <v>94634342</v>
      </c>
      <c r="M38" s="24" t="s">
        <v>262</v>
      </c>
      <c r="N38" s="23" t="s">
        <v>59</v>
      </c>
      <c r="O38" s="23" t="s">
        <v>56</v>
      </c>
      <c r="P38" s="23" t="s">
        <v>478</v>
      </c>
      <c r="Q38" s="23">
        <v>2013</v>
      </c>
      <c r="R38" s="45">
        <v>5000</v>
      </c>
      <c r="S38" s="93">
        <v>3800</v>
      </c>
      <c r="T38" s="27">
        <v>26899</v>
      </c>
      <c r="U38" s="27">
        <v>18647</v>
      </c>
      <c r="V38" s="27">
        <v>8252</v>
      </c>
      <c r="W38" s="23" t="s">
        <v>38</v>
      </c>
      <c r="X38" s="23">
        <v>2015</v>
      </c>
    </row>
    <row r="39" spans="1:24" x14ac:dyDescent="0.3">
      <c r="A39" s="19">
        <v>80</v>
      </c>
      <c r="B39" s="23" t="s">
        <v>155</v>
      </c>
      <c r="C39" s="23">
        <v>398410</v>
      </c>
      <c r="D39" s="23" t="s">
        <v>147</v>
      </c>
      <c r="E39" s="23">
        <v>78</v>
      </c>
      <c r="F39" s="23" t="s">
        <v>53</v>
      </c>
      <c r="G39" s="23" t="s">
        <v>263</v>
      </c>
      <c r="H39" s="23">
        <v>72200120</v>
      </c>
      <c r="I39" s="23">
        <v>72200411</v>
      </c>
      <c r="J39" s="23" t="s">
        <v>264</v>
      </c>
      <c r="K39" s="23" t="s">
        <v>265</v>
      </c>
      <c r="L39" s="23">
        <v>98703657</v>
      </c>
      <c r="M39" s="24" t="s">
        <v>266</v>
      </c>
      <c r="N39" s="23" t="s">
        <v>66</v>
      </c>
      <c r="O39" s="23" t="s">
        <v>56</v>
      </c>
      <c r="P39" s="23" t="s">
        <v>45</v>
      </c>
      <c r="Q39" s="23">
        <v>2008</v>
      </c>
      <c r="R39" s="45">
        <f>2*5000</f>
        <v>10000</v>
      </c>
      <c r="S39" s="93">
        <f>2*4500</f>
        <v>9000</v>
      </c>
      <c r="T39" s="27">
        <f>32644+28588</f>
        <v>61232</v>
      </c>
      <c r="U39" s="27">
        <v>44329</v>
      </c>
      <c r="V39" s="27">
        <v>16903</v>
      </c>
      <c r="W39" s="23" t="s">
        <v>38</v>
      </c>
      <c r="X39" s="23">
        <v>2015</v>
      </c>
    </row>
    <row r="40" spans="1:24" x14ac:dyDescent="0.3">
      <c r="A40" s="19">
        <v>83</v>
      </c>
      <c r="B40" s="23" t="s">
        <v>75</v>
      </c>
      <c r="C40" s="23">
        <v>545852</v>
      </c>
      <c r="D40" s="23" t="s">
        <v>74</v>
      </c>
      <c r="E40" s="23">
        <v>83</v>
      </c>
      <c r="F40" s="23" t="s">
        <v>64</v>
      </c>
      <c r="G40" s="23" t="s">
        <v>243</v>
      </c>
      <c r="H40" s="23"/>
      <c r="I40" s="23"/>
      <c r="J40" s="23" t="s">
        <v>244</v>
      </c>
      <c r="K40" s="23" t="s">
        <v>245</v>
      </c>
      <c r="L40" s="23">
        <v>29637608</v>
      </c>
      <c r="M40" s="24" t="s">
        <v>246</v>
      </c>
      <c r="N40" s="23" t="s">
        <v>59</v>
      </c>
      <c r="O40" s="23" t="s">
        <v>56</v>
      </c>
      <c r="P40" s="23" t="s">
        <v>45</v>
      </c>
      <c r="Q40" s="23">
        <v>2016</v>
      </c>
      <c r="R40" s="45">
        <v>0</v>
      </c>
      <c r="S40" s="93">
        <v>0</v>
      </c>
      <c r="T40" s="27">
        <v>0</v>
      </c>
      <c r="U40" s="27">
        <v>0</v>
      </c>
      <c r="V40" s="27">
        <v>0</v>
      </c>
      <c r="W40" s="23" t="s">
        <v>38</v>
      </c>
      <c r="X40" s="23">
        <v>2015</v>
      </c>
    </row>
    <row r="41" spans="1:24" x14ac:dyDescent="0.3">
      <c r="A41" s="19">
        <v>84</v>
      </c>
      <c r="B41" s="23" t="s">
        <v>137</v>
      </c>
      <c r="C41" s="23">
        <v>549998</v>
      </c>
      <c r="D41" s="23" t="s">
        <v>136</v>
      </c>
      <c r="E41" s="23">
        <v>83</v>
      </c>
      <c r="F41" s="23" t="s">
        <v>64</v>
      </c>
      <c r="G41" s="23" t="s">
        <v>253</v>
      </c>
      <c r="H41" s="23">
        <v>70242512</v>
      </c>
      <c r="I41" s="23">
        <v>73308520</v>
      </c>
      <c r="J41" s="23" t="s">
        <v>254</v>
      </c>
      <c r="K41" s="23" t="s">
        <v>255</v>
      </c>
      <c r="L41" s="23">
        <v>24313691</v>
      </c>
      <c r="M41" s="24" t="s">
        <v>256</v>
      </c>
      <c r="N41" s="23" t="s">
        <v>79</v>
      </c>
      <c r="O41" s="23" t="s">
        <v>56</v>
      </c>
      <c r="P41" s="23" t="s">
        <v>45</v>
      </c>
      <c r="Q41" s="23">
        <v>2014</v>
      </c>
      <c r="R41" s="45">
        <f>2*2000</f>
        <v>4000</v>
      </c>
      <c r="S41" s="93">
        <v>4000</v>
      </c>
      <c r="T41" s="27">
        <v>10880</v>
      </c>
      <c r="U41" s="27">
        <v>10880</v>
      </c>
      <c r="V41" s="27">
        <v>0</v>
      </c>
      <c r="W41" s="23" t="s">
        <v>38</v>
      </c>
      <c r="X41" s="23">
        <v>2015</v>
      </c>
    </row>
    <row r="42" spans="1:24" x14ac:dyDescent="0.3">
      <c r="A42" s="19">
        <v>85</v>
      </c>
      <c r="B42" s="23" t="s">
        <v>145</v>
      </c>
      <c r="C42" s="23">
        <v>574225</v>
      </c>
      <c r="D42" s="23" t="s">
        <v>63</v>
      </c>
      <c r="E42" s="23">
        <v>80</v>
      </c>
      <c r="F42" s="23" t="s">
        <v>64</v>
      </c>
      <c r="G42" s="23" t="s">
        <v>233</v>
      </c>
      <c r="H42" s="23">
        <v>73103000</v>
      </c>
      <c r="I42" s="23">
        <v>73103044</v>
      </c>
      <c r="J42" s="23" t="s">
        <v>234</v>
      </c>
      <c r="K42" s="23" t="s">
        <v>236</v>
      </c>
      <c r="L42" s="23">
        <v>99800706</v>
      </c>
      <c r="M42" s="24" t="s">
        <v>235</v>
      </c>
      <c r="N42" s="23" t="s">
        <v>50</v>
      </c>
      <c r="O42" s="23" t="s">
        <v>56</v>
      </c>
      <c r="P42" s="23" t="s">
        <v>45</v>
      </c>
      <c r="Q42" s="23">
        <v>2012</v>
      </c>
      <c r="R42" s="45">
        <f>2*2022</f>
        <v>4044</v>
      </c>
      <c r="S42" s="93">
        <f>R42</f>
        <v>4044</v>
      </c>
      <c r="T42" s="27">
        <v>21870</v>
      </c>
      <c r="U42" s="27">
        <v>15370</v>
      </c>
      <c r="V42" s="27">
        <v>6500</v>
      </c>
      <c r="W42" s="23" t="s">
        <v>38</v>
      </c>
      <c r="X42" s="23">
        <v>2015</v>
      </c>
    </row>
    <row r="43" spans="1:24" x14ac:dyDescent="0.3">
      <c r="A43" s="19">
        <v>86</v>
      </c>
      <c r="B43" s="23" t="s">
        <v>65</v>
      </c>
      <c r="C43" s="23">
        <v>574360</v>
      </c>
      <c r="D43" s="23" t="s">
        <v>63</v>
      </c>
      <c r="E43" s="23">
        <v>80</v>
      </c>
      <c r="F43" s="23" t="s">
        <v>64</v>
      </c>
      <c r="G43" s="23" t="s">
        <v>238</v>
      </c>
      <c r="H43" s="23">
        <v>36000601</v>
      </c>
      <c r="I43" s="23">
        <v>73250310</v>
      </c>
      <c r="J43" s="23" t="s">
        <v>239</v>
      </c>
      <c r="K43" s="23" t="s">
        <v>240</v>
      </c>
      <c r="L43" s="23">
        <v>23312702</v>
      </c>
      <c r="M43" s="24" t="s">
        <v>241</v>
      </c>
      <c r="N43" s="23" t="s">
        <v>66</v>
      </c>
      <c r="O43" s="23" t="s">
        <v>56</v>
      </c>
      <c r="P43" s="23" t="s">
        <v>45</v>
      </c>
      <c r="Q43" s="23">
        <v>2016</v>
      </c>
      <c r="R43" s="45">
        <v>4400</v>
      </c>
      <c r="S43" s="93">
        <v>4400</v>
      </c>
      <c r="T43" s="27">
        <v>0</v>
      </c>
      <c r="U43" s="27">
        <v>0</v>
      </c>
      <c r="V43" s="27">
        <v>0</v>
      </c>
      <c r="W43" s="23" t="s">
        <v>38</v>
      </c>
      <c r="X43" s="23">
        <v>2015</v>
      </c>
    </row>
    <row r="44" spans="1:24" x14ac:dyDescent="0.3">
      <c r="A44" s="19">
        <v>87</v>
      </c>
      <c r="B44" s="23" t="s">
        <v>68</v>
      </c>
      <c r="C44" s="23">
        <v>584340</v>
      </c>
      <c r="D44" s="23" t="s">
        <v>67</v>
      </c>
      <c r="E44" s="23">
        <v>81</v>
      </c>
      <c r="F44" s="23" t="s">
        <v>64</v>
      </c>
      <c r="G44" s="23" t="s">
        <v>248</v>
      </c>
      <c r="H44" s="23">
        <v>73410116</v>
      </c>
      <c r="I44" s="23">
        <v>73410100</v>
      </c>
      <c r="J44" s="23" t="s">
        <v>249</v>
      </c>
      <c r="K44" s="23" t="s">
        <v>250</v>
      </c>
      <c r="L44" s="23">
        <v>29509039</v>
      </c>
      <c r="M44" s="24" t="s">
        <v>251</v>
      </c>
      <c r="N44" s="23" t="s">
        <v>69</v>
      </c>
      <c r="O44" s="23" t="s">
        <v>56</v>
      </c>
      <c r="P44" s="23" t="s">
        <v>478</v>
      </c>
      <c r="Q44" s="23">
        <v>2016</v>
      </c>
      <c r="R44" s="45">
        <v>0</v>
      </c>
      <c r="S44" s="93">
        <v>0</v>
      </c>
      <c r="T44" s="27">
        <v>0</v>
      </c>
      <c r="U44" s="27">
        <v>0</v>
      </c>
      <c r="V44" s="27">
        <v>0</v>
      </c>
      <c r="W44" s="23" t="s">
        <v>38</v>
      </c>
      <c r="X44" s="23">
        <v>2015</v>
      </c>
    </row>
    <row r="45" spans="1:24" x14ac:dyDescent="0.3">
      <c r="A45" s="19">
        <v>88</v>
      </c>
      <c r="B45" s="23" t="s">
        <v>135</v>
      </c>
      <c r="C45" s="23">
        <v>642211</v>
      </c>
      <c r="D45" s="23" t="s">
        <v>71</v>
      </c>
      <c r="E45" s="23">
        <v>82</v>
      </c>
      <c r="F45" s="23" t="s">
        <v>64</v>
      </c>
      <c r="G45" s="23" t="s">
        <v>228</v>
      </c>
      <c r="H45" s="23">
        <v>36277000</v>
      </c>
      <c r="I45" s="23">
        <v>73677257</v>
      </c>
      <c r="J45" s="23" t="s">
        <v>229</v>
      </c>
      <c r="K45" s="23" t="s">
        <v>230</v>
      </c>
      <c r="L45" s="23">
        <v>25345652</v>
      </c>
      <c r="M45" s="24" t="s">
        <v>231</v>
      </c>
      <c r="N45" s="23" t="s">
        <v>59</v>
      </c>
      <c r="O45" s="23" t="s">
        <v>56</v>
      </c>
      <c r="P45" s="23" t="s">
        <v>45</v>
      </c>
      <c r="Q45" s="23">
        <v>2014</v>
      </c>
      <c r="R45" s="45">
        <v>2006</v>
      </c>
      <c r="S45" s="93">
        <v>2006</v>
      </c>
      <c r="T45" s="27">
        <v>20709.099999999999</v>
      </c>
      <c r="U45" s="27">
        <v>12927.1</v>
      </c>
      <c r="V45" s="27">
        <v>7781.9999999999982</v>
      </c>
      <c r="W45" s="23" t="s">
        <v>38</v>
      </c>
      <c r="X45" s="23">
        <v>2015</v>
      </c>
    </row>
    <row r="46" spans="1:24" x14ac:dyDescent="0.3">
      <c r="A46" s="19">
        <v>89</v>
      </c>
      <c r="B46" s="23" t="s">
        <v>72</v>
      </c>
      <c r="C46" s="23">
        <v>668380</v>
      </c>
      <c r="D46" s="23" t="s">
        <v>71</v>
      </c>
      <c r="E46" s="23">
        <v>82</v>
      </c>
      <c r="F46" s="23" t="s">
        <v>64</v>
      </c>
      <c r="G46" s="23" t="s">
        <v>258</v>
      </c>
      <c r="H46" s="23">
        <v>73630660</v>
      </c>
      <c r="I46" s="23">
        <v>73630721</v>
      </c>
      <c r="J46" s="23" t="s">
        <v>254</v>
      </c>
      <c r="K46" s="23" t="s">
        <v>255</v>
      </c>
      <c r="L46" s="23">
        <v>24313691</v>
      </c>
      <c r="M46" s="24" t="s">
        <v>256</v>
      </c>
      <c r="N46" s="23" t="s">
        <v>73</v>
      </c>
      <c r="O46" s="23" t="s">
        <v>56</v>
      </c>
      <c r="P46" s="23" t="s">
        <v>45</v>
      </c>
      <c r="Q46" s="23">
        <v>2016</v>
      </c>
      <c r="R46" s="45">
        <v>0</v>
      </c>
      <c r="S46" s="93">
        <v>0</v>
      </c>
      <c r="T46" s="27">
        <v>0</v>
      </c>
      <c r="U46" s="27">
        <v>0</v>
      </c>
      <c r="V46" s="27">
        <v>0</v>
      </c>
      <c r="W46" s="23" t="s">
        <v>38</v>
      </c>
      <c r="X46" s="23">
        <v>2015</v>
      </c>
    </row>
    <row r="47" spans="1:24" x14ac:dyDescent="0.3">
      <c r="A47" s="19">
        <v>109</v>
      </c>
      <c r="B47" s="23" t="s">
        <v>144</v>
      </c>
      <c r="C47" s="23">
        <v>863481</v>
      </c>
      <c r="D47" s="23" t="s">
        <v>80</v>
      </c>
      <c r="E47" s="23">
        <v>91</v>
      </c>
      <c r="F47" s="23" t="s">
        <v>33</v>
      </c>
      <c r="G47" s="23" t="s">
        <v>183</v>
      </c>
      <c r="H47" s="23">
        <v>74107000</v>
      </c>
      <c r="I47" s="23">
        <v>74644467</v>
      </c>
      <c r="J47" s="23" t="s">
        <v>184</v>
      </c>
      <c r="K47" s="23" t="s">
        <v>165</v>
      </c>
      <c r="L47" s="23">
        <v>96389106</v>
      </c>
      <c r="M47" s="24" t="s">
        <v>185</v>
      </c>
      <c r="N47" s="23" t="s">
        <v>66</v>
      </c>
      <c r="O47" s="23" t="s">
        <v>56</v>
      </c>
      <c r="P47" s="23" t="s">
        <v>478</v>
      </c>
      <c r="Q47" s="23">
        <v>2010</v>
      </c>
      <c r="R47" s="45">
        <v>5000</v>
      </c>
      <c r="S47" s="93">
        <v>4300</v>
      </c>
      <c r="T47" s="27">
        <v>28275</v>
      </c>
      <c r="U47" s="27">
        <v>20360</v>
      </c>
      <c r="V47" s="27">
        <v>7916</v>
      </c>
      <c r="W47" s="23" t="s">
        <v>38</v>
      </c>
      <c r="X47" s="23">
        <v>2015</v>
      </c>
    </row>
    <row r="48" spans="1:24" x14ac:dyDescent="0.3">
      <c r="A48" s="19">
        <v>113</v>
      </c>
      <c r="B48" s="23" t="s">
        <v>83</v>
      </c>
      <c r="C48" s="23">
        <v>865350</v>
      </c>
      <c r="D48" s="23" t="s">
        <v>80</v>
      </c>
      <c r="E48" s="23">
        <v>91</v>
      </c>
      <c r="F48" s="23" t="s">
        <v>33</v>
      </c>
      <c r="G48" s="23" t="s">
        <v>168</v>
      </c>
      <c r="H48" s="23"/>
      <c r="I48" s="23"/>
      <c r="J48" s="23" t="s">
        <v>169</v>
      </c>
      <c r="K48" s="23" t="s">
        <v>170</v>
      </c>
      <c r="L48" s="23">
        <v>98748276</v>
      </c>
      <c r="M48" s="24" t="s">
        <v>171</v>
      </c>
      <c r="N48" s="23" t="s">
        <v>69</v>
      </c>
      <c r="O48" s="23" t="s">
        <v>56</v>
      </c>
      <c r="P48" s="23" t="s">
        <v>45</v>
      </c>
      <c r="Q48" s="23">
        <v>2017</v>
      </c>
      <c r="R48" s="45">
        <v>0</v>
      </c>
      <c r="S48" s="93">
        <v>0</v>
      </c>
      <c r="T48" s="27">
        <v>0</v>
      </c>
      <c r="U48" s="27">
        <v>0</v>
      </c>
      <c r="V48" s="27">
        <v>0</v>
      </c>
      <c r="W48" s="23" t="s">
        <v>38</v>
      </c>
      <c r="X48" s="23">
        <v>2015</v>
      </c>
    </row>
    <row r="49" spans="1:24" x14ac:dyDescent="0.3">
      <c r="A49" s="19">
        <v>114</v>
      </c>
      <c r="B49" s="23" t="s">
        <v>152</v>
      </c>
      <c r="C49" s="23">
        <v>865480</v>
      </c>
      <c r="D49" s="23" t="s">
        <v>80</v>
      </c>
      <c r="E49" s="23">
        <v>91</v>
      </c>
      <c r="F49" s="23" t="s">
        <v>33</v>
      </c>
      <c r="G49" s="23" t="s">
        <v>163</v>
      </c>
      <c r="H49" s="23">
        <v>74020780</v>
      </c>
      <c r="I49" s="23">
        <v>74271031</v>
      </c>
      <c r="J49" s="23" t="s">
        <v>164</v>
      </c>
      <c r="K49" s="23" t="s">
        <v>165</v>
      </c>
      <c r="L49" s="23">
        <v>97394931</v>
      </c>
      <c r="M49" s="24" t="s">
        <v>166</v>
      </c>
      <c r="N49" s="23" t="s">
        <v>69</v>
      </c>
      <c r="O49" s="23" t="s">
        <v>56</v>
      </c>
      <c r="P49" s="23" t="s">
        <v>478</v>
      </c>
      <c r="Q49" s="23">
        <v>2001</v>
      </c>
      <c r="R49" s="45">
        <v>5200</v>
      </c>
      <c r="S49" s="93">
        <v>4300</v>
      </c>
      <c r="T49" s="27">
        <v>31933</v>
      </c>
      <c r="U49" s="27">
        <v>23623</v>
      </c>
      <c r="V49" s="27">
        <v>8310</v>
      </c>
      <c r="W49" s="23" t="s">
        <v>38</v>
      </c>
      <c r="X49" s="23">
        <v>2015</v>
      </c>
    </row>
    <row r="50" spans="1:24" x14ac:dyDescent="0.3">
      <c r="A50" s="19">
        <v>115</v>
      </c>
      <c r="B50" s="23" t="s">
        <v>141</v>
      </c>
      <c r="C50" s="23">
        <v>865540</v>
      </c>
      <c r="D50" s="23" t="s">
        <v>80</v>
      </c>
      <c r="E50" s="23">
        <v>91</v>
      </c>
      <c r="F50" s="23" t="s">
        <v>33</v>
      </c>
      <c r="G50" s="23"/>
      <c r="H50" s="23"/>
      <c r="I50" s="23"/>
      <c r="J50" s="23"/>
      <c r="K50" s="23"/>
      <c r="L50" s="23"/>
      <c r="M50" s="23"/>
      <c r="N50" s="23" t="s">
        <v>69</v>
      </c>
      <c r="O50" s="23" t="s">
        <v>56</v>
      </c>
      <c r="P50" s="23" t="s">
        <v>478</v>
      </c>
      <c r="Q50" s="23">
        <v>2010</v>
      </c>
      <c r="R50" s="45">
        <v>5000</v>
      </c>
      <c r="S50" s="93">
        <v>3000</v>
      </c>
      <c r="T50" s="27">
        <v>15720</v>
      </c>
      <c r="U50" s="27">
        <v>7150</v>
      </c>
      <c r="V50" s="27">
        <v>8570</v>
      </c>
      <c r="W50" s="23" t="s">
        <v>38</v>
      </c>
      <c r="X50" s="23">
        <v>2015</v>
      </c>
    </row>
    <row r="51" spans="1:24" x14ac:dyDescent="0.3">
      <c r="A51" s="19">
        <v>116</v>
      </c>
      <c r="B51" s="23" t="s">
        <v>96</v>
      </c>
      <c r="C51" s="23">
        <v>866135</v>
      </c>
      <c r="D51" s="23" t="s">
        <v>80</v>
      </c>
      <c r="E51" s="23">
        <v>91</v>
      </c>
      <c r="F51" s="23" t="s">
        <v>33</v>
      </c>
      <c r="G51" s="23"/>
      <c r="H51" s="23"/>
      <c r="I51" s="23"/>
      <c r="J51" s="23"/>
      <c r="K51" s="23"/>
      <c r="L51" s="23"/>
      <c r="M51" s="23"/>
      <c r="N51" s="23" t="s">
        <v>79</v>
      </c>
      <c r="O51" s="23" t="s">
        <v>56</v>
      </c>
      <c r="P51" s="23" t="s">
        <v>45</v>
      </c>
      <c r="Q51" s="23">
        <v>2015</v>
      </c>
      <c r="R51" s="45">
        <v>2000</v>
      </c>
      <c r="S51" s="93">
        <v>1950</v>
      </c>
      <c r="T51" s="27">
        <v>5934</v>
      </c>
      <c r="U51" s="27">
        <v>4324</v>
      </c>
      <c r="V51" s="27">
        <v>1610</v>
      </c>
      <c r="W51" s="23" t="s">
        <v>38</v>
      </c>
      <c r="X51" s="23">
        <v>2015</v>
      </c>
    </row>
    <row r="52" spans="1:24" x14ac:dyDescent="0.3">
      <c r="A52" s="19">
        <v>127</v>
      </c>
      <c r="B52" s="23" t="s">
        <v>220</v>
      </c>
      <c r="C52" s="23">
        <v>999999</v>
      </c>
      <c r="D52" s="23" t="s">
        <v>221</v>
      </c>
      <c r="E52" s="100">
        <v>84</v>
      </c>
      <c r="F52" s="23" t="s">
        <v>64</v>
      </c>
      <c r="G52" s="23" t="s">
        <v>222</v>
      </c>
      <c r="H52" s="100">
        <v>73455267</v>
      </c>
      <c r="I52" s="100">
        <v>73453713</v>
      </c>
      <c r="J52" s="23" t="s">
        <v>223</v>
      </c>
      <c r="K52" s="23" t="s">
        <v>224</v>
      </c>
      <c r="L52" s="100">
        <v>98771656</v>
      </c>
      <c r="M52" s="24" t="s">
        <v>225</v>
      </c>
      <c r="N52" s="23" t="s">
        <v>730</v>
      </c>
      <c r="O52" s="23" t="s">
        <v>56</v>
      </c>
      <c r="P52" s="23" t="s">
        <v>45</v>
      </c>
      <c r="Q52" s="100">
        <v>2016</v>
      </c>
      <c r="R52" s="45">
        <v>0</v>
      </c>
      <c r="S52" s="93">
        <v>0</v>
      </c>
      <c r="T52" s="27">
        <v>0</v>
      </c>
      <c r="U52" s="27">
        <v>0</v>
      </c>
      <c r="V52" s="104"/>
      <c r="W52" s="23" t="s">
        <v>38</v>
      </c>
      <c r="X52" s="23">
        <v>2015</v>
      </c>
    </row>
    <row r="53" spans="1:24" x14ac:dyDescent="0.3">
      <c r="A53" s="19">
        <v>129</v>
      </c>
      <c r="B53" s="19" t="s">
        <v>123</v>
      </c>
      <c r="C53" s="19">
        <v>18500</v>
      </c>
      <c r="D53" s="19" t="s">
        <v>39</v>
      </c>
      <c r="E53" s="19">
        <v>60</v>
      </c>
      <c r="F53" s="19" t="s">
        <v>40</v>
      </c>
      <c r="G53" s="19"/>
      <c r="H53" s="19"/>
      <c r="I53" s="19"/>
      <c r="J53" s="19"/>
      <c r="K53" s="19"/>
      <c r="L53" s="19"/>
      <c r="M53" s="19"/>
      <c r="N53" s="19" t="s">
        <v>59</v>
      </c>
      <c r="O53" s="19" t="s">
        <v>56</v>
      </c>
      <c r="P53" s="19" t="s">
        <v>45</v>
      </c>
      <c r="Q53" s="19">
        <v>2013</v>
      </c>
      <c r="R53" s="46">
        <v>400</v>
      </c>
      <c r="S53" s="94">
        <v>400</v>
      </c>
      <c r="T53" s="28">
        <v>0</v>
      </c>
      <c r="U53" s="28">
        <v>0</v>
      </c>
      <c r="V53" s="28">
        <v>0</v>
      </c>
      <c r="W53" s="19" t="s">
        <v>38</v>
      </c>
      <c r="X53" s="19">
        <v>2016</v>
      </c>
    </row>
    <row r="54" spans="1:24" x14ac:dyDescent="0.3">
      <c r="A54" s="19">
        <v>130</v>
      </c>
      <c r="B54" s="19" t="s">
        <v>43</v>
      </c>
      <c r="C54" s="19">
        <v>22250</v>
      </c>
      <c r="D54" s="19" t="s">
        <v>39</v>
      </c>
      <c r="E54" s="19">
        <v>60</v>
      </c>
      <c r="F54" s="19" t="s">
        <v>40</v>
      </c>
      <c r="G54" s="19"/>
      <c r="H54" s="19"/>
      <c r="I54" s="19"/>
      <c r="J54" s="19"/>
      <c r="K54" s="19"/>
      <c r="L54" s="19"/>
      <c r="M54" s="19"/>
      <c r="N54" s="19" t="s">
        <v>446</v>
      </c>
      <c r="O54" s="19" t="s">
        <v>56</v>
      </c>
      <c r="P54" s="19" t="s">
        <v>45</v>
      </c>
      <c r="Q54" s="19">
        <v>2015</v>
      </c>
      <c r="R54" s="46">
        <v>120</v>
      </c>
      <c r="S54" s="94">
        <v>120</v>
      </c>
      <c r="T54" s="28">
        <v>562</v>
      </c>
      <c r="U54" s="28">
        <v>562</v>
      </c>
      <c r="V54" s="28">
        <v>0</v>
      </c>
      <c r="W54" s="19" t="s">
        <v>38</v>
      </c>
      <c r="X54" s="19">
        <v>2016</v>
      </c>
    </row>
    <row r="55" spans="1:24" x14ac:dyDescent="0.3">
      <c r="A55" s="19">
        <v>134</v>
      </c>
      <c r="B55" s="19" t="s">
        <v>127</v>
      </c>
      <c r="C55" s="19">
        <v>80140</v>
      </c>
      <c r="D55" s="19" t="s">
        <v>126</v>
      </c>
      <c r="E55" s="19">
        <v>61</v>
      </c>
      <c r="F55" s="19" t="s">
        <v>40</v>
      </c>
      <c r="G55" s="19"/>
      <c r="H55" s="19"/>
      <c r="I55" s="19"/>
      <c r="J55" s="19"/>
      <c r="K55" s="19"/>
      <c r="L55" s="19"/>
      <c r="M55" s="19"/>
      <c r="N55" s="19" t="s">
        <v>446</v>
      </c>
      <c r="O55" s="19" t="s">
        <v>56</v>
      </c>
      <c r="P55" s="19" t="s">
        <v>45</v>
      </c>
      <c r="Q55" s="19">
        <v>2014</v>
      </c>
      <c r="R55" s="46">
        <v>500</v>
      </c>
      <c r="S55" s="94">
        <v>500</v>
      </c>
      <c r="T55" s="28">
        <v>4520</v>
      </c>
      <c r="U55" s="28">
        <v>4520</v>
      </c>
      <c r="V55" s="28">
        <v>0</v>
      </c>
      <c r="W55" s="19" t="s">
        <v>38</v>
      </c>
      <c r="X55" s="19">
        <v>2016</v>
      </c>
    </row>
    <row r="56" spans="1:24" x14ac:dyDescent="0.3">
      <c r="A56" s="19">
        <v>137</v>
      </c>
      <c r="B56" s="19" t="s">
        <v>139</v>
      </c>
      <c r="C56" s="19">
        <v>267340</v>
      </c>
      <c r="D56" s="19" t="s">
        <v>138</v>
      </c>
      <c r="E56" s="19">
        <v>66</v>
      </c>
      <c r="F56" s="19" t="s">
        <v>40</v>
      </c>
      <c r="G56" s="19"/>
      <c r="H56" s="19"/>
      <c r="I56" s="19"/>
      <c r="J56" s="19"/>
      <c r="K56" s="19"/>
      <c r="L56" s="19"/>
      <c r="M56" s="19"/>
      <c r="N56" s="19" t="s">
        <v>59</v>
      </c>
      <c r="O56" s="19" t="s">
        <v>56</v>
      </c>
      <c r="P56" s="19" t="s">
        <v>45</v>
      </c>
      <c r="Q56" s="19">
        <v>2012</v>
      </c>
      <c r="R56" s="46">
        <v>1200</v>
      </c>
      <c r="S56" s="94">
        <v>1200</v>
      </c>
      <c r="T56" s="28">
        <v>9000</v>
      </c>
      <c r="U56" s="28">
        <v>6054</v>
      </c>
      <c r="V56" s="28">
        <v>2946</v>
      </c>
      <c r="W56" s="19" t="s">
        <v>38</v>
      </c>
      <c r="X56" s="19">
        <v>2016</v>
      </c>
    </row>
    <row r="57" spans="1:24" x14ac:dyDescent="0.3">
      <c r="A57" s="19">
        <v>138</v>
      </c>
      <c r="B57" s="19" t="s">
        <v>150</v>
      </c>
      <c r="C57" s="19">
        <v>291136</v>
      </c>
      <c r="D57" s="19" t="s">
        <v>52</v>
      </c>
      <c r="E57" s="19">
        <v>71</v>
      </c>
      <c r="F57" s="19" t="s">
        <v>53</v>
      </c>
      <c r="G57" s="19" t="s">
        <v>197</v>
      </c>
      <c r="H57" s="19">
        <v>71809222</v>
      </c>
      <c r="I57" s="19">
        <v>71771703</v>
      </c>
      <c r="J57" s="19" t="s">
        <v>198</v>
      </c>
      <c r="K57" s="20"/>
      <c r="L57" s="19">
        <v>98809542</v>
      </c>
      <c r="M57" s="20" t="s">
        <v>199</v>
      </c>
      <c r="N57" s="19" t="s">
        <v>730</v>
      </c>
      <c r="O57" s="19" t="s">
        <v>56</v>
      </c>
      <c r="P57" s="19" t="s">
        <v>478</v>
      </c>
      <c r="Q57" s="19">
        <v>2013</v>
      </c>
      <c r="R57" s="46">
        <v>3500</v>
      </c>
      <c r="S57" s="94">
        <v>3500</v>
      </c>
      <c r="T57" s="28">
        <v>28124</v>
      </c>
      <c r="U57" s="28">
        <v>23075</v>
      </c>
      <c r="V57" s="28">
        <v>5049</v>
      </c>
      <c r="W57" s="19" t="s">
        <v>38</v>
      </c>
      <c r="X57" s="19">
        <v>2016</v>
      </c>
    </row>
    <row r="58" spans="1:24" x14ac:dyDescent="0.3">
      <c r="A58" s="19">
        <v>139</v>
      </c>
      <c r="B58" s="19" t="s">
        <v>54</v>
      </c>
      <c r="C58" s="19">
        <v>299720</v>
      </c>
      <c r="D58" s="19" t="s">
        <v>52</v>
      </c>
      <c r="E58" s="19">
        <v>71</v>
      </c>
      <c r="F58" s="19" t="s">
        <v>53</v>
      </c>
      <c r="G58" s="19" t="s">
        <v>201</v>
      </c>
      <c r="H58" s="19">
        <v>72640333</v>
      </c>
      <c r="I58" s="19">
        <v>72640528</v>
      </c>
      <c r="J58" s="19" t="s">
        <v>202</v>
      </c>
      <c r="K58" s="19" t="s">
        <v>203</v>
      </c>
      <c r="L58" s="19">
        <v>52959781</v>
      </c>
      <c r="M58" s="20" t="s">
        <v>204</v>
      </c>
      <c r="N58" s="19" t="s">
        <v>55</v>
      </c>
      <c r="O58" s="19" t="s">
        <v>56</v>
      </c>
      <c r="P58" s="19" t="s">
        <v>45</v>
      </c>
      <c r="Q58" s="19">
        <v>2016</v>
      </c>
      <c r="R58" s="46">
        <v>3356</v>
      </c>
      <c r="S58" s="94">
        <v>3000</v>
      </c>
      <c r="T58" s="28">
        <v>21925.1</v>
      </c>
      <c r="U58" s="28">
        <v>15481.4</v>
      </c>
      <c r="V58" s="28">
        <v>6443.6999999999989</v>
      </c>
      <c r="W58" s="19" t="s">
        <v>38</v>
      </c>
      <c r="X58" s="19">
        <v>2016</v>
      </c>
    </row>
    <row r="59" spans="1:24" x14ac:dyDescent="0.3">
      <c r="A59" s="19">
        <v>140</v>
      </c>
      <c r="B59" s="19" t="s">
        <v>146</v>
      </c>
      <c r="C59" s="19">
        <v>301384</v>
      </c>
      <c r="D59" s="19" t="s">
        <v>52</v>
      </c>
      <c r="E59" s="19">
        <v>71</v>
      </c>
      <c r="F59" s="19" t="s">
        <v>53</v>
      </c>
      <c r="G59" s="19" t="s">
        <v>206</v>
      </c>
      <c r="H59" s="19">
        <v>72119900</v>
      </c>
      <c r="I59" s="19">
        <v>70014287</v>
      </c>
      <c r="J59" s="19" t="s">
        <v>207</v>
      </c>
      <c r="K59" s="19" t="s">
        <v>208</v>
      </c>
      <c r="L59" s="19">
        <v>97307271</v>
      </c>
      <c r="M59" s="20" t="s">
        <v>209</v>
      </c>
      <c r="N59" s="19" t="s">
        <v>69</v>
      </c>
      <c r="O59" s="19" t="s">
        <v>56</v>
      </c>
      <c r="P59" s="19" t="s">
        <v>478</v>
      </c>
      <c r="Q59" s="19">
        <v>2014</v>
      </c>
      <c r="R59" s="46">
        <v>5000</v>
      </c>
      <c r="S59" s="94">
        <v>4500</v>
      </c>
      <c r="T59" s="28">
        <v>21519</v>
      </c>
      <c r="U59" s="28">
        <v>15890</v>
      </c>
      <c r="V59" s="28">
        <v>5629</v>
      </c>
      <c r="W59" s="19" t="s">
        <v>38</v>
      </c>
      <c r="X59" s="19">
        <v>2016</v>
      </c>
    </row>
    <row r="60" spans="1:24" x14ac:dyDescent="0.3">
      <c r="A60" s="19">
        <v>143</v>
      </c>
      <c r="B60" s="19" t="s">
        <v>148</v>
      </c>
      <c r="C60" s="19">
        <v>387840</v>
      </c>
      <c r="D60" s="19" t="s">
        <v>147</v>
      </c>
      <c r="E60" s="19">
        <v>78</v>
      </c>
      <c r="F60" s="19" t="s">
        <v>53</v>
      </c>
      <c r="G60" s="19" t="s">
        <v>259</v>
      </c>
      <c r="H60" s="19">
        <v>70020520</v>
      </c>
      <c r="I60" s="19">
        <v>71452534</v>
      </c>
      <c r="J60" s="19" t="s">
        <v>260</v>
      </c>
      <c r="K60" s="19" t="s">
        <v>261</v>
      </c>
      <c r="L60" s="19">
        <v>94634342</v>
      </c>
      <c r="M60" s="20" t="s">
        <v>262</v>
      </c>
      <c r="N60" s="19" t="s">
        <v>59</v>
      </c>
      <c r="O60" s="19" t="s">
        <v>56</v>
      </c>
      <c r="P60" s="19" t="s">
        <v>478</v>
      </c>
      <c r="Q60" s="19">
        <v>2013</v>
      </c>
      <c r="R60" s="46">
        <v>5000</v>
      </c>
      <c r="S60" s="94">
        <v>3800</v>
      </c>
      <c r="T60" s="28">
        <v>27968</v>
      </c>
      <c r="U60" s="28">
        <v>20568.682000000001</v>
      </c>
      <c r="V60" s="28">
        <v>7399.3179999999993</v>
      </c>
      <c r="W60" s="19" t="s">
        <v>38</v>
      </c>
      <c r="X60" s="19">
        <v>2016</v>
      </c>
    </row>
    <row r="61" spans="1:24" x14ac:dyDescent="0.3">
      <c r="A61" s="19">
        <v>144</v>
      </c>
      <c r="B61" s="19" t="s">
        <v>155</v>
      </c>
      <c r="C61" s="19">
        <v>398410</v>
      </c>
      <c r="D61" s="19" t="s">
        <v>147</v>
      </c>
      <c r="E61" s="19">
        <v>78</v>
      </c>
      <c r="F61" s="19" t="s">
        <v>53</v>
      </c>
      <c r="G61" s="19" t="s">
        <v>263</v>
      </c>
      <c r="H61" s="19">
        <v>72200120</v>
      </c>
      <c r="I61" s="19">
        <v>72200411</v>
      </c>
      <c r="J61" s="19" t="s">
        <v>264</v>
      </c>
      <c r="K61" s="19" t="s">
        <v>265</v>
      </c>
      <c r="L61" s="19">
        <v>98703657</v>
      </c>
      <c r="M61" s="20" t="s">
        <v>266</v>
      </c>
      <c r="N61" s="19" t="s">
        <v>66</v>
      </c>
      <c r="O61" s="19" t="s">
        <v>56</v>
      </c>
      <c r="P61" s="19" t="s">
        <v>45</v>
      </c>
      <c r="Q61" s="19">
        <v>2008</v>
      </c>
      <c r="R61" s="46">
        <f>2*5000</f>
        <v>10000</v>
      </c>
      <c r="S61" s="94">
        <f>2*4500</f>
        <v>9000</v>
      </c>
      <c r="T61" s="28">
        <v>59209</v>
      </c>
      <c r="U61" s="28">
        <v>45192</v>
      </c>
      <c r="V61" s="28">
        <v>14017</v>
      </c>
      <c r="W61" s="19" t="s">
        <v>38</v>
      </c>
      <c r="X61" s="19">
        <v>2016</v>
      </c>
    </row>
    <row r="62" spans="1:24" x14ac:dyDescent="0.3">
      <c r="A62" s="19">
        <v>147</v>
      </c>
      <c r="B62" s="19" t="s">
        <v>75</v>
      </c>
      <c r="C62" s="19">
        <v>545852</v>
      </c>
      <c r="D62" s="19" t="s">
        <v>74</v>
      </c>
      <c r="E62" s="19">
        <v>83</v>
      </c>
      <c r="F62" s="19" t="s">
        <v>64</v>
      </c>
      <c r="G62" s="19" t="s">
        <v>243</v>
      </c>
      <c r="H62" s="19"/>
      <c r="I62" s="19"/>
      <c r="J62" s="19" t="s">
        <v>244</v>
      </c>
      <c r="K62" s="19" t="s">
        <v>245</v>
      </c>
      <c r="L62" s="19">
        <v>29637608</v>
      </c>
      <c r="M62" s="20" t="s">
        <v>246</v>
      </c>
      <c r="N62" s="19" t="s">
        <v>59</v>
      </c>
      <c r="O62" s="19" t="s">
        <v>56</v>
      </c>
      <c r="P62" s="19" t="s">
        <v>45</v>
      </c>
      <c r="Q62" s="19">
        <v>2016</v>
      </c>
      <c r="R62" s="46">
        <v>1950</v>
      </c>
      <c r="S62" s="94">
        <v>1950</v>
      </c>
      <c r="T62" s="28">
        <v>26285.25</v>
      </c>
      <c r="U62" s="28">
        <v>25485.894</v>
      </c>
      <c r="V62" s="28">
        <v>799.35599999999977</v>
      </c>
      <c r="W62" s="19" t="s">
        <v>38</v>
      </c>
      <c r="X62" s="19">
        <v>2016</v>
      </c>
    </row>
    <row r="63" spans="1:24" x14ac:dyDescent="0.3">
      <c r="A63" s="19">
        <v>148</v>
      </c>
      <c r="B63" s="19" t="s">
        <v>137</v>
      </c>
      <c r="C63" s="19">
        <v>549998</v>
      </c>
      <c r="D63" s="19" t="s">
        <v>136</v>
      </c>
      <c r="E63" s="19">
        <v>83</v>
      </c>
      <c r="F63" s="19" t="s">
        <v>64</v>
      </c>
      <c r="G63" s="19" t="s">
        <v>253</v>
      </c>
      <c r="H63" s="19">
        <v>70242512</v>
      </c>
      <c r="I63" s="19">
        <v>73308520</v>
      </c>
      <c r="J63" s="19" t="s">
        <v>254</v>
      </c>
      <c r="K63" s="19" t="s">
        <v>255</v>
      </c>
      <c r="L63" s="19">
        <v>24313691</v>
      </c>
      <c r="M63" s="20" t="s">
        <v>256</v>
      </c>
      <c r="N63" s="19" t="s">
        <v>79</v>
      </c>
      <c r="O63" s="19" t="s">
        <v>56</v>
      </c>
      <c r="P63" s="19" t="s">
        <v>45</v>
      </c>
      <c r="Q63" s="19">
        <v>2014</v>
      </c>
      <c r="R63" s="46">
        <f>2*2000</f>
        <v>4000</v>
      </c>
      <c r="S63" s="94">
        <v>4000</v>
      </c>
      <c r="T63" s="28">
        <v>10140</v>
      </c>
      <c r="U63" s="28">
        <v>9671</v>
      </c>
      <c r="V63" s="28">
        <v>469</v>
      </c>
      <c r="W63" s="19" t="s">
        <v>38</v>
      </c>
      <c r="X63" s="19">
        <v>2016</v>
      </c>
    </row>
    <row r="64" spans="1:24" x14ac:dyDescent="0.3">
      <c r="A64" s="19">
        <v>149</v>
      </c>
      <c r="B64" s="19" t="s">
        <v>145</v>
      </c>
      <c r="C64" s="19">
        <v>574225</v>
      </c>
      <c r="D64" s="19" t="s">
        <v>63</v>
      </c>
      <c r="E64" s="19">
        <v>80</v>
      </c>
      <c r="F64" s="19" t="s">
        <v>64</v>
      </c>
      <c r="G64" s="19" t="s">
        <v>233</v>
      </c>
      <c r="H64" s="19">
        <v>73103000</v>
      </c>
      <c r="I64" s="19">
        <v>73103044</v>
      </c>
      <c r="J64" s="19" t="s">
        <v>234</v>
      </c>
      <c r="K64" s="19" t="s">
        <v>236</v>
      </c>
      <c r="L64" s="19">
        <v>99800706</v>
      </c>
      <c r="M64" s="20" t="s">
        <v>235</v>
      </c>
      <c r="N64" s="19" t="s">
        <v>50</v>
      </c>
      <c r="O64" s="19" t="s">
        <v>56</v>
      </c>
      <c r="P64" s="19" t="s">
        <v>45</v>
      </c>
      <c r="Q64" s="19">
        <v>2012</v>
      </c>
      <c r="R64" s="46">
        <f>2*2022</f>
        <v>4044</v>
      </c>
      <c r="S64" s="94">
        <f>R64</f>
        <v>4044</v>
      </c>
      <c r="T64" s="28">
        <v>22420</v>
      </c>
      <c r="U64" s="28">
        <v>14960</v>
      </c>
      <c r="V64" s="28">
        <v>7460</v>
      </c>
      <c r="W64" s="19" t="s">
        <v>38</v>
      </c>
      <c r="X64" s="19">
        <v>2016</v>
      </c>
    </row>
    <row r="65" spans="1:24" x14ac:dyDescent="0.3">
      <c r="A65" s="19">
        <v>150</v>
      </c>
      <c r="B65" s="19" t="s">
        <v>65</v>
      </c>
      <c r="C65" s="19">
        <v>574360</v>
      </c>
      <c r="D65" s="19" t="s">
        <v>63</v>
      </c>
      <c r="E65" s="19">
        <v>80</v>
      </c>
      <c r="F65" s="19" t="s">
        <v>64</v>
      </c>
      <c r="G65" s="19" t="s">
        <v>238</v>
      </c>
      <c r="H65" s="19">
        <v>36000601</v>
      </c>
      <c r="I65" s="19">
        <v>73250310</v>
      </c>
      <c r="J65" s="19" t="s">
        <v>239</v>
      </c>
      <c r="K65" s="19" t="s">
        <v>240</v>
      </c>
      <c r="L65" s="19">
        <v>23312702</v>
      </c>
      <c r="M65" s="20" t="s">
        <v>241</v>
      </c>
      <c r="N65" s="19" t="s">
        <v>66</v>
      </c>
      <c r="O65" s="19" t="s">
        <v>56</v>
      </c>
      <c r="P65" s="19" t="s">
        <v>45</v>
      </c>
      <c r="Q65" s="19">
        <v>2016</v>
      </c>
      <c r="R65" s="46">
        <v>4400</v>
      </c>
      <c r="S65" s="94">
        <v>4400</v>
      </c>
      <c r="T65" s="28">
        <v>15295</v>
      </c>
      <c r="U65" s="28">
        <v>15056</v>
      </c>
      <c r="V65" s="28">
        <v>239</v>
      </c>
      <c r="W65" s="19" t="s">
        <v>38</v>
      </c>
      <c r="X65" s="19">
        <v>2016</v>
      </c>
    </row>
    <row r="66" spans="1:24" x14ac:dyDescent="0.3">
      <c r="A66" s="19">
        <v>151</v>
      </c>
      <c r="B66" s="19" t="s">
        <v>68</v>
      </c>
      <c r="C66" s="19">
        <v>584340</v>
      </c>
      <c r="D66" s="19" t="s">
        <v>67</v>
      </c>
      <c r="E66" s="19">
        <v>81</v>
      </c>
      <c r="F66" s="19" t="s">
        <v>64</v>
      </c>
      <c r="G66" s="19" t="s">
        <v>248</v>
      </c>
      <c r="H66" s="19">
        <v>73410116</v>
      </c>
      <c r="I66" s="19">
        <v>73410100</v>
      </c>
      <c r="J66" s="19" t="s">
        <v>249</v>
      </c>
      <c r="K66" s="19" t="s">
        <v>250</v>
      </c>
      <c r="L66" s="19">
        <v>29509039</v>
      </c>
      <c r="M66" s="20" t="s">
        <v>251</v>
      </c>
      <c r="N66" s="19" t="s">
        <v>69</v>
      </c>
      <c r="O66" s="19" t="s">
        <v>56</v>
      </c>
      <c r="P66" s="19" t="s">
        <v>478</v>
      </c>
      <c r="Q66" s="19">
        <v>2016</v>
      </c>
      <c r="R66" s="46">
        <v>5700</v>
      </c>
      <c r="S66" s="94">
        <v>5700</v>
      </c>
      <c r="T66" s="28">
        <v>34530</v>
      </c>
      <c r="U66" s="28">
        <v>19452</v>
      </c>
      <c r="V66" s="28">
        <v>15078</v>
      </c>
      <c r="W66" s="19" t="s">
        <v>38</v>
      </c>
      <c r="X66" s="19">
        <v>2016</v>
      </c>
    </row>
    <row r="67" spans="1:24" x14ac:dyDescent="0.3">
      <c r="A67" s="19">
        <v>152</v>
      </c>
      <c r="B67" s="19" t="s">
        <v>135</v>
      </c>
      <c r="C67" s="19">
        <v>642211</v>
      </c>
      <c r="D67" s="19" t="s">
        <v>71</v>
      </c>
      <c r="E67" s="19">
        <v>82</v>
      </c>
      <c r="F67" s="19" t="s">
        <v>64</v>
      </c>
      <c r="G67" s="19" t="s">
        <v>228</v>
      </c>
      <c r="H67" s="19">
        <v>36277000</v>
      </c>
      <c r="I67" s="19">
        <v>73677257</v>
      </c>
      <c r="J67" s="19" t="s">
        <v>229</v>
      </c>
      <c r="K67" s="19" t="s">
        <v>230</v>
      </c>
      <c r="L67" s="19">
        <v>25345652</v>
      </c>
      <c r="M67" s="20" t="s">
        <v>231</v>
      </c>
      <c r="N67" s="19" t="s">
        <v>59</v>
      </c>
      <c r="O67" s="19" t="s">
        <v>56</v>
      </c>
      <c r="P67" s="19" t="s">
        <v>45</v>
      </c>
      <c r="Q67" s="19">
        <v>2014</v>
      </c>
      <c r="R67" s="46">
        <v>2006</v>
      </c>
      <c r="S67" s="94">
        <v>2006</v>
      </c>
      <c r="T67" s="28">
        <v>21057.200000000001</v>
      </c>
      <c r="U67" s="28">
        <v>12607.2</v>
      </c>
      <c r="V67" s="28">
        <v>8450</v>
      </c>
      <c r="W67" s="19" t="s">
        <v>38</v>
      </c>
      <c r="X67" s="19">
        <v>2016</v>
      </c>
    </row>
    <row r="68" spans="1:24" x14ac:dyDescent="0.3">
      <c r="A68" s="19">
        <v>153</v>
      </c>
      <c r="B68" s="19" t="s">
        <v>72</v>
      </c>
      <c r="C68" s="19">
        <v>668380</v>
      </c>
      <c r="D68" s="19" t="s">
        <v>71</v>
      </c>
      <c r="E68" s="19">
        <v>82</v>
      </c>
      <c r="F68" s="19" t="s">
        <v>64</v>
      </c>
      <c r="G68" s="19" t="s">
        <v>258</v>
      </c>
      <c r="H68" s="19">
        <v>73630660</v>
      </c>
      <c r="I68" s="19">
        <v>73630721</v>
      </c>
      <c r="J68" s="19" t="s">
        <v>254</v>
      </c>
      <c r="K68" s="19" t="s">
        <v>255</v>
      </c>
      <c r="L68" s="19">
        <v>24313691</v>
      </c>
      <c r="M68" s="20" t="s">
        <v>256</v>
      </c>
      <c r="N68" s="19" t="s">
        <v>73</v>
      </c>
      <c r="O68" s="19" t="s">
        <v>56</v>
      </c>
      <c r="P68" s="19" t="s">
        <v>45</v>
      </c>
      <c r="Q68" s="19">
        <v>2016</v>
      </c>
      <c r="R68" s="46">
        <v>2000</v>
      </c>
      <c r="S68" s="94">
        <v>2000</v>
      </c>
      <c r="T68" s="28">
        <v>11357</v>
      </c>
      <c r="U68" s="28">
        <v>8617</v>
      </c>
      <c r="V68" s="28">
        <v>2740</v>
      </c>
      <c r="W68" s="19" t="s">
        <v>38</v>
      </c>
      <c r="X68" s="19">
        <v>2016</v>
      </c>
    </row>
    <row r="69" spans="1:24" x14ac:dyDescent="0.3">
      <c r="A69" s="19">
        <v>173</v>
      </c>
      <c r="B69" s="19" t="s">
        <v>144</v>
      </c>
      <c r="C69" s="19">
        <v>863481</v>
      </c>
      <c r="D69" s="19" t="s">
        <v>80</v>
      </c>
      <c r="E69" s="19">
        <v>91</v>
      </c>
      <c r="F69" s="19" t="s">
        <v>33</v>
      </c>
      <c r="G69" s="19" t="s">
        <v>183</v>
      </c>
      <c r="H69" s="19">
        <v>74107000</v>
      </c>
      <c r="I69" s="19">
        <v>74644467</v>
      </c>
      <c r="J69" s="19" t="s">
        <v>184</v>
      </c>
      <c r="K69" s="19" t="s">
        <v>165</v>
      </c>
      <c r="L69" s="19">
        <v>96389106</v>
      </c>
      <c r="M69" s="20" t="s">
        <v>185</v>
      </c>
      <c r="N69" s="19" t="s">
        <v>66</v>
      </c>
      <c r="O69" s="19" t="s">
        <v>56</v>
      </c>
      <c r="P69" s="19" t="s">
        <v>478</v>
      </c>
      <c r="Q69" s="19">
        <v>2010</v>
      </c>
      <c r="R69" s="46">
        <v>5000</v>
      </c>
      <c r="S69" s="94">
        <v>4300</v>
      </c>
      <c r="T69" s="28">
        <v>30552.748</v>
      </c>
      <c r="U69" s="28">
        <v>22821.081999999999</v>
      </c>
      <c r="V69" s="28">
        <v>7731.6660000000011</v>
      </c>
      <c r="W69" s="19" t="s">
        <v>38</v>
      </c>
      <c r="X69" s="19">
        <v>2016</v>
      </c>
    </row>
    <row r="70" spans="1:24" x14ac:dyDescent="0.3">
      <c r="A70" s="19">
        <v>177</v>
      </c>
      <c r="B70" s="19" t="s">
        <v>83</v>
      </c>
      <c r="C70" s="19">
        <v>865350</v>
      </c>
      <c r="D70" s="19" t="s">
        <v>80</v>
      </c>
      <c r="E70" s="19">
        <v>91</v>
      </c>
      <c r="F70" s="19" t="s">
        <v>33</v>
      </c>
      <c r="G70" s="19" t="s">
        <v>168</v>
      </c>
      <c r="H70" s="19"/>
      <c r="I70" s="19"/>
      <c r="J70" s="19" t="s">
        <v>169</v>
      </c>
      <c r="K70" s="19" t="s">
        <v>170</v>
      </c>
      <c r="L70" s="19">
        <v>98748276</v>
      </c>
      <c r="M70" s="20" t="s">
        <v>171</v>
      </c>
      <c r="N70" s="19" t="s">
        <v>69</v>
      </c>
      <c r="O70" s="19" t="s">
        <v>56</v>
      </c>
      <c r="P70" s="19" t="s">
        <v>45</v>
      </c>
      <c r="Q70" s="19">
        <v>2017</v>
      </c>
      <c r="R70" s="46">
        <v>4000</v>
      </c>
      <c r="S70" s="94">
        <v>3500</v>
      </c>
      <c r="T70" s="28">
        <v>0</v>
      </c>
      <c r="U70" s="28">
        <v>0</v>
      </c>
      <c r="V70" s="28">
        <v>0</v>
      </c>
      <c r="W70" s="19" t="s">
        <v>38</v>
      </c>
      <c r="X70" s="19">
        <v>2016</v>
      </c>
    </row>
    <row r="71" spans="1:24" x14ac:dyDescent="0.3">
      <c r="A71" s="19">
        <v>178</v>
      </c>
      <c r="B71" s="19" t="s">
        <v>152</v>
      </c>
      <c r="C71" s="19">
        <v>865480</v>
      </c>
      <c r="D71" s="19" t="s">
        <v>80</v>
      </c>
      <c r="E71" s="19">
        <v>91</v>
      </c>
      <c r="F71" s="19" t="s">
        <v>33</v>
      </c>
      <c r="G71" s="19" t="s">
        <v>163</v>
      </c>
      <c r="H71" s="19">
        <v>74020780</v>
      </c>
      <c r="I71" s="19">
        <v>74271031</v>
      </c>
      <c r="J71" s="19" t="s">
        <v>164</v>
      </c>
      <c r="K71" s="19" t="s">
        <v>165</v>
      </c>
      <c r="L71" s="19">
        <v>97394931</v>
      </c>
      <c r="M71" s="20" t="s">
        <v>166</v>
      </c>
      <c r="N71" s="19" t="s">
        <v>69</v>
      </c>
      <c r="O71" s="19" t="s">
        <v>56</v>
      </c>
      <c r="P71" s="19" t="s">
        <v>478</v>
      </c>
      <c r="Q71" s="19">
        <v>2001</v>
      </c>
      <c r="R71" s="46">
        <v>5200</v>
      </c>
      <c r="S71" s="94">
        <v>4300</v>
      </c>
      <c r="T71" s="28">
        <v>35340</v>
      </c>
      <c r="U71" s="28">
        <v>28136.5</v>
      </c>
      <c r="V71" s="28">
        <v>7203.5</v>
      </c>
      <c r="W71" s="19" t="s">
        <v>38</v>
      </c>
      <c r="X71" s="19">
        <v>2016</v>
      </c>
    </row>
    <row r="72" spans="1:24" x14ac:dyDescent="0.3">
      <c r="A72" s="19">
        <v>179</v>
      </c>
      <c r="B72" s="19" t="s">
        <v>141</v>
      </c>
      <c r="C72" s="19">
        <v>865540</v>
      </c>
      <c r="D72" s="19" t="s">
        <v>80</v>
      </c>
      <c r="E72" s="19">
        <v>91</v>
      </c>
      <c r="F72" s="19" t="s">
        <v>33</v>
      </c>
      <c r="G72" s="19"/>
      <c r="H72" s="19"/>
      <c r="I72" s="19"/>
      <c r="J72" s="19"/>
      <c r="K72" s="19"/>
      <c r="L72" s="19"/>
      <c r="M72" s="19"/>
      <c r="N72" s="19" t="s">
        <v>69</v>
      </c>
      <c r="O72" s="19" t="s">
        <v>56</v>
      </c>
      <c r="P72" s="19" t="s">
        <v>478</v>
      </c>
      <c r="Q72" s="19">
        <v>2010</v>
      </c>
      <c r="R72" s="46">
        <v>5000</v>
      </c>
      <c r="S72" s="94">
        <v>3000</v>
      </c>
      <c r="T72" s="28">
        <v>21925.1</v>
      </c>
      <c r="U72" s="28">
        <v>13462.099999999999</v>
      </c>
      <c r="V72" s="28">
        <v>8463</v>
      </c>
      <c r="W72" s="19" t="s">
        <v>38</v>
      </c>
      <c r="X72" s="19">
        <v>2016</v>
      </c>
    </row>
    <row r="73" spans="1:24" x14ac:dyDescent="0.3">
      <c r="A73" s="19">
        <v>180</v>
      </c>
      <c r="B73" s="19" t="s">
        <v>96</v>
      </c>
      <c r="C73" s="19">
        <v>866135</v>
      </c>
      <c r="D73" s="19" t="s">
        <v>80</v>
      </c>
      <c r="E73" s="19">
        <v>91</v>
      </c>
      <c r="F73" s="19" t="s">
        <v>33</v>
      </c>
      <c r="G73" s="19"/>
      <c r="H73" s="19"/>
      <c r="I73" s="19"/>
      <c r="J73" s="19"/>
      <c r="K73" s="19"/>
      <c r="L73" s="19"/>
      <c r="M73" s="19"/>
      <c r="N73" s="19" t="s">
        <v>79</v>
      </c>
      <c r="O73" s="19" t="s">
        <v>56</v>
      </c>
      <c r="P73" s="19" t="s">
        <v>45</v>
      </c>
      <c r="Q73" s="19">
        <v>2015</v>
      </c>
      <c r="R73" s="46">
        <v>2000</v>
      </c>
      <c r="S73" s="94">
        <v>1950</v>
      </c>
      <c r="T73" s="28">
        <v>10681.2</v>
      </c>
      <c r="U73" s="29">
        <v>7921.2000000000007</v>
      </c>
      <c r="V73" s="28">
        <v>2760</v>
      </c>
      <c r="W73" s="19" t="s">
        <v>38</v>
      </c>
      <c r="X73" s="19">
        <v>2016</v>
      </c>
    </row>
    <row r="74" spans="1:24" x14ac:dyDescent="0.3">
      <c r="A74" s="19">
        <v>191</v>
      </c>
      <c r="B74" s="19" t="s">
        <v>220</v>
      </c>
      <c r="C74" s="19">
        <v>999999</v>
      </c>
      <c r="D74" s="19" t="s">
        <v>221</v>
      </c>
      <c r="E74" s="64">
        <v>84</v>
      </c>
      <c r="F74" s="19" t="s">
        <v>64</v>
      </c>
      <c r="G74" s="19" t="s">
        <v>222</v>
      </c>
      <c r="H74" s="64">
        <v>73455267</v>
      </c>
      <c r="I74" s="64">
        <v>73453713</v>
      </c>
      <c r="J74" s="19" t="s">
        <v>223</v>
      </c>
      <c r="K74" s="19" t="s">
        <v>224</v>
      </c>
      <c r="L74" s="64">
        <v>98771656</v>
      </c>
      <c r="M74" s="20" t="s">
        <v>225</v>
      </c>
      <c r="N74" s="19" t="s">
        <v>730</v>
      </c>
      <c r="O74" s="19" t="s">
        <v>56</v>
      </c>
      <c r="P74" s="19" t="s">
        <v>45</v>
      </c>
      <c r="Q74" s="64">
        <v>2016</v>
      </c>
      <c r="R74" s="46">
        <v>5400</v>
      </c>
      <c r="S74" s="106">
        <v>5400</v>
      </c>
      <c r="T74" s="29">
        <v>10766</v>
      </c>
      <c r="U74" s="28">
        <v>4061</v>
      </c>
      <c r="V74" s="29">
        <v>6705</v>
      </c>
      <c r="W74" s="19" t="s">
        <v>38</v>
      </c>
      <c r="X74" s="19">
        <v>2016</v>
      </c>
    </row>
    <row r="75" spans="1:24" x14ac:dyDescent="0.3">
      <c r="A75" s="19">
        <v>193</v>
      </c>
      <c r="B75" s="41" t="s">
        <v>123</v>
      </c>
      <c r="C75" s="41">
        <v>18500</v>
      </c>
      <c r="D75" s="41" t="s">
        <v>39</v>
      </c>
      <c r="E75" s="41">
        <v>60</v>
      </c>
      <c r="F75" s="41" t="s">
        <v>40</v>
      </c>
      <c r="G75" s="41"/>
      <c r="H75" s="41"/>
      <c r="I75" s="41"/>
      <c r="J75" s="41"/>
      <c r="K75" s="41"/>
      <c r="L75" s="41"/>
      <c r="M75" s="41"/>
      <c r="N75" s="41" t="s">
        <v>59</v>
      </c>
      <c r="O75" s="41" t="s">
        <v>56</v>
      </c>
      <c r="P75" s="42" t="s">
        <v>45</v>
      </c>
      <c r="Q75" s="41"/>
      <c r="R75" s="41">
        <v>400</v>
      </c>
      <c r="S75" s="95">
        <v>400</v>
      </c>
      <c r="T75" s="41">
        <v>0</v>
      </c>
      <c r="U75" s="41">
        <v>0</v>
      </c>
      <c r="V75" s="41">
        <v>0</v>
      </c>
      <c r="W75" s="41" t="s">
        <v>439</v>
      </c>
      <c r="X75" s="41">
        <v>2017</v>
      </c>
    </row>
    <row r="76" spans="1:24" x14ac:dyDescent="0.3">
      <c r="A76" s="19">
        <v>194</v>
      </c>
      <c r="B76" s="41" t="s">
        <v>43</v>
      </c>
      <c r="C76" s="41">
        <v>22250</v>
      </c>
      <c r="D76" s="41" t="s">
        <v>39</v>
      </c>
      <c r="E76" s="41">
        <v>60</v>
      </c>
      <c r="F76" s="41" t="s">
        <v>40</v>
      </c>
      <c r="G76" s="41"/>
      <c r="H76" s="41"/>
      <c r="I76" s="41"/>
      <c r="J76" s="41"/>
      <c r="K76" s="41"/>
      <c r="L76" s="41"/>
      <c r="M76" s="41"/>
      <c r="N76" s="41" t="s">
        <v>446</v>
      </c>
      <c r="O76" s="41" t="s">
        <v>56</v>
      </c>
      <c r="P76" s="42" t="s">
        <v>45</v>
      </c>
      <c r="Q76" s="41"/>
      <c r="R76" s="41">
        <v>120</v>
      </c>
      <c r="S76" s="95">
        <v>120</v>
      </c>
      <c r="T76" s="41">
        <v>395.15039999999999</v>
      </c>
      <c r="U76" s="41">
        <v>348.15039999999999</v>
      </c>
      <c r="V76" s="41">
        <v>47</v>
      </c>
      <c r="W76" s="41" t="s">
        <v>439</v>
      </c>
      <c r="X76" s="41">
        <v>2017</v>
      </c>
    </row>
    <row r="77" spans="1:24" x14ac:dyDescent="0.3">
      <c r="A77" s="19">
        <v>198</v>
      </c>
      <c r="B77" s="41" t="s">
        <v>127</v>
      </c>
      <c r="C77" s="41">
        <v>80140</v>
      </c>
      <c r="D77" s="41" t="s">
        <v>126</v>
      </c>
      <c r="E77" s="41">
        <v>61</v>
      </c>
      <c r="F77" s="41" t="s">
        <v>40</v>
      </c>
      <c r="G77" s="41"/>
      <c r="H77" s="41"/>
      <c r="I77" s="41"/>
      <c r="J77" s="41"/>
      <c r="K77" s="41"/>
      <c r="L77" s="41"/>
      <c r="M77" s="41"/>
      <c r="N77" s="41" t="s">
        <v>446</v>
      </c>
      <c r="O77" s="41" t="s">
        <v>56</v>
      </c>
      <c r="P77" s="42" t="s">
        <v>45</v>
      </c>
      <c r="Q77" s="41"/>
      <c r="R77" s="41">
        <v>500</v>
      </c>
      <c r="S77" s="95">
        <v>500</v>
      </c>
      <c r="T77" s="41">
        <v>3644.9519999999998</v>
      </c>
      <c r="U77" s="41">
        <v>3370.752</v>
      </c>
      <c r="V77" s="41">
        <v>274.19999999999982</v>
      </c>
      <c r="W77" s="41" t="s">
        <v>439</v>
      </c>
      <c r="X77" s="41">
        <v>2017</v>
      </c>
    </row>
    <row r="78" spans="1:24" x14ac:dyDescent="0.3">
      <c r="A78" s="19">
        <v>199</v>
      </c>
      <c r="B78" s="41" t="s">
        <v>283</v>
      </c>
      <c r="C78" s="41">
        <v>165140</v>
      </c>
      <c r="D78" s="41" t="s">
        <v>138</v>
      </c>
      <c r="E78" s="41">
        <v>66</v>
      </c>
      <c r="F78" s="41" t="s">
        <v>40</v>
      </c>
      <c r="G78" s="41"/>
      <c r="H78" s="41">
        <v>99849829</v>
      </c>
      <c r="I78" s="41"/>
      <c r="J78" s="41" t="s">
        <v>339</v>
      </c>
      <c r="K78" s="41"/>
      <c r="L78" s="41">
        <v>99849829</v>
      </c>
      <c r="M78" s="41" t="s">
        <v>333</v>
      </c>
      <c r="N78" s="41" t="s">
        <v>59</v>
      </c>
      <c r="O78" s="41" t="s">
        <v>56</v>
      </c>
      <c r="P78" s="42" t="s">
        <v>45</v>
      </c>
      <c r="Q78" s="41"/>
      <c r="R78" s="41">
        <v>1131</v>
      </c>
      <c r="S78" s="95">
        <v>1000</v>
      </c>
      <c r="T78" s="41">
        <v>3870</v>
      </c>
      <c r="U78" s="41">
        <v>2682</v>
      </c>
      <c r="V78" s="41">
        <v>1188</v>
      </c>
      <c r="W78" s="41" t="s">
        <v>439</v>
      </c>
      <c r="X78" s="41">
        <v>2017</v>
      </c>
    </row>
    <row r="79" spans="1:24" x14ac:dyDescent="0.3">
      <c r="A79" s="19">
        <v>202</v>
      </c>
      <c r="B79" s="41" t="s">
        <v>284</v>
      </c>
      <c r="C79" s="41">
        <v>267340</v>
      </c>
      <c r="D79" s="41" t="s">
        <v>138</v>
      </c>
      <c r="E79" s="41">
        <v>66</v>
      </c>
      <c r="F79" s="41" t="s">
        <v>40</v>
      </c>
      <c r="G79" s="41"/>
      <c r="H79" s="41"/>
      <c r="I79" s="41"/>
      <c r="J79" s="41"/>
      <c r="K79" s="41"/>
      <c r="L79" s="41"/>
      <c r="M79" s="41"/>
      <c r="N79" s="41" t="s">
        <v>59</v>
      </c>
      <c r="O79" s="41" t="s">
        <v>56</v>
      </c>
      <c r="P79" s="42" t="s">
        <v>478</v>
      </c>
      <c r="Q79" s="41"/>
      <c r="R79" s="41">
        <v>1200</v>
      </c>
      <c r="S79" s="95">
        <v>1200</v>
      </c>
      <c r="T79" s="41">
        <v>8850.0609999999997</v>
      </c>
      <c r="U79" s="41">
        <v>7973.7249999999995</v>
      </c>
      <c r="V79" s="41">
        <v>876.33600000000024</v>
      </c>
      <c r="W79" s="41" t="s">
        <v>439</v>
      </c>
      <c r="X79" s="41">
        <v>2017</v>
      </c>
    </row>
    <row r="80" spans="1:24" x14ac:dyDescent="0.3">
      <c r="A80" s="19">
        <v>203</v>
      </c>
      <c r="B80" s="41" t="s">
        <v>285</v>
      </c>
      <c r="C80" s="41">
        <v>291136</v>
      </c>
      <c r="D80" s="41" t="s">
        <v>52</v>
      </c>
      <c r="E80" s="41">
        <v>71</v>
      </c>
      <c r="F80" s="41" t="s">
        <v>53</v>
      </c>
      <c r="G80" s="41"/>
      <c r="H80" s="41">
        <v>70609700</v>
      </c>
      <c r="I80" s="41"/>
      <c r="J80" s="41" t="s">
        <v>340</v>
      </c>
      <c r="K80" s="41"/>
      <c r="L80" s="41">
        <v>98809542</v>
      </c>
      <c r="M80" s="41"/>
      <c r="N80" s="41" t="s">
        <v>730</v>
      </c>
      <c r="O80" s="41" t="s">
        <v>56</v>
      </c>
      <c r="P80" s="42" t="s">
        <v>478</v>
      </c>
      <c r="Q80" s="41">
        <v>2013</v>
      </c>
      <c r="R80" s="41">
        <v>3500</v>
      </c>
      <c r="S80" s="95">
        <v>3500</v>
      </c>
      <c r="T80" s="41">
        <v>30395</v>
      </c>
      <c r="U80" s="41">
        <v>24745</v>
      </c>
      <c r="V80" s="41">
        <v>5650</v>
      </c>
      <c r="W80" s="41" t="s">
        <v>439</v>
      </c>
      <c r="X80" s="41">
        <v>2017</v>
      </c>
    </row>
    <row r="81" spans="1:24" x14ac:dyDescent="0.3">
      <c r="A81" s="19">
        <v>204</v>
      </c>
      <c r="B81" s="41" t="s">
        <v>286</v>
      </c>
      <c r="C81" s="41">
        <v>299722</v>
      </c>
      <c r="D81" s="41" t="s">
        <v>52</v>
      </c>
      <c r="E81" s="41">
        <v>71</v>
      </c>
      <c r="F81" s="41" t="s">
        <v>53</v>
      </c>
      <c r="G81" s="41"/>
      <c r="H81" s="41">
        <v>71841076</v>
      </c>
      <c r="I81" s="41"/>
      <c r="J81" s="41" t="s">
        <v>341</v>
      </c>
      <c r="K81" s="41"/>
      <c r="L81" s="41">
        <v>29865686</v>
      </c>
      <c r="M81" s="41" t="s">
        <v>334</v>
      </c>
      <c r="N81" s="41" t="s">
        <v>59</v>
      </c>
      <c r="O81" s="41" t="s">
        <v>56</v>
      </c>
      <c r="P81" s="42" t="s">
        <v>45</v>
      </c>
      <c r="Q81" s="41">
        <v>2014</v>
      </c>
      <c r="R81" s="41">
        <v>3356</v>
      </c>
      <c r="S81" s="95">
        <v>3000</v>
      </c>
      <c r="T81" s="41">
        <v>19081.005000000001</v>
      </c>
      <c r="U81" s="41">
        <v>17800</v>
      </c>
      <c r="V81" s="41">
        <v>1281.005000000001</v>
      </c>
      <c r="W81" s="41" t="s">
        <v>439</v>
      </c>
      <c r="X81" s="41">
        <v>2017</v>
      </c>
    </row>
    <row r="82" spans="1:24" x14ac:dyDescent="0.3">
      <c r="A82" s="19">
        <v>205</v>
      </c>
      <c r="B82" s="41" t="s">
        <v>146</v>
      </c>
      <c r="C82" s="41">
        <v>301384</v>
      </c>
      <c r="D82" s="41" t="s">
        <v>52</v>
      </c>
      <c r="E82" s="41">
        <v>71</v>
      </c>
      <c r="F82" s="41" t="s">
        <v>53</v>
      </c>
      <c r="G82" s="41"/>
      <c r="H82" s="41"/>
      <c r="I82" s="41"/>
      <c r="J82" s="41" t="s">
        <v>343</v>
      </c>
      <c r="K82" s="41"/>
      <c r="L82" s="41">
        <v>95480914</v>
      </c>
      <c r="M82" s="41" t="s">
        <v>394</v>
      </c>
      <c r="N82" s="41" t="s">
        <v>69</v>
      </c>
      <c r="O82" s="41" t="s">
        <v>56</v>
      </c>
      <c r="P82" s="42" t="s">
        <v>478</v>
      </c>
      <c r="Q82" s="41"/>
      <c r="R82" s="41">
        <v>5000</v>
      </c>
      <c r="S82" s="95">
        <v>3200</v>
      </c>
      <c r="T82" s="41">
        <v>23522.6</v>
      </c>
      <c r="U82" s="41">
        <v>22563</v>
      </c>
      <c r="V82" s="41">
        <v>959.59999999999854</v>
      </c>
      <c r="W82" s="41" t="s">
        <v>439</v>
      </c>
      <c r="X82" s="41">
        <v>2017</v>
      </c>
    </row>
    <row r="83" spans="1:24" x14ac:dyDescent="0.3">
      <c r="A83" s="19">
        <v>212</v>
      </c>
      <c r="B83" s="41" t="s">
        <v>294</v>
      </c>
      <c r="C83" s="41">
        <v>393330</v>
      </c>
      <c r="D83" s="41" t="s">
        <v>147</v>
      </c>
      <c r="E83" s="41">
        <v>78</v>
      </c>
      <c r="F83" s="41" t="s">
        <v>53</v>
      </c>
      <c r="G83" s="41"/>
      <c r="H83" s="41">
        <v>72399222</v>
      </c>
      <c r="I83" s="41"/>
      <c r="J83" s="41" t="s">
        <v>351</v>
      </c>
      <c r="K83" s="41"/>
      <c r="L83" s="41">
        <v>99246712</v>
      </c>
      <c r="M83" s="41" t="s">
        <v>401</v>
      </c>
      <c r="N83" s="41" t="s">
        <v>59</v>
      </c>
      <c r="O83" s="41" t="s">
        <v>56</v>
      </c>
      <c r="P83" s="42" t="s">
        <v>478</v>
      </c>
      <c r="Q83" s="41">
        <v>2013</v>
      </c>
      <c r="R83" s="41">
        <v>5000</v>
      </c>
      <c r="S83" s="95">
        <v>5000</v>
      </c>
      <c r="T83" s="41">
        <v>28461</v>
      </c>
      <c r="U83" s="41">
        <v>21567</v>
      </c>
      <c r="V83" s="41">
        <v>6894</v>
      </c>
      <c r="W83" s="41" t="s">
        <v>439</v>
      </c>
      <c r="X83" s="41">
        <v>2017</v>
      </c>
    </row>
    <row r="84" spans="1:24" x14ac:dyDescent="0.3">
      <c r="A84" s="19">
        <v>213</v>
      </c>
      <c r="B84" s="41" t="s">
        <v>295</v>
      </c>
      <c r="C84" s="41">
        <v>398410</v>
      </c>
      <c r="D84" s="41" t="s">
        <v>147</v>
      </c>
      <c r="E84" s="41">
        <v>78</v>
      </c>
      <c r="F84" s="41" t="s">
        <v>53</v>
      </c>
      <c r="G84" s="41"/>
      <c r="H84" s="41">
        <v>72200120</v>
      </c>
      <c r="I84" s="41"/>
      <c r="J84" s="41" t="s">
        <v>352</v>
      </c>
      <c r="K84" s="41"/>
      <c r="L84" s="41">
        <v>98703657</v>
      </c>
      <c r="M84" s="41" t="s">
        <v>402</v>
      </c>
      <c r="N84" s="41" t="s">
        <v>66</v>
      </c>
      <c r="O84" s="41" t="s">
        <v>56</v>
      </c>
      <c r="P84" s="42" t="s">
        <v>478</v>
      </c>
      <c r="Q84" s="41">
        <v>2008</v>
      </c>
      <c r="R84" s="41">
        <v>10000</v>
      </c>
      <c r="S84" s="95">
        <v>7000</v>
      </c>
      <c r="T84" s="41">
        <v>0</v>
      </c>
      <c r="U84" s="41">
        <v>0</v>
      </c>
      <c r="V84" s="41">
        <v>0</v>
      </c>
      <c r="W84" s="41" t="s">
        <v>439</v>
      </c>
      <c r="X84" s="41">
        <v>2017</v>
      </c>
    </row>
    <row r="85" spans="1:24" x14ac:dyDescent="0.3">
      <c r="A85" s="19">
        <v>216</v>
      </c>
      <c r="B85" s="41" t="s">
        <v>75</v>
      </c>
      <c r="C85" s="41">
        <v>545852</v>
      </c>
      <c r="D85" s="41" t="s">
        <v>136</v>
      </c>
      <c r="E85" s="41">
        <v>83</v>
      </c>
      <c r="F85" s="41" t="s">
        <v>64</v>
      </c>
      <c r="G85" s="41"/>
      <c r="H85" s="41"/>
      <c r="I85" s="41"/>
      <c r="J85" s="41"/>
      <c r="K85" s="41"/>
      <c r="L85" s="41"/>
      <c r="M85" s="41"/>
      <c r="N85" s="41" t="s">
        <v>59</v>
      </c>
      <c r="O85" s="41" t="s">
        <v>56</v>
      </c>
      <c r="P85" s="42" t="s">
        <v>45</v>
      </c>
      <c r="Q85" s="41">
        <v>2016</v>
      </c>
      <c r="R85" s="41">
        <v>1900</v>
      </c>
      <c r="S85" s="95">
        <v>1900</v>
      </c>
      <c r="T85" s="41">
        <v>9550.2999999999993</v>
      </c>
      <c r="U85" s="41">
        <v>8548</v>
      </c>
      <c r="V85" s="41">
        <v>1002.2999999999993</v>
      </c>
      <c r="W85" s="41" t="s">
        <v>439</v>
      </c>
      <c r="X85" s="41">
        <v>2017</v>
      </c>
    </row>
    <row r="86" spans="1:24" x14ac:dyDescent="0.3">
      <c r="A86" s="19">
        <v>217</v>
      </c>
      <c r="B86" s="41" t="s">
        <v>299</v>
      </c>
      <c r="C86" s="41">
        <v>545861</v>
      </c>
      <c r="D86" s="41" t="s">
        <v>136</v>
      </c>
      <c r="E86" s="41">
        <v>83</v>
      </c>
      <c r="F86" s="41" t="s">
        <v>64</v>
      </c>
      <c r="G86" s="41"/>
      <c r="H86" s="41">
        <v>73233055</v>
      </c>
      <c r="I86" s="41"/>
      <c r="J86" s="41" t="s">
        <v>356</v>
      </c>
      <c r="K86" s="41"/>
      <c r="L86" s="41">
        <v>29395283</v>
      </c>
      <c r="M86" s="41" t="s">
        <v>405</v>
      </c>
      <c r="N86" s="41" t="s">
        <v>59</v>
      </c>
      <c r="O86" s="41" t="s">
        <v>56</v>
      </c>
      <c r="P86" s="42" t="s">
        <v>45</v>
      </c>
      <c r="Q86" s="41">
        <v>2016</v>
      </c>
      <c r="R86" s="41">
        <v>1950</v>
      </c>
      <c r="S86" s="95">
        <v>1950</v>
      </c>
      <c r="T86" s="41">
        <v>19360</v>
      </c>
      <c r="U86" s="41">
        <v>19126</v>
      </c>
      <c r="V86" s="41">
        <v>234</v>
      </c>
      <c r="W86" s="41" t="s">
        <v>439</v>
      </c>
      <c r="X86" s="41">
        <v>2017</v>
      </c>
    </row>
    <row r="87" spans="1:24" x14ac:dyDescent="0.3">
      <c r="A87" s="19">
        <v>218</v>
      </c>
      <c r="B87" s="41" t="s">
        <v>300</v>
      </c>
      <c r="C87" s="41">
        <v>549998</v>
      </c>
      <c r="D87" s="41" t="s">
        <v>136</v>
      </c>
      <c r="E87" s="41">
        <v>83</v>
      </c>
      <c r="F87" s="41" t="s">
        <v>64</v>
      </c>
      <c r="G87" s="41"/>
      <c r="H87" s="41">
        <v>29466924</v>
      </c>
      <c r="I87" s="41"/>
      <c r="J87" s="41" t="s">
        <v>357</v>
      </c>
      <c r="K87" s="41"/>
      <c r="L87" s="41">
        <v>22889534</v>
      </c>
      <c r="M87" s="41" t="s">
        <v>406</v>
      </c>
      <c r="N87" s="41" t="s">
        <v>79</v>
      </c>
      <c r="O87" s="41" t="s">
        <v>56</v>
      </c>
      <c r="P87" s="42" t="s">
        <v>45</v>
      </c>
      <c r="Q87" s="41">
        <v>2013</v>
      </c>
      <c r="R87" s="41">
        <v>4000</v>
      </c>
      <c r="S87" s="95">
        <v>3000</v>
      </c>
      <c r="T87" s="41">
        <v>11809</v>
      </c>
      <c r="U87" s="41">
        <v>11809</v>
      </c>
      <c r="V87" s="41">
        <v>0</v>
      </c>
      <c r="W87" s="41" t="s">
        <v>439</v>
      </c>
      <c r="X87" s="41">
        <v>2017</v>
      </c>
    </row>
    <row r="88" spans="1:24" x14ac:dyDescent="0.3">
      <c r="A88" s="19">
        <v>219</v>
      </c>
      <c r="B88" s="41" t="s">
        <v>301</v>
      </c>
      <c r="C88" s="41">
        <v>574350</v>
      </c>
      <c r="D88" s="41" t="s">
        <v>63</v>
      </c>
      <c r="E88" s="41">
        <v>80</v>
      </c>
      <c r="F88" s="41" t="s">
        <v>64</v>
      </c>
      <c r="G88" s="41"/>
      <c r="H88" s="41">
        <v>29611425</v>
      </c>
      <c r="I88" s="41"/>
      <c r="J88" s="41" t="s">
        <v>358</v>
      </c>
      <c r="K88" s="41"/>
      <c r="L88" s="41">
        <v>29611425</v>
      </c>
      <c r="M88" s="41" t="s">
        <v>407</v>
      </c>
      <c r="N88" s="41" t="s">
        <v>66</v>
      </c>
      <c r="O88" s="41" t="s">
        <v>56</v>
      </c>
      <c r="P88" s="42" t="s">
        <v>45</v>
      </c>
      <c r="Q88" s="41">
        <v>2016</v>
      </c>
      <c r="R88" s="41">
        <v>8800</v>
      </c>
      <c r="S88" s="95">
        <v>6000</v>
      </c>
      <c r="T88" s="41">
        <v>35308</v>
      </c>
      <c r="U88" s="41">
        <v>34333</v>
      </c>
      <c r="V88" s="41">
        <v>975</v>
      </c>
      <c r="W88" s="41" t="s">
        <v>439</v>
      </c>
      <c r="X88" s="41">
        <v>2017</v>
      </c>
    </row>
    <row r="89" spans="1:24" x14ac:dyDescent="0.3">
      <c r="A89" s="19">
        <v>220</v>
      </c>
      <c r="B89" s="41" t="s">
        <v>145</v>
      </c>
      <c r="C89" s="41">
        <v>575225</v>
      </c>
      <c r="D89" s="41" t="s">
        <v>63</v>
      </c>
      <c r="E89" s="41">
        <v>80</v>
      </c>
      <c r="F89" s="41" t="s">
        <v>64</v>
      </c>
      <c r="G89" s="41"/>
      <c r="H89" s="41">
        <v>73103000</v>
      </c>
      <c r="I89" s="41"/>
      <c r="J89" s="41" t="s">
        <v>359</v>
      </c>
      <c r="K89" s="41"/>
      <c r="L89" s="41">
        <v>99800706</v>
      </c>
      <c r="M89" s="41" t="s">
        <v>235</v>
      </c>
      <c r="N89" s="41" t="s">
        <v>50</v>
      </c>
      <c r="O89" s="41" t="s">
        <v>56</v>
      </c>
      <c r="P89" s="42" t="s">
        <v>45</v>
      </c>
      <c r="Q89" s="41">
        <v>2012</v>
      </c>
      <c r="R89" s="41">
        <v>4000</v>
      </c>
      <c r="S89" s="95">
        <v>3600</v>
      </c>
      <c r="T89" s="41">
        <v>14700</v>
      </c>
      <c r="U89" s="41">
        <v>11400</v>
      </c>
      <c r="V89" s="41">
        <v>3300</v>
      </c>
      <c r="W89" s="41" t="s">
        <v>439</v>
      </c>
      <c r="X89" s="41">
        <v>2017</v>
      </c>
    </row>
    <row r="90" spans="1:24" x14ac:dyDescent="0.3">
      <c r="A90" s="19">
        <v>221</v>
      </c>
      <c r="B90" s="41" t="s">
        <v>302</v>
      </c>
      <c r="C90" s="41">
        <v>584340</v>
      </c>
      <c r="D90" s="41" t="s">
        <v>67</v>
      </c>
      <c r="E90" s="41">
        <v>81</v>
      </c>
      <c r="F90" s="41" t="s">
        <v>64</v>
      </c>
      <c r="G90" s="41"/>
      <c r="H90" s="41">
        <v>73410416</v>
      </c>
      <c r="I90" s="41"/>
      <c r="J90" s="41" t="s">
        <v>360</v>
      </c>
      <c r="K90" s="41"/>
      <c r="L90" s="41">
        <v>29509039</v>
      </c>
      <c r="M90" s="41" t="s">
        <v>408</v>
      </c>
      <c r="N90" s="41" t="s">
        <v>69</v>
      </c>
      <c r="O90" s="41" t="s">
        <v>56</v>
      </c>
      <c r="P90" s="42" t="s">
        <v>478</v>
      </c>
      <c r="Q90" s="41">
        <v>2016</v>
      </c>
      <c r="R90" s="41">
        <v>5700</v>
      </c>
      <c r="S90" s="95">
        <v>3200</v>
      </c>
      <c r="T90" s="41">
        <v>43322</v>
      </c>
      <c r="U90" s="41">
        <v>42695</v>
      </c>
      <c r="V90" s="41">
        <v>627</v>
      </c>
      <c r="W90" s="41" t="s">
        <v>439</v>
      </c>
      <c r="X90" s="41">
        <v>2017</v>
      </c>
    </row>
    <row r="91" spans="1:24" x14ac:dyDescent="0.3">
      <c r="A91" s="19">
        <v>222</v>
      </c>
      <c r="B91" s="41" t="s">
        <v>135</v>
      </c>
      <c r="C91" s="41">
        <v>642211</v>
      </c>
      <c r="D91" s="41" t="s">
        <v>71</v>
      </c>
      <c r="E91" s="41">
        <v>82</v>
      </c>
      <c r="F91" s="41" t="s">
        <v>64</v>
      </c>
      <c r="G91" s="41"/>
      <c r="H91" s="41">
        <v>36277000</v>
      </c>
      <c r="I91" s="41"/>
      <c r="J91" s="41" t="s">
        <v>362</v>
      </c>
      <c r="K91" s="41"/>
      <c r="L91" s="41">
        <v>25345652</v>
      </c>
      <c r="M91" s="41" t="s">
        <v>231</v>
      </c>
      <c r="N91" s="41" t="s">
        <v>59</v>
      </c>
      <c r="O91" s="41" t="s">
        <v>56</v>
      </c>
      <c r="P91" s="42" t="s">
        <v>45</v>
      </c>
      <c r="Q91" s="41">
        <v>2014</v>
      </c>
      <c r="R91" s="41">
        <v>2000</v>
      </c>
      <c r="S91" s="95">
        <v>2000</v>
      </c>
      <c r="T91" s="41">
        <v>16152.8</v>
      </c>
      <c r="U91" s="41">
        <v>16048</v>
      </c>
      <c r="V91" s="41">
        <v>104.79999999999927</v>
      </c>
      <c r="W91" s="41" t="s">
        <v>439</v>
      </c>
      <c r="X91" s="41">
        <v>2017</v>
      </c>
    </row>
    <row r="92" spans="1:24" x14ac:dyDescent="0.3">
      <c r="A92" s="19">
        <v>223</v>
      </c>
      <c r="B92" s="41" t="s">
        <v>304</v>
      </c>
      <c r="C92" s="41">
        <v>668380</v>
      </c>
      <c r="D92" s="41" t="s">
        <v>221</v>
      </c>
      <c r="E92" s="41">
        <v>84</v>
      </c>
      <c r="F92" s="41" t="s">
        <v>64</v>
      </c>
      <c r="G92" s="41"/>
      <c r="H92" s="41">
        <v>70242520</v>
      </c>
      <c r="I92" s="41"/>
      <c r="J92" s="41" t="s">
        <v>363</v>
      </c>
      <c r="K92" s="41"/>
      <c r="L92" s="41">
        <v>28826111</v>
      </c>
      <c r="M92" s="41" t="s">
        <v>410</v>
      </c>
      <c r="N92" s="41" t="s">
        <v>73</v>
      </c>
      <c r="O92" s="41" t="s">
        <v>56</v>
      </c>
      <c r="P92" s="42" t="s">
        <v>45</v>
      </c>
      <c r="Q92" s="41">
        <v>2015</v>
      </c>
      <c r="R92" s="41">
        <v>2022</v>
      </c>
      <c r="S92" s="95">
        <v>1850</v>
      </c>
      <c r="T92" s="41">
        <v>12807</v>
      </c>
      <c r="U92" s="41">
        <v>10700</v>
      </c>
      <c r="V92" s="41">
        <v>2107</v>
      </c>
      <c r="W92" s="41" t="s">
        <v>439</v>
      </c>
      <c r="X92" s="41">
        <v>2017</v>
      </c>
    </row>
    <row r="93" spans="1:24" x14ac:dyDescent="0.3">
      <c r="A93" s="19">
        <v>245</v>
      </c>
      <c r="B93" s="41" t="s">
        <v>312</v>
      </c>
      <c r="C93" s="41">
        <v>863481</v>
      </c>
      <c r="D93" s="41" t="s">
        <v>80</v>
      </c>
      <c r="E93" s="41">
        <v>91</v>
      </c>
      <c r="F93" s="41" t="s">
        <v>33</v>
      </c>
      <c r="G93" s="41"/>
      <c r="H93" s="41">
        <v>74107000</v>
      </c>
      <c r="I93" s="41"/>
      <c r="J93" s="41" t="s">
        <v>370</v>
      </c>
      <c r="K93" s="41"/>
      <c r="L93" s="41">
        <v>96389106</v>
      </c>
      <c r="M93" s="41" t="s">
        <v>418</v>
      </c>
      <c r="N93" s="41" t="s">
        <v>66</v>
      </c>
      <c r="O93" s="41" t="s">
        <v>56</v>
      </c>
      <c r="P93" s="42" t="s">
        <v>478</v>
      </c>
      <c r="Q93" s="41">
        <v>2010</v>
      </c>
      <c r="R93" s="41">
        <v>5000</v>
      </c>
      <c r="S93" s="95">
        <v>4500</v>
      </c>
      <c r="T93" s="41">
        <v>31585</v>
      </c>
      <c r="U93" s="41">
        <v>24097</v>
      </c>
      <c r="V93" s="41">
        <v>7488</v>
      </c>
      <c r="W93" s="41" t="s">
        <v>439</v>
      </c>
      <c r="X93" s="41">
        <v>2017</v>
      </c>
    </row>
    <row r="94" spans="1:24" x14ac:dyDescent="0.3">
      <c r="A94" s="19">
        <v>249</v>
      </c>
      <c r="B94" s="41" t="s">
        <v>313</v>
      </c>
      <c r="C94" s="41">
        <v>865350</v>
      </c>
      <c r="D94" s="41" t="s">
        <v>80</v>
      </c>
      <c r="E94" s="41">
        <v>91</v>
      </c>
      <c r="F94" s="41" t="s">
        <v>33</v>
      </c>
      <c r="G94" s="41"/>
      <c r="H94" s="41">
        <v>71268124</v>
      </c>
      <c r="I94" s="41"/>
      <c r="J94" s="41" t="s">
        <v>371</v>
      </c>
      <c r="K94" s="41"/>
      <c r="L94" s="41">
        <v>98748276</v>
      </c>
      <c r="M94" s="41" t="s">
        <v>171</v>
      </c>
      <c r="N94" s="41" t="s">
        <v>69</v>
      </c>
      <c r="O94" s="41" t="s">
        <v>56</v>
      </c>
      <c r="P94" s="42" t="s">
        <v>45</v>
      </c>
      <c r="Q94" s="41">
        <v>2017</v>
      </c>
      <c r="R94" s="41">
        <v>4000</v>
      </c>
      <c r="S94" s="95">
        <v>2000</v>
      </c>
      <c r="T94" s="41">
        <v>8678</v>
      </c>
      <c r="U94" s="41">
        <v>6041</v>
      </c>
      <c r="V94" s="41">
        <v>2637</v>
      </c>
      <c r="W94" s="41" t="s">
        <v>439</v>
      </c>
      <c r="X94" s="41">
        <v>2017</v>
      </c>
    </row>
    <row r="95" spans="1:24" x14ac:dyDescent="0.3">
      <c r="A95" s="19">
        <v>250</v>
      </c>
      <c r="B95" s="41" t="s">
        <v>314</v>
      </c>
      <c r="C95" s="41">
        <v>865480</v>
      </c>
      <c r="D95" s="41" t="s">
        <v>80</v>
      </c>
      <c r="E95" s="41">
        <v>91</v>
      </c>
      <c r="F95" s="41" t="s">
        <v>33</v>
      </c>
      <c r="G95" s="41"/>
      <c r="H95" s="41">
        <v>70020780</v>
      </c>
      <c r="I95" s="41"/>
      <c r="J95" s="41" t="s">
        <v>372</v>
      </c>
      <c r="K95" s="41"/>
      <c r="L95" s="41">
        <v>21854715</v>
      </c>
      <c r="M95" s="41" t="s">
        <v>419</v>
      </c>
      <c r="N95" s="41" t="s">
        <v>69</v>
      </c>
      <c r="O95" s="41" t="s">
        <v>56</v>
      </c>
      <c r="P95" s="42" t="s">
        <v>478</v>
      </c>
      <c r="Q95" s="41">
        <v>2002</v>
      </c>
      <c r="R95" s="41">
        <v>5000</v>
      </c>
      <c r="S95" s="95">
        <v>5000</v>
      </c>
      <c r="T95" s="41">
        <v>31590</v>
      </c>
      <c r="U95" s="41">
        <v>25039</v>
      </c>
      <c r="V95" s="41">
        <v>6551</v>
      </c>
      <c r="W95" s="41" t="s">
        <v>439</v>
      </c>
      <c r="X95" s="41">
        <v>2017</v>
      </c>
    </row>
    <row r="96" spans="1:24" x14ac:dyDescent="0.3">
      <c r="A96" s="19">
        <v>251</v>
      </c>
      <c r="B96" s="41" t="s">
        <v>315</v>
      </c>
      <c r="C96" s="41">
        <v>865540</v>
      </c>
      <c r="D96" s="41" t="s">
        <v>80</v>
      </c>
      <c r="E96" s="41">
        <v>91</v>
      </c>
      <c r="F96" s="41" t="s">
        <v>33</v>
      </c>
      <c r="G96" s="41"/>
      <c r="H96" s="41">
        <v>70020780</v>
      </c>
      <c r="I96" s="41"/>
      <c r="J96" s="41" t="s">
        <v>373</v>
      </c>
      <c r="K96" s="41"/>
      <c r="L96" s="41">
        <v>92216666</v>
      </c>
      <c r="M96" s="41" t="s">
        <v>420</v>
      </c>
      <c r="N96" s="41" t="s">
        <v>69</v>
      </c>
      <c r="O96" s="41" t="s">
        <v>56</v>
      </c>
      <c r="P96" s="42" t="s">
        <v>478</v>
      </c>
      <c r="Q96" s="41">
        <v>2011</v>
      </c>
      <c r="R96" s="41">
        <v>5000</v>
      </c>
      <c r="S96" s="95">
        <v>3000</v>
      </c>
      <c r="T96" s="41">
        <v>21590</v>
      </c>
      <c r="U96" s="41">
        <v>8927</v>
      </c>
      <c r="V96" s="41">
        <v>12663</v>
      </c>
      <c r="W96" s="41" t="s">
        <v>439</v>
      </c>
      <c r="X96" s="41">
        <v>2017</v>
      </c>
    </row>
    <row r="97" spans="1:24" x14ac:dyDescent="0.3">
      <c r="A97" s="19">
        <v>252</v>
      </c>
      <c r="B97" s="41" t="s">
        <v>316</v>
      </c>
      <c r="C97" s="41">
        <v>866135</v>
      </c>
      <c r="D97" s="41" t="s">
        <v>84</v>
      </c>
      <c r="E97" s="41">
        <v>93</v>
      </c>
      <c r="F97" s="41" t="s">
        <v>33</v>
      </c>
      <c r="G97" s="41"/>
      <c r="H97" s="41">
        <v>74469900</v>
      </c>
      <c r="I97" s="41"/>
      <c r="J97" s="41" t="s">
        <v>374</v>
      </c>
      <c r="K97" s="41"/>
      <c r="L97" s="41">
        <v>27210115</v>
      </c>
      <c r="M97" s="41" t="s">
        <v>421</v>
      </c>
      <c r="N97" s="41" t="s">
        <v>79</v>
      </c>
      <c r="O97" s="41" t="s">
        <v>56</v>
      </c>
      <c r="P97" s="42" t="s">
        <v>45</v>
      </c>
      <c r="Q97" s="41">
        <v>2016</v>
      </c>
      <c r="R97" s="41">
        <v>2000</v>
      </c>
      <c r="S97" s="95">
        <v>2000</v>
      </c>
      <c r="T97" s="41">
        <v>8000</v>
      </c>
      <c r="U97" s="41">
        <v>5314</v>
      </c>
      <c r="V97" s="41">
        <v>2686</v>
      </c>
      <c r="W97" s="41" t="s">
        <v>439</v>
      </c>
      <c r="X97" s="41">
        <v>2017</v>
      </c>
    </row>
    <row r="98" spans="1:24" x14ac:dyDescent="0.3">
      <c r="A98" s="19">
        <v>261</v>
      </c>
      <c r="B98" s="41" t="s">
        <v>323</v>
      </c>
      <c r="C98" s="41">
        <v>888421</v>
      </c>
      <c r="D98" s="41" t="s">
        <v>91</v>
      </c>
      <c r="E98" s="41">
        <v>94</v>
      </c>
      <c r="F98" s="41" t="s">
        <v>92</v>
      </c>
      <c r="G98" s="41"/>
      <c r="H98" s="41">
        <v>70015900</v>
      </c>
      <c r="I98" s="41"/>
      <c r="J98" s="41" t="s">
        <v>383</v>
      </c>
      <c r="K98" s="41"/>
      <c r="L98" s="41">
        <v>98772307</v>
      </c>
      <c r="M98" s="41" t="s">
        <v>429</v>
      </c>
      <c r="N98" s="41" t="s">
        <v>55</v>
      </c>
      <c r="O98" s="41" t="s">
        <v>56</v>
      </c>
      <c r="P98" s="42" t="s">
        <v>45</v>
      </c>
      <c r="Q98" s="41">
        <v>2017</v>
      </c>
      <c r="R98" s="41">
        <v>0</v>
      </c>
      <c r="S98" s="95">
        <v>0</v>
      </c>
      <c r="T98" s="41">
        <v>413</v>
      </c>
      <c r="U98" s="41">
        <v>106</v>
      </c>
      <c r="V98" s="41">
        <v>307</v>
      </c>
      <c r="W98" s="41" t="s">
        <v>439</v>
      </c>
      <c r="X98" s="41">
        <v>2017</v>
      </c>
    </row>
    <row r="99" spans="1:24" x14ac:dyDescent="0.3">
      <c r="A99" s="19">
        <v>265</v>
      </c>
      <c r="B99" s="41" t="s">
        <v>326</v>
      </c>
      <c r="C99" s="41">
        <v>888600</v>
      </c>
      <c r="D99" s="41" t="s">
        <v>91</v>
      </c>
      <c r="E99" s="41">
        <v>94</v>
      </c>
      <c r="F99" s="41" t="s">
        <v>92</v>
      </c>
      <c r="G99" s="41"/>
      <c r="H99" s="41">
        <v>75270146</v>
      </c>
      <c r="I99" s="41"/>
      <c r="J99" s="41" t="s">
        <v>387</v>
      </c>
      <c r="K99" s="41"/>
      <c r="L99" s="41">
        <v>27362002</v>
      </c>
      <c r="M99" s="41" t="s">
        <v>432</v>
      </c>
      <c r="N99" s="41" t="s">
        <v>55</v>
      </c>
      <c r="O99" s="41" t="s">
        <v>56</v>
      </c>
      <c r="P99" s="42" t="s">
        <v>45</v>
      </c>
      <c r="Q99" s="41">
        <v>2017</v>
      </c>
      <c r="R99" s="41">
        <v>4400</v>
      </c>
      <c r="S99" s="95">
        <v>4400</v>
      </c>
      <c r="T99" s="41">
        <v>36199.148000000001</v>
      </c>
      <c r="U99" s="41">
        <v>23000</v>
      </c>
      <c r="V99" s="41">
        <v>13199.148000000001</v>
      </c>
      <c r="W99" s="41" t="s">
        <v>439</v>
      </c>
      <c r="X99" s="41">
        <v>2017</v>
      </c>
    </row>
    <row r="100" spans="1:24" x14ac:dyDescent="0.3">
      <c r="A100" s="19">
        <v>267</v>
      </c>
      <c r="B100" s="41" t="s">
        <v>220</v>
      </c>
      <c r="C100" s="41">
        <v>984021</v>
      </c>
      <c r="D100" s="41" t="s">
        <v>221</v>
      </c>
      <c r="E100" s="41">
        <v>84</v>
      </c>
      <c r="F100" s="41" t="s">
        <v>64</v>
      </c>
      <c r="G100" s="41"/>
      <c r="H100" s="41">
        <v>73473433</v>
      </c>
      <c r="I100" s="41"/>
      <c r="J100" s="41" t="s">
        <v>390</v>
      </c>
      <c r="K100" s="41"/>
      <c r="L100" s="41">
        <v>98751825</v>
      </c>
      <c r="M100" s="41" t="s">
        <v>435</v>
      </c>
      <c r="N100" s="41" t="s">
        <v>730</v>
      </c>
      <c r="O100" s="41" t="s">
        <v>56</v>
      </c>
      <c r="P100" s="42" t="s">
        <v>45</v>
      </c>
      <c r="Q100" s="41">
        <v>2016</v>
      </c>
      <c r="R100" s="41">
        <v>5400</v>
      </c>
      <c r="S100" s="95">
        <v>4360</v>
      </c>
      <c r="T100" s="41">
        <v>34574</v>
      </c>
      <c r="U100" s="41">
        <v>28434</v>
      </c>
      <c r="V100" s="41">
        <v>6140</v>
      </c>
      <c r="W100" s="41" t="s">
        <v>439</v>
      </c>
      <c r="X100" s="41">
        <v>2017</v>
      </c>
    </row>
    <row r="101" spans="1:24" x14ac:dyDescent="0.3">
      <c r="A101" s="19">
        <v>269</v>
      </c>
      <c r="B101" s="34" t="s">
        <v>123</v>
      </c>
      <c r="C101" s="34">
        <v>18500</v>
      </c>
      <c r="D101" s="34" t="s">
        <v>39</v>
      </c>
      <c r="E101" s="34">
        <v>60</v>
      </c>
      <c r="F101" s="34" t="s">
        <v>40</v>
      </c>
      <c r="G101" s="34"/>
      <c r="H101" s="34"/>
      <c r="I101" s="34"/>
      <c r="J101" s="34"/>
      <c r="K101" s="34"/>
      <c r="L101" s="34"/>
      <c r="M101" s="34"/>
      <c r="N101" s="34" t="s">
        <v>59</v>
      </c>
      <c r="O101" s="34" t="s">
        <v>56</v>
      </c>
      <c r="P101" s="35" t="s">
        <v>45</v>
      </c>
      <c r="Q101" s="39"/>
      <c r="R101" s="34">
        <v>400</v>
      </c>
      <c r="S101" s="96">
        <v>400</v>
      </c>
      <c r="T101" s="36">
        <v>0</v>
      </c>
      <c r="U101" s="38">
        <v>0</v>
      </c>
      <c r="V101" s="38">
        <f t="shared" ref="V101:V128" si="0">+T101-U101</f>
        <v>0</v>
      </c>
      <c r="W101" s="34" t="s">
        <v>439</v>
      </c>
      <c r="X101" s="34">
        <v>2018</v>
      </c>
    </row>
    <row r="102" spans="1:24" x14ac:dyDescent="0.3">
      <c r="A102" s="19">
        <v>270</v>
      </c>
      <c r="B102" s="34" t="s">
        <v>43</v>
      </c>
      <c r="C102" s="34">
        <v>22250</v>
      </c>
      <c r="D102" s="34" t="s">
        <v>39</v>
      </c>
      <c r="E102" s="34">
        <v>60</v>
      </c>
      <c r="F102" s="34" t="s">
        <v>40</v>
      </c>
      <c r="G102" s="34"/>
      <c r="H102" s="34"/>
      <c r="I102" s="34"/>
      <c r="J102" s="34"/>
      <c r="K102" s="34"/>
      <c r="L102" s="34"/>
      <c r="M102" s="34"/>
      <c r="N102" s="34" t="s">
        <v>446</v>
      </c>
      <c r="O102" s="34" t="s">
        <v>56</v>
      </c>
      <c r="P102" s="35" t="s">
        <v>45</v>
      </c>
      <c r="Q102" s="39"/>
      <c r="R102" s="34">
        <v>120</v>
      </c>
      <c r="S102" s="96">
        <v>120</v>
      </c>
      <c r="T102" s="36">
        <v>399.8922048</v>
      </c>
      <c r="U102" s="38">
        <v>356.15785919999996</v>
      </c>
      <c r="V102" s="38">
        <f t="shared" si="0"/>
        <v>43.73434560000004</v>
      </c>
      <c r="W102" s="34" t="s">
        <v>439</v>
      </c>
      <c r="X102" s="34">
        <v>2018</v>
      </c>
    </row>
    <row r="103" spans="1:24" x14ac:dyDescent="0.3">
      <c r="A103" s="19">
        <v>274</v>
      </c>
      <c r="B103" s="34" t="s">
        <v>127</v>
      </c>
      <c r="C103" s="34">
        <v>80140</v>
      </c>
      <c r="D103" s="34" t="s">
        <v>126</v>
      </c>
      <c r="E103" s="34">
        <v>61</v>
      </c>
      <c r="F103" s="34" t="s">
        <v>40</v>
      </c>
      <c r="G103" s="34"/>
      <c r="H103" s="34"/>
      <c r="I103" s="34"/>
      <c r="J103" s="34"/>
      <c r="K103" s="34"/>
      <c r="L103" s="34"/>
      <c r="M103" s="34"/>
      <c r="N103" s="34" t="s">
        <v>446</v>
      </c>
      <c r="O103" s="34" t="s">
        <v>56</v>
      </c>
      <c r="P103" s="35" t="s">
        <v>45</v>
      </c>
      <c r="Q103" s="39"/>
      <c r="R103" s="34">
        <v>500</v>
      </c>
      <c r="S103" s="96">
        <v>500</v>
      </c>
      <c r="T103" s="36">
        <v>3688.6914239999996</v>
      </c>
      <c r="U103" s="38">
        <v>3448.2792959999997</v>
      </c>
      <c r="V103" s="38">
        <f t="shared" si="0"/>
        <v>240.41212799999994</v>
      </c>
      <c r="W103" s="34" t="s">
        <v>439</v>
      </c>
      <c r="X103" s="34">
        <v>2018</v>
      </c>
    </row>
    <row r="104" spans="1:24" x14ac:dyDescent="0.3">
      <c r="A104" s="19">
        <v>275</v>
      </c>
      <c r="B104" s="34" t="s">
        <v>282</v>
      </c>
      <c r="C104" s="34">
        <v>158540</v>
      </c>
      <c r="D104" s="34" t="s">
        <v>39</v>
      </c>
      <c r="E104" s="34">
        <v>60</v>
      </c>
      <c r="F104" s="34" t="s">
        <v>40</v>
      </c>
      <c r="G104" s="34"/>
      <c r="H104" s="34">
        <v>71382333</v>
      </c>
      <c r="I104" s="34"/>
      <c r="J104" s="34" t="s">
        <v>338</v>
      </c>
      <c r="K104" s="34"/>
      <c r="L104" s="34">
        <v>29933924</v>
      </c>
      <c r="M104" s="34" t="s">
        <v>392</v>
      </c>
      <c r="N104" s="34" t="s">
        <v>59</v>
      </c>
      <c r="O104" s="34" t="s">
        <v>56</v>
      </c>
      <c r="P104" s="35" t="s">
        <v>45</v>
      </c>
      <c r="Q104" s="39">
        <v>2018</v>
      </c>
      <c r="R104" s="34">
        <v>5000</v>
      </c>
      <c r="S104" s="96">
        <v>4528</v>
      </c>
      <c r="T104" s="38">
        <v>24794</v>
      </c>
      <c r="U104" s="36">
        <v>12161</v>
      </c>
      <c r="V104" s="38">
        <f t="shared" si="0"/>
        <v>12633</v>
      </c>
      <c r="W104" s="34" t="s">
        <v>439</v>
      </c>
      <c r="X104" s="34">
        <v>2018</v>
      </c>
    </row>
    <row r="105" spans="1:24" x14ac:dyDescent="0.3">
      <c r="A105" s="19">
        <v>276</v>
      </c>
      <c r="B105" s="34" t="s">
        <v>283</v>
      </c>
      <c r="C105" s="34">
        <v>165140</v>
      </c>
      <c r="D105" s="34" t="s">
        <v>138</v>
      </c>
      <c r="E105" s="34">
        <v>66</v>
      </c>
      <c r="F105" s="34" t="s">
        <v>40</v>
      </c>
      <c r="G105" s="34"/>
      <c r="H105" s="34">
        <v>99849829</v>
      </c>
      <c r="I105" s="34"/>
      <c r="J105" s="34" t="s">
        <v>339</v>
      </c>
      <c r="K105" s="34"/>
      <c r="L105" s="34">
        <v>99849829</v>
      </c>
      <c r="M105" s="34" t="s">
        <v>333</v>
      </c>
      <c r="N105" s="34" t="s">
        <v>59</v>
      </c>
      <c r="O105" s="34" t="s">
        <v>56</v>
      </c>
      <c r="P105" s="35" t="s">
        <v>45</v>
      </c>
      <c r="Q105" s="39"/>
      <c r="R105" s="34">
        <v>1131</v>
      </c>
      <c r="S105" s="96">
        <v>1000</v>
      </c>
      <c r="T105" s="36">
        <v>8446</v>
      </c>
      <c r="U105" s="38">
        <v>6041</v>
      </c>
      <c r="V105" s="38">
        <f t="shared" si="0"/>
        <v>2405</v>
      </c>
      <c r="W105" s="34" t="s">
        <v>439</v>
      </c>
      <c r="X105" s="34">
        <v>2018</v>
      </c>
    </row>
    <row r="106" spans="1:24" x14ac:dyDescent="0.3">
      <c r="A106" s="19">
        <v>279</v>
      </c>
      <c r="B106" s="34" t="s">
        <v>284</v>
      </c>
      <c r="C106" s="34">
        <v>267340</v>
      </c>
      <c r="D106" s="34" t="s">
        <v>138</v>
      </c>
      <c r="E106" s="34">
        <v>66</v>
      </c>
      <c r="F106" s="34" t="s">
        <v>40</v>
      </c>
      <c r="G106" s="34"/>
      <c r="H106" s="34"/>
      <c r="I106" s="34"/>
      <c r="J106" s="34"/>
      <c r="K106" s="34"/>
      <c r="L106" s="34"/>
      <c r="M106" s="34"/>
      <c r="N106" s="34" t="s">
        <v>59</v>
      </c>
      <c r="O106" s="34" t="s">
        <v>56</v>
      </c>
      <c r="P106" s="35" t="s">
        <v>478</v>
      </c>
      <c r="Q106" s="39"/>
      <c r="R106" s="34">
        <v>1200</v>
      </c>
      <c r="S106" s="96">
        <v>1200</v>
      </c>
      <c r="T106" s="36">
        <v>9046.8009999999995</v>
      </c>
      <c r="U106" s="38">
        <v>7931.7189999999991</v>
      </c>
      <c r="V106" s="38">
        <f t="shared" si="0"/>
        <v>1115.0820000000003</v>
      </c>
      <c r="W106" s="34" t="s">
        <v>439</v>
      </c>
      <c r="X106" s="34">
        <v>2018</v>
      </c>
    </row>
    <row r="107" spans="1:24" x14ac:dyDescent="0.3">
      <c r="A107" s="19">
        <v>280</v>
      </c>
      <c r="B107" s="34" t="s">
        <v>285</v>
      </c>
      <c r="C107" s="34">
        <v>291136</v>
      </c>
      <c r="D107" s="34" t="s">
        <v>52</v>
      </c>
      <c r="E107" s="34">
        <v>71</v>
      </c>
      <c r="F107" s="34" t="s">
        <v>53</v>
      </c>
      <c r="G107" s="34"/>
      <c r="H107" s="34">
        <v>70609700</v>
      </c>
      <c r="I107" s="34"/>
      <c r="J107" s="34" t="s">
        <v>340</v>
      </c>
      <c r="K107" s="34"/>
      <c r="L107" s="34">
        <v>98809542</v>
      </c>
      <c r="M107" s="34"/>
      <c r="N107" s="34" t="s">
        <v>730</v>
      </c>
      <c r="O107" s="34" t="s">
        <v>56</v>
      </c>
      <c r="P107" s="35" t="s">
        <v>478</v>
      </c>
      <c r="Q107" s="39">
        <v>2013</v>
      </c>
      <c r="R107" s="34">
        <v>3500</v>
      </c>
      <c r="S107" s="96">
        <v>3500</v>
      </c>
      <c r="T107" s="36">
        <v>30388</v>
      </c>
      <c r="U107" s="38">
        <v>24340</v>
      </c>
      <c r="V107" s="38">
        <f t="shared" si="0"/>
        <v>6048</v>
      </c>
      <c r="W107" s="34" t="s">
        <v>439</v>
      </c>
      <c r="X107" s="34">
        <v>2018</v>
      </c>
    </row>
    <row r="108" spans="1:24" x14ac:dyDescent="0.3">
      <c r="A108" s="19">
        <v>281</v>
      </c>
      <c r="B108" s="34" t="s">
        <v>286</v>
      </c>
      <c r="C108" s="34">
        <v>299722</v>
      </c>
      <c r="D108" s="34" t="s">
        <v>52</v>
      </c>
      <c r="E108" s="34">
        <v>71</v>
      </c>
      <c r="F108" s="34" t="s">
        <v>53</v>
      </c>
      <c r="G108" s="34"/>
      <c r="H108" s="34">
        <v>71841076</v>
      </c>
      <c r="I108" s="34"/>
      <c r="J108" s="34" t="s">
        <v>341</v>
      </c>
      <c r="K108" s="34"/>
      <c r="L108" s="34">
        <v>29865686</v>
      </c>
      <c r="M108" s="34" t="s">
        <v>334</v>
      </c>
      <c r="N108" s="34" t="s">
        <v>59</v>
      </c>
      <c r="O108" s="34" t="s">
        <v>56</v>
      </c>
      <c r="P108" s="35" t="s">
        <v>45</v>
      </c>
      <c r="Q108" s="39">
        <v>2014</v>
      </c>
      <c r="R108" s="34">
        <v>3356</v>
      </c>
      <c r="S108" s="96">
        <v>3000</v>
      </c>
      <c r="T108" s="36">
        <v>21445.388999999999</v>
      </c>
      <c r="U108" s="38">
        <v>20930</v>
      </c>
      <c r="V108" s="38">
        <f t="shared" si="0"/>
        <v>515.38899999999921</v>
      </c>
      <c r="W108" s="34" t="s">
        <v>439</v>
      </c>
      <c r="X108" s="34">
        <v>2018</v>
      </c>
    </row>
    <row r="109" spans="1:24" x14ac:dyDescent="0.3">
      <c r="A109" s="19">
        <v>282</v>
      </c>
      <c r="B109" s="34" t="s">
        <v>192</v>
      </c>
      <c r="C109" s="34">
        <v>300350</v>
      </c>
      <c r="D109" s="34" t="s">
        <v>52</v>
      </c>
      <c r="E109" s="34">
        <v>71</v>
      </c>
      <c r="F109" s="34" t="s">
        <v>53</v>
      </c>
      <c r="G109" s="34"/>
      <c r="H109" s="34">
        <v>72640600</v>
      </c>
      <c r="I109" s="34"/>
      <c r="J109" s="34" t="s">
        <v>342</v>
      </c>
      <c r="K109" s="34"/>
      <c r="L109" s="34">
        <v>93368058</v>
      </c>
      <c r="M109" s="34" t="s">
        <v>393</v>
      </c>
      <c r="N109" s="34" t="s">
        <v>55</v>
      </c>
      <c r="O109" s="34" t="s">
        <v>56</v>
      </c>
      <c r="P109" s="35" t="s">
        <v>45</v>
      </c>
      <c r="Q109" s="39">
        <v>2018</v>
      </c>
      <c r="R109" s="34">
        <v>550</v>
      </c>
      <c r="S109" s="96">
        <v>420</v>
      </c>
      <c r="T109" s="36">
        <v>3004</v>
      </c>
      <c r="U109" s="38">
        <v>2601</v>
      </c>
      <c r="V109" s="38">
        <f t="shared" si="0"/>
        <v>403</v>
      </c>
      <c r="W109" s="34" t="s">
        <v>439</v>
      </c>
      <c r="X109" s="34">
        <v>2018</v>
      </c>
    </row>
    <row r="110" spans="1:24" x14ac:dyDescent="0.3">
      <c r="A110" s="19">
        <v>283</v>
      </c>
      <c r="B110" s="34" t="s">
        <v>146</v>
      </c>
      <c r="C110" s="34">
        <v>301384</v>
      </c>
      <c r="D110" s="34" t="s">
        <v>52</v>
      </c>
      <c r="E110" s="34">
        <v>71</v>
      </c>
      <c r="F110" s="34" t="s">
        <v>53</v>
      </c>
      <c r="G110" s="34"/>
      <c r="H110" s="34"/>
      <c r="I110" s="34"/>
      <c r="J110" s="34" t="s">
        <v>343</v>
      </c>
      <c r="K110" s="34"/>
      <c r="L110" s="34">
        <v>95480914</v>
      </c>
      <c r="M110" s="34" t="s">
        <v>394</v>
      </c>
      <c r="N110" s="34" t="s">
        <v>69</v>
      </c>
      <c r="O110" s="34" t="s">
        <v>56</v>
      </c>
      <c r="P110" s="35" t="s">
        <v>478</v>
      </c>
      <c r="Q110" s="39"/>
      <c r="R110" s="34">
        <v>5000</v>
      </c>
      <c r="S110" s="96">
        <v>3200</v>
      </c>
      <c r="T110" s="38">
        <v>24621</v>
      </c>
      <c r="U110" s="36">
        <v>24618.799999999999</v>
      </c>
      <c r="V110" s="38">
        <f t="shared" si="0"/>
        <v>2.2000000000007276</v>
      </c>
      <c r="W110" s="34" t="s">
        <v>439</v>
      </c>
      <c r="X110" s="34">
        <v>2018</v>
      </c>
    </row>
    <row r="111" spans="1:24" x14ac:dyDescent="0.3">
      <c r="A111" s="19">
        <v>291</v>
      </c>
      <c r="B111" s="34" t="s">
        <v>294</v>
      </c>
      <c r="C111" s="34">
        <v>393330</v>
      </c>
      <c r="D111" s="34" t="s">
        <v>147</v>
      </c>
      <c r="E111" s="34">
        <v>78</v>
      </c>
      <c r="F111" s="34" t="s">
        <v>53</v>
      </c>
      <c r="G111" s="34"/>
      <c r="H111" s="34">
        <v>72399222</v>
      </c>
      <c r="I111" s="34"/>
      <c r="J111" s="34" t="s">
        <v>351</v>
      </c>
      <c r="K111" s="34"/>
      <c r="L111" s="34">
        <v>99246712</v>
      </c>
      <c r="M111" s="34" t="s">
        <v>401</v>
      </c>
      <c r="N111" s="34" t="s">
        <v>59</v>
      </c>
      <c r="O111" s="34" t="s">
        <v>56</v>
      </c>
      <c r="P111" s="35" t="s">
        <v>478</v>
      </c>
      <c r="Q111" s="39">
        <v>2013</v>
      </c>
      <c r="R111" s="34">
        <v>5000</v>
      </c>
      <c r="S111" s="96">
        <v>5000</v>
      </c>
      <c r="T111" s="36">
        <v>30599</v>
      </c>
      <c r="U111" s="38">
        <v>23962</v>
      </c>
      <c r="V111" s="38">
        <f t="shared" si="0"/>
        <v>6637</v>
      </c>
      <c r="W111" s="34" t="s">
        <v>439</v>
      </c>
      <c r="X111" s="34">
        <v>2018</v>
      </c>
    </row>
    <row r="112" spans="1:24" x14ac:dyDescent="0.3">
      <c r="A112" s="19">
        <v>292</v>
      </c>
      <c r="B112" s="34" t="s">
        <v>295</v>
      </c>
      <c r="C112" s="34">
        <v>398410</v>
      </c>
      <c r="D112" s="34" t="s">
        <v>147</v>
      </c>
      <c r="E112" s="34">
        <v>78</v>
      </c>
      <c r="F112" s="34" t="s">
        <v>53</v>
      </c>
      <c r="G112" s="34"/>
      <c r="H112" s="34">
        <v>72200120</v>
      </c>
      <c r="I112" s="34"/>
      <c r="J112" s="34" t="s">
        <v>352</v>
      </c>
      <c r="K112" s="34"/>
      <c r="L112" s="34">
        <v>98703657</v>
      </c>
      <c r="M112" s="34" t="s">
        <v>402</v>
      </c>
      <c r="N112" s="34" t="s">
        <v>66</v>
      </c>
      <c r="O112" s="34" t="s">
        <v>56</v>
      </c>
      <c r="P112" s="35" t="s">
        <v>478</v>
      </c>
      <c r="Q112" s="39">
        <v>2008</v>
      </c>
      <c r="R112" s="34">
        <v>10000</v>
      </c>
      <c r="S112" s="96">
        <v>7000</v>
      </c>
      <c r="T112" s="36">
        <v>59058</v>
      </c>
      <c r="U112" s="38">
        <v>59058</v>
      </c>
      <c r="V112" s="38">
        <f t="shared" si="0"/>
        <v>0</v>
      </c>
      <c r="W112" s="34" t="s">
        <v>439</v>
      </c>
      <c r="X112" s="34">
        <v>2018</v>
      </c>
    </row>
    <row r="113" spans="1:24" x14ac:dyDescent="0.3">
      <c r="A113" s="19">
        <v>296</v>
      </c>
      <c r="B113" s="34" t="s">
        <v>75</v>
      </c>
      <c r="C113" s="34">
        <v>545852</v>
      </c>
      <c r="D113" s="34" t="s">
        <v>136</v>
      </c>
      <c r="E113" s="34">
        <v>83</v>
      </c>
      <c r="F113" s="34" t="s">
        <v>64</v>
      </c>
      <c r="G113" s="34"/>
      <c r="H113" s="34"/>
      <c r="I113" s="34"/>
      <c r="J113" s="34"/>
      <c r="K113" s="34"/>
      <c r="L113" s="34"/>
      <c r="M113" s="34"/>
      <c r="N113" s="34" t="s">
        <v>59</v>
      </c>
      <c r="O113" s="34" t="s">
        <v>56</v>
      </c>
      <c r="P113" s="35" t="s">
        <v>45</v>
      </c>
      <c r="Q113" s="39">
        <v>2016</v>
      </c>
      <c r="R113" s="34">
        <v>1900</v>
      </c>
      <c r="S113" s="96">
        <v>1900</v>
      </c>
      <c r="T113" s="36">
        <v>9664.9035999999996</v>
      </c>
      <c r="U113" s="38">
        <v>8744.6039999999994</v>
      </c>
      <c r="V113" s="38">
        <f t="shared" si="0"/>
        <v>920.29960000000028</v>
      </c>
      <c r="W113" s="34" t="s">
        <v>439</v>
      </c>
      <c r="X113" s="34">
        <v>2018</v>
      </c>
    </row>
    <row r="114" spans="1:24" x14ac:dyDescent="0.3">
      <c r="A114" s="19">
        <v>297</v>
      </c>
      <c r="B114" s="34" t="s">
        <v>299</v>
      </c>
      <c r="C114" s="34">
        <v>545861</v>
      </c>
      <c r="D114" s="34" t="s">
        <v>136</v>
      </c>
      <c r="E114" s="34">
        <v>83</v>
      </c>
      <c r="F114" s="34" t="s">
        <v>64</v>
      </c>
      <c r="G114" s="34"/>
      <c r="H114" s="34">
        <v>73233055</v>
      </c>
      <c r="I114" s="34"/>
      <c r="J114" s="34" t="s">
        <v>356</v>
      </c>
      <c r="K114" s="34"/>
      <c r="L114" s="34">
        <v>29395283</v>
      </c>
      <c r="M114" s="34" t="s">
        <v>405</v>
      </c>
      <c r="N114" s="34" t="s">
        <v>59</v>
      </c>
      <c r="O114" s="34" t="s">
        <v>56</v>
      </c>
      <c r="P114" s="35" t="s">
        <v>45</v>
      </c>
      <c r="Q114" s="39">
        <v>2016</v>
      </c>
      <c r="R114" s="34">
        <v>1950</v>
      </c>
      <c r="S114" s="96">
        <v>1950</v>
      </c>
      <c r="T114" s="36">
        <v>23185</v>
      </c>
      <c r="U114" s="38">
        <v>22362</v>
      </c>
      <c r="V114" s="38">
        <f t="shared" si="0"/>
        <v>823</v>
      </c>
      <c r="W114" s="34" t="s">
        <v>439</v>
      </c>
      <c r="X114" s="34">
        <v>2018</v>
      </c>
    </row>
    <row r="115" spans="1:24" x14ac:dyDescent="0.3">
      <c r="A115" s="19">
        <v>298</v>
      </c>
      <c r="B115" s="34" t="s">
        <v>300</v>
      </c>
      <c r="C115" s="34">
        <v>549998</v>
      </c>
      <c r="D115" s="34" t="s">
        <v>136</v>
      </c>
      <c r="E115" s="34">
        <v>83</v>
      </c>
      <c r="F115" s="34" t="s">
        <v>64</v>
      </c>
      <c r="G115" s="34"/>
      <c r="H115" s="34">
        <v>29466924</v>
      </c>
      <c r="I115" s="34"/>
      <c r="J115" s="34" t="s">
        <v>357</v>
      </c>
      <c r="K115" s="34"/>
      <c r="L115" s="34">
        <v>22889534</v>
      </c>
      <c r="M115" s="34" t="s">
        <v>406</v>
      </c>
      <c r="N115" s="34" t="s">
        <v>79</v>
      </c>
      <c r="O115" s="34" t="s">
        <v>56</v>
      </c>
      <c r="P115" s="35" t="s">
        <v>45</v>
      </c>
      <c r="Q115" s="39">
        <v>2013</v>
      </c>
      <c r="R115" s="34">
        <v>4000</v>
      </c>
      <c r="S115" s="96">
        <v>3000</v>
      </c>
      <c r="T115" s="36">
        <v>22961</v>
      </c>
      <c r="U115" s="38">
        <v>22961</v>
      </c>
      <c r="V115" s="38">
        <f t="shared" si="0"/>
        <v>0</v>
      </c>
      <c r="W115" s="34" t="s">
        <v>439</v>
      </c>
      <c r="X115" s="34">
        <v>2018</v>
      </c>
    </row>
    <row r="116" spans="1:24" x14ac:dyDescent="0.3">
      <c r="A116" s="19">
        <v>299</v>
      </c>
      <c r="B116" s="34" t="s">
        <v>301</v>
      </c>
      <c r="C116" s="34">
        <v>574350</v>
      </c>
      <c r="D116" s="34" t="s">
        <v>63</v>
      </c>
      <c r="E116" s="34">
        <v>80</v>
      </c>
      <c r="F116" s="34" t="s">
        <v>64</v>
      </c>
      <c r="G116" s="34"/>
      <c r="H116" s="34">
        <v>29611425</v>
      </c>
      <c r="I116" s="34"/>
      <c r="J116" s="34" t="s">
        <v>358</v>
      </c>
      <c r="K116" s="34"/>
      <c r="L116" s="34">
        <v>29611425</v>
      </c>
      <c r="M116" s="34" t="s">
        <v>407</v>
      </c>
      <c r="N116" s="34" t="s">
        <v>66</v>
      </c>
      <c r="O116" s="34" t="s">
        <v>56</v>
      </c>
      <c r="P116" s="35" t="s">
        <v>45</v>
      </c>
      <c r="Q116" s="39">
        <v>2016</v>
      </c>
      <c r="R116" s="34">
        <v>8800</v>
      </c>
      <c r="S116" s="96">
        <v>6000</v>
      </c>
      <c r="T116" s="36">
        <v>59794</v>
      </c>
      <c r="U116" s="38">
        <v>45309</v>
      </c>
      <c r="V116" s="38">
        <f t="shared" si="0"/>
        <v>14485</v>
      </c>
      <c r="W116" s="34" t="s">
        <v>439</v>
      </c>
      <c r="X116" s="34">
        <v>2018</v>
      </c>
    </row>
    <row r="117" spans="1:24" x14ac:dyDescent="0.3">
      <c r="A117" s="19">
        <v>300</v>
      </c>
      <c r="B117" s="34" t="s">
        <v>145</v>
      </c>
      <c r="C117" s="34">
        <v>575225</v>
      </c>
      <c r="D117" s="34" t="s">
        <v>63</v>
      </c>
      <c r="E117" s="34">
        <v>80</v>
      </c>
      <c r="F117" s="34" t="s">
        <v>64</v>
      </c>
      <c r="G117" s="34"/>
      <c r="H117" s="34">
        <v>73103000</v>
      </c>
      <c r="I117" s="34"/>
      <c r="J117" s="34" t="s">
        <v>359</v>
      </c>
      <c r="K117" s="34"/>
      <c r="L117" s="34">
        <v>99800706</v>
      </c>
      <c r="M117" s="34" t="s">
        <v>235</v>
      </c>
      <c r="N117" s="34" t="s">
        <v>50</v>
      </c>
      <c r="O117" s="34" t="s">
        <v>56</v>
      </c>
      <c r="P117" s="35" t="s">
        <v>45</v>
      </c>
      <c r="Q117" s="39">
        <v>2012</v>
      </c>
      <c r="R117" s="34">
        <v>4000</v>
      </c>
      <c r="S117" s="96">
        <v>3600</v>
      </c>
      <c r="T117" s="36">
        <v>5900</v>
      </c>
      <c r="U117" s="38">
        <v>4500</v>
      </c>
      <c r="V117" s="38">
        <f t="shared" si="0"/>
        <v>1400</v>
      </c>
      <c r="W117" s="34" t="s">
        <v>439</v>
      </c>
      <c r="X117" s="34">
        <v>2018</v>
      </c>
    </row>
    <row r="118" spans="1:24" x14ac:dyDescent="0.3">
      <c r="A118" s="19">
        <v>301</v>
      </c>
      <c r="B118" s="34" t="s">
        <v>302</v>
      </c>
      <c r="C118" s="34">
        <v>584340</v>
      </c>
      <c r="D118" s="34" t="s">
        <v>67</v>
      </c>
      <c r="E118" s="34">
        <v>81</v>
      </c>
      <c r="F118" s="34" t="s">
        <v>64</v>
      </c>
      <c r="G118" s="34"/>
      <c r="H118" s="34">
        <v>73410416</v>
      </c>
      <c r="I118" s="34"/>
      <c r="J118" s="34" t="s">
        <v>360</v>
      </c>
      <c r="K118" s="34"/>
      <c r="L118" s="34">
        <v>29509039</v>
      </c>
      <c r="M118" s="34" t="s">
        <v>408</v>
      </c>
      <c r="N118" s="34" t="s">
        <v>69</v>
      </c>
      <c r="O118" s="34" t="s">
        <v>56</v>
      </c>
      <c r="P118" s="35" t="s">
        <v>478</v>
      </c>
      <c r="Q118" s="39">
        <v>2016</v>
      </c>
      <c r="R118" s="34">
        <v>5700</v>
      </c>
      <c r="S118" s="96">
        <v>3200</v>
      </c>
      <c r="T118" s="34">
        <v>44400</v>
      </c>
      <c r="U118" s="34">
        <v>34695</v>
      </c>
      <c r="V118" s="38">
        <f t="shared" si="0"/>
        <v>9705</v>
      </c>
      <c r="W118" s="34" t="s">
        <v>439</v>
      </c>
      <c r="X118" s="34">
        <v>2018</v>
      </c>
    </row>
    <row r="119" spans="1:24" x14ac:dyDescent="0.3">
      <c r="A119" s="19">
        <v>303</v>
      </c>
      <c r="B119" s="34" t="s">
        <v>135</v>
      </c>
      <c r="C119" s="34">
        <v>642211</v>
      </c>
      <c r="D119" s="34" t="s">
        <v>71</v>
      </c>
      <c r="E119" s="34">
        <v>82</v>
      </c>
      <c r="F119" s="34" t="s">
        <v>64</v>
      </c>
      <c r="G119" s="34"/>
      <c r="H119" s="34">
        <v>36277000</v>
      </c>
      <c r="I119" s="34"/>
      <c r="J119" s="34" t="s">
        <v>362</v>
      </c>
      <c r="K119" s="34"/>
      <c r="L119" s="34">
        <v>25345652</v>
      </c>
      <c r="M119" s="34" t="s">
        <v>231</v>
      </c>
      <c r="N119" s="34" t="s">
        <v>59</v>
      </c>
      <c r="O119" s="34" t="s">
        <v>56</v>
      </c>
      <c r="P119" s="35" t="s">
        <v>45</v>
      </c>
      <c r="Q119" s="39">
        <v>2014</v>
      </c>
      <c r="R119" s="34">
        <v>2000</v>
      </c>
      <c r="S119" s="96">
        <v>2000</v>
      </c>
      <c r="T119" s="36">
        <v>15237.9</v>
      </c>
      <c r="U119" s="38">
        <v>15177</v>
      </c>
      <c r="V119" s="38">
        <f t="shared" si="0"/>
        <v>60.899999999999636</v>
      </c>
      <c r="W119" s="34" t="s">
        <v>439</v>
      </c>
      <c r="X119" s="34">
        <v>2018</v>
      </c>
    </row>
    <row r="120" spans="1:24" x14ac:dyDescent="0.3">
      <c r="A120" s="19">
        <v>304</v>
      </c>
      <c r="B120" s="34" t="s">
        <v>304</v>
      </c>
      <c r="C120" s="34">
        <v>668380</v>
      </c>
      <c r="D120" s="34" t="s">
        <v>221</v>
      </c>
      <c r="E120" s="34">
        <v>84</v>
      </c>
      <c r="F120" s="34" t="s">
        <v>64</v>
      </c>
      <c r="G120" s="34"/>
      <c r="H120" s="34">
        <v>70242520</v>
      </c>
      <c r="I120" s="34"/>
      <c r="J120" s="34" t="s">
        <v>363</v>
      </c>
      <c r="K120" s="34"/>
      <c r="L120" s="34">
        <v>28826111</v>
      </c>
      <c r="M120" s="34" t="s">
        <v>410</v>
      </c>
      <c r="N120" s="34" t="s">
        <v>73</v>
      </c>
      <c r="O120" s="34" t="s">
        <v>56</v>
      </c>
      <c r="P120" s="35" t="s">
        <v>45</v>
      </c>
      <c r="Q120" s="39">
        <v>2015</v>
      </c>
      <c r="R120" s="34">
        <v>2022</v>
      </c>
      <c r="S120" s="96">
        <v>1850</v>
      </c>
      <c r="T120" s="36">
        <v>11813</v>
      </c>
      <c r="U120" s="38">
        <v>9170</v>
      </c>
      <c r="V120" s="38">
        <f t="shared" si="0"/>
        <v>2643</v>
      </c>
      <c r="W120" s="34" t="s">
        <v>439</v>
      </c>
      <c r="X120" s="34">
        <v>2018</v>
      </c>
    </row>
    <row r="121" spans="1:24" x14ac:dyDescent="0.3">
      <c r="A121" s="19">
        <v>327</v>
      </c>
      <c r="B121" s="34" t="s">
        <v>312</v>
      </c>
      <c r="C121" s="34">
        <v>863481</v>
      </c>
      <c r="D121" s="34" t="s">
        <v>80</v>
      </c>
      <c r="E121" s="34">
        <v>91</v>
      </c>
      <c r="F121" s="34" t="s">
        <v>33</v>
      </c>
      <c r="G121" s="34"/>
      <c r="H121" s="34">
        <v>74107000</v>
      </c>
      <c r="I121" s="34"/>
      <c r="J121" s="34" t="s">
        <v>370</v>
      </c>
      <c r="K121" s="34"/>
      <c r="L121" s="34">
        <v>96389106</v>
      </c>
      <c r="M121" s="34" t="s">
        <v>418</v>
      </c>
      <c r="N121" s="34" t="s">
        <v>66</v>
      </c>
      <c r="O121" s="34" t="s">
        <v>56</v>
      </c>
      <c r="P121" s="35" t="s">
        <v>478</v>
      </c>
      <c r="Q121" s="39">
        <v>2010</v>
      </c>
      <c r="R121" s="34">
        <v>5000</v>
      </c>
      <c r="S121" s="96">
        <v>4500</v>
      </c>
      <c r="T121" s="36">
        <v>32573</v>
      </c>
      <c r="U121" s="38">
        <v>24396</v>
      </c>
      <c r="V121" s="38">
        <f t="shared" si="0"/>
        <v>8177</v>
      </c>
      <c r="W121" s="34" t="s">
        <v>439</v>
      </c>
      <c r="X121" s="34">
        <v>2018</v>
      </c>
    </row>
    <row r="122" spans="1:24" x14ac:dyDescent="0.3">
      <c r="A122" s="19">
        <v>331</v>
      </c>
      <c r="B122" s="34" t="s">
        <v>313</v>
      </c>
      <c r="C122" s="34">
        <v>865350</v>
      </c>
      <c r="D122" s="34" t="s">
        <v>80</v>
      </c>
      <c r="E122" s="34">
        <v>91</v>
      </c>
      <c r="F122" s="34" t="s">
        <v>33</v>
      </c>
      <c r="G122" s="34"/>
      <c r="H122" s="34">
        <v>71268124</v>
      </c>
      <c r="I122" s="34"/>
      <c r="J122" s="34" t="s">
        <v>371</v>
      </c>
      <c r="K122" s="34"/>
      <c r="L122" s="34">
        <v>98748276</v>
      </c>
      <c r="M122" s="34" t="s">
        <v>171</v>
      </c>
      <c r="N122" s="34" t="s">
        <v>69</v>
      </c>
      <c r="O122" s="34" t="s">
        <v>56</v>
      </c>
      <c r="P122" s="35" t="s">
        <v>45</v>
      </c>
      <c r="Q122" s="39">
        <v>2017</v>
      </c>
      <c r="R122" s="34">
        <v>4000</v>
      </c>
      <c r="S122" s="96">
        <v>2000</v>
      </c>
      <c r="T122" s="36">
        <v>8442</v>
      </c>
      <c r="U122" s="38">
        <v>7418</v>
      </c>
      <c r="V122" s="38">
        <f t="shared" si="0"/>
        <v>1024</v>
      </c>
      <c r="W122" s="34" t="s">
        <v>439</v>
      </c>
      <c r="X122" s="34">
        <v>2018</v>
      </c>
    </row>
    <row r="123" spans="1:24" x14ac:dyDescent="0.3">
      <c r="A123" s="19">
        <v>332</v>
      </c>
      <c r="B123" s="34" t="s">
        <v>314</v>
      </c>
      <c r="C123" s="34">
        <v>865480</v>
      </c>
      <c r="D123" s="34" t="s">
        <v>80</v>
      </c>
      <c r="E123" s="34">
        <v>91</v>
      </c>
      <c r="F123" s="34" t="s">
        <v>33</v>
      </c>
      <c r="G123" s="34"/>
      <c r="H123" s="34">
        <v>70020780</v>
      </c>
      <c r="I123" s="34"/>
      <c r="J123" s="34" t="s">
        <v>372</v>
      </c>
      <c r="K123" s="34"/>
      <c r="L123" s="34">
        <v>21854715</v>
      </c>
      <c r="M123" s="34" t="s">
        <v>419</v>
      </c>
      <c r="N123" s="34" t="s">
        <v>69</v>
      </c>
      <c r="O123" s="34" t="s">
        <v>56</v>
      </c>
      <c r="P123" s="35" t="s">
        <v>478</v>
      </c>
      <c r="Q123" s="39">
        <v>2002</v>
      </c>
      <c r="R123" s="34">
        <v>5000</v>
      </c>
      <c r="S123" s="96">
        <v>5000</v>
      </c>
      <c r="T123" s="36">
        <v>33713</v>
      </c>
      <c r="U123" s="38">
        <v>27288</v>
      </c>
      <c r="V123" s="38">
        <f t="shared" si="0"/>
        <v>6425</v>
      </c>
      <c r="W123" s="34" t="s">
        <v>439</v>
      </c>
      <c r="X123" s="34">
        <v>2018</v>
      </c>
    </row>
    <row r="124" spans="1:24" x14ac:dyDescent="0.3">
      <c r="A124" s="19">
        <v>333</v>
      </c>
      <c r="B124" s="34" t="s">
        <v>315</v>
      </c>
      <c r="C124" s="34">
        <v>865540</v>
      </c>
      <c r="D124" s="34" t="s">
        <v>80</v>
      </c>
      <c r="E124" s="34">
        <v>91</v>
      </c>
      <c r="F124" s="34" t="s">
        <v>33</v>
      </c>
      <c r="G124" s="34"/>
      <c r="H124" s="34">
        <v>70020780</v>
      </c>
      <c r="I124" s="34"/>
      <c r="J124" s="34" t="s">
        <v>373</v>
      </c>
      <c r="K124" s="34"/>
      <c r="L124" s="34">
        <v>92216666</v>
      </c>
      <c r="M124" s="34" t="s">
        <v>420</v>
      </c>
      <c r="N124" s="34" t="s">
        <v>69</v>
      </c>
      <c r="O124" s="34" t="s">
        <v>56</v>
      </c>
      <c r="P124" s="35" t="s">
        <v>478</v>
      </c>
      <c r="Q124" s="39">
        <v>2011</v>
      </c>
      <c r="R124" s="34">
        <v>5000</v>
      </c>
      <c r="S124" s="96">
        <v>3000</v>
      </c>
      <c r="T124" s="36">
        <v>22594</v>
      </c>
      <c r="U124" s="38">
        <v>9110</v>
      </c>
      <c r="V124" s="38">
        <f t="shared" si="0"/>
        <v>13484</v>
      </c>
      <c r="W124" s="34" t="s">
        <v>439</v>
      </c>
      <c r="X124" s="34">
        <v>2018</v>
      </c>
    </row>
    <row r="125" spans="1:24" x14ac:dyDescent="0.3">
      <c r="A125" s="19">
        <v>334</v>
      </c>
      <c r="B125" s="34" t="s">
        <v>316</v>
      </c>
      <c r="C125" s="34">
        <v>866135</v>
      </c>
      <c r="D125" s="34" t="s">
        <v>84</v>
      </c>
      <c r="E125" s="34">
        <v>93</v>
      </c>
      <c r="F125" s="34" t="s">
        <v>33</v>
      </c>
      <c r="G125" s="34"/>
      <c r="H125" s="34">
        <v>74469900</v>
      </c>
      <c r="I125" s="34"/>
      <c r="J125" s="34" t="s">
        <v>374</v>
      </c>
      <c r="K125" s="34"/>
      <c r="L125" s="34">
        <v>27210115</v>
      </c>
      <c r="M125" s="34" t="s">
        <v>421</v>
      </c>
      <c r="N125" s="34" t="s">
        <v>79</v>
      </c>
      <c r="O125" s="34" t="s">
        <v>56</v>
      </c>
      <c r="P125" s="35" t="s">
        <v>45</v>
      </c>
      <c r="Q125" s="39">
        <v>2016</v>
      </c>
      <c r="R125" s="34">
        <v>2000</v>
      </c>
      <c r="S125" s="96">
        <v>2000</v>
      </c>
      <c r="T125" s="36">
        <v>10862</v>
      </c>
      <c r="U125" s="38">
        <v>7282</v>
      </c>
      <c r="V125" s="38">
        <f t="shared" si="0"/>
        <v>3580</v>
      </c>
      <c r="W125" s="34" t="s">
        <v>439</v>
      </c>
      <c r="X125" s="34">
        <v>2018</v>
      </c>
    </row>
    <row r="126" spans="1:24" x14ac:dyDescent="0.3">
      <c r="A126" s="19">
        <v>344</v>
      </c>
      <c r="B126" s="34" t="s">
        <v>323</v>
      </c>
      <c r="C126" s="34">
        <v>888421</v>
      </c>
      <c r="D126" s="34" t="s">
        <v>91</v>
      </c>
      <c r="E126" s="34">
        <v>94</v>
      </c>
      <c r="F126" s="34" t="s">
        <v>92</v>
      </c>
      <c r="G126" s="34"/>
      <c r="H126" s="34">
        <v>70015900</v>
      </c>
      <c r="I126" s="34"/>
      <c r="J126" s="34" t="s">
        <v>383</v>
      </c>
      <c r="K126" s="34"/>
      <c r="L126" s="34">
        <v>98772307</v>
      </c>
      <c r="M126" s="34" t="s">
        <v>429</v>
      </c>
      <c r="N126" s="34" t="s">
        <v>55</v>
      </c>
      <c r="O126" s="34" t="s">
        <v>56</v>
      </c>
      <c r="P126" s="35" t="s">
        <v>45</v>
      </c>
      <c r="Q126" s="39">
        <v>2017</v>
      </c>
      <c r="R126" s="34">
        <v>4400</v>
      </c>
      <c r="S126" s="96">
        <v>2500</v>
      </c>
      <c r="T126" s="36">
        <v>9313</v>
      </c>
      <c r="U126" s="38">
        <v>4070</v>
      </c>
      <c r="V126" s="38">
        <f t="shared" si="0"/>
        <v>5243</v>
      </c>
      <c r="W126" s="34" t="s">
        <v>439</v>
      </c>
      <c r="X126" s="34">
        <v>2018</v>
      </c>
    </row>
    <row r="127" spans="1:24" x14ac:dyDescent="0.3">
      <c r="A127" s="19">
        <v>348</v>
      </c>
      <c r="B127" s="34" t="s">
        <v>326</v>
      </c>
      <c r="C127" s="34">
        <v>888600</v>
      </c>
      <c r="D127" s="34" t="s">
        <v>91</v>
      </c>
      <c r="E127" s="34">
        <v>94</v>
      </c>
      <c r="F127" s="34" t="s">
        <v>92</v>
      </c>
      <c r="G127" s="34"/>
      <c r="H127" s="34">
        <v>75270146</v>
      </c>
      <c r="I127" s="34"/>
      <c r="J127" s="34" t="s">
        <v>387</v>
      </c>
      <c r="K127" s="34"/>
      <c r="L127" s="34">
        <v>27362002</v>
      </c>
      <c r="M127" s="34" t="s">
        <v>432</v>
      </c>
      <c r="N127" s="34" t="s">
        <v>55</v>
      </c>
      <c r="O127" s="34" t="s">
        <v>56</v>
      </c>
      <c r="P127" s="35" t="s">
        <v>45</v>
      </c>
      <c r="Q127" s="39">
        <v>2017</v>
      </c>
      <c r="R127" s="34">
        <v>4400</v>
      </c>
      <c r="S127" s="96">
        <v>4400</v>
      </c>
      <c r="T127" s="36">
        <v>28782.799999999999</v>
      </c>
      <c r="U127" s="38">
        <v>14914</v>
      </c>
      <c r="V127" s="38">
        <f t="shared" si="0"/>
        <v>13868.8</v>
      </c>
      <c r="W127" s="34" t="s">
        <v>439</v>
      </c>
      <c r="X127" s="34">
        <v>2018</v>
      </c>
    </row>
    <row r="128" spans="1:24" x14ac:dyDescent="0.3">
      <c r="A128" s="19">
        <v>351</v>
      </c>
      <c r="B128" s="34" t="s">
        <v>220</v>
      </c>
      <c r="C128" s="34">
        <v>984021</v>
      </c>
      <c r="D128" s="34" t="s">
        <v>221</v>
      </c>
      <c r="E128" s="34">
        <v>84</v>
      </c>
      <c r="F128" s="34" t="s">
        <v>64</v>
      </c>
      <c r="G128" s="34"/>
      <c r="H128" s="34">
        <v>73473433</v>
      </c>
      <c r="I128" s="34"/>
      <c r="J128" s="34" t="s">
        <v>390</v>
      </c>
      <c r="K128" s="34"/>
      <c r="L128" s="34">
        <v>98751825</v>
      </c>
      <c r="M128" s="34" t="s">
        <v>435</v>
      </c>
      <c r="N128" s="34" t="s">
        <v>730</v>
      </c>
      <c r="O128" s="34" t="s">
        <v>56</v>
      </c>
      <c r="P128" s="35" t="s">
        <v>45</v>
      </c>
      <c r="Q128" s="39">
        <v>2016</v>
      </c>
      <c r="R128" s="34">
        <v>5400</v>
      </c>
      <c r="S128" s="96">
        <v>4360</v>
      </c>
      <c r="T128" s="36">
        <v>34062</v>
      </c>
      <c r="U128" s="38">
        <v>25980</v>
      </c>
      <c r="V128" s="38">
        <f t="shared" si="0"/>
        <v>8082</v>
      </c>
      <c r="W128" s="34" t="s">
        <v>439</v>
      </c>
      <c r="X128" s="34">
        <v>2018</v>
      </c>
    </row>
    <row r="129" spans="1:24" x14ac:dyDescent="0.3">
      <c r="A129" s="226">
        <v>2</v>
      </c>
      <c r="B129" s="226" t="s">
        <v>477</v>
      </c>
      <c r="C129" s="226">
        <v>291136</v>
      </c>
      <c r="D129" s="226" t="s">
        <v>52</v>
      </c>
      <c r="E129" s="226">
        <v>71</v>
      </c>
      <c r="F129" s="226" t="s">
        <v>53</v>
      </c>
      <c r="G129" s="226"/>
      <c r="H129" s="226"/>
      <c r="I129" s="226"/>
      <c r="J129" s="226"/>
      <c r="K129" s="226"/>
      <c r="L129" s="226"/>
      <c r="M129" s="226"/>
      <c r="N129" s="226" t="s">
        <v>66</v>
      </c>
      <c r="O129" s="226" t="s">
        <v>56</v>
      </c>
      <c r="P129" s="226" t="s">
        <v>478</v>
      </c>
      <c r="Q129" s="230">
        <v>2013</v>
      </c>
      <c r="R129" s="232">
        <v>3500</v>
      </c>
      <c r="S129" s="235">
        <v>3500</v>
      </c>
      <c r="T129" s="226">
        <v>26908</v>
      </c>
      <c r="U129" s="226">
        <v>25473</v>
      </c>
      <c r="V129" s="245">
        <v>1435</v>
      </c>
      <c r="W129" s="226" t="s">
        <v>439</v>
      </c>
      <c r="X129" s="245">
        <v>2019</v>
      </c>
    </row>
    <row r="130" spans="1:24" x14ac:dyDescent="0.3">
      <c r="A130" s="226">
        <v>4</v>
      </c>
      <c r="B130" s="226" t="s">
        <v>479</v>
      </c>
      <c r="C130" s="226">
        <v>297910</v>
      </c>
      <c r="D130" s="226" t="s">
        <v>52</v>
      </c>
      <c r="E130" s="226">
        <v>71</v>
      </c>
      <c r="F130" s="226" t="s">
        <v>53</v>
      </c>
      <c r="G130" s="226"/>
      <c r="H130" s="226"/>
      <c r="I130" s="226"/>
      <c r="J130" s="226"/>
      <c r="K130" s="226"/>
      <c r="L130" s="226"/>
      <c r="M130" s="226"/>
      <c r="N130" s="226" t="s">
        <v>69</v>
      </c>
      <c r="O130" s="226" t="s">
        <v>56</v>
      </c>
      <c r="P130" s="226" t="s">
        <v>45</v>
      </c>
      <c r="Q130" s="230">
        <v>2019</v>
      </c>
      <c r="R130" s="232">
        <v>5000</v>
      </c>
      <c r="S130" s="235">
        <v>5000</v>
      </c>
      <c r="T130" s="226">
        <v>10910</v>
      </c>
      <c r="U130" s="226">
        <v>560</v>
      </c>
      <c r="V130" s="245">
        <v>10350</v>
      </c>
      <c r="W130" s="226" t="s">
        <v>439</v>
      </c>
      <c r="X130" s="226">
        <v>2019</v>
      </c>
    </row>
    <row r="131" spans="1:24" x14ac:dyDescent="0.3">
      <c r="A131" s="226">
        <v>6</v>
      </c>
      <c r="B131" s="226" t="s">
        <v>481</v>
      </c>
      <c r="C131" s="226">
        <v>301384</v>
      </c>
      <c r="D131" s="226" t="s">
        <v>52</v>
      </c>
      <c r="E131" s="226">
        <v>71</v>
      </c>
      <c r="F131" s="226" t="s">
        <v>53</v>
      </c>
      <c r="G131" s="226"/>
      <c r="H131" s="226"/>
      <c r="I131" s="226"/>
      <c r="J131" s="226"/>
      <c r="K131" s="226"/>
      <c r="L131" s="226"/>
      <c r="M131" s="226"/>
      <c r="N131" s="226" t="s">
        <v>69</v>
      </c>
      <c r="O131" s="226" t="s">
        <v>56</v>
      </c>
      <c r="P131" s="226" t="s">
        <v>478</v>
      </c>
      <c r="Q131" s="230">
        <v>2013</v>
      </c>
      <c r="R131" s="232">
        <v>5000</v>
      </c>
      <c r="S131" s="235">
        <v>3000</v>
      </c>
      <c r="T131" s="226">
        <v>25800</v>
      </c>
      <c r="U131" s="226">
        <v>15013</v>
      </c>
      <c r="V131" s="245">
        <v>10787</v>
      </c>
      <c r="W131" s="226" t="s">
        <v>439</v>
      </c>
      <c r="X131" s="226">
        <v>2019</v>
      </c>
    </row>
    <row r="132" spans="1:24" x14ac:dyDescent="0.3">
      <c r="A132" s="226">
        <v>8</v>
      </c>
      <c r="B132" s="226" t="s">
        <v>485</v>
      </c>
      <c r="C132" s="226">
        <v>299722</v>
      </c>
      <c r="D132" s="226" t="s">
        <v>52</v>
      </c>
      <c r="E132" s="226">
        <v>71</v>
      </c>
      <c r="F132" s="226" t="s">
        <v>53</v>
      </c>
      <c r="G132" s="226"/>
      <c r="H132" s="226"/>
      <c r="I132" s="226"/>
      <c r="J132" s="226"/>
      <c r="K132" s="226"/>
      <c r="L132" s="226"/>
      <c r="M132" s="226"/>
      <c r="N132" s="226" t="s">
        <v>59</v>
      </c>
      <c r="O132" s="226" t="s">
        <v>56</v>
      </c>
      <c r="P132" s="226" t="s">
        <v>45</v>
      </c>
      <c r="Q132" s="230">
        <v>2016</v>
      </c>
      <c r="R132" s="232">
        <v>3356</v>
      </c>
      <c r="S132" s="235">
        <v>3200</v>
      </c>
      <c r="T132" s="226">
        <v>19392</v>
      </c>
      <c r="U132" s="226">
        <v>16933</v>
      </c>
      <c r="V132" s="245">
        <v>2459</v>
      </c>
      <c r="W132" s="226" t="s">
        <v>439</v>
      </c>
      <c r="X132" s="226">
        <v>2019</v>
      </c>
    </row>
    <row r="133" spans="1:24" x14ac:dyDescent="0.3">
      <c r="A133" s="226">
        <v>9</v>
      </c>
      <c r="B133" s="226" t="s">
        <v>486</v>
      </c>
      <c r="C133" s="226">
        <v>299722</v>
      </c>
      <c r="D133" s="226" t="s">
        <v>52</v>
      </c>
      <c r="E133" s="226">
        <v>71</v>
      </c>
      <c r="F133" s="226" t="s">
        <v>53</v>
      </c>
      <c r="G133" s="226"/>
      <c r="H133" s="226"/>
      <c r="I133" s="226"/>
      <c r="J133" s="226"/>
      <c r="K133" s="226"/>
      <c r="L133" s="226"/>
      <c r="M133" s="226"/>
      <c r="N133" s="226" t="s">
        <v>59</v>
      </c>
      <c r="O133" s="226" t="s">
        <v>56</v>
      </c>
      <c r="P133" s="226" t="s">
        <v>45</v>
      </c>
      <c r="Q133" s="230">
        <v>2016</v>
      </c>
      <c r="R133" s="232">
        <v>3356</v>
      </c>
      <c r="S133" s="235">
        <v>3200</v>
      </c>
      <c r="T133" s="226">
        <v>19391</v>
      </c>
      <c r="U133" s="226">
        <v>16933</v>
      </c>
      <c r="V133" s="245">
        <v>2458</v>
      </c>
      <c r="W133" s="226" t="s">
        <v>439</v>
      </c>
      <c r="X133" s="226">
        <v>2019</v>
      </c>
    </row>
    <row r="134" spans="1:24" x14ac:dyDescent="0.3">
      <c r="A134" s="226">
        <v>10</v>
      </c>
      <c r="B134" s="226" t="s">
        <v>192</v>
      </c>
      <c r="C134" s="226">
        <v>300350</v>
      </c>
      <c r="D134" s="226" t="s">
        <v>52</v>
      </c>
      <c r="E134" s="226">
        <v>71</v>
      </c>
      <c r="F134" s="226" t="s">
        <v>53</v>
      </c>
      <c r="G134" s="226"/>
      <c r="H134" s="226"/>
      <c r="I134" s="226"/>
      <c r="J134" s="226"/>
      <c r="K134" s="226"/>
      <c r="L134" s="226"/>
      <c r="M134" s="226"/>
      <c r="N134" s="226" t="s">
        <v>55</v>
      </c>
      <c r="O134" s="226" t="s">
        <v>56</v>
      </c>
      <c r="P134" s="226" t="s">
        <v>45</v>
      </c>
      <c r="Q134" s="230">
        <v>2018</v>
      </c>
      <c r="R134" s="232">
        <v>550</v>
      </c>
      <c r="S134" s="235">
        <v>550</v>
      </c>
      <c r="T134" s="226">
        <v>4307</v>
      </c>
      <c r="U134" s="226">
        <v>3330</v>
      </c>
      <c r="V134" s="245">
        <v>977</v>
      </c>
      <c r="W134" s="226" t="s">
        <v>439</v>
      </c>
      <c r="X134" s="226">
        <v>2019</v>
      </c>
    </row>
    <row r="135" spans="1:24" x14ac:dyDescent="0.3">
      <c r="A135" s="226">
        <v>11</v>
      </c>
      <c r="B135" s="226" t="s">
        <v>487</v>
      </c>
      <c r="C135" s="226">
        <v>298622</v>
      </c>
      <c r="D135" s="226" t="s">
        <v>52</v>
      </c>
      <c r="E135" s="226">
        <v>71</v>
      </c>
      <c r="F135" s="226" t="s">
        <v>53</v>
      </c>
      <c r="G135" s="226"/>
      <c r="H135" s="226"/>
      <c r="I135" s="226"/>
      <c r="J135" s="226"/>
      <c r="K135" s="226"/>
      <c r="L135" s="226"/>
      <c r="M135" s="226"/>
      <c r="N135" s="226" t="s">
        <v>55</v>
      </c>
      <c r="O135" s="226" t="s">
        <v>56</v>
      </c>
      <c r="P135" s="226" t="s">
        <v>45</v>
      </c>
      <c r="Q135" s="230">
        <v>2019</v>
      </c>
      <c r="R135" s="232">
        <v>2000</v>
      </c>
      <c r="S135" s="235">
        <v>2000</v>
      </c>
      <c r="T135" s="226">
        <v>8760</v>
      </c>
      <c r="U135" s="226">
        <v>7726</v>
      </c>
      <c r="V135" s="245">
        <v>1034</v>
      </c>
      <c r="W135" s="226" t="s">
        <v>439</v>
      </c>
      <c r="X135" s="226">
        <v>2019</v>
      </c>
    </row>
    <row r="136" spans="1:24" x14ac:dyDescent="0.3">
      <c r="A136" s="226">
        <v>17</v>
      </c>
      <c r="B136" s="226" t="s">
        <v>490</v>
      </c>
      <c r="C136" s="226">
        <v>392400</v>
      </c>
      <c r="D136" s="226" t="s">
        <v>147</v>
      </c>
      <c r="E136" s="226">
        <v>78</v>
      </c>
      <c r="F136" s="226" t="s">
        <v>53</v>
      </c>
      <c r="G136" s="226"/>
      <c r="H136" s="226"/>
      <c r="I136" s="226"/>
      <c r="J136" s="226"/>
      <c r="K136" s="226"/>
      <c r="L136" s="226"/>
      <c r="M136" s="226"/>
      <c r="N136" s="226" t="s">
        <v>59</v>
      </c>
      <c r="O136" s="226" t="s">
        <v>56</v>
      </c>
      <c r="P136" s="226" t="s">
        <v>45</v>
      </c>
      <c r="Q136" s="230">
        <v>2019</v>
      </c>
      <c r="R136" s="232">
        <v>4000</v>
      </c>
      <c r="S136" s="235">
        <v>4000</v>
      </c>
      <c r="T136" s="226">
        <v>7632</v>
      </c>
      <c r="U136" s="226">
        <v>6362</v>
      </c>
      <c r="V136" s="245">
        <v>1270</v>
      </c>
      <c r="W136" s="226" t="s">
        <v>439</v>
      </c>
      <c r="X136" s="226">
        <v>2019</v>
      </c>
    </row>
    <row r="137" spans="1:24" x14ac:dyDescent="0.3">
      <c r="A137" s="226">
        <v>18</v>
      </c>
      <c r="B137" s="226" t="s">
        <v>491</v>
      </c>
      <c r="C137" s="226">
        <v>387370</v>
      </c>
      <c r="D137" s="226" t="s">
        <v>147</v>
      </c>
      <c r="E137" s="226">
        <v>78</v>
      </c>
      <c r="F137" s="226" t="s">
        <v>53</v>
      </c>
      <c r="G137" s="226"/>
      <c r="H137" s="226"/>
      <c r="I137" s="226"/>
      <c r="J137" s="226"/>
      <c r="K137" s="226"/>
      <c r="L137" s="226"/>
      <c r="M137" s="226"/>
      <c r="N137" s="226" t="s">
        <v>59</v>
      </c>
      <c r="O137" s="226" t="s">
        <v>56</v>
      </c>
      <c r="P137" s="226" t="s">
        <v>45</v>
      </c>
      <c r="Q137" s="230">
        <v>2019</v>
      </c>
      <c r="R137" s="232">
        <v>2000</v>
      </c>
      <c r="S137" s="235">
        <v>1700</v>
      </c>
      <c r="T137" s="226">
        <v>4047</v>
      </c>
      <c r="U137" s="226">
        <v>2535</v>
      </c>
      <c r="V137" s="245">
        <v>1512</v>
      </c>
      <c r="W137" s="226" t="s">
        <v>439</v>
      </c>
      <c r="X137" s="226">
        <v>2019</v>
      </c>
    </row>
    <row r="138" spans="1:24" x14ac:dyDescent="0.3">
      <c r="A138" s="226">
        <v>19</v>
      </c>
      <c r="B138" s="226" t="s">
        <v>295</v>
      </c>
      <c r="C138" s="226">
        <v>398410</v>
      </c>
      <c r="D138" s="226" t="s">
        <v>147</v>
      </c>
      <c r="E138" s="226">
        <v>78</v>
      </c>
      <c r="F138" s="226" t="s">
        <v>53</v>
      </c>
      <c r="G138" s="226"/>
      <c r="H138" s="226"/>
      <c r="I138" s="226"/>
      <c r="J138" s="226"/>
      <c r="K138" s="226"/>
      <c r="L138" s="226"/>
      <c r="M138" s="226"/>
      <c r="N138" s="226" t="s">
        <v>66</v>
      </c>
      <c r="O138" s="226" t="s">
        <v>56</v>
      </c>
      <c r="P138" s="226" t="s">
        <v>478</v>
      </c>
      <c r="Q138" s="230">
        <v>2008</v>
      </c>
      <c r="R138" s="232">
        <v>5000</v>
      </c>
      <c r="S138" s="235">
        <v>5000</v>
      </c>
      <c r="T138" s="226">
        <v>36766</v>
      </c>
      <c r="U138" s="226">
        <v>28646</v>
      </c>
      <c r="V138" s="245">
        <v>8120</v>
      </c>
      <c r="W138" s="226" t="s">
        <v>439</v>
      </c>
      <c r="X138" s="226">
        <v>2019</v>
      </c>
    </row>
    <row r="139" spans="1:24" x14ac:dyDescent="0.3">
      <c r="A139" s="226">
        <v>20</v>
      </c>
      <c r="B139" s="226" t="s">
        <v>295</v>
      </c>
      <c r="C139" s="226">
        <v>398411</v>
      </c>
      <c r="D139" s="226" t="s">
        <v>147</v>
      </c>
      <c r="E139" s="226">
        <v>78</v>
      </c>
      <c r="F139" s="226" t="s">
        <v>53</v>
      </c>
      <c r="G139" s="226"/>
      <c r="H139" s="226"/>
      <c r="I139" s="226"/>
      <c r="J139" s="226"/>
      <c r="K139" s="226"/>
      <c r="L139" s="226"/>
      <c r="M139" s="226"/>
      <c r="N139" s="226" t="s">
        <v>66</v>
      </c>
      <c r="O139" s="226" t="s">
        <v>56</v>
      </c>
      <c r="P139" s="226" t="s">
        <v>478</v>
      </c>
      <c r="Q139" s="230">
        <v>2008</v>
      </c>
      <c r="R139" s="232">
        <v>5000</v>
      </c>
      <c r="S139" s="235">
        <v>5000</v>
      </c>
      <c r="T139" s="226">
        <v>26800</v>
      </c>
      <c r="U139" s="226">
        <v>19691</v>
      </c>
      <c r="V139" s="245">
        <v>7109</v>
      </c>
      <c r="W139" s="226" t="s">
        <v>439</v>
      </c>
      <c r="X139" s="226">
        <v>2019</v>
      </c>
    </row>
    <row r="140" spans="1:24" x14ac:dyDescent="0.3">
      <c r="A140" s="226">
        <v>45</v>
      </c>
      <c r="B140" s="226" t="s">
        <v>504</v>
      </c>
      <c r="C140" s="226">
        <v>22250</v>
      </c>
      <c r="D140" s="226" t="s">
        <v>39</v>
      </c>
      <c r="E140" s="226">
        <v>60</v>
      </c>
      <c r="F140" s="226" t="s">
        <v>40</v>
      </c>
      <c r="G140" s="226"/>
      <c r="H140" s="226"/>
      <c r="I140" s="226"/>
      <c r="J140" s="226"/>
      <c r="K140" s="226"/>
      <c r="L140" s="226"/>
      <c r="M140" s="226"/>
      <c r="N140" s="226" t="s">
        <v>42</v>
      </c>
      <c r="O140" s="226" t="s">
        <v>56</v>
      </c>
      <c r="P140" s="226" t="s">
        <v>45</v>
      </c>
      <c r="Q140" s="230">
        <v>2016</v>
      </c>
      <c r="R140" s="232">
        <v>140</v>
      </c>
      <c r="S140" s="235">
        <v>110</v>
      </c>
      <c r="T140" s="226">
        <v>344.35</v>
      </c>
      <c r="U140" s="226">
        <v>342</v>
      </c>
      <c r="V140" s="245">
        <v>2.3500000000000227</v>
      </c>
      <c r="W140" s="226" t="s">
        <v>439</v>
      </c>
      <c r="X140" s="226">
        <v>2019</v>
      </c>
    </row>
    <row r="141" spans="1:24" x14ac:dyDescent="0.3">
      <c r="A141" s="226">
        <v>60</v>
      </c>
      <c r="B141" s="226" t="s">
        <v>510</v>
      </c>
      <c r="C141" s="226">
        <v>225735</v>
      </c>
      <c r="D141" s="226" t="s">
        <v>48</v>
      </c>
      <c r="E141" s="226">
        <v>69</v>
      </c>
      <c r="F141" s="226" t="s">
        <v>40</v>
      </c>
      <c r="G141" s="226"/>
      <c r="H141" s="226"/>
      <c r="I141" s="226"/>
      <c r="J141" s="226"/>
      <c r="K141" s="226"/>
      <c r="L141" s="226"/>
      <c r="M141" s="226"/>
      <c r="N141" s="226" t="s">
        <v>446</v>
      </c>
      <c r="O141" s="226" t="s">
        <v>56</v>
      </c>
      <c r="P141" s="226" t="s">
        <v>45</v>
      </c>
      <c r="Q141" s="230">
        <v>2016</v>
      </c>
      <c r="R141" s="232">
        <v>500</v>
      </c>
      <c r="S141" s="235">
        <v>500</v>
      </c>
      <c r="T141" s="226">
        <v>2587.33</v>
      </c>
      <c r="U141" s="226">
        <v>2587.33</v>
      </c>
      <c r="V141" s="245">
        <v>0</v>
      </c>
      <c r="W141" s="226" t="s">
        <v>439</v>
      </c>
      <c r="X141" s="226">
        <v>2019</v>
      </c>
    </row>
    <row r="142" spans="1:24" x14ac:dyDescent="0.3">
      <c r="A142" s="226">
        <v>63</v>
      </c>
      <c r="B142" s="226" t="s">
        <v>512</v>
      </c>
      <c r="C142" s="226">
        <v>567350</v>
      </c>
      <c r="D142" s="226" t="s">
        <v>138</v>
      </c>
      <c r="E142" s="226">
        <v>66</v>
      </c>
      <c r="F142" s="226" t="s">
        <v>40</v>
      </c>
      <c r="G142" s="226"/>
      <c r="H142" s="226"/>
      <c r="I142" s="226"/>
      <c r="J142" s="226"/>
      <c r="K142" s="226"/>
      <c r="L142" s="226"/>
      <c r="M142" s="226"/>
      <c r="N142" s="226" t="s">
        <v>59</v>
      </c>
      <c r="O142" s="226" t="s">
        <v>56</v>
      </c>
      <c r="P142" s="226" t="s">
        <v>45</v>
      </c>
      <c r="Q142" s="230">
        <v>2015</v>
      </c>
      <c r="R142" s="232">
        <v>2000</v>
      </c>
      <c r="S142" s="235">
        <v>2000</v>
      </c>
      <c r="T142" s="226">
        <v>20678</v>
      </c>
      <c r="U142" s="226">
        <v>20600</v>
      </c>
      <c r="V142" s="245">
        <v>78</v>
      </c>
      <c r="W142" s="226" t="s">
        <v>439</v>
      </c>
      <c r="X142" s="226">
        <v>2019</v>
      </c>
    </row>
    <row r="143" spans="1:24" x14ac:dyDescent="0.3">
      <c r="A143" s="226">
        <v>69</v>
      </c>
      <c r="B143" s="226" t="s">
        <v>517</v>
      </c>
      <c r="C143" s="226">
        <v>545861</v>
      </c>
      <c r="D143" s="226" t="s">
        <v>518</v>
      </c>
      <c r="E143" s="226"/>
      <c r="F143" s="226" t="s">
        <v>64</v>
      </c>
      <c r="G143" s="226"/>
      <c r="H143" s="226"/>
      <c r="I143" s="226"/>
      <c r="J143" s="226"/>
      <c r="K143" s="226"/>
      <c r="L143" s="226"/>
      <c r="M143" s="226"/>
      <c r="N143" s="226" t="s">
        <v>59</v>
      </c>
      <c r="O143" s="226" t="s">
        <v>56</v>
      </c>
      <c r="P143" s="226" t="s">
        <v>45</v>
      </c>
      <c r="Q143" s="230">
        <v>2016</v>
      </c>
      <c r="R143" s="232">
        <v>4000</v>
      </c>
      <c r="S143" s="235">
        <v>4000</v>
      </c>
      <c r="T143" s="226">
        <v>0</v>
      </c>
      <c r="U143" s="226">
        <v>0</v>
      </c>
      <c r="V143" s="245">
        <v>0</v>
      </c>
      <c r="W143" s="226" t="s">
        <v>439</v>
      </c>
      <c r="X143" s="226">
        <v>2019</v>
      </c>
    </row>
    <row r="144" spans="1:24" x14ac:dyDescent="0.3">
      <c r="A144" s="226">
        <v>75</v>
      </c>
      <c r="B144" s="226" t="s">
        <v>283</v>
      </c>
      <c r="C144" s="226">
        <v>165140</v>
      </c>
      <c r="D144" s="226" t="s">
        <v>106</v>
      </c>
      <c r="E144" s="226">
        <v>62</v>
      </c>
      <c r="F144" s="226" t="s">
        <v>40</v>
      </c>
      <c r="G144" s="226"/>
      <c r="H144" s="226"/>
      <c r="I144" s="226"/>
      <c r="J144" s="226"/>
      <c r="K144" s="226"/>
      <c r="L144" s="226"/>
      <c r="M144" s="226"/>
      <c r="N144" s="226" t="s">
        <v>59</v>
      </c>
      <c r="O144" s="226" t="s">
        <v>56</v>
      </c>
      <c r="P144" s="226" t="s">
        <v>45</v>
      </c>
      <c r="Q144" s="230">
        <v>2014</v>
      </c>
      <c r="R144" s="232">
        <v>1131</v>
      </c>
      <c r="S144" s="235">
        <v>1131</v>
      </c>
      <c r="T144" s="226">
        <v>8110</v>
      </c>
      <c r="U144" s="226">
        <v>6569</v>
      </c>
      <c r="V144" s="245">
        <v>1541</v>
      </c>
      <c r="W144" s="226" t="s">
        <v>439</v>
      </c>
      <c r="X144" s="226">
        <v>2019</v>
      </c>
    </row>
    <row r="145" spans="1:24" x14ac:dyDescent="0.3">
      <c r="A145" s="226">
        <v>78</v>
      </c>
      <c r="B145" s="226" t="s">
        <v>145</v>
      </c>
      <c r="C145" s="226">
        <v>564225</v>
      </c>
      <c r="D145" s="226" t="s">
        <v>63</v>
      </c>
      <c r="E145" s="226">
        <v>80</v>
      </c>
      <c r="F145" s="226" t="s">
        <v>64</v>
      </c>
      <c r="G145" s="226"/>
      <c r="H145" s="226"/>
      <c r="I145" s="226"/>
      <c r="J145" s="226"/>
      <c r="K145" s="226"/>
      <c r="L145" s="226"/>
      <c r="M145" s="226"/>
      <c r="N145" s="226" t="s">
        <v>42</v>
      </c>
      <c r="O145" s="226" t="s">
        <v>56</v>
      </c>
      <c r="P145" s="226" t="s">
        <v>45</v>
      </c>
      <c r="Q145" s="230">
        <v>2013</v>
      </c>
      <c r="R145" s="232">
        <v>4400</v>
      </c>
      <c r="S145" s="235">
        <v>1500</v>
      </c>
      <c r="T145" s="226">
        <v>16328</v>
      </c>
      <c r="U145" s="226">
        <v>11983</v>
      </c>
      <c r="V145" s="245">
        <v>4345</v>
      </c>
      <c r="W145" s="226" t="s">
        <v>439</v>
      </c>
      <c r="X145" s="226">
        <v>2019</v>
      </c>
    </row>
    <row r="146" spans="1:24" x14ac:dyDescent="0.3">
      <c r="A146" s="226">
        <v>80</v>
      </c>
      <c r="B146" s="226" t="s">
        <v>301</v>
      </c>
      <c r="C146" s="226">
        <v>574350</v>
      </c>
      <c r="D146" s="226" t="s">
        <v>63</v>
      </c>
      <c r="E146" s="226">
        <v>80</v>
      </c>
      <c r="F146" s="226" t="s">
        <v>64</v>
      </c>
      <c r="G146" s="226"/>
      <c r="H146" s="226"/>
      <c r="I146" s="226"/>
      <c r="J146" s="226"/>
      <c r="K146" s="226"/>
      <c r="L146" s="226"/>
      <c r="M146" s="226"/>
      <c r="N146" s="226" t="s">
        <v>66</v>
      </c>
      <c r="O146" s="226" t="s">
        <v>56</v>
      </c>
      <c r="P146" s="226" t="s">
        <v>45</v>
      </c>
      <c r="Q146" s="230">
        <v>2017</v>
      </c>
      <c r="R146" s="232">
        <v>8800</v>
      </c>
      <c r="S146" s="235">
        <v>8800</v>
      </c>
      <c r="T146" s="226">
        <v>43212</v>
      </c>
      <c r="U146" s="226">
        <v>37103</v>
      </c>
      <c r="V146" s="245">
        <v>6109</v>
      </c>
      <c r="W146" s="226" t="s">
        <v>439</v>
      </c>
      <c r="X146" s="226">
        <v>2019</v>
      </c>
    </row>
    <row r="147" spans="1:24" x14ac:dyDescent="0.3">
      <c r="A147" s="226">
        <v>83</v>
      </c>
      <c r="B147" s="226" t="s">
        <v>302</v>
      </c>
      <c r="C147" s="226">
        <v>584340</v>
      </c>
      <c r="D147" s="226" t="s">
        <v>67</v>
      </c>
      <c r="E147" s="226">
        <v>81</v>
      </c>
      <c r="F147" s="226" t="s">
        <v>64</v>
      </c>
      <c r="G147" s="226"/>
      <c r="H147" s="226"/>
      <c r="I147" s="226"/>
      <c r="J147" s="226"/>
      <c r="K147" s="226"/>
      <c r="L147" s="226"/>
      <c r="M147" s="226"/>
      <c r="N147" s="226" t="s">
        <v>69</v>
      </c>
      <c r="O147" s="226" t="s">
        <v>56</v>
      </c>
      <c r="P147" s="226" t="s">
        <v>478</v>
      </c>
      <c r="Q147" s="230">
        <v>2013</v>
      </c>
      <c r="R147" s="232">
        <v>5700</v>
      </c>
      <c r="S147" s="235">
        <v>5700</v>
      </c>
      <c r="T147" s="226">
        <v>40935</v>
      </c>
      <c r="U147" s="226">
        <v>24448</v>
      </c>
      <c r="V147" s="245">
        <v>16487</v>
      </c>
      <c r="W147" s="226" t="s">
        <v>439</v>
      </c>
      <c r="X147" s="226">
        <v>2019</v>
      </c>
    </row>
    <row r="148" spans="1:24" x14ac:dyDescent="0.3">
      <c r="A148" s="226">
        <v>89</v>
      </c>
      <c r="B148" s="226" t="s">
        <v>135</v>
      </c>
      <c r="C148" s="226">
        <v>642211</v>
      </c>
      <c r="D148" s="226" t="s">
        <v>71</v>
      </c>
      <c r="E148" s="226">
        <v>82</v>
      </c>
      <c r="F148" s="226" t="s">
        <v>64</v>
      </c>
      <c r="G148" s="226"/>
      <c r="H148" s="226"/>
      <c r="I148" s="226"/>
      <c r="J148" s="226"/>
      <c r="K148" s="226"/>
      <c r="L148" s="226"/>
      <c r="M148" s="226"/>
      <c r="N148" s="226" t="s">
        <v>59</v>
      </c>
      <c r="O148" s="226" t="s">
        <v>56</v>
      </c>
      <c r="P148" s="226" t="s">
        <v>45</v>
      </c>
      <c r="Q148" s="230">
        <v>2018</v>
      </c>
      <c r="R148" s="232">
        <v>4000</v>
      </c>
      <c r="S148" s="235">
        <v>3700</v>
      </c>
      <c r="T148" s="226">
        <v>13381</v>
      </c>
      <c r="U148" s="226">
        <v>13253</v>
      </c>
      <c r="V148" s="245">
        <v>128</v>
      </c>
      <c r="W148" s="226" t="s">
        <v>439</v>
      </c>
      <c r="X148" s="226">
        <v>2019</v>
      </c>
    </row>
    <row r="149" spans="1:24" x14ac:dyDescent="0.3">
      <c r="A149" s="226">
        <v>91</v>
      </c>
      <c r="B149" s="226" t="s">
        <v>531</v>
      </c>
      <c r="C149" s="226">
        <v>668380</v>
      </c>
      <c r="D149" s="226" t="s">
        <v>71</v>
      </c>
      <c r="E149" s="226">
        <v>82</v>
      </c>
      <c r="F149" s="226" t="s">
        <v>64</v>
      </c>
      <c r="G149" s="226"/>
      <c r="H149" s="226"/>
      <c r="I149" s="226"/>
      <c r="J149" s="226"/>
      <c r="K149" s="226"/>
      <c r="L149" s="226"/>
      <c r="M149" s="226"/>
      <c r="N149" s="226" t="s">
        <v>73</v>
      </c>
      <c r="O149" s="226" t="s">
        <v>56</v>
      </c>
      <c r="P149" s="226" t="s">
        <v>45</v>
      </c>
      <c r="Q149" s="230">
        <v>2019</v>
      </c>
      <c r="R149" s="232">
        <v>2000</v>
      </c>
      <c r="S149" s="235">
        <v>1800</v>
      </c>
      <c r="T149" s="226">
        <v>10413</v>
      </c>
      <c r="U149">
        <v>8249.9789999999994</v>
      </c>
      <c r="V149" s="245">
        <v>2163.0210000000006</v>
      </c>
      <c r="W149" s="226" t="s">
        <v>439</v>
      </c>
      <c r="X149" s="226">
        <v>2019</v>
      </c>
    </row>
    <row r="150" spans="1:24" x14ac:dyDescent="0.3">
      <c r="A150" s="226">
        <v>98</v>
      </c>
      <c r="B150" s="226" t="s">
        <v>538</v>
      </c>
      <c r="C150" s="226">
        <v>673680</v>
      </c>
      <c r="D150" s="226" t="s">
        <v>113</v>
      </c>
      <c r="E150" s="226"/>
      <c r="F150" s="226" t="s">
        <v>64</v>
      </c>
      <c r="G150" s="226"/>
      <c r="H150" s="226"/>
      <c r="I150" s="226"/>
      <c r="J150" s="226"/>
      <c r="K150" s="226"/>
      <c r="L150" s="226"/>
      <c r="M150" s="226"/>
      <c r="N150" s="226" t="s">
        <v>59</v>
      </c>
      <c r="O150" s="226" t="s">
        <v>56</v>
      </c>
      <c r="P150" s="226" t="s">
        <v>45</v>
      </c>
      <c r="Q150" s="230">
        <v>1980</v>
      </c>
      <c r="R150" s="232">
        <v>1200</v>
      </c>
      <c r="S150" s="235">
        <v>1180</v>
      </c>
      <c r="T150" s="226">
        <v>0</v>
      </c>
      <c r="U150" s="226">
        <v>0</v>
      </c>
      <c r="V150" s="245">
        <v>0</v>
      </c>
      <c r="W150" s="226" t="s">
        <v>439</v>
      </c>
      <c r="X150" s="226">
        <v>2019</v>
      </c>
    </row>
    <row r="151" spans="1:24" x14ac:dyDescent="0.3">
      <c r="A151" s="226">
        <v>112</v>
      </c>
      <c r="B151" s="226" t="s">
        <v>545</v>
      </c>
      <c r="C151" s="226">
        <v>628050</v>
      </c>
      <c r="D151" s="226" t="s">
        <v>221</v>
      </c>
      <c r="E151" s="226">
        <v>84</v>
      </c>
      <c r="F151" s="226" t="s">
        <v>64</v>
      </c>
      <c r="G151" s="226"/>
      <c r="H151" s="226"/>
      <c r="I151" s="226"/>
      <c r="J151" s="226"/>
      <c r="K151" s="226"/>
      <c r="L151" s="226"/>
      <c r="M151" s="226"/>
      <c r="N151" s="226" t="s">
        <v>730</v>
      </c>
      <c r="O151" s="226" t="s">
        <v>56</v>
      </c>
      <c r="P151" s="226" t="s">
        <v>45</v>
      </c>
      <c r="Q151" s="230">
        <v>2019</v>
      </c>
      <c r="R151" s="232">
        <v>5400</v>
      </c>
      <c r="S151" s="235">
        <v>5400</v>
      </c>
      <c r="T151" s="226">
        <v>29131</v>
      </c>
      <c r="U151" s="226">
        <v>21253</v>
      </c>
      <c r="V151" s="245">
        <v>7878</v>
      </c>
      <c r="W151" s="226" t="s">
        <v>439</v>
      </c>
      <c r="X151" s="226">
        <v>2019</v>
      </c>
    </row>
    <row r="152" spans="1:24" x14ac:dyDescent="0.3">
      <c r="A152" s="226">
        <v>152</v>
      </c>
      <c r="B152" s="226" t="s">
        <v>567</v>
      </c>
      <c r="C152" s="226">
        <v>865540</v>
      </c>
      <c r="D152" s="226" t="s">
        <v>562</v>
      </c>
      <c r="E152" s="226">
        <v>91</v>
      </c>
      <c r="F152" s="226" t="s">
        <v>33</v>
      </c>
      <c r="G152" s="226"/>
      <c r="H152" s="226"/>
      <c r="I152" s="226"/>
      <c r="J152" s="226"/>
      <c r="K152" s="226"/>
      <c r="L152" s="226"/>
      <c r="M152" s="226"/>
      <c r="N152" s="226" t="s">
        <v>69</v>
      </c>
      <c r="O152" s="226" t="s">
        <v>56</v>
      </c>
      <c r="P152" s="226" t="s">
        <v>478</v>
      </c>
      <c r="Q152" s="230">
        <v>2019</v>
      </c>
      <c r="R152" s="232">
        <v>5000</v>
      </c>
      <c r="S152" s="235">
        <v>3000</v>
      </c>
      <c r="T152" s="226">
        <v>18679</v>
      </c>
      <c r="U152" s="226">
        <v>7781</v>
      </c>
      <c r="V152" s="245">
        <v>10898</v>
      </c>
      <c r="W152" s="226" t="s">
        <v>439</v>
      </c>
      <c r="X152" s="226">
        <v>2019</v>
      </c>
    </row>
    <row r="153" spans="1:24" x14ac:dyDescent="0.3">
      <c r="A153" s="226">
        <v>191</v>
      </c>
      <c r="B153" s="226" t="s">
        <v>590</v>
      </c>
      <c r="C153" s="226">
        <v>832900</v>
      </c>
      <c r="D153" s="226" t="s">
        <v>581</v>
      </c>
      <c r="E153" s="226">
        <v>93</v>
      </c>
      <c r="F153" s="226" t="s">
        <v>33</v>
      </c>
      <c r="G153" s="226"/>
      <c r="H153" s="226"/>
      <c r="I153" s="226"/>
      <c r="J153" s="226"/>
      <c r="K153" s="226"/>
      <c r="L153" s="226"/>
      <c r="M153" s="226"/>
      <c r="N153" s="226" t="s">
        <v>59</v>
      </c>
      <c r="O153" s="226" t="s">
        <v>56</v>
      </c>
      <c r="P153" s="226" t="s">
        <v>45</v>
      </c>
      <c r="Q153" s="230">
        <v>2017</v>
      </c>
      <c r="R153" s="232">
        <v>2200</v>
      </c>
      <c r="S153" s="235">
        <v>1900</v>
      </c>
      <c r="T153" s="226">
        <v>11160.231</v>
      </c>
      <c r="U153" s="226">
        <v>8385.93</v>
      </c>
      <c r="V153" s="245">
        <v>2774.3009999999995</v>
      </c>
      <c r="W153" s="226" t="s">
        <v>439</v>
      </c>
      <c r="X153" s="226">
        <v>2019</v>
      </c>
    </row>
    <row r="154" spans="1:24" x14ac:dyDescent="0.3">
      <c r="A154" s="226">
        <v>213</v>
      </c>
      <c r="B154" s="226" t="s">
        <v>609</v>
      </c>
      <c r="C154" s="226">
        <v>901690</v>
      </c>
      <c r="D154" s="226" t="s">
        <v>605</v>
      </c>
      <c r="E154" s="226">
        <v>94</v>
      </c>
      <c r="F154" s="226" t="s">
        <v>92</v>
      </c>
      <c r="G154" s="226"/>
      <c r="H154" s="226"/>
      <c r="I154" s="226"/>
      <c r="J154" s="226"/>
      <c r="K154" s="226"/>
      <c r="L154" s="226"/>
      <c r="M154" s="226"/>
      <c r="N154" s="226" t="s">
        <v>55</v>
      </c>
      <c r="O154" s="226" t="s">
        <v>56</v>
      </c>
      <c r="P154" s="226" t="s">
        <v>45</v>
      </c>
      <c r="Q154" s="230">
        <v>2018</v>
      </c>
      <c r="R154" s="232">
        <v>4400</v>
      </c>
      <c r="S154" s="235">
        <v>4000</v>
      </c>
      <c r="T154" s="226">
        <v>29534.6</v>
      </c>
      <c r="U154" s="226">
        <v>26123.200000000001</v>
      </c>
      <c r="V154" s="245">
        <v>3411.3999999999978</v>
      </c>
      <c r="W154" s="226" t="s">
        <v>439</v>
      </c>
      <c r="X154" s="226">
        <v>2019</v>
      </c>
    </row>
    <row r="155" spans="1:24" x14ac:dyDescent="0.3">
      <c r="A155" s="226">
        <v>216</v>
      </c>
      <c r="B155" s="226" t="s">
        <v>610</v>
      </c>
      <c r="C155" s="226">
        <v>901330</v>
      </c>
      <c r="D155" s="226" t="s">
        <v>605</v>
      </c>
      <c r="E155" s="226">
        <v>94</v>
      </c>
      <c r="F155" s="226" t="s">
        <v>92</v>
      </c>
      <c r="G155" s="226"/>
      <c r="H155" s="226"/>
      <c r="I155" s="226"/>
      <c r="J155" s="226"/>
      <c r="K155" s="226"/>
      <c r="L155" s="226"/>
      <c r="M155" s="226"/>
      <c r="N155" s="226" t="s">
        <v>79</v>
      </c>
      <c r="O155" s="226" t="s">
        <v>56</v>
      </c>
      <c r="P155" s="226" t="s">
        <v>45</v>
      </c>
      <c r="Q155" s="230">
        <v>2015</v>
      </c>
      <c r="R155" s="232">
        <v>4400</v>
      </c>
      <c r="S155" s="235">
        <v>3500</v>
      </c>
      <c r="T155" s="226">
        <v>19545.759999999998</v>
      </c>
      <c r="U155" s="226">
        <v>10459.200000000001</v>
      </c>
      <c r="V155" s="245">
        <v>9086.5599999999977</v>
      </c>
      <c r="W155" s="226" t="s">
        <v>439</v>
      </c>
      <c r="X155" s="226">
        <v>2019</v>
      </c>
    </row>
    <row r="156" spans="1:24" x14ac:dyDescent="0.3">
      <c r="A156" s="226">
        <v>317</v>
      </c>
      <c r="B156" s="226" t="s">
        <v>668</v>
      </c>
      <c r="C156" s="226">
        <v>103360</v>
      </c>
      <c r="D156" s="226" t="s">
        <v>669</v>
      </c>
      <c r="E156" s="226"/>
      <c r="F156" s="226" t="s">
        <v>40</v>
      </c>
      <c r="G156" s="226"/>
      <c r="H156" s="226"/>
      <c r="I156" s="226"/>
      <c r="J156" s="226"/>
      <c r="K156" s="226"/>
      <c r="L156" s="226"/>
      <c r="M156" s="226"/>
      <c r="N156" s="226" t="s">
        <v>55</v>
      </c>
      <c r="O156" s="226" t="s">
        <v>56</v>
      </c>
      <c r="P156" s="226" t="s">
        <v>45</v>
      </c>
      <c r="Q156" s="230">
        <v>2016</v>
      </c>
      <c r="R156" s="232">
        <v>793</v>
      </c>
      <c r="S156" s="235">
        <v>793</v>
      </c>
      <c r="T156" s="226">
        <v>0</v>
      </c>
      <c r="U156" s="226">
        <v>0</v>
      </c>
      <c r="V156" s="245">
        <v>0</v>
      </c>
      <c r="W156" s="226" t="s">
        <v>439</v>
      </c>
      <c r="X156" s="226">
        <v>2019</v>
      </c>
    </row>
    <row r="157" spans="1:24" x14ac:dyDescent="0.3">
      <c r="A157" s="226">
        <v>321</v>
      </c>
      <c r="B157" s="226" t="s">
        <v>673</v>
      </c>
      <c r="C157" s="226">
        <v>115720</v>
      </c>
      <c r="D157" s="226" t="s">
        <v>106</v>
      </c>
      <c r="E157" s="226">
        <v>62</v>
      </c>
      <c r="F157" s="226" t="s">
        <v>40</v>
      </c>
      <c r="G157" s="226"/>
      <c r="H157" s="226"/>
      <c r="I157" s="226"/>
      <c r="J157" s="226"/>
      <c r="K157" s="226"/>
      <c r="L157" s="226"/>
      <c r="M157" s="226"/>
      <c r="N157" s="226" t="s">
        <v>55</v>
      </c>
      <c r="O157" s="226" t="s">
        <v>56</v>
      </c>
      <c r="P157" s="226" t="s">
        <v>45</v>
      </c>
      <c r="Q157" s="230">
        <v>2021</v>
      </c>
      <c r="R157" s="232">
        <v>800</v>
      </c>
      <c r="S157" s="235">
        <v>800</v>
      </c>
      <c r="T157" s="226">
        <v>0</v>
      </c>
      <c r="U157" s="226">
        <v>0</v>
      </c>
      <c r="V157" s="245">
        <v>0</v>
      </c>
      <c r="W157" s="226" t="s">
        <v>439</v>
      </c>
      <c r="X157" s="226">
        <v>2019</v>
      </c>
    </row>
    <row r="158" spans="1:24" x14ac:dyDescent="0.3">
      <c r="A158" s="226">
        <v>2</v>
      </c>
      <c r="B158" s="226" t="s">
        <v>477</v>
      </c>
      <c r="C158" s="226">
        <v>291136</v>
      </c>
      <c r="D158" s="226" t="s">
        <v>52</v>
      </c>
      <c r="E158" s="226">
        <v>71</v>
      </c>
      <c r="F158" s="226" t="s">
        <v>53</v>
      </c>
      <c r="G158" s="226"/>
      <c r="H158" s="226"/>
      <c r="I158" s="226"/>
      <c r="J158" s="226"/>
      <c r="K158" s="226"/>
      <c r="L158" s="226"/>
      <c r="M158" s="226"/>
      <c r="N158" s="226" t="s">
        <v>66</v>
      </c>
      <c r="O158" s="226" t="s">
        <v>56</v>
      </c>
      <c r="P158" s="226" t="s">
        <v>478</v>
      </c>
      <c r="Q158" s="230">
        <v>2013</v>
      </c>
      <c r="R158" s="232">
        <v>3500</v>
      </c>
      <c r="S158" s="235">
        <v>3500</v>
      </c>
      <c r="T158" s="226">
        <v>26908</v>
      </c>
      <c r="U158" s="226">
        <v>25473</v>
      </c>
      <c r="V158" s="245">
        <v>1435</v>
      </c>
      <c r="W158" s="226" t="s">
        <v>439</v>
      </c>
      <c r="X158" s="226">
        <v>2020</v>
      </c>
    </row>
    <row r="159" spans="1:24" x14ac:dyDescent="0.3">
      <c r="A159" s="226">
        <v>3</v>
      </c>
      <c r="B159" s="226" t="s">
        <v>697</v>
      </c>
      <c r="C159" s="226">
        <v>291394</v>
      </c>
      <c r="D159" s="226" t="s">
        <v>52</v>
      </c>
      <c r="E159" s="226">
        <v>71</v>
      </c>
      <c r="F159" s="226" t="s">
        <v>53</v>
      </c>
      <c r="G159" s="226"/>
      <c r="H159" s="226"/>
      <c r="I159" s="226"/>
      <c r="J159" s="226"/>
      <c r="K159" s="226"/>
      <c r="L159" s="226"/>
      <c r="M159" s="226"/>
      <c r="N159" s="226" t="s">
        <v>66</v>
      </c>
      <c r="O159" s="226" t="s">
        <v>56</v>
      </c>
      <c r="P159" s="226" t="s">
        <v>478</v>
      </c>
      <c r="Q159" s="230">
        <v>2021</v>
      </c>
      <c r="R159" s="232">
        <v>5000</v>
      </c>
      <c r="S159" s="235">
        <v>4000</v>
      </c>
      <c r="T159" s="226">
        <v>0</v>
      </c>
      <c r="U159" s="226">
        <v>0</v>
      </c>
      <c r="V159" s="245">
        <v>0</v>
      </c>
      <c r="W159" s="226" t="s">
        <v>439</v>
      </c>
      <c r="X159" s="226">
        <v>2020</v>
      </c>
    </row>
    <row r="160" spans="1:24" x14ac:dyDescent="0.3">
      <c r="A160" s="226">
        <v>4</v>
      </c>
      <c r="B160" s="226" t="s">
        <v>479</v>
      </c>
      <c r="C160" s="226">
        <v>297910</v>
      </c>
      <c r="D160" s="226" t="s">
        <v>52</v>
      </c>
      <c r="E160" s="226">
        <v>71</v>
      </c>
      <c r="F160" s="226" t="s">
        <v>53</v>
      </c>
      <c r="G160" s="226"/>
      <c r="H160" s="226"/>
      <c r="I160" s="226"/>
      <c r="J160" s="226"/>
      <c r="K160" s="226"/>
      <c r="L160" s="226"/>
      <c r="M160" s="226"/>
      <c r="N160" s="226" t="s">
        <v>69</v>
      </c>
      <c r="O160" s="226" t="s">
        <v>56</v>
      </c>
      <c r="P160" s="226" t="s">
        <v>45</v>
      </c>
      <c r="Q160" s="230">
        <v>2019</v>
      </c>
      <c r="R160" s="232">
        <v>5000</v>
      </c>
      <c r="S160" s="235">
        <v>5000</v>
      </c>
      <c r="T160" s="226">
        <v>10910</v>
      </c>
      <c r="U160" s="226">
        <v>560</v>
      </c>
      <c r="V160" s="245">
        <v>10350</v>
      </c>
      <c r="W160" s="226" t="s">
        <v>439</v>
      </c>
      <c r="X160" s="226">
        <v>2020</v>
      </c>
    </row>
    <row r="161" spans="1:24" x14ac:dyDescent="0.3">
      <c r="A161" s="226">
        <v>6</v>
      </c>
      <c r="B161" s="226" t="s">
        <v>481</v>
      </c>
      <c r="C161" s="226">
        <v>301384</v>
      </c>
      <c r="D161" s="226" t="s">
        <v>52</v>
      </c>
      <c r="E161" s="226">
        <v>71</v>
      </c>
      <c r="F161" s="226" t="s">
        <v>53</v>
      </c>
      <c r="G161" s="226"/>
      <c r="H161" s="226"/>
      <c r="I161" s="226"/>
      <c r="J161" s="226"/>
      <c r="K161" s="226"/>
      <c r="L161" s="226"/>
      <c r="M161" s="226"/>
      <c r="N161" s="226" t="s">
        <v>69</v>
      </c>
      <c r="O161" s="226" t="s">
        <v>56</v>
      </c>
      <c r="P161" s="226" t="s">
        <v>478</v>
      </c>
      <c r="Q161" s="230">
        <v>2013</v>
      </c>
      <c r="R161" s="232">
        <v>5000</v>
      </c>
      <c r="S161" s="235">
        <v>3000</v>
      </c>
      <c r="T161" s="226">
        <v>25800</v>
      </c>
      <c r="U161" s="226">
        <v>15013</v>
      </c>
      <c r="V161" s="245">
        <v>10787</v>
      </c>
      <c r="W161" s="226" t="s">
        <v>439</v>
      </c>
      <c r="X161" s="226">
        <v>2020</v>
      </c>
    </row>
    <row r="162" spans="1:24" x14ac:dyDescent="0.3">
      <c r="A162" s="226">
        <v>8</v>
      </c>
      <c r="B162" s="226" t="s">
        <v>485</v>
      </c>
      <c r="C162" s="226">
        <v>299722</v>
      </c>
      <c r="D162" s="226" t="s">
        <v>52</v>
      </c>
      <c r="E162" s="226">
        <v>71</v>
      </c>
      <c r="F162" s="226" t="s">
        <v>53</v>
      </c>
      <c r="G162" s="226"/>
      <c r="H162" s="226"/>
      <c r="I162" s="226"/>
      <c r="J162" s="226"/>
      <c r="K162" s="226"/>
      <c r="L162" s="226"/>
      <c r="M162" s="226"/>
      <c r="N162" s="226" t="s">
        <v>59</v>
      </c>
      <c r="O162" s="226" t="s">
        <v>56</v>
      </c>
      <c r="P162" s="226" t="s">
        <v>45</v>
      </c>
      <c r="Q162" s="230">
        <v>2016</v>
      </c>
      <c r="R162" s="232">
        <v>3356</v>
      </c>
      <c r="S162" s="235">
        <v>3200</v>
      </c>
      <c r="T162" s="226">
        <v>19392</v>
      </c>
      <c r="U162" s="226">
        <v>16933</v>
      </c>
      <c r="V162" s="245">
        <v>2459</v>
      </c>
      <c r="W162" s="226" t="s">
        <v>439</v>
      </c>
      <c r="X162" s="226">
        <v>2020</v>
      </c>
    </row>
    <row r="163" spans="1:24" x14ac:dyDescent="0.3">
      <c r="A163" s="226">
        <v>9</v>
      </c>
      <c r="B163" s="226" t="s">
        <v>486</v>
      </c>
      <c r="C163" s="226">
        <v>299722</v>
      </c>
      <c r="D163" s="226" t="s">
        <v>52</v>
      </c>
      <c r="E163" s="226">
        <v>71</v>
      </c>
      <c r="F163" s="226" t="s">
        <v>53</v>
      </c>
      <c r="G163" s="226"/>
      <c r="H163" s="226"/>
      <c r="I163" s="226"/>
      <c r="J163" s="226"/>
      <c r="K163" s="226"/>
      <c r="L163" s="226"/>
      <c r="M163" s="226"/>
      <c r="N163" s="226" t="s">
        <v>59</v>
      </c>
      <c r="O163" s="226" t="s">
        <v>56</v>
      </c>
      <c r="P163" s="226" t="s">
        <v>45</v>
      </c>
      <c r="Q163" s="230">
        <v>2016</v>
      </c>
      <c r="R163" s="232">
        <v>3356</v>
      </c>
      <c r="S163" s="235">
        <v>3200</v>
      </c>
      <c r="T163" s="226">
        <v>19391</v>
      </c>
      <c r="U163" s="226">
        <v>16933</v>
      </c>
      <c r="V163" s="245">
        <v>2458</v>
      </c>
      <c r="W163" s="226" t="s">
        <v>439</v>
      </c>
      <c r="X163" s="226">
        <v>2020</v>
      </c>
    </row>
    <row r="164" spans="1:24" x14ac:dyDescent="0.3">
      <c r="A164" s="226">
        <v>10</v>
      </c>
      <c r="B164" s="226" t="s">
        <v>192</v>
      </c>
      <c r="C164" s="226">
        <v>300350</v>
      </c>
      <c r="D164" s="226" t="s">
        <v>52</v>
      </c>
      <c r="E164" s="226">
        <v>71</v>
      </c>
      <c r="F164" s="226" t="s">
        <v>53</v>
      </c>
      <c r="G164" s="226"/>
      <c r="H164" s="226"/>
      <c r="I164" s="226"/>
      <c r="J164" s="226"/>
      <c r="K164" s="226"/>
      <c r="L164" s="226"/>
      <c r="M164" s="226"/>
      <c r="N164" s="226" t="s">
        <v>55</v>
      </c>
      <c r="O164" s="226" t="s">
        <v>56</v>
      </c>
      <c r="P164" s="226" t="s">
        <v>45</v>
      </c>
      <c r="Q164" s="230">
        <v>2018</v>
      </c>
      <c r="R164" s="232">
        <v>550</v>
      </c>
      <c r="S164" s="235">
        <v>550</v>
      </c>
      <c r="T164" s="226">
        <v>4307</v>
      </c>
      <c r="U164" s="226">
        <v>3330</v>
      </c>
      <c r="V164" s="245">
        <v>977</v>
      </c>
      <c r="W164" s="226" t="s">
        <v>439</v>
      </c>
      <c r="X164" s="226">
        <v>2020</v>
      </c>
    </row>
    <row r="165" spans="1:24" x14ac:dyDescent="0.3">
      <c r="A165" s="226">
        <v>11</v>
      </c>
      <c r="B165" s="226" t="s">
        <v>487</v>
      </c>
      <c r="C165" s="226">
        <v>298622</v>
      </c>
      <c r="D165" s="226" t="s">
        <v>52</v>
      </c>
      <c r="E165" s="226">
        <v>71</v>
      </c>
      <c r="F165" s="226" t="s">
        <v>53</v>
      </c>
      <c r="G165" s="226"/>
      <c r="H165" s="226"/>
      <c r="I165" s="226"/>
      <c r="J165" s="226"/>
      <c r="K165" s="226"/>
      <c r="L165" s="226"/>
      <c r="M165" s="226"/>
      <c r="N165" s="226" t="s">
        <v>55</v>
      </c>
      <c r="O165" s="226" t="s">
        <v>56</v>
      </c>
      <c r="P165" s="226" t="s">
        <v>45</v>
      </c>
      <c r="Q165" s="230">
        <v>2019</v>
      </c>
      <c r="R165" s="232">
        <v>2000</v>
      </c>
      <c r="S165" s="235">
        <v>2000</v>
      </c>
      <c r="T165" s="226">
        <v>8760</v>
      </c>
      <c r="U165" s="226">
        <v>7726</v>
      </c>
      <c r="V165" s="245">
        <v>1034</v>
      </c>
      <c r="W165" s="226" t="s">
        <v>439</v>
      </c>
      <c r="X165" s="226">
        <v>2020</v>
      </c>
    </row>
    <row r="166" spans="1:24" x14ac:dyDescent="0.3">
      <c r="A166" s="226">
        <v>17</v>
      </c>
      <c r="B166" s="226" t="s">
        <v>490</v>
      </c>
      <c r="C166" s="226">
        <v>392400</v>
      </c>
      <c r="D166" s="226" t="s">
        <v>147</v>
      </c>
      <c r="E166" s="226">
        <v>78</v>
      </c>
      <c r="F166" s="226" t="s">
        <v>53</v>
      </c>
      <c r="G166" s="226"/>
      <c r="H166" s="226"/>
      <c r="I166" s="226"/>
      <c r="J166" s="226"/>
      <c r="K166" s="226"/>
      <c r="L166" s="226"/>
      <c r="M166" s="226"/>
      <c r="N166" s="226" t="s">
        <v>59</v>
      </c>
      <c r="O166" s="226" t="s">
        <v>56</v>
      </c>
      <c r="P166" s="226" t="s">
        <v>45</v>
      </c>
      <c r="Q166" s="230">
        <v>2019</v>
      </c>
      <c r="R166" s="232">
        <v>4000</v>
      </c>
      <c r="S166" s="235">
        <v>4000</v>
      </c>
      <c r="T166" s="226">
        <v>7632</v>
      </c>
      <c r="U166" s="226">
        <v>6362</v>
      </c>
      <c r="V166" s="245">
        <v>1270</v>
      </c>
      <c r="W166" s="226" t="s">
        <v>439</v>
      </c>
      <c r="X166" s="226">
        <v>2020</v>
      </c>
    </row>
    <row r="167" spans="1:24" x14ac:dyDescent="0.3">
      <c r="A167" s="226">
        <v>18</v>
      </c>
      <c r="B167" s="226" t="s">
        <v>491</v>
      </c>
      <c r="C167" s="226">
        <v>387370</v>
      </c>
      <c r="D167" s="226" t="s">
        <v>147</v>
      </c>
      <c r="E167" s="226">
        <v>78</v>
      </c>
      <c r="F167" s="226" t="s">
        <v>53</v>
      </c>
      <c r="G167" s="226"/>
      <c r="H167" s="226"/>
      <c r="I167" s="226"/>
      <c r="J167" s="226"/>
      <c r="K167" s="226"/>
      <c r="L167" s="226"/>
      <c r="M167" s="226"/>
      <c r="N167" s="226" t="s">
        <v>59</v>
      </c>
      <c r="O167" s="226" t="s">
        <v>56</v>
      </c>
      <c r="P167" s="226" t="s">
        <v>45</v>
      </c>
      <c r="Q167" s="230">
        <v>2019</v>
      </c>
      <c r="R167" s="232">
        <v>2000</v>
      </c>
      <c r="S167" s="235">
        <v>1700</v>
      </c>
      <c r="T167" s="226">
        <v>4047</v>
      </c>
      <c r="U167" s="226">
        <v>2535</v>
      </c>
      <c r="V167" s="245">
        <v>1512</v>
      </c>
      <c r="W167" s="226" t="s">
        <v>439</v>
      </c>
      <c r="X167" s="226">
        <v>2020</v>
      </c>
    </row>
    <row r="168" spans="1:24" x14ac:dyDescent="0.3">
      <c r="A168" s="226">
        <v>19</v>
      </c>
      <c r="B168" s="226" t="s">
        <v>295</v>
      </c>
      <c r="C168" s="226">
        <v>398410</v>
      </c>
      <c r="D168" s="226" t="s">
        <v>147</v>
      </c>
      <c r="E168" s="226">
        <v>78</v>
      </c>
      <c r="F168" s="226" t="s">
        <v>53</v>
      </c>
      <c r="G168" s="226"/>
      <c r="H168" s="226"/>
      <c r="I168" s="226"/>
      <c r="J168" s="226"/>
      <c r="K168" s="226"/>
      <c r="L168" s="226"/>
      <c r="M168" s="226"/>
      <c r="N168" s="226" t="s">
        <v>66</v>
      </c>
      <c r="O168" s="226" t="s">
        <v>56</v>
      </c>
      <c r="P168" s="226" t="s">
        <v>478</v>
      </c>
      <c r="Q168" s="230">
        <v>2008</v>
      </c>
      <c r="R168" s="232">
        <v>5000</v>
      </c>
      <c r="S168" s="235">
        <v>5000</v>
      </c>
      <c r="T168" s="226">
        <v>36766</v>
      </c>
      <c r="U168" s="226">
        <v>28646</v>
      </c>
      <c r="V168" s="245">
        <v>8120</v>
      </c>
      <c r="W168" s="226" t="s">
        <v>439</v>
      </c>
      <c r="X168" s="226">
        <v>2020</v>
      </c>
    </row>
    <row r="169" spans="1:24" x14ac:dyDescent="0.3">
      <c r="A169" s="226">
        <v>20</v>
      </c>
      <c r="B169" s="226" t="s">
        <v>295</v>
      </c>
      <c r="C169" s="226">
        <v>398411</v>
      </c>
      <c r="D169" s="226" t="s">
        <v>147</v>
      </c>
      <c r="E169" s="226">
        <v>78</v>
      </c>
      <c r="F169" s="226" t="s">
        <v>53</v>
      </c>
      <c r="G169" s="226"/>
      <c r="H169" s="226"/>
      <c r="I169" s="226"/>
      <c r="J169" s="226"/>
      <c r="K169" s="226"/>
      <c r="L169" s="226"/>
      <c r="M169" s="226"/>
      <c r="N169" s="226" t="s">
        <v>66</v>
      </c>
      <c r="O169" s="226" t="s">
        <v>56</v>
      </c>
      <c r="P169" s="226" t="s">
        <v>478</v>
      </c>
      <c r="Q169" s="230">
        <v>2008</v>
      </c>
      <c r="R169" s="232">
        <v>5000</v>
      </c>
      <c r="S169" s="235">
        <v>5000</v>
      </c>
      <c r="T169" s="226">
        <v>26800</v>
      </c>
      <c r="U169" s="226">
        <v>19691</v>
      </c>
      <c r="V169" s="245">
        <v>7109</v>
      </c>
      <c r="W169" s="226" t="s">
        <v>439</v>
      </c>
      <c r="X169" s="226">
        <v>2020</v>
      </c>
    </row>
    <row r="170" spans="1:24" x14ac:dyDescent="0.3">
      <c r="A170" s="226">
        <v>21</v>
      </c>
      <c r="B170" s="226" t="s">
        <v>698</v>
      </c>
      <c r="C170" s="226">
        <v>379041</v>
      </c>
      <c r="D170" s="226" t="s">
        <v>101</v>
      </c>
      <c r="E170" s="226">
        <v>77</v>
      </c>
      <c r="F170" s="226" t="s">
        <v>53</v>
      </c>
      <c r="G170" s="226"/>
      <c r="H170" s="226"/>
      <c r="I170" s="226"/>
      <c r="J170" s="226"/>
      <c r="K170" s="226"/>
      <c r="L170" s="226"/>
      <c r="M170" s="226"/>
      <c r="N170" s="226" t="s">
        <v>59</v>
      </c>
      <c r="O170" s="226" t="s">
        <v>56</v>
      </c>
      <c r="P170" s="226" t="s">
        <v>45</v>
      </c>
      <c r="Q170" s="230">
        <v>2020</v>
      </c>
      <c r="R170" s="232">
        <v>1202</v>
      </c>
      <c r="S170" s="235">
        <v>980</v>
      </c>
      <c r="T170" s="226">
        <v>0</v>
      </c>
      <c r="U170" s="226">
        <v>0</v>
      </c>
      <c r="V170" s="245">
        <v>0</v>
      </c>
      <c r="W170" s="226" t="s">
        <v>439</v>
      </c>
      <c r="X170" s="226">
        <v>2020</v>
      </c>
    </row>
    <row r="171" spans="1:24" x14ac:dyDescent="0.3">
      <c r="A171" s="226">
        <v>45</v>
      </c>
      <c r="B171" s="226" t="s">
        <v>504</v>
      </c>
      <c r="C171" s="226">
        <v>22250</v>
      </c>
      <c r="D171" s="226" t="s">
        <v>39</v>
      </c>
      <c r="E171" s="226">
        <v>60</v>
      </c>
      <c r="F171" s="226" t="s">
        <v>40</v>
      </c>
      <c r="G171" s="226"/>
      <c r="H171" s="226"/>
      <c r="I171" s="226"/>
      <c r="J171" s="226"/>
      <c r="K171" s="226"/>
      <c r="L171" s="226"/>
      <c r="M171" s="226"/>
      <c r="N171" s="226" t="s">
        <v>42</v>
      </c>
      <c r="O171" s="226" t="s">
        <v>56</v>
      </c>
      <c r="P171" s="226" t="s">
        <v>45</v>
      </c>
      <c r="Q171" s="230">
        <v>2016</v>
      </c>
      <c r="R171" s="232">
        <v>140</v>
      </c>
      <c r="S171" s="235">
        <v>110</v>
      </c>
      <c r="T171" s="226">
        <v>344.35</v>
      </c>
      <c r="U171" s="226">
        <v>342</v>
      </c>
      <c r="V171" s="245">
        <v>2.3500000000000227</v>
      </c>
      <c r="W171" s="226" t="s">
        <v>439</v>
      </c>
      <c r="X171" s="226">
        <v>2020</v>
      </c>
    </row>
    <row r="172" spans="1:24" x14ac:dyDescent="0.3">
      <c r="A172" s="226">
        <v>60</v>
      </c>
      <c r="B172" s="226" t="s">
        <v>510</v>
      </c>
      <c r="C172" s="226">
        <v>225735</v>
      </c>
      <c r="D172" s="226" t="s">
        <v>48</v>
      </c>
      <c r="E172" s="226">
        <v>69</v>
      </c>
      <c r="F172" s="226" t="s">
        <v>40</v>
      </c>
      <c r="G172" s="226"/>
      <c r="H172" s="226"/>
      <c r="I172" s="226"/>
      <c r="J172" s="226"/>
      <c r="K172" s="226"/>
      <c r="L172" s="226"/>
      <c r="M172" s="226"/>
      <c r="N172" s="226" t="s">
        <v>446</v>
      </c>
      <c r="O172" s="226" t="s">
        <v>56</v>
      </c>
      <c r="P172" s="226" t="s">
        <v>45</v>
      </c>
      <c r="Q172" s="230">
        <v>2016</v>
      </c>
      <c r="R172" s="232">
        <v>500</v>
      </c>
      <c r="S172" s="235">
        <v>500</v>
      </c>
      <c r="T172" s="226">
        <v>2587.33</v>
      </c>
      <c r="U172" s="226">
        <v>2587.33</v>
      </c>
      <c r="V172" s="245">
        <v>0</v>
      </c>
      <c r="W172" s="226" t="s">
        <v>439</v>
      </c>
      <c r="X172" s="226">
        <v>2020</v>
      </c>
    </row>
    <row r="173" spans="1:24" x14ac:dyDescent="0.3">
      <c r="A173" s="226">
        <v>62</v>
      </c>
      <c r="B173" s="226" t="s">
        <v>718</v>
      </c>
      <c r="C173" s="226">
        <v>18500</v>
      </c>
      <c r="D173" s="226" t="s">
        <v>39</v>
      </c>
      <c r="E173" s="226">
        <v>60</v>
      </c>
      <c r="F173" s="226" t="s">
        <v>40</v>
      </c>
      <c r="G173" s="226"/>
      <c r="H173" s="226"/>
      <c r="I173" s="226"/>
      <c r="J173" s="226"/>
      <c r="K173" s="226"/>
      <c r="L173" s="226"/>
      <c r="M173" s="226"/>
      <c r="N173" s="226" t="s">
        <v>59</v>
      </c>
      <c r="O173" s="226" t="s">
        <v>56</v>
      </c>
      <c r="P173" s="226" t="s">
        <v>45</v>
      </c>
      <c r="Q173" s="230">
        <v>2020</v>
      </c>
      <c r="R173" s="232">
        <v>4000</v>
      </c>
      <c r="S173" s="235">
        <v>4000</v>
      </c>
      <c r="T173" s="226">
        <v>0</v>
      </c>
      <c r="U173" s="226">
        <v>0</v>
      </c>
      <c r="V173" s="245">
        <v>0</v>
      </c>
      <c r="W173" s="226" t="s">
        <v>439</v>
      </c>
      <c r="X173" s="226">
        <v>2020</v>
      </c>
    </row>
    <row r="174" spans="1:24" x14ac:dyDescent="0.3">
      <c r="A174" s="226">
        <v>63</v>
      </c>
      <c r="B174" s="226" t="s">
        <v>512</v>
      </c>
      <c r="C174" s="226">
        <v>567350</v>
      </c>
      <c r="D174" s="226" t="s">
        <v>138</v>
      </c>
      <c r="E174" s="226">
        <v>66</v>
      </c>
      <c r="F174" s="226" t="s">
        <v>40</v>
      </c>
      <c r="G174" s="226"/>
      <c r="H174" s="226"/>
      <c r="I174" s="226"/>
      <c r="J174" s="226"/>
      <c r="K174" s="226"/>
      <c r="L174" s="226"/>
      <c r="M174" s="226"/>
      <c r="N174" s="226" t="s">
        <v>59</v>
      </c>
      <c r="O174" s="226" t="s">
        <v>56</v>
      </c>
      <c r="P174" s="226" t="s">
        <v>45</v>
      </c>
      <c r="Q174" s="230">
        <v>2015</v>
      </c>
      <c r="R174" s="232">
        <v>2000</v>
      </c>
      <c r="S174" s="235">
        <v>2000</v>
      </c>
      <c r="T174" s="226">
        <v>20678</v>
      </c>
      <c r="U174" s="226">
        <v>20600</v>
      </c>
      <c r="V174" s="245">
        <v>78</v>
      </c>
      <c r="W174" s="226" t="s">
        <v>439</v>
      </c>
      <c r="X174" s="226">
        <v>2020</v>
      </c>
    </row>
    <row r="175" spans="1:24" x14ac:dyDescent="0.3">
      <c r="A175" s="226">
        <v>68</v>
      </c>
      <c r="B175" s="226" t="s">
        <v>720</v>
      </c>
      <c r="C175" s="226">
        <v>134440</v>
      </c>
      <c r="D175" s="226" t="s">
        <v>106</v>
      </c>
      <c r="E175" s="226">
        <v>62</v>
      </c>
      <c r="F175" s="226" t="s">
        <v>40</v>
      </c>
      <c r="G175" s="226"/>
      <c r="H175" s="226"/>
      <c r="I175" s="226"/>
      <c r="J175" s="226"/>
      <c r="K175" s="226"/>
      <c r="L175" s="226"/>
      <c r="M175" s="226"/>
      <c r="N175" s="226" t="s">
        <v>73</v>
      </c>
      <c r="O175" s="226" t="s">
        <v>56</v>
      </c>
      <c r="P175" s="226" t="s">
        <v>45</v>
      </c>
      <c r="Q175" s="230">
        <v>2021</v>
      </c>
      <c r="R175" s="232">
        <v>2679</v>
      </c>
      <c r="S175" s="235">
        <v>2600</v>
      </c>
      <c r="T175" s="226">
        <v>0</v>
      </c>
      <c r="U175" s="226">
        <v>0</v>
      </c>
      <c r="V175" s="245">
        <v>0</v>
      </c>
      <c r="W175" s="226" t="s">
        <v>439</v>
      </c>
      <c r="X175" s="226">
        <v>2020</v>
      </c>
    </row>
    <row r="176" spans="1:24" x14ac:dyDescent="0.3">
      <c r="A176" s="226">
        <v>69</v>
      </c>
      <c r="B176" s="226" t="s">
        <v>517</v>
      </c>
      <c r="C176" s="226">
        <v>545861</v>
      </c>
      <c r="D176" s="226" t="s">
        <v>518</v>
      </c>
      <c r="E176" s="226"/>
      <c r="F176" s="226" t="s">
        <v>64</v>
      </c>
      <c r="G176" s="226"/>
      <c r="H176" s="226"/>
      <c r="I176" s="226"/>
      <c r="J176" s="226"/>
      <c r="K176" s="226"/>
      <c r="L176" s="226"/>
      <c r="M176" s="226"/>
      <c r="N176" s="226" t="s">
        <v>59</v>
      </c>
      <c r="O176" s="226" t="s">
        <v>56</v>
      </c>
      <c r="P176" s="226" t="s">
        <v>45</v>
      </c>
      <c r="Q176" s="230">
        <v>2016</v>
      </c>
      <c r="R176" s="232">
        <v>4000</v>
      </c>
      <c r="S176" s="235">
        <v>4000</v>
      </c>
      <c r="T176" s="226">
        <v>0</v>
      </c>
      <c r="U176" s="226">
        <v>0</v>
      </c>
      <c r="V176" s="245">
        <v>0</v>
      </c>
      <c r="W176" s="226" t="s">
        <v>439</v>
      </c>
      <c r="X176" s="226">
        <v>2020</v>
      </c>
    </row>
    <row r="177" spans="1:24" x14ac:dyDescent="0.3">
      <c r="A177" s="226">
        <v>72</v>
      </c>
      <c r="B177" s="226" t="s">
        <v>721</v>
      </c>
      <c r="C177" s="226">
        <v>158540</v>
      </c>
      <c r="D177" s="226" t="s">
        <v>106</v>
      </c>
      <c r="E177" s="226">
        <v>62</v>
      </c>
      <c r="F177" s="226" t="s">
        <v>40</v>
      </c>
      <c r="G177" s="226"/>
      <c r="H177" s="226"/>
      <c r="I177" s="226"/>
      <c r="J177" s="226"/>
      <c r="K177" s="226"/>
      <c r="L177" s="226"/>
      <c r="M177" s="226"/>
      <c r="N177" s="226" t="s">
        <v>59</v>
      </c>
      <c r="O177" s="226" t="s">
        <v>56</v>
      </c>
      <c r="P177" s="226" t="s">
        <v>45</v>
      </c>
      <c r="Q177" s="230">
        <v>2020</v>
      </c>
      <c r="R177" s="232">
        <v>4500</v>
      </c>
      <c r="S177" s="235">
        <v>3200</v>
      </c>
      <c r="T177" s="226">
        <v>33607</v>
      </c>
      <c r="U177" s="226">
        <v>29887</v>
      </c>
      <c r="V177" s="245">
        <v>3720</v>
      </c>
      <c r="W177" s="226" t="s">
        <v>439</v>
      </c>
      <c r="X177" s="226">
        <v>2020</v>
      </c>
    </row>
    <row r="178" spans="1:24" x14ac:dyDescent="0.3">
      <c r="A178" s="226">
        <v>75</v>
      </c>
      <c r="B178" s="226" t="s">
        <v>283</v>
      </c>
      <c r="C178" s="226">
        <v>165140</v>
      </c>
      <c r="D178" s="226" t="s">
        <v>106</v>
      </c>
      <c r="E178" s="226">
        <v>62</v>
      </c>
      <c r="F178" s="226" t="s">
        <v>40</v>
      </c>
      <c r="G178" s="226"/>
      <c r="H178" s="226"/>
      <c r="I178" s="226"/>
      <c r="J178" s="226"/>
      <c r="K178" s="226"/>
      <c r="L178" s="226"/>
      <c r="M178" s="226"/>
      <c r="N178" s="226" t="s">
        <v>59</v>
      </c>
      <c r="O178" s="226" t="s">
        <v>56</v>
      </c>
      <c r="P178" s="226" t="s">
        <v>45</v>
      </c>
      <c r="Q178" s="230">
        <v>2014</v>
      </c>
      <c r="R178" s="232">
        <v>1131</v>
      </c>
      <c r="S178" s="235">
        <v>1131</v>
      </c>
      <c r="T178" s="226">
        <v>8110</v>
      </c>
      <c r="U178" s="226">
        <v>6569</v>
      </c>
      <c r="V178" s="245">
        <v>1541</v>
      </c>
      <c r="W178" s="226" t="s">
        <v>439</v>
      </c>
      <c r="X178" s="226">
        <v>2020</v>
      </c>
    </row>
    <row r="179" spans="1:24" x14ac:dyDescent="0.3">
      <c r="A179" s="226">
        <v>78</v>
      </c>
      <c r="B179" s="226" t="s">
        <v>145</v>
      </c>
      <c r="C179" s="226">
        <v>564225</v>
      </c>
      <c r="D179" s="226" t="s">
        <v>63</v>
      </c>
      <c r="E179" s="226">
        <v>80</v>
      </c>
      <c r="F179" s="226" t="s">
        <v>64</v>
      </c>
      <c r="G179" s="226"/>
      <c r="H179" s="226"/>
      <c r="I179" s="226"/>
      <c r="J179" s="226"/>
      <c r="K179" s="226"/>
      <c r="L179" s="226"/>
      <c r="M179" s="226"/>
      <c r="N179" s="226" t="s">
        <v>42</v>
      </c>
      <c r="O179" s="226" t="s">
        <v>56</v>
      </c>
      <c r="P179" s="226" t="s">
        <v>45</v>
      </c>
      <c r="Q179" s="230">
        <v>2013</v>
      </c>
      <c r="R179" s="232">
        <v>4400</v>
      </c>
      <c r="S179" s="235">
        <v>1500</v>
      </c>
      <c r="T179" s="226">
        <v>16328</v>
      </c>
      <c r="U179" s="226">
        <v>11983</v>
      </c>
      <c r="V179" s="245">
        <v>4345</v>
      </c>
      <c r="W179" s="226" t="s">
        <v>439</v>
      </c>
      <c r="X179" s="226">
        <v>2020</v>
      </c>
    </row>
    <row r="180" spans="1:24" x14ac:dyDescent="0.3">
      <c r="A180" s="226">
        <v>80</v>
      </c>
      <c r="B180" s="226" t="s">
        <v>301</v>
      </c>
      <c r="C180" s="226">
        <v>574350</v>
      </c>
      <c r="D180" s="226" t="s">
        <v>63</v>
      </c>
      <c r="E180" s="226">
        <v>80</v>
      </c>
      <c r="F180" s="226" t="s">
        <v>64</v>
      </c>
      <c r="G180" s="226"/>
      <c r="H180" s="226"/>
      <c r="I180" s="226"/>
      <c r="J180" s="226"/>
      <c r="K180" s="226"/>
      <c r="L180" s="226"/>
      <c r="M180" s="226"/>
      <c r="N180" s="226" t="s">
        <v>66</v>
      </c>
      <c r="O180" s="226" t="s">
        <v>56</v>
      </c>
      <c r="P180" s="226" t="s">
        <v>45</v>
      </c>
      <c r="Q180" s="230">
        <v>2017</v>
      </c>
      <c r="R180" s="232">
        <v>8800</v>
      </c>
      <c r="S180" s="235">
        <v>8800</v>
      </c>
      <c r="T180" s="226">
        <v>43212</v>
      </c>
      <c r="U180" s="226">
        <v>37103</v>
      </c>
      <c r="V180" s="245">
        <v>6109</v>
      </c>
      <c r="W180" s="226" t="s">
        <v>439</v>
      </c>
      <c r="X180" s="226">
        <v>2020</v>
      </c>
    </row>
    <row r="181" spans="1:24" x14ac:dyDescent="0.3">
      <c r="A181" s="226">
        <v>83</v>
      </c>
      <c r="B181" s="226" t="s">
        <v>302</v>
      </c>
      <c r="C181" s="226">
        <v>584340</v>
      </c>
      <c r="D181" s="226" t="s">
        <v>67</v>
      </c>
      <c r="E181" s="226">
        <v>81</v>
      </c>
      <c r="F181" s="226" t="s">
        <v>64</v>
      </c>
      <c r="G181" s="226"/>
      <c r="H181" s="226"/>
      <c r="I181" s="226"/>
      <c r="J181" s="226"/>
      <c r="K181" s="226"/>
      <c r="L181" s="226"/>
      <c r="M181" s="226"/>
      <c r="N181" s="226" t="s">
        <v>69</v>
      </c>
      <c r="O181" s="226" t="s">
        <v>56</v>
      </c>
      <c r="P181" s="226" t="s">
        <v>478</v>
      </c>
      <c r="Q181" s="230">
        <v>2013</v>
      </c>
      <c r="R181" s="232">
        <v>5700</v>
      </c>
      <c r="S181" s="235">
        <v>5700</v>
      </c>
      <c r="T181" s="226">
        <v>40935</v>
      </c>
      <c r="U181" s="226">
        <v>24448</v>
      </c>
      <c r="V181" s="245">
        <v>16487</v>
      </c>
      <c r="W181" s="226" t="s">
        <v>439</v>
      </c>
      <c r="X181" s="226">
        <v>2020</v>
      </c>
    </row>
    <row r="182" spans="1:24" x14ac:dyDescent="0.3">
      <c r="A182" s="226">
        <v>89</v>
      </c>
      <c r="B182" s="226" t="s">
        <v>135</v>
      </c>
      <c r="C182" s="226">
        <v>642211</v>
      </c>
      <c r="D182" s="226" t="s">
        <v>71</v>
      </c>
      <c r="E182" s="226">
        <v>82</v>
      </c>
      <c r="F182" s="226" t="s">
        <v>64</v>
      </c>
      <c r="G182" s="226"/>
      <c r="H182" s="226"/>
      <c r="I182" s="226"/>
      <c r="J182" s="226"/>
      <c r="K182" s="226"/>
      <c r="L182" s="226"/>
      <c r="M182" s="226"/>
      <c r="N182" s="226" t="s">
        <v>59</v>
      </c>
      <c r="O182" s="226" t="s">
        <v>56</v>
      </c>
      <c r="P182" s="226" t="s">
        <v>45</v>
      </c>
      <c r="Q182" s="230">
        <v>2018</v>
      </c>
      <c r="R182" s="232">
        <v>4000</v>
      </c>
      <c r="S182" s="235">
        <v>3700</v>
      </c>
      <c r="T182" s="226">
        <v>13381</v>
      </c>
      <c r="U182" s="226">
        <v>13253</v>
      </c>
      <c r="V182" s="245">
        <v>128</v>
      </c>
      <c r="W182" s="226" t="s">
        <v>439</v>
      </c>
      <c r="X182" s="226">
        <v>2020</v>
      </c>
    </row>
    <row r="183" spans="1:24" x14ac:dyDescent="0.3">
      <c r="A183" s="226">
        <v>91</v>
      </c>
      <c r="B183" s="226" t="s">
        <v>531</v>
      </c>
      <c r="C183" s="226">
        <v>668380</v>
      </c>
      <c r="D183" s="226" t="s">
        <v>71</v>
      </c>
      <c r="E183" s="226">
        <v>82</v>
      </c>
      <c r="F183" s="226" t="s">
        <v>64</v>
      </c>
      <c r="G183" s="226"/>
      <c r="H183" s="226"/>
      <c r="I183" s="226"/>
      <c r="J183" s="226"/>
      <c r="K183" s="226"/>
      <c r="L183" s="226"/>
      <c r="M183" s="226"/>
      <c r="N183" s="226" t="s">
        <v>73</v>
      </c>
      <c r="O183" s="226" t="s">
        <v>56</v>
      </c>
      <c r="P183" s="226" t="s">
        <v>45</v>
      </c>
      <c r="Q183" s="230">
        <v>2019</v>
      </c>
      <c r="R183" s="232">
        <v>2000</v>
      </c>
      <c r="S183" s="235">
        <v>1800</v>
      </c>
      <c r="T183" s="226">
        <v>10413</v>
      </c>
      <c r="U183" s="226">
        <v>8249.9789999999994</v>
      </c>
      <c r="V183" s="245">
        <v>2163.0210000000006</v>
      </c>
      <c r="W183" s="226" t="s">
        <v>439</v>
      </c>
      <c r="X183" s="226">
        <v>2020</v>
      </c>
    </row>
    <row r="184" spans="1:24" x14ac:dyDescent="0.3">
      <c r="A184" s="226">
        <v>98</v>
      </c>
      <c r="B184" s="226" t="s">
        <v>538</v>
      </c>
      <c r="C184" s="226">
        <v>673680</v>
      </c>
      <c r="D184" s="226" t="s">
        <v>113</v>
      </c>
      <c r="E184" s="226"/>
      <c r="F184" s="226" t="s">
        <v>64</v>
      </c>
      <c r="G184" s="226"/>
      <c r="H184" s="226"/>
      <c r="I184" s="226"/>
      <c r="J184" s="226"/>
      <c r="K184" s="226"/>
      <c r="L184" s="226"/>
      <c r="M184" s="226"/>
      <c r="N184" s="226" t="s">
        <v>59</v>
      </c>
      <c r="O184" s="226" t="s">
        <v>56</v>
      </c>
      <c r="P184" s="226" t="s">
        <v>45</v>
      </c>
      <c r="Q184" s="230">
        <v>1980</v>
      </c>
      <c r="R184" s="232">
        <v>1200</v>
      </c>
      <c r="S184" s="235">
        <v>1180</v>
      </c>
      <c r="T184" s="226">
        <v>0</v>
      </c>
      <c r="U184" s="226">
        <v>0</v>
      </c>
      <c r="V184" s="245">
        <v>0</v>
      </c>
      <c r="W184" s="226" t="s">
        <v>439</v>
      </c>
      <c r="X184" s="226">
        <v>2020</v>
      </c>
    </row>
    <row r="185" spans="1:24" x14ac:dyDescent="0.3">
      <c r="A185" s="226">
        <v>112</v>
      </c>
      <c r="B185" s="226" t="s">
        <v>545</v>
      </c>
      <c r="C185" s="226">
        <v>628050</v>
      </c>
      <c r="D185" s="226" t="s">
        <v>221</v>
      </c>
      <c r="E185" s="226">
        <v>84</v>
      </c>
      <c r="F185" s="226" t="s">
        <v>64</v>
      </c>
      <c r="G185" s="226"/>
      <c r="H185" s="226"/>
      <c r="I185" s="226"/>
      <c r="J185" s="226"/>
      <c r="K185" s="226"/>
      <c r="L185" s="226"/>
      <c r="M185" s="226"/>
      <c r="N185" s="226" t="s">
        <v>730</v>
      </c>
      <c r="O185" s="226" t="s">
        <v>56</v>
      </c>
      <c r="P185" s="226" t="s">
        <v>45</v>
      </c>
      <c r="Q185" s="230">
        <v>2019</v>
      </c>
      <c r="R185" s="232">
        <v>5400</v>
      </c>
      <c r="S185" s="235">
        <v>5400</v>
      </c>
      <c r="T185" s="226">
        <v>29131</v>
      </c>
      <c r="U185" s="226">
        <v>21253</v>
      </c>
      <c r="V185" s="245">
        <v>7878</v>
      </c>
      <c r="W185" s="226" t="s">
        <v>439</v>
      </c>
      <c r="X185" s="226">
        <v>2020</v>
      </c>
    </row>
    <row r="186" spans="1:24" x14ac:dyDescent="0.3">
      <c r="A186" s="226">
        <v>151</v>
      </c>
      <c r="B186" s="226" t="s">
        <v>750</v>
      </c>
      <c r="C186" s="226">
        <v>865480</v>
      </c>
      <c r="D186" s="226" t="s">
        <v>562</v>
      </c>
      <c r="E186" s="226">
        <v>91</v>
      </c>
      <c r="F186" s="226" t="s">
        <v>33</v>
      </c>
      <c r="G186" s="226"/>
      <c r="H186" s="226"/>
      <c r="I186" s="226"/>
      <c r="J186" s="226"/>
      <c r="K186" s="226"/>
      <c r="L186" s="226"/>
      <c r="M186" s="226"/>
      <c r="N186" s="226" t="s">
        <v>69</v>
      </c>
      <c r="O186" s="226" t="s">
        <v>56</v>
      </c>
      <c r="P186" s="226" t="s">
        <v>478</v>
      </c>
      <c r="Q186" s="230">
        <v>2020</v>
      </c>
      <c r="R186" s="232">
        <v>5000</v>
      </c>
      <c r="S186" s="235">
        <v>5000</v>
      </c>
      <c r="T186" s="226">
        <v>36737</v>
      </c>
      <c r="U186" s="226">
        <v>29950</v>
      </c>
      <c r="V186" s="245">
        <v>6787</v>
      </c>
      <c r="W186" s="226" t="s">
        <v>439</v>
      </c>
      <c r="X186" s="226">
        <v>2020</v>
      </c>
    </row>
    <row r="187" spans="1:24" x14ac:dyDescent="0.3">
      <c r="A187" s="226">
        <v>152</v>
      </c>
      <c r="B187" s="226" t="s">
        <v>567</v>
      </c>
      <c r="C187" s="226">
        <v>865540</v>
      </c>
      <c r="D187" s="226" t="s">
        <v>562</v>
      </c>
      <c r="E187" s="226">
        <v>91</v>
      </c>
      <c r="F187" s="226" t="s">
        <v>33</v>
      </c>
      <c r="G187" s="226"/>
      <c r="H187" s="226"/>
      <c r="I187" s="226"/>
      <c r="J187" s="226"/>
      <c r="K187" s="226"/>
      <c r="L187" s="226"/>
      <c r="M187" s="226"/>
      <c r="N187" s="226" t="s">
        <v>69</v>
      </c>
      <c r="O187" s="226" t="s">
        <v>56</v>
      </c>
      <c r="P187" s="226" t="s">
        <v>478</v>
      </c>
      <c r="Q187" s="230">
        <v>2019</v>
      </c>
      <c r="R187" s="232">
        <v>5000</v>
      </c>
      <c r="S187" s="235">
        <v>3000</v>
      </c>
      <c r="T187" s="226">
        <v>18679</v>
      </c>
      <c r="U187" s="226">
        <v>7781</v>
      </c>
      <c r="V187" s="245">
        <v>10898</v>
      </c>
      <c r="W187" s="226" t="s">
        <v>439</v>
      </c>
      <c r="X187" s="226">
        <v>2020</v>
      </c>
    </row>
    <row r="188" spans="1:24" x14ac:dyDescent="0.3">
      <c r="A188" s="226">
        <v>158</v>
      </c>
      <c r="B188" s="226" t="s">
        <v>751</v>
      </c>
      <c r="C188" s="226">
        <v>865555</v>
      </c>
      <c r="D188" s="226" t="s">
        <v>562</v>
      </c>
      <c r="E188" s="226">
        <v>91</v>
      </c>
      <c r="F188" s="226" t="s">
        <v>33</v>
      </c>
      <c r="G188" s="226"/>
      <c r="H188" s="226"/>
      <c r="I188" s="226"/>
      <c r="J188" s="226"/>
      <c r="K188" s="226"/>
      <c r="L188" s="226"/>
      <c r="M188" s="226"/>
      <c r="N188" s="226" t="s">
        <v>66</v>
      </c>
      <c r="O188" s="226" t="s">
        <v>56</v>
      </c>
      <c r="P188" s="226" t="s">
        <v>478</v>
      </c>
      <c r="Q188" s="230">
        <v>2020</v>
      </c>
      <c r="R188" s="232">
        <v>5500</v>
      </c>
      <c r="S188" s="235">
        <v>3600</v>
      </c>
      <c r="T188" s="226">
        <v>33148</v>
      </c>
      <c r="U188" s="226">
        <v>22600</v>
      </c>
      <c r="V188" s="245">
        <v>10548</v>
      </c>
      <c r="W188" s="226" t="s">
        <v>439</v>
      </c>
      <c r="X188" s="226">
        <v>2020</v>
      </c>
    </row>
    <row r="189" spans="1:24" x14ac:dyDescent="0.3">
      <c r="A189" s="226">
        <v>161</v>
      </c>
      <c r="B189" s="226" t="s">
        <v>83</v>
      </c>
      <c r="C189" s="226">
        <v>865350</v>
      </c>
      <c r="D189" s="226" t="s">
        <v>562</v>
      </c>
      <c r="E189" s="226">
        <v>91</v>
      </c>
      <c r="F189" s="226" t="s">
        <v>33</v>
      </c>
      <c r="G189" s="226"/>
      <c r="H189" s="226"/>
      <c r="I189" s="226"/>
      <c r="J189" s="226"/>
      <c r="K189" s="226"/>
      <c r="L189" s="226"/>
      <c r="M189" s="226"/>
      <c r="N189" s="226" t="s">
        <v>69</v>
      </c>
      <c r="O189" s="226" t="s">
        <v>56</v>
      </c>
      <c r="P189" s="226" t="s">
        <v>45</v>
      </c>
      <c r="Q189" s="230">
        <v>2020</v>
      </c>
      <c r="R189" s="232">
        <v>4000</v>
      </c>
      <c r="S189" s="235">
        <v>3800</v>
      </c>
      <c r="T189" s="226">
        <v>20608.53</v>
      </c>
      <c r="U189" s="226">
        <v>16440.240000000002</v>
      </c>
      <c r="V189" s="245">
        <v>4168.2899999999972</v>
      </c>
      <c r="W189" s="226" t="s">
        <v>439</v>
      </c>
      <c r="X189" s="226">
        <v>2020</v>
      </c>
    </row>
    <row r="190" spans="1:24" x14ac:dyDescent="0.3">
      <c r="A190" s="226">
        <v>179</v>
      </c>
      <c r="B190" s="226" t="s">
        <v>755</v>
      </c>
      <c r="C190" s="226">
        <v>818240</v>
      </c>
      <c r="D190" s="226" t="s">
        <v>581</v>
      </c>
      <c r="E190" s="226">
        <v>93</v>
      </c>
      <c r="F190" s="226" t="s">
        <v>33</v>
      </c>
      <c r="G190" s="226"/>
      <c r="H190" s="226"/>
      <c r="I190" s="226"/>
      <c r="J190" s="226"/>
      <c r="K190" s="226"/>
      <c r="L190" s="226"/>
      <c r="M190" s="226"/>
      <c r="N190" s="226" t="s">
        <v>59</v>
      </c>
      <c r="O190" s="226" t="s">
        <v>56</v>
      </c>
      <c r="P190" s="226" t="s">
        <v>45</v>
      </c>
      <c r="Q190" s="230">
        <v>2020</v>
      </c>
      <c r="R190" s="232">
        <v>3360</v>
      </c>
      <c r="S190" s="235">
        <v>3200</v>
      </c>
      <c r="T190" s="226">
        <v>0</v>
      </c>
      <c r="U190" s="226">
        <v>0</v>
      </c>
      <c r="V190" s="245">
        <v>0</v>
      </c>
      <c r="W190" s="226" t="s">
        <v>439</v>
      </c>
      <c r="X190" s="226">
        <v>2020</v>
      </c>
    </row>
    <row r="191" spans="1:24" x14ac:dyDescent="0.3">
      <c r="A191" s="226">
        <v>191</v>
      </c>
      <c r="B191" s="226" t="s">
        <v>590</v>
      </c>
      <c r="C191" s="226">
        <v>832900</v>
      </c>
      <c r="D191" s="226" t="s">
        <v>581</v>
      </c>
      <c r="E191" s="226">
        <v>93</v>
      </c>
      <c r="F191" s="226" t="s">
        <v>33</v>
      </c>
      <c r="G191" s="226"/>
      <c r="H191" s="226"/>
      <c r="I191" s="226"/>
      <c r="J191" s="226"/>
      <c r="K191" s="226"/>
      <c r="L191" s="226"/>
      <c r="M191" s="226"/>
      <c r="N191" s="226" t="s">
        <v>59</v>
      </c>
      <c r="O191" s="226" t="s">
        <v>56</v>
      </c>
      <c r="P191" s="226" t="s">
        <v>45</v>
      </c>
      <c r="Q191" s="230">
        <v>2017</v>
      </c>
      <c r="R191" s="232">
        <v>2200</v>
      </c>
      <c r="S191" s="235">
        <v>1900</v>
      </c>
      <c r="T191" s="226">
        <v>11160.231</v>
      </c>
      <c r="U191" s="226">
        <v>8385.93</v>
      </c>
      <c r="V191" s="245">
        <v>2774.3009999999995</v>
      </c>
      <c r="W191" s="226" t="s">
        <v>439</v>
      </c>
      <c r="X191" s="226">
        <v>2020</v>
      </c>
    </row>
    <row r="192" spans="1:24" x14ac:dyDescent="0.3">
      <c r="A192" s="226">
        <v>213</v>
      </c>
      <c r="B192" s="226" t="s">
        <v>609</v>
      </c>
      <c r="C192" s="226">
        <v>901690</v>
      </c>
      <c r="D192" s="226" t="s">
        <v>605</v>
      </c>
      <c r="E192" s="226">
        <v>94</v>
      </c>
      <c r="F192" s="226" t="s">
        <v>92</v>
      </c>
      <c r="G192" s="226"/>
      <c r="H192" s="226"/>
      <c r="I192" s="226"/>
      <c r="J192" s="226"/>
      <c r="K192" s="226"/>
      <c r="L192" s="226"/>
      <c r="M192" s="226"/>
      <c r="N192" s="226" t="s">
        <v>55</v>
      </c>
      <c r="O192" s="226" t="s">
        <v>56</v>
      </c>
      <c r="P192" s="226" t="s">
        <v>45</v>
      </c>
      <c r="Q192" s="230">
        <v>2018</v>
      </c>
      <c r="R192" s="232">
        <v>4400</v>
      </c>
      <c r="S192" s="235">
        <v>4000</v>
      </c>
      <c r="T192" s="226">
        <v>29534.6</v>
      </c>
      <c r="U192" s="226">
        <v>26123.200000000001</v>
      </c>
      <c r="V192" s="245">
        <v>3411.3999999999978</v>
      </c>
      <c r="W192" s="226" t="s">
        <v>439</v>
      </c>
      <c r="X192" s="226">
        <v>2020</v>
      </c>
    </row>
    <row r="193" spans="1:24" x14ac:dyDescent="0.3">
      <c r="A193" s="226">
        <v>216</v>
      </c>
      <c r="B193" s="226" t="s">
        <v>610</v>
      </c>
      <c r="C193" s="226">
        <v>901330</v>
      </c>
      <c r="D193" s="226" t="s">
        <v>605</v>
      </c>
      <c r="E193" s="226">
        <v>94</v>
      </c>
      <c r="F193" s="226" t="s">
        <v>92</v>
      </c>
      <c r="G193" s="226"/>
      <c r="H193" s="226"/>
      <c r="I193" s="226"/>
      <c r="J193" s="226"/>
      <c r="K193" s="226"/>
      <c r="L193" s="226"/>
      <c r="M193" s="226"/>
      <c r="N193" s="226" t="s">
        <v>79</v>
      </c>
      <c r="O193" s="226" t="s">
        <v>56</v>
      </c>
      <c r="P193" s="226" t="s">
        <v>45</v>
      </c>
      <c r="Q193" s="230">
        <v>2015</v>
      </c>
      <c r="R193" s="232">
        <v>4400</v>
      </c>
      <c r="S193" s="235">
        <v>3500</v>
      </c>
      <c r="T193" s="226">
        <v>19545.759999999998</v>
      </c>
      <c r="U193" s="226">
        <v>10459.200000000001</v>
      </c>
      <c r="V193" s="245">
        <v>9086.5599999999977</v>
      </c>
      <c r="W193" s="226" t="s">
        <v>439</v>
      </c>
      <c r="X193" s="226">
        <v>2020</v>
      </c>
    </row>
    <row r="194" spans="1:24" x14ac:dyDescent="0.3">
      <c r="A194" s="226">
        <v>317</v>
      </c>
      <c r="B194" s="226" t="s">
        <v>668</v>
      </c>
      <c r="C194" s="226">
        <v>103360</v>
      </c>
      <c r="D194" s="226" t="s">
        <v>669</v>
      </c>
      <c r="E194" s="226"/>
      <c r="F194" s="226" t="s">
        <v>40</v>
      </c>
      <c r="G194" s="226"/>
      <c r="H194" s="226"/>
      <c r="I194" s="226"/>
      <c r="J194" s="226"/>
      <c r="K194" s="226"/>
      <c r="L194" s="226"/>
      <c r="M194" s="226"/>
      <c r="N194" s="226" t="s">
        <v>55</v>
      </c>
      <c r="O194" s="226" t="s">
        <v>56</v>
      </c>
      <c r="P194" s="226" t="s">
        <v>45</v>
      </c>
      <c r="Q194" s="230">
        <v>2016</v>
      </c>
      <c r="R194" s="232">
        <v>793</v>
      </c>
      <c r="S194" s="235">
        <v>793</v>
      </c>
      <c r="T194" s="226">
        <v>0</v>
      </c>
      <c r="U194" s="226">
        <v>0</v>
      </c>
      <c r="V194" s="245">
        <v>0</v>
      </c>
      <c r="W194" s="226" t="s">
        <v>439</v>
      </c>
      <c r="X194" s="226">
        <v>2020</v>
      </c>
    </row>
    <row r="195" spans="1:24" x14ac:dyDescent="0.3">
      <c r="A195" s="226">
        <v>321</v>
      </c>
      <c r="B195" s="226" t="s">
        <v>673</v>
      </c>
      <c r="C195" s="226">
        <v>115720</v>
      </c>
      <c r="D195" s="226" t="s">
        <v>106</v>
      </c>
      <c r="E195" s="226">
        <v>62</v>
      </c>
      <c r="F195" s="226" t="s">
        <v>40</v>
      </c>
      <c r="G195" s="226"/>
      <c r="H195" s="226"/>
      <c r="I195" s="226"/>
      <c r="J195" s="226"/>
      <c r="K195" s="226"/>
      <c r="L195" s="226"/>
      <c r="M195" s="226"/>
      <c r="N195" s="226" t="s">
        <v>55</v>
      </c>
      <c r="O195" s="226" t="s">
        <v>56</v>
      </c>
      <c r="P195" s="226" t="s">
        <v>45</v>
      </c>
      <c r="Q195" s="230">
        <v>2021</v>
      </c>
      <c r="R195" s="232">
        <v>800</v>
      </c>
      <c r="S195" s="235">
        <v>800</v>
      </c>
      <c r="T195" s="226">
        <v>0</v>
      </c>
      <c r="U195" s="226">
        <v>0</v>
      </c>
      <c r="V195" s="245">
        <v>0</v>
      </c>
      <c r="W195" s="226" t="s">
        <v>439</v>
      </c>
      <c r="X195" s="226">
        <v>2020</v>
      </c>
    </row>
    <row r="196" spans="1:24" x14ac:dyDescent="0.3">
      <c r="A196" s="226">
        <v>96</v>
      </c>
      <c r="B196" s="226" t="s">
        <v>536</v>
      </c>
      <c r="C196" s="226">
        <v>999999</v>
      </c>
      <c r="D196" s="226" t="s">
        <v>113</v>
      </c>
      <c r="E196" s="226"/>
      <c r="F196" s="226" t="s">
        <v>64</v>
      </c>
      <c r="G196" s="226"/>
      <c r="H196" s="226"/>
      <c r="I196" s="226"/>
      <c r="J196" s="226"/>
      <c r="K196" s="226"/>
      <c r="L196" s="226"/>
      <c r="M196" s="226"/>
      <c r="N196" s="226" t="s">
        <v>35</v>
      </c>
      <c r="O196" s="226" t="s">
        <v>483</v>
      </c>
      <c r="P196" s="226" t="s">
        <v>484</v>
      </c>
      <c r="Q196" s="230">
        <v>2016</v>
      </c>
      <c r="R196" s="232">
        <v>10</v>
      </c>
      <c r="S196" s="235">
        <v>10</v>
      </c>
      <c r="T196" s="226">
        <v>13.6</v>
      </c>
      <c r="U196" s="226">
        <v>13.6</v>
      </c>
      <c r="V196" s="245">
        <v>0</v>
      </c>
      <c r="W196" s="226" t="s">
        <v>451</v>
      </c>
      <c r="X196" s="226">
        <v>2019</v>
      </c>
    </row>
    <row r="197" spans="1:24" x14ac:dyDescent="0.3">
      <c r="A197" s="226">
        <v>101</v>
      </c>
      <c r="B197" s="226" t="s">
        <v>539</v>
      </c>
      <c r="C197" s="226">
        <v>694600</v>
      </c>
      <c r="D197" s="226" t="s">
        <v>113</v>
      </c>
      <c r="E197" s="226"/>
      <c r="F197" s="226" t="s">
        <v>64</v>
      </c>
      <c r="G197" s="226"/>
      <c r="H197" s="226"/>
      <c r="I197" s="226"/>
      <c r="J197" s="226"/>
      <c r="K197" s="226"/>
      <c r="L197" s="226"/>
      <c r="M197" s="226"/>
      <c r="N197" s="226" t="s">
        <v>35</v>
      </c>
      <c r="O197" s="226" t="s">
        <v>483</v>
      </c>
      <c r="P197" s="226" t="s">
        <v>484</v>
      </c>
      <c r="Q197" s="230">
        <v>2017</v>
      </c>
      <c r="R197" s="232">
        <v>15</v>
      </c>
      <c r="S197" s="235">
        <v>15</v>
      </c>
      <c r="T197" s="226">
        <v>0</v>
      </c>
      <c r="U197" s="226">
        <v>0</v>
      </c>
      <c r="V197" s="245">
        <v>0</v>
      </c>
      <c r="W197" s="226" t="s">
        <v>451</v>
      </c>
      <c r="X197" s="226">
        <v>2019</v>
      </c>
    </row>
    <row r="198" spans="1:24" x14ac:dyDescent="0.3">
      <c r="A198" s="226">
        <v>105</v>
      </c>
      <c r="B198" s="226" t="s">
        <v>541</v>
      </c>
      <c r="C198" s="226">
        <v>627510</v>
      </c>
      <c r="D198" s="226" t="s">
        <v>221</v>
      </c>
      <c r="E198" s="226">
        <v>84</v>
      </c>
      <c r="F198" s="226" t="s">
        <v>64</v>
      </c>
      <c r="G198" s="226"/>
      <c r="H198" s="226"/>
      <c r="I198" s="226"/>
      <c r="J198" s="226"/>
      <c r="K198" s="226"/>
      <c r="L198" s="226"/>
      <c r="M198" s="226"/>
      <c r="N198" s="226" t="s">
        <v>730</v>
      </c>
      <c r="O198" s="226" t="s">
        <v>483</v>
      </c>
      <c r="P198" s="226" t="s">
        <v>484</v>
      </c>
      <c r="Q198" s="230">
        <v>2019</v>
      </c>
      <c r="R198" s="232">
        <v>50</v>
      </c>
      <c r="S198" s="235">
        <v>50</v>
      </c>
      <c r="T198" s="226">
        <v>0</v>
      </c>
      <c r="U198" s="226">
        <v>0</v>
      </c>
      <c r="V198" s="245">
        <v>0</v>
      </c>
      <c r="W198" s="226" t="s">
        <v>451</v>
      </c>
      <c r="X198" s="226">
        <v>2019</v>
      </c>
    </row>
    <row r="199" spans="1:24" x14ac:dyDescent="0.3">
      <c r="A199" s="226">
        <v>110</v>
      </c>
      <c r="B199" s="226" t="s">
        <v>544</v>
      </c>
      <c r="C199" s="226">
        <v>620152</v>
      </c>
      <c r="D199" s="226" t="s">
        <v>221</v>
      </c>
      <c r="E199" s="226">
        <v>84</v>
      </c>
      <c r="F199" s="226" t="s">
        <v>64</v>
      </c>
      <c r="G199" s="226"/>
      <c r="H199" s="226"/>
      <c r="I199" s="226"/>
      <c r="J199" s="226"/>
      <c r="K199" s="226"/>
      <c r="L199" s="226"/>
      <c r="M199" s="226"/>
      <c r="N199" s="226" t="s">
        <v>42</v>
      </c>
      <c r="O199" s="226" t="s">
        <v>483</v>
      </c>
      <c r="P199" s="226" t="s">
        <v>484</v>
      </c>
      <c r="Q199" s="230">
        <v>2019</v>
      </c>
      <c r="R199" s="232">
        <v>36</v>
      </c>
      <c r="S199" s="235">
        <v>36</v>
      </c>
      <c r="T199" s="226">
        <v>0</v>
      </c>
      <c r="U199" s="226">
        <v>0</v>
      </c>
      <c r="V199" s="245">
        <v>0</v>
      </c>
      <c r="W199" s="226" t="s">
        <v>451</v>
      </c>
      <c r="X199" s="226">
        <v>2019</v>
      </c>
    </row>
    <row r="200" spans="1:24" x14ac:dyDescent="0.3">
      <c r="A200" s="226">
        <v>117</v>
      </c>
      <c r="B200" s="226" t="s">
        <v>546</v>
      </c>
      <c r="C200" s="226">
        <v>666395</v>
      </c>
      <c r="D200" s="226" t="s">
        <v>71</v>
      </c>
      <c r="E200" s="226">
        <v>82</v>
      </c>
      <c r="F200" s="226" t="s">
        <v>64</v>
      </c>
      <c r="G200" s="226"/>
      <c r="H200" s="226"/>
      <c r="I200" s="226"/>
      <c r="J200" s="226"/>
      <c r="K200" s="226"/>
      <c r="L200" s="226"/>
      <c r="M200" s="226"/>
      <c r="N200" s="226" t="s">
        <v>35</v>
      </c>
      <c r="O200" s="226" t="s">
        <v>483</v>
      </c>
      <c r="P200" s="226" t="s">
        <v>484</v>
      </c>
      <c r="Q200" s="230">
        <v>2016</v>
      </c>
      <c r="R200" s="232">
        <v>18</v>
      </c>
      <c r="S200" s="235">
        <v>18</v>
      </c>
      <c r="T200" s="226">
        <v>29.3</v>
      </c>
      <c r="U200" s="226">
        <v>29.3</v>
      </c>
      <c r="V200" s="245">
        <v>0</v>
      </c>
      <c r="W200" s="226" t="s">
        <v>451</v>
      </c>
      <c r="X200" s="226">
        <v>2019</v>
      </c>
    </row>
    <row r="201" spans="1:24" x14ac:dyDescent="0.3">
      <c r="A201" s="226">
        <v>129</v>
      </c>
      <c r="B201" s="226" t="s">
        <v>554</v>
      </c>
      <c r="C201" s="226">
        <v>852245</v>
      </c>
      <c r="D201" s="226" t="s">
        <v>548</v>
      </c>
      <c r="E201" s="226">
        <v>87</v>
      </c>
      <c r="F201" s="226" t="s">
        <v>33</v>
      </c>
      <c r="G201" s="226"/>
      <c r="H201" s="226"/>
      <c r="I201" s="226"/>
      <c r="J201" s="226"/>
      <c r="K201" s="226"/>
      <c r="L201" s="226"/>
      <c r="M201" s="226"/>
      <c r="N201" s="226" t="s">
        <v>35</v>
      </c>
      <c r="O201" s="226" t="s">
        <v>483</v>
      </c>
      <c r="P201" s="226" t="s">
        <v>484</v>
      </c>
      <c r="Q201" s="230">
        <v>2016</v>
      </c>
      <c r="R201" s="232">
        <v>47.3</v>
      </c>
      <c r="S201" s="235">
        <v>47.3</v>
      </c>
      <c r="T201" s="226">
        <v>80.5</v>
      </c>
      <c r="U201" s="226">
        <v>80.5</v>
      </c>
      <c r="V201" s="245">
        <v>0</v>
      </c>
      <c r="W201" s="226" t="s">
        <v>451</v>
      </c>
      <c r="X201" s="226">
        <v>2019</v>
      </c>
    </row>
    <row r="202" spans="1:24" x14ac:dyDescent="0.3">
      <c r="A202" s="226">
        <v>198</v>
      </c>
      <c r="B202" s="226" t="s">
        <v>596</v>
      </c>
      <c r="C202" s="226">
        <v>999999</v>
      </c>
      <c r="D202" s="226" t="s">
        <v>592</v>
      </c>
      <c r="E202" s="226">
        <v>64</v>
      </c>
      <c r="F202" s="226" t="s">
        <v>33</v>
      </c>
      <c r="G202" s="226"/>
      <c r="H202" s="226"/>
      <c r="I202" s="226"/>
      <c r="J202" s="226"/>
      <c r="K202" s="226"/>
      <c r="L202" s="226"/>
      <c r="M202" s="226"/>
      <c r="N202" s="226" t="s">
        <v>35</v>
      </c>
      <c r="O202" s="226" t="s">
        <v>483</v>
      </c>
      <c r="P202" s="226" t="s">
        <v>484</v>
      </c>
      <c r="Q202" s="230">
        <v>2018</v>
      </c>
      <c r="R202" s="232">
        <v>25</v>
      </c>
      <c r="S202" s="235">
        <v>25</v>
      </c>
      <c r="T202" s="226">
        <v>38.25</v>
      </c>
      <c r="U202" s="226">
        <v>38.25</v>
      </c>
      <c r="V202" s="245">
        <v>0</v>
      </c>
      <c r="W202" s="226" t="s">
        <v>451</v>
      </c>
      <c r="X202" s="226">
        <v>2019</v>
      </c>
    </row>
    <row r="203" spans="1:24" x14ac:dyDescent="0.3">
      <c r="A203" s="226">
        <v>208</v>
      </c>
      <c r="B203" s="226" t="s">
        <v>606</v>
      </c>
      <c r="C203" s="226">
        <v>894500</v>
      </c>
      <c r="D203" s="226" t="s">
        <v>605</v>
      </c>
      <c r="E203" s="226">
        <v>94</v>
      </c>
      <c r="F203" s="226" t="s">
        <v>92</v>
      </c>
      <c r="G203" s="226"/>
      <c r="H203" s="226"/>
      <c r="I203" s="226"/>
      <c r="J203" s="226"/>
      <c r="K203" s="226"/>
      <c r="L203" s="226"/>
      <c r="M203" s="226"/>
      <c r="N203" s="226" t="s">
        <v>35</v>
      </c>
      <c r="O203" s="226" t="s">
        <v>483</v>
      </c>
      <c r="P203" s="226" t="s">
        <v>484</v>
      </c>
      <c r="Q203" s="230">
        <v>2019</v>
      </c>
      <c r="R203" s="232">
        <v>8.8000000000000007</v>
      </c>
      <c r="S203" s="235">
        <v>8.8000000000000007</v>
      </c>
      <c r="T203" s="226">
        <v>18.13</v>
      </c>
      <c r="U203" s="226">
        <v>18.13</v>
      </c>
      <c r="V203" s="245">
        <v>0</v>
      </c>
      <c r="W203" s="226" t="s">
        <v>451</v>
      </c>
      <c r="X203" s="226">
        <v>2019</v>
      </c>
    </row>
    <row r="204" spans="1:24" x14ac:dyDescent="0.3">
      <c r="A204" s="226">
        <v>217</v>
      </c>
      <c r="B204" s="226" t="s">
        <v>611</v>
      </c>
      <c r="C204" s="226">
        <v>896140</v>
      </c>
      <c r="D204" s="226" t="s">
        <v>605</v>
      </c>
      <c r="E204" s="226">
        <v>94</v>
      </c>
      <c r="F204" s="226" t="s">
        <v>92</v>
      </c>
      <c r="G204" s="226"/>
      <c r="H204" s="226"/>
      <c r="I204" s="226"/>
      <c r="J204" s="226"/>
      <c r="K204" s="226"/>
      <c r="L204" s="226"/>
      <c r="M204" s="226"/>
      <c r="N204" s="226" t="s">
        <v>35</v>
      </c>
      <c r="O204" s="226" t="s">
        <v>483</v>
      </c>
      <c r="P204" s="226" t="s">
        <v>484</v>
      </c>
      <c r="Q204" s="230">
        <v>1978</v>
      </c>
      <c r="R204" s="232">
        <v>700</v>
      </c>
      <c r="S204" s="235">
        <v>700</v>
      </c>
      <c r="T204" s="226">
        <v>300</v>
      </c>
      <c r="U204" s="226">
        <v>300</v>
      </c>
      <c r="V204" s="245">
        <v>0</v>
      </c>
      <c r="W204" s="226" t="s">
        <v>451</v>
      </c>
      <c r="X204" s="226">
        <v>2019</v>
      </c>
    </row>
    <row r="205" spans="1:24" x14ac:dyDescent="0.3">
      <c r="A205" s="226">
        <v>218</v>
      </c>
      <c r="B205" s="226" t="s">
        <v>612</v>
      </c>
      <c r="C205" s="226">
        <v>884600</v>
      </c>
      <c r="D205" s="226" t="s">
        <v>605</v>
      </c>
      <c r="E205" s="226">
        <v>94</v>
      </c>
      <c r="F205" s="226" t="s">
        <v>92</v>
      </c>
      <c r="G205" s="226"/>
      <c r="H205" s="226"/>
      <c r="I205" s="226"/>
      <c r="J205" s="226"/>
      <c r="K205" s="226"/>
      <c r="L205" s="226"/>
      <c r="M205" s="226"/>
      <c r="N205" s="226" t="s">
        <v>35</v>
      </c>
      <c r="O205" s="226" t="s">
        <v>483</v>
      </c>
      <c r="P205" s="226" t="s">
        <v>484</v>
      </c>
      <c r="Q205" s="230">
        <v>2017</v>
      </c>
      <c r="R205" s="232">
        <v>160</v>
      </c>
      <c r="S205" s="235">
        <v>160</v>
      </c>
      <c r="T205" s="226">
        <v>0</v>
      </c>
      <c r="U205" s="226">
        <v>0</v>
      </c>
      <c r="V205" s="245">
        <v>0</v>
      </c>
      <c r="W205" s="226" t="s">
        <v>451</v>
      </c>
      <c r="X205" s="226">
        <v>2019</v>
      </c>
    </row>
    <row r="206" spans="1:24" x14ac:dyDescent="0.3">
      <c r="A206" s="226">
        <v>222</v>
      </c>
      <c r="B206" s="226" t="s">
        <v>616</v>
      </c>
      <c r="C206" s="226">
        <v>882150</v>
      </c>
      <c r="D206" s="226" t="s">
        <v>605</v>
      </c>
      <c r="E206" s="226">
        <v>94</v>
      </c>
      <c r="F206" s="226" t="s">
        <v>92</v>
      </c>
      <c r="G206" s="226"/>
      <c r="H206" s="226"/>
      <c r="I206" s="226"/>
      <c r="J206" s="226"/>
      <c r="K206" s="226"/>
      <c r="L206" s="226"/>
      <c r="M206" s="226"/>
      <c r="N206" s="226" t="s">
        <v>42</v>
      </c>
      <c r="O206" s="226" t="s">
        <v>483</v>
      </c>
      <c r="P206" s="226" t="s">
        <v>484</v>
      </c>
      <c r="Q206" s="230">
        <v>2018</v>
      </c>
      <c r="R206" s="232">
        <v>3.3</v>
      </c>
      <c r="S206" s="235">
        <v>3.3</v>
      </c>
      <c r="T206" s="226">
        <v>0</v>
      </c>
      <c r="U206" s="226">
        <v>0</v>
      </c>
      <c r="V206" s="245">
        <v>0</v>
      </c>
      <c r="W206" s="226" t="s">
        <v>451</v>
      </c>
      <c r="X206" s="226">
        <v>2019</v>
      </c>
    </row>
    <row r="207" spans="1:24" x14ac:dyDescent="0.3">
      <c r="A207" s="226">
        <v>232</v>
      </c>
      <c r="B207" s="226" t="s">
        <v>623</v>
      </c>
      <c r="C207" s="226">
        <v>287265</v>
      </c>
      <c r="D207" s="226" t="s">
        <v>153</v>
      </c>
      <c r="E207" s="226">
        <v>95</v>
      </c>
      <c r="F207" s="226" t="s">
        <v>89</v>
      </c>
      <c r="G207" s="226"/>
      <c r="H207" s="226"/>
      <c r="I207" s="226"/>
      <c r="J207" s="226"/>
      <c r="K207" s="226"/>
      <c r="L207" s="226"/>
      <c r="M207" s="226"/>
      <c r="N207" s="226" t="s">
        <v>35</v>
      </c>
      <c r="O207" s="226" t="s">
        <v>483</v>
      </c>
      <c r="P207" s="226" t="s">
        <v>484</v>
      </c>
      <c r="Q207" s="230">
        <v>2019</v>
      </c>
      <c r="R207" s="232">
        <v>33</v>
      </c>
      <c r="S207" s="235">
        <v>33</v>
      </c>
      <c r="T207" s="226">
        <v>56.1</v>
      </c>
      <c r="U207" s="226">
        <v>56.1</v>
      </c>
      <c r="V207" s="245">
        <v>0</v>
      </c>
      <c r="W207" s="226" t="s">
        <v>451</v>
      </c>
      <c r="X207" s="226">
        <v>2019</v>
      </c>
    </row>
    <row r="208" spans="1:24" x14ac:dyDescent="0.3">
      <c r="A208" s="226">
        <v>234</v>
      </c>
      <c r="B208" s="226" t="s">
        <v>624</v>
      </c>
      <c r="C208" s="226">
        <v>999999</v>
      </c>
      <c r="D208" s="226" t="s">
        <v>153</v>
      </c>
      <c r="E208" s="226">
        <v>95</v>
      </c>
      <c r="F208" s="226" t="s">
        <v>89</v>
      </c>
      <c r="G208" s="226"/>
      <c r="H208" s="226"/>
      <c r="I208" s="226"/>
      <c r="J208" s="226"/>
      <c r="K208" s="226"/>
      <c r="L208" s="226"/>
      <c r="M208" s="226"/>
      <c r="N208" s="226" t="s">
        <v>35</v>
      </c>
      <c r="O208" s="226" t="s">
        <v>483</v>
      </c>
      <c r="P208" s="226" t="s">
        <v>484</v>
      </c>
      <c r="Q208" s="230">
        <v>2019</v>
      </c>
      <c r="R208" s="232">
        <v>60.5</v>
      </c>
      <c r="S208" s="235">
        <v>60.5</v>
      </c>
      <c r="T208" s="226">
        <v>0</v>
      </c>
      <c r="U208" s="226">
        <v>0</v>
      </c>
      <c r="V208" s="245">
        <v>0</v>
      </c>
      <c r="W208" s="226" t="s">
        <v>451</v>
      </c>
      <c r="X208" s="226">
        <v>2019</v>
      </c>
    </row>
    <row r="209" spans="1:24" x14ac:dyDescent="0.3">
      <c r="A209" s="226">
        <v>235</v>
      </c>
      <c r="B209" s="226" t="s">
        <v>623</v>
      </c>
      <c r="C209" s="226">
        <v>999999</v>
      </c>
      <c r="D209" s="226" t="s">
        <v>153</v>
      </c>
      <c r="E209" s="226">
        <v>95</v>
      </c>
      <c r="F209" s="226" t="s">
        <v>89</v>
      </c>
      <c r="G209" s="226"/>
      <c r="H209" s="226"/>
      <c r="I209" s="226"/>
      <c r="J209" s="226"/>
      <c r="K209" s="226"/>
      <c r="L209" s="226"/>
      <c r="M209" s="226"/>
      <c r="N209" s="226" t="s">
        <v>35</v>
      </c>
      <c r="O209" s="226" t="s">
        <v>483</v>
      </c>
      <c r="P209" s="226" t="s">
        <v>484</v>
      </c>
      <c r="Q209" s="230">
        <v>1985</v>
      </c>
      <c r="R209" s="232">
        <v>60.5</v>
      </c>
      <c r="S209" s="235">
        <v>60.5</v>
      </c>
      <c r="T209" s="226">
        <v>0</v>
      </c>
      <c r="U209" s="226">
        <v>0</v>
      </c>
      <c r="V209" s="245">
        <v>0</v>
      </c>
      <c r="W209" s="226" t="s">
        <v>451</v>
      </c>
      <c r="X209" s="226">
        <v>2019</v>
      </c>
    </row>
    <row r="210" spans="1:24" x14ac:dyDescent="0.3">
      <c r="A210" s="226">
        <v>237</v>
      </c>
      <c r="B210" s="226" t="s">
        <v>623</v>
      </c>
      <c r="C210" s="226">
        <v>999999</v>
      </c>
      <c r="D210" s="226" t="s">
        <v>153</v>
      </c>
      <c r="E210" s="226">
        <v>95</v>
      </c>
      <c r="F210" s="226" t="s">
        <v>89</v>
      </c>
      <c r="G210" s="226"/>
      <c r="H210" s="226"/>
      <c r="I210" s="226"/>
      <c r="J210" s="226"/>
      <c r="K210" s="226"/>
      <c r="L210" s="226"/>
      <c r="M210" s="226"/>
      <c r="N210" s="226" t="s">
        <v>35</v>
      </c>
      <c r="O210" s="226" t="s">
        <v>483</v>
      </c>
      <c r="P210" s="226" t="s">
        <v>484</v>
      </c>
      <c r="Q210" s="230">
        <v>2018</v>
      </c>
      <c r="R210" s="232">
        <v>33</v>
      </c>
      <c r="S210" s="235">
        <v>33</v>
      </c>
      <c r="T210" s="226">
        <v>0</v>
      </c>
      <c r="U210" s="226">
        <v>0</v>
      </c>
      <c r="V210" s="245">
        <v>0</v>
      </c>
      <c r="W210" s="226" t="s">
        <v>451</v>
      </c>
      <c r="X210" s="226">
        <v>2019</v>
      </c>
    </row>
    <row r="211" spans="1:24" x14ac:dyDescent="0.3">
      <c r="A211" s="226">
        <v>239</v>
      </c>
      <c r="B211" s="226" t="s">
        <v>624</v>
      </c>
      <c r="C211" s="226">
        <v>999999</v>
      </c>
      <c r="D211" s="226" t="s">
        <v>153</v>
      </c>
      <c r="E211" s="226">
        <v>95</v>
      </c>
      <c r="F211" s="226" t="s">
        <v>89</v>
      </c>
      <c r="G211" s="226"/>
      <c r="H211" s="226"/>
      <c r="I211" s="226"/>
      <c r="J211" s="226"/>
      <c r="K211" s="226"/>
      <c r="L211" s="226"/>
      <c r="M211" s="226"/>
      <c r="N211" s="226" t="s">
        <v>35</v>
      </c>
      <c r="O211" s="226" t="s">
        <v>483</v>
      </c>
      <c r="P211" s="226" t="s">
        <v>484</v>
      </c>
      <c r="Q211" s="230">
        <v>2019</v>
      </c>
      <c r="R211" s="232">
        <v>33</v>
      </c>
      <c r="S211" s="235">
        <v>33</v>
      </c>
      <c r="T211" s="226">
        <v>53.8</v>
      </c>
      <c r="U211" s="226">
        <v>53.8</v>
      </c>
      <c r="V211" s="245">
        <v>0</v>
      </c>
      <c r="W211" s="226" t="s">
        <v>451</v>
      </c>
      <c r="X211" s="226">
        <v>2019</v>
      </c>
    </row>
    <row r="212" spans="1:24" x14ac:dyDescent="0.3">
      <c r="A212" s="226">
        <v>241</v>
      </c>
      <c r="B212" s="226" t="s">
        <v>625</v>
      </c>
      <c r="C212" s="226">
        <v>770220</v>
      </c>
      <c r="D212" s="226" t="s">
        <v>153</v>
      </c>
      <c r="E212" s="226">
        <v>95</v>
      </c>
      <c r="F212" s="226" t="s">
        <v>89</v>
      </c>
      <c r="G212" s="226"/>
      <c r="H212" s="226"/>
      <c r="I212" s="226"/>
      <c r="J212" s="226"/>
      <c r="K212" s="226"/>
      <c r="L212" s="226"/>
      <c r="M212" s="226"/>
      <c r="N212" s="226" t="s">
        <v>35</v>
      </c>
      <c r="O212" s="226" t="s">
        <v>483</v>
      </c>
      <c r="P212" s="226" t="s">
        <v>484</v>
      </c>
      <c r="Q212" s="230">
        <v>2019</v>
      </c>
      <c r="R212" s="232">
        <v>47.5</v>
      </c>
      <c r="S212" s="235">
        <v>47.5</v>
      </c>
      <c r="T212" s="226">
        <v>0</v>
      </c>
      <c r="U212" s="226">
        <v>0</v>
      </c>
      <c r="V212" s="245">
        <v>0</v>
      </c>
      <c r="W212" s="226" t="s">
        <v>451</v>
      </c>
      <c r="X212" s="226">
        <v>2019</v>
      </c>
    </row>
    <row r="213" spans="1:24" x14ac:dyDescent="0.3">
      <c r="A213" s="226">
        <v>279</v>
      </c>
      <c r="B213" s="226" t="s">
        <v>643</v>
      </c>
      <c r="C213" s="226">
        <v>732350</v>
      </c>
      <c r="D213" s="226" t="s">
        <v>639</v>
      </c>
      <c r="E213" s="226"/>
      <c r="F213" s="226" t="s">
        <v>89</v>
      </c>
      <c r="G213" s="226"/>
      <c r="H213" s="226"/>
      <c r="I213" s="226"/>
      <c r="J213" s="226"/>
      <c r="K213" s="226"/>
      <c r="L213" s="226"/>
      <c r="M213" s="226"/>
      <c r="N213" s="226" t="s">
        <v>35</v>
      </c>
      <c r="O213" s="226" t="s">
        <v>483</v>
      </c>
      <c r="P213" s="226" t="s">
        <v>484</v>
      </c>
      <c r="Q213" s="230">
        <v>2014</v>
      </c>
      <c r="R213" s="232">
        <v>20.9</v>
      </c>
      <c r="S213" s="235">
        <v>20.9</v>
      </c>
      <c r="T213" s="226">
        <v>0</v>
      </c>
      <c r="U213" s="226">
        <v>0</v>
      </c>
      <c r="V213" s="245">
        <v>0</v>
      </c>
      <c r="W213" s="226" t="s">
        <v>451</v>
      </c>
      <c r="X213" s="226">
        <v>2019</v>
      </c>
    </row>
    <row r="214" spans="1:24" x14ac:dyDescent="0.3">
      <c r="A214" s="226">
        <v>280</v>
      </c>
      <c r="B214" s="226" t="s">
        <v>644</v>
      </c>
      <c r="C214" s="226">
        <v>754422</v>
      </c>
      <c r="D214" s="226" t="s">
        <v>639</v>
      </c>
      <c r="E214" s="226"/>
      <c r="F214" s="226" t="s">
        <v>89</v>
      </c>
      <c r="G214" s="226"/>
      <c r="H214" s="226"/>
      <c r="I214" s="226"/>
      <c r="J214" s="226"/>
      <c r="K214" s="226"/>
      <c r="L214" s="226"/>
      <c r="M214" s="226"/>
      <c r="N214" s="226" t="s">
        <v>35</v>
      </c>
      <c r="O214" s="226" t="s">
        <v>483</v>
      </c>
      <c r="P214" s="226" t="s">
        <v>484</v>
      </c>
      <c r="Q214" s="230">
        <v>2019</v>
      </c>
      <c r="R214" s="232">
        <v>16.5</v>
      </c>
      <c r="S214" s="235">
        <v>16.5</v>
      </c>
      <c r="T214" s="226">
        <v>0</v>
      </c>
      <c r="U214" s="226">
        <v>0</v>
      </c>
      <c r="V214" s="245">
        <v>0</v>
      </c>
      <c r="W214" s="226" t="s">
        <v>451</v>
      </c>
      <c r="X214" s="226">
        <v>2019</v>
      </c>
    </row>
    <row r="215" spans="1:24" x14ac:dyDescent="0.3">
      <c r="A215" s="226">
        <v>285</v>
      </c>
      <c r="B215" s="226" t="s">
        <v>645</v>
      </c>
      <c r="C215" s="226">
        <v>744711</v>
      </c>
      <c r="D215" s="226" t="s">
        <v>639</v>
      </c>
      <c r="E215" s="226"/>
      <c r="F215" s="226" t="s">
        <v>89</v>
      </c>
      <c r="G215" s="226"/>
      <c r="H215" s="226"/>
      <c r="I215" s="226"/>
      <c r="J215" s="226"/>
      <c r="K215" s="226"/>
      <c r="L215" s="226"/>
      <c r="M215" s="226"/>
      <c r="N215" s="226" t="s">
        <v>35</v>
      </c>
      <c r="O215" s="226" t="s">
        <v>483</v>
      </c>
      <c r="P215" s="226" t="s">
        <v>484</v>
      </c>
      <c r="Q215" s="230">
        <v>2019</v>
      </c>
      <c r="R215" s="232">
        <v>30.8</v>
      </c>
      <c r="S215" s="235">
        <v>30.8</v>
      </c>
      <c r="T215" s="226">
        <v>51.7</v>
      </c>
      <c r="U215" s="226">
        <v>51.7</v>
      </c>
      <c r="V215" s="245">
        <v>0</v>
      </c>
      <c r="W215" s="226" t="s">
        <v>451</v>
      </c>
      <c r="X215" s="226">
        <v>2019</v>
      </c>
    </row>
    <row r="216" spans="1:24" x14ac:dyDescent="0.3">
      <c r="A216" s="226">
        <v>290</v>
      </c>
      <c r="B216" s="226" t="s">
        <v>648</v>
      </c>
      <c r="C216" s="226">
        <v>707190</v>
      </c>
      <c r="D216" s="226" t="s">
        <v>647</v>
      </c>
      <c r="E216" s="226">
        <v>86</v>
      </c>
      <c r="F216" s="226" t="s">
        <v>89</v>
      </c>
      <c r="G216" s="226"/>
      <c r="H216" s="226"/>
      <c r="I216" s="226"/>
      <c r="J216" s="226"/>
      <c r="K216" s="226"/>
      <c r="L216" s="226"/>
      <c r="M216" s="226"/>
      <c r="N216" s="226" t="s">
        <v>35</v>
      </c>
      <c r="O216" s="226" t="s">
        <v>483</v>
      </c>
      <c r="P216" s="226" t="s">
        <v>484</v>
      </c>
      <c r="Q216" s="230">
        <v>2019</v>
      </c>
      <c r="R216" s="232">
        <v>38</v>
      </c>
      <c r="S216" s="235">
        <v>38</v>
      </c>
      <c r="T216" s="226">
        <v>63.8</v>
      </c>
      <c r="U216" s="226">
        <v>63.8</v>
      </c>
      <c r="V216" s="245">
        <v>0</v>
      </c>
      <c r="W216" s="226" t="s">
        <v>451</v>
      </c>
      <c r="X216" s="226">
        <v>2019</v>
      </c>
    </row>
    <row r="217" spans="1:24" x14ac:dyDescent="0.3">
      <c r="A217" s="226">
        <v>297</v>
      </c>
      <c r="B217" s="226" t="s">
        <v>653</v>
      </c>
      <c r="C217" s="226">
        <v>725257</v>
      </c>
      <c r="D217" s="226" t="s">
        <v>647</v>
      </c>
      <c r="E217" s="226">
        <v>86</v>
      </c>
      <c r="F217" s="226" t="s">
        <v>89</v>
      </c>
      <c r="G217" s="226"/>
      <c r="H217" s="226"/>
      <c r="I217" s="226"/>
      <c r="J217" s="226"/>
      <c r="K217" s="226"/>
      <c r="L217" s="226"/>
      <c r="M217" s="226"/>
      <c r="N217" s="226" t="s">
        <v>35</v>
      </c>
      <c r="O217" s="226" t="s">
        <v>483</v>
      </c>
      <c r="P217" s="226" t="s">
        <v>484</v>
      </c>
      <c r="Q217" s="230">
        <v>2007</v>
      </c>
      <c r="R217" s="232">
        <v>5</v>
      </c>
      <c r="S217" s="235">
        <v>5</v>
      </c>
      <c r="T217" s="226">
        <v>8.25</v>
      </c>
      <c r="U217" s="226">
        <v>8.25</v>
      </c>
      <c r="V217" s="245">
        <v>0</v>
      </c>
      <c r="W217" s="226" t="s">
        <v>451</v>
      </c>
      <c r="X217" s="226">
        <v>2019</v>
      </c>
    </row>
    <row r="218" spans="1:24" x14ac:dyDescent="0.3">
      <c r="A218" s="226">
        <v>306</v>
      </c>
      <c r="B218" s="226" t="s">
        <v>660</v>
      </c>
      <c r="C218" s="226">
        <v>752636</v>
      </c>
      <c r="D218" s="226" t="s">
        <v>639</v>
      </c>
      <c r="E218" s="226"/>
      <c r="F218" s="226" t="s">
        <v>89</v>
      </c>
      <c r="G218" s="226"/>
      <c r="H218" s="226"/>
      <c r="I218" s="226"/>
      <c r="J218" s="226"/>
      <c r="K218" s="226"/>
      <c r="L218" s="226"/>
      <c r="M218" s="226"/>
      <c r="N218" s="226" t="s">
        <v>35</v>
      </c>
      <c r="O218" s="226" t="s">
        <v>483</v>
      </c>
      <c r="P218" s="226" t="s">
        <v>484</v>
      </c>
      <c r="Q218" s="230">
        <v>2018</v>
      </c>
      <c r="R218" s="232">
        <v>18</v>
      </c>
      <c r="S218" s="235">
        <v>18</v>
      </c>
      <c r="T218" s="226">
        <v>29.7</v>
      </c>
      <c r="U218" s="226">
        <v>29.7</v>
      </c>
      <c r="V218" s="245">
        <v>0</v>
      </c>
      <c r="W218" s="226" t="s">
        <v>451</v>
      </c>
      <c r="X218" s="226">
        <v>2019</v>
      </c>
    </row>
    <row r="219" spans="1:24" x14ac:dyDescent="0.3">
      <c r="A219" s="226">
        <v>307</v>
      </c>
      <c r="B219" s="226" t="s">
        <v>661</v>
      </c>
      <c r="C219" s="226">
        <v>754405</v>
      </c>
      <c r="D219" s="226" t="s">
        <v>639</v>
      </c>
      <c r="E219" s="226"/>
      <c r="F219" s="226" t="s">
        <v>89</v>
      </c>
      <c r="G219" s="226"/>
      <c r="H219" s="226"/>
      <c r="I219" s="226"/>
      <c r="J219" s="226"/>
      <c r="K219" s="226"/>
      <c r="L219" s="226"/>
      <c r="M219" s="226"/>
      <c r="N219" s="226" t="s">
        <v>35</v>
      </c>
      <c r="O219" s="226" t="s">
        <v>483</v>
      </c>
      <c r="P219" s="226" t="s">
        <v>484</v>
      </c>
      <c r="Q219" s="230">
        <v>2018</v>
      </c>
      <c r="R219" s="232">
        <v>12</v>
      </c>
      <c r="S219" s="235">
        <v>12</v>
      </c>
      <c r="T219" s="226">
        <v>0</v>
      </c>
      <c r="U219" s="226">
        <v>0</v>
      </c>
      <c r="V219" s="245">
        <v>0</v>
      </c>
      <c r="W219" s="226" t="s">
        <v>451</v>
      </c>
      <c r="X219" s="226">
        <v>2019</v>
      </c>
    </row>
    <row r="220" spans="1:24" x14ac:dyDescent="0.3">
      <c r="A220" s="226">
        <v>311</v>
      </c>
      <c r="B220" s="226" t="s">
        <v>663</v>
      </c>
      <c r="C220" s="226">
        <v>877215</v>
      </c>
      <c r="D220" s="226" t="s">
        <v>574</v>
      </c>
      <c r="E220" s="226">
        <v>65</v>
      </c>
      <c r="F220" s="226" t="s">
        <v>33</v>
      </c>
      <c r="G220" s="226"/>
      <c r="H220" s="226"/>
      <c r="I220" s="226"/>
      <c r="J220" s="226"/>
      <c r="K220" s="226"/>
      <c r="L220" s="226"/>
      <c r="M220" s="226"/>
      <c r="N220" s="226" t="s">
        <v>35</v>
      </c>
      <c r="O220" s="226" t="s">
        <v>483</v>
      </c>
      <c r="P220" s="226" t="s">
        <v>484</v>
      </c>
      <c r="Q220" s="230">
        <v>2016</v>
      </c>
      <c r="R220" s="232">
        <v>15</v>
      </c>
      <c r="S220" s="235">
        <v>15</v>
      </c>
      <c r="T220" s="226">
        <v>25.8</v>
      </c>
      <c r="U220" s="226">
        <v>25.8</v>
      </c>
      <c r="V220" s="245">
        <v>0</v>
      </c>
      <c r="W220" s="226" t="s">
        <v>451</v>
      </c>
      <c r="X220" s="226">
        <v>2019</v>
      </c>
    </row>
    <row r="221" spans="1:24" x14ac:dyDescent="0.3">
      <c r="A221" s="226">
        <v>96</v>
      </c>
      <c r="B221" s="226" t="s">
        <v>536</v>
      </c>
      <c r="C221" s="226">
        <v>999999</v>
      </c>
      <c r="D221" s="226" t="s">
        <v>113</v>
      </c>
      <c r="E221" s="226"/>
      <c r="F221" s="226" t="s">
        <v>64</v>
      </c>
      <c r="G221" s="226"/>
      <c r="H221" s="226"/>
      <c r="I221" s="226"/>
      <c r="J221" s="226"/>
      <c r="K221" s="226"/>
      <c r="L221" s="226"/>
      <c r="M221" s="226"/>
      <c r="N221" s="226" t="s">
        <v>35</v>
      </c>
      <c r="O221" s="226" t="s">
        <v>483</v>
      </c>
      <c r="P221" s="226" t="s">
        <v>484</v>
      </c>
      <c r="Q221" s="230">
        <v>2016</v>
      </c>
      <c r="R221" s="232">
        <v>10</v>
      </c>
      <c r="S221" s="235">
        <v>10</v>
      </c>
      <c r="T221" s="226">
        <v>13.6</v>
      </c>
      <c r="U221" s="226">
        <v>13.6</v>
      </c>
      <c r="V221" s="245">
        <v>0</v>
      </c>
      <c r="W221" s="226" t="s">
        <v>451</v>
      </c>
      <c r="X221" s="226">
        <v>2020</v>
      </c>
    </row>
    <row r="222" spans="1:24" x14ac:dyDescent="0.3">
      <c r="A222" s="226">
        <v>100</v>
      </c>
      <c r="B222" s="226" t="s">
        <v>727</v>
      </c>
      <c r="C222" s="226">
        <v>677540</v>
      </c>
      <c r="D222" s="226" t="s">
        <v>113</v>
      </c>
      <c r="E222" s="226"/>
      <c r="F222" s="226" t="s">
        <v>64</v>
      </c>
      <c r="G222" s="226"/>
      <c r="H222" s="226"/>
      <c r="I222" s="226"/>
      <c r="J222" s="226"/>
      <c r="K222" s="226"/>
      <c r="L222" s="226"/>
      <c r="M222" s="226"/>
      <c r="N222" s="226" t="s">
        <v>35</v>
      </c>
      <c r="O222" s="226" t="s">
        <v>483</v>
      </c>
      <c r="P222" s="226" t="s">
        <v>484</v>
      </c>
      <c r="Q222" s="230">
        <v>2020</v>
      </c>
      <c r="R222" s="232">
        <v>24</v>
      </c>
      <c r="S222" s="235">
        <v>24</v>
      </c>
      <c r="T222" s="226">
        <v>38.4</v>
      </c>
      <c r="U222" s="226">
        <v>38.4</v>
      </c>
      <c r="V222" s="245">
        <v>0</v>
      </c>
      <c r="W222" s="226" t="s">
        <v>451</v>
      </c>
      <c r="X222" s="226">
        <v>2020</v>
      </c>
    </row>
    <row r="223" spans="1:24" x14ac:dyDescent="0.3">
      <c r="A223" s="226">
        <v>101</v>
      </c>
      <c r="B223" s="226" t="s">
        <v>539</v>
      </c>
      <c r="C223" s="226">
        <v>694600</v>
      </c>
      <c r="D223" s="226" t="s">
        <v>113</v>
      </c>
      <c r="E223" s="226"/>
      <c r="F223" s="226" t="s">
        <v>64</v>
      </c>
      <c r="G223" s="226"/>
      <c r="H223" s="226"/>
      <c r="I223" s="226"/>
      <c r="J223" s="226"/>
      <c r="K223" s="226"/>
      <c r="L223" s="226"/>
      <c r="M223" s="226"/>
      <c r="N223" s="226" t="s">
        <v>35</v>
      </c>
      <c r="O223" s="226" t="s">
        <v>483</v>
      </c>
      <c r="P223" s="226" t="s">
        <v>484</v>
      </c>
      <c r="Q223" s="230">
        <v>2017</v>
      </c>
      <c r="R223" s="232">
        <v>15</v>
      </c>
      <c r="S223" s="235">
        <v>15</v>
      </c>
      <c r="T223" s="254">
        <v>0</v>
      </c>
      <c r="U223">
        <v>0</v>
      </c>
      <c r="V223" s="245">
        <v>0</v>
      </c>
      <c r="W223" s="226" t="s">
        <v>451</v>
      </c>
      <c r="X223" s="226">
        <v>2020</v>
      </c>
    </row>
    <row r="224" spans="1:24" x14ac:dyDescent="0.3">
      <c r="A224" s="226">
        <v>103</v>
      </c>
      <c r="B224" s="226" t="s">
        <v>729</v>
      </c>
      <c r="C224" s="226">
        <v>625500</v>
      </c>
      <c r="D224" s="226" t="s">
        <v>221</v>
      </c>
      <c r="E224" s="226">
        <v>84</v>
      </c>
      <c r="F224" s="226" t="s">
        <v>64</v>
      </c>
      <c r="G224" s="226"/>
      <c r="H224" s="226"/>
      <c r="I224" s="226"/>
      <c r="J224" s="226"/>
      <c r="K224" s="226"/>
      <c r="L224" s="226"/>
      <c r="M224" s="226"/>
      <c r="N224" s="226" t="s">
        <v>730</v>
      </c>
      <c r="O224" s="226" t="s">
        <v>483</v>
      </c>
      <c r="P224" s="226" t="s">
        <v>484</v>
      </c>
      <c r="Q224" s="230">
        <v>2021</v>
      </c>
      <c r="R224" s="232">
        <v>61</v>
      </c>
      <c r="S224" s="235">
        <v>61</v>
      </c>
      <c r="T224" s="226">
        <v>0</v>
      </c>
      <c r="U224" s="226">
        <v>0</v>
      </c>
      <c r="V224" s="245">
        <v>0</v>
      </c>
      <c r="W224" s="226" t="s">
        <v>451</v>
      </c>
      <c r="X224" s="226">
        <v>2020</v>
      </c>
    </row>
    <row r="225" spans="1:24" x14ac:dyDescent="0.3">
      <c r="A225" s="226">
        <v>105</v>
      </c>
      <c r="B225" s="226" t="s">
        <v>541</v>
      </c>
      <c r="C225" s="226">
        <v>627510</v>
      </c>
      <c r="D225" s="226" t="s">
        <v>221</v>
      </c>
      <c r="E225" s="226">
        <v>84</v>
      </c>
      <c r="F225" s="226" t="s">
        <v>64</v>
      </c>
      <c r="G225" s="226"/>
      <c r="H225" s="226"/>
      <c r="I225" s="226"/>
      <c r="J225" s="226"/>
      <c r="K225" s="226"/>
      <c r="L225" s="226"/>
      <c r="M225" s="226"/>
      <c r="N225" s="226" t="s">
        <v>730</v>
      </c>
      <c r="O225" s="226" t="s">
        <v>483</v>
      </c>
      <c r="P225" s="226" t="s">
        <v>484</v>
      </c>
      <c r="Q225" s="230">
        <v>2019</v>
      </c>
      <c r="R225" s="232">
        <v>50</v>
      </c>
      <c r="S225" s="235">
        <v>50</v>
      </c>
      <c r="T225" s="226">
        <v>0</v>
      </c>
      <c r="U225" s="226">
        <v>0</v>
      </c>
      <c r="V225" s="245">
        <v>0</v>
      </c>
      <c r="W225" s="226" t="s">
        <v>451</v>
      </c>
      <c r="X225" s="226">
        <v>2020</v>
      </c>
    </row>
    <row r="226" spans="1:24" x14ac:dyDescent="0.3">
      <c r="A226" s="226">
        <v>110</v>
      </c>
      <c r="B226" s="226" t="s">
        <v>544</v>
      </c>
      <c r="C226" s="226">
        <v>620152</v>
      </c>
      <c r="D226" s="226" t="s">
        <v>221</v>
      </c>
      <c r="E226" s="226">
        <v>84</v>
      </c>
      <c r="F226" s="226" t="s">
        <v>64</v>
      </c>
      <c r="G226" s="226"/>
      <c r="H226" s="226"/>
      <c r="I226" s="226"/>
      <c r="J226" s="226"/>
      <c r="K226" s="226"/>
      <c r="L226" s="226"/>
      <c r="M226" s="226"/>
      <c r="N226" s="226" t="s">
        <v>42</v>
      </c>
      <c r="O226" s="226" t="s">
        <v>483</v>
      </c>
      <c r="P226" s="226" t="s">
        <v>484</v>
      </c>
      <c r="Q226" s="230">
        <v>2019</v>
      </c>
      <c r="R226" s="232">
        <v>36</v>
      </c>
      <c r="S226" s="235">
        <v>36</v>
      </c>
      <c r="T226" s="226">
        <v>0</v>
      </c>
      <c r="U226" s="226">
        <v>0</v>
      </c>
      <c r="V226" s="245">
        <v>0</v>
      </c>
      <c r="W226" s="226" t="s">
        <v>451</v>
      </c>
      <c r="X226" s="226">
        <v>2020</v>
      </c>
    </row>
    <row r="227" spans="1:24" x14ac:dyDescent="0.3">
      <c r="A227" s="226">
        <v>117</v>
      </c>
      <c r="B227" s="226" t="s">
        <v>546</v>
      </c>
      <c r="C227" s="226">
        <v>666395</v>
      </c>
      <c r="D227" s="226" t="s">
        <v>71</v>
      </c>
      <c r="E227" s="226">
        <v>82</v>
      </c>
      <c r="F227" s="226" t="s">
        <v>64</v>
      </c>
      <c r="G227" s="226"/>
      <c r="H227" s="226"/>
      <c r="I227" s="226"/>
      <c r="J227" s="226"/>
      <c r="K227" s="226"/>
      <c r="L227" s="226"/>
      <c r="M227" s="226"/>
      <c r="N227" s="226" t="s">
        <v>35</v>
      </c>
      <c r="O227" s="226" t="s">
        <v>483</v>
      </c>
      <c r="P227" s="226" t="s">
        <v>484</v>
      </c>
      <c r="Q227" s="230">
        <v>2016</v>
      </c>
      <c r="R227" s="232">
        <v>18</v>
      </c>
      <c r="S227" s="235">
        <v>18</v>
      </c>
      <c r="T227" s="226">
        <v>29.3</v>
      </c>
      <c r="U227" s="226">
        <v>29.3</v>
      </c>
      <c r="V227" s="245">
        <v>0</v>
      </c>
      <c r="W227" s="226" t="s">
        <v>451</v>
      </c>
      <c r="X227" s="226">
        <v>2020</v>
      </c>
    </row>
    <row r="228" spans="1:24" x14ac:dyDescent="0.3">
      <c r="A228" s="226">
        <v>129</v>
      </c>
      <c r="B228" s="226" t="s">
        <v>554</v>
      </c>
      <c r="C228" s="226">
        <v>852245</v>
      </c>
      <c r="D228" s="226" t="s">
        <v>548</v>
      </c>
      <c r="E228" s="226">
        <v>87</v>
      </c>
      <c r="F228" s="226" t="s">
        <v>33</v>
      </c>
      <c r="G228" s="226"/>
      <c r="H228" s="226"/>
      <c r="I228" s="226"/>
      <c r="J228" s="226"/>
      <c r="K228" s="226"/>
      <c r="L228" s="226"/>
      <c r="M228" s="226"/>
      <c r="N228" s="226" t="s">
        <v>35</v>
      </c>
      <c r="O228" s="226" t="s">
        <v>483</v>
      </c>
      <c r="P228" s="226" t="s">
        <v>484</v>
      </c>
      <c r="Q228" s="230">
        <v>2016</v>
      </c>
      <c r="R228" s="232">
        <v>47.3</v>
      </c>
      <c r="S228" s="235">
        <v>47.3</v>
      </c>
      <c r="T228" s="226">
        <v>80.5</v>
      </c>
      <c r="U228" s="226">
        <v>80.5</v>
      </c>
      <c r="V228" s="245">
        <v>0</v>
      </c>
      <c r="W228" s="226" t="s">
        <v>451</v>
      </c>
      <c r="X228" s="226">
        <v>2020</v>
      </c>
    </row>
    <row r="229" spans="1:24" x14ac:dyDescent="0.3">
      <c r="A229" s="226">
        <v>142</v>
      </c>
      <c r="B229" s="226" t="s">
        <v>748</v>
      </c>
      <c r="C229" s="226">
        <v>862610</v>
      </c>
      <c r="D229" s="226" t="s">
        <v>562</v>
      </c>
      <c r="E229" s="226">
        <v>91</v>
      </c>
      <c r="F229" s="226" t="s">
        <v>33</v>
      </c>
      <c r="G229" s="226"/>
      <c r="H229" s="226"/>
      <c r="I229" s="226"/>
      <c r="J229" s="226"/>
      <c r="K229" s="226"/>
      <c r="L229" s="226"/>
      <c r="M229" s="226"/>
      <c r="N229" s="226" t="s">
        <v>35</v>
      </c>
      <c r="O229" s="226" t="s">
        <v>483</v>
      </c>
      <c r="P229" s="226" t="s">
        <v>484</v>
      </c>
      <c r="Q229" s="230">
        <v>2020</v>
      </c>
      <c r="R229" s="232">
        <v>40</v>
      </c>
      <c r="S229" s="235">
        <v>40</v>
      </c>
      <c r="T229" s="226">
        <v>11.04</v>
      </c>
      <c r="U229" s="226">
        <v>11.04</v>
      </c>
      <c r="V229" s="245">
        <v>0</v>
      </c>
      <c r="W229" s="226" t="s">
        <v>451</v>
      </c>
      <c r="X229" s="226">
        <v>2020</v>
      </c>
    </row>
    <row r="230" spans="1:24" x14ac:dyDescent="0.3">
      <c r="A230" s="226">
        <v>197</v>
      </c>
      <c r="B230" s="226" t="s">
        <v>763</v>
      </c>
      <c r="C230" s="226">
        <v>999999</v>
      </c>
      <c r="D230" s="226" t="s">
        <v>592</v>
      </c>
      <c r="E230" s="226">
        <v>64</v>
      </c>
      <c r="F230" s="226" t="s">
        <v>33</v>
      </c>
      <c r="G230" s="226"/>
      <c r="H230" s="226"/>
      <c r="I230" s="226"/>
      <c r="J230" s="226"/>
      <c r="K230" s="226"/>
      <c r="L230" s="226"/>
      <c r="M230" s="226"/>
      <c r="N230" s="226" t="s">
        <v>35</v>
      </c>
      <c r="O230" s="226" t="s">
        <v>483</v>
      </c>
      <c r="P230" s="226" t="s">
        <v>484</v>
      </c>
      <c r="Q230" s="230">
        <v>2020</v>
      </c>
      <c r="R230" s="232">
        <v>13</v>
      </c>
      <c r="S230" s="235">
        <v>13</v>
      </c>
      <c r="T230" s="226">
        <v>0</v>
      </c>
      <c r="U230" s="226">
        <v>0</v>
      </c>
      <c r="V230" s="245">
        <v>0</v>
      </c>
      <c r="W230" s="226" t="s">
        <v>451</v>
      </c>
      <c r="X230" s="226">
        <v>2020</v>
      </c>
    </row>
    <row r="231" spans="1:24" x14ac:dyDescent="0.3">
      <c r="A231" s="226">
        <v>198</v>
      </c>
      <c r="B231" s="226" t="s">
        <v>596</v>
      </c>
      <c r="C231" s="226">
        <v>999999</v>
      </c>
      <c r="D231" s="226" t="s">
        <v>592</v>
      </c>
      <c r="E231" s="226">
        <v>64</v>
      </c>
      <c r="F231" s="226" t="s">
        <v>33</v>
      </c>
      <c r="G231" s="226"/>
      <c r="H231" s="226"/>
      <c r="I231" s="226"/>
      <c r="J231" s="226"/>
      <c r="K231" s="226"/>
      <c r="L231" s="226"/>
      <c r="M231" s="226"/>
      <c r="N231" s="226" t="s">
        <v>35</v>
      </c>
      <c r="O231" s="226" t="s">
        <v>483</v>
      </c>
      <c r="P231" s="226" t="s">
        <v>484</v>
      </c>
      <c r="Q231" s="230">
        <v>2018</v>
      </c>
      <c r="R231" s="232">
        <v>25</v>
      </c>
      <c r="S231" s="235">
        <v>25</v>
      </c>
      <c r="T231" s="226">
        <v>38.25</v>
      </c>
      <c r="U231" s="226">
        <v>38.25</v>
      </c>
      <c r="V231" s="245">
        <v>0</v>
      </c>
      <c r="W231" s="226" t="s">
        <v>451</v>
      </c>
      <c r="X231" s="226">
        <v>2020</v>
      </c>
    </row>
    <row r="232" spans="1:24" x14ac:dyDescent="0.3">
      <c r="A232" s="226">
        <v>206</v>
      </c>
      <c r="B232" s="226" t="s">
        <v>766</v>
      </c>
      <c r="C232" s="226">
        <v>999999</v>
      </c>
      <c r="D232" s="226" t="s">
        <v>601</v>
      </c>
      <c r="E232" s="226"/>
      <c r="F232" s="34" t="s">
        <v>92</v>
      </c>
      <c r="G232" s="226"/>
      <c r="H232" s="226"/>
      <c r="I232" s="226"/>
      <c r="J232" s="226"/>
      <c r="K232" s="226"/>
      <c r="L232" s="226"/>
      <c r="M232" s="226"/>
      <c r="N232" s="226" t="s">
        <v>42</v>
      </c>
      <c r="O232" s="226" t="s">
        <v>483</v>
      </c>
      <c r="P232" s="226" t="s">
        <v>484</v>
      </c>
      <c r="Q232" s="230">
        <v>2020</v>
      </c>
      <c r="R232" s="232">
        <v>5000</v>
      </c>
      <c r="S232" s="235">
        <v>5000</v>
      </c>
      <c r="T232" s="226">
        <v>0</v>
      </c>
      <c r="U232" s="226">
        <v>0</v>
      </c>
      <c r="V232" s="245">
        <v>0</v>
      </c>
      <c r="W232" s="226" t="s">
        <v>451</v>
      </c>
      <c r="X232" s="226">
        <v>2020</v>
      </c>
    </row>
    <row r="233" spans="1:24" x14ac:dyDescent="0.3">
      <c r="A233" s="226">
        <v>208</v>
      </c>
      <c r="B233" s="226" t="s">
        <v>606</v>
      </c>
      <c r="C233" s="226">
        <v>894500</v>
      </c>
      <c r="D233" s="226" t="s">
        <v>605</v>
      </c>
      <c r="E233" s="226">
        <v>94</v>
      </c>
      <c r="F233" s="226" t="s">
        <v>92</v>
      </c>
      <c r="G233" s="226"/>
      <c r="H233" s="226"/>
      <c r="I233" s="226"/>
      <c r="J233" s="226"/>
      <c r="K233" s="226"/>
      <c r="L233" s="226"/>
      <c r="M233" s="226"/>
      <c r="N233" s="226" t="s">
        <v>35</v>
      </c>
      <c r="O233" s="226" t="s">
        <v>483</v>
      </c>
      <c r="P233" s="226" t="s">
        <v>484</v>
      </c>
      <c r="Q233" s="230">
        <v>2019</v>
      </c>
      <c r="R233" s="232">
        <v>8.8000000000000007</v>
      </c>
      <c r="S233" s="235">
        <v>8.8000000000000007</v>
      </c>
      <c r="T233" s="226">
        <v>18.13</v>
      </c>
      <c r="U233" s="226">
        <v>18.13</v>
      </c>
      <c r="V233" s="245">
        <v>0</v>
      </c>
      <c r="W233" s="226" t="s">
        <v>451</v>
      </c>
      <c r="X233" s="226">
        <v>2020</v>
      </c>
    </row>
    <row r="234" spans="1:24" x14ac:dyDescent="0.3">
      <c r="A234" s="226">
        <v>217</v>
      </c>
      <c r="B234" s="226" t="s">
        <v>611</v>
      </c>
      <c r="C234" s="226">
        <v>896140</v>
      </c>
      <c r="D234" s="226" t="s">
        <v>605</v>
      </c>
      <c r="E234" s="226">
        <v>94</v>
      </c>
      <c r="F234" s="226" t="s">
        <v>92</v>
      </c>
      <c r="G234" s="226"/>
      <c r="H234" s="226"/>
      <c r="I234" s="226"/>
      <c r="J234" s="226"/>
      <c r="K234" s="226"/>
      <c r="L234" s="226"/>
      <c r="M234" s="226"/>
      <c r="N234" s="226" t="s">
        <v>35</v>
      </c>
      <c r="O234" s="226" t="s">
        <v>483</v>
      </c>
      <c r="P234" s="226" t="s">
        <v>484</v>
      </c>
      <c r="Q234" s="230">
        <v>1978</v>
      </c>
      <c r="R234" s="232">
        <v>700</v>
      </c>
      <c r="S234" s="235">
        <v>700</v>
      </c>
      <c r="T234" s="226">
        <v>300</v>
      </c>
      <c r="U234" s="226">
        <v>300</v>
      </c>
      <c r="V234" s="245">
        <v>0</v>
      </c>
      <c r="W234" s="226" t="s">
        <v>451</v>
      </c>
      <c r="X234" s="226">
        <v>2020</v>
      </c>
    </row>
    <row r="235" spans="1:24" x14ac:dyDescent="0.3">
      <c r="A235" s="226">
        <v>218</v>
      </c>
      <c r="B235" s="226" t="s">
        <v>612</v>
      </c>
      <c r="C235" s="226">
        <v>884600</v>
      </c>
      <c r="D235" s="226" t="s">
        <v>605</v>
      </c>
      <c r="E235" s="226">
        <v>94</v>
      </c>
      <c r="F235" s="226" t="s">
        <v>92</v>
      </c>
      <c r="G235" s="226"/>
      <c r="H235" s="226"/>
      <c r="I235" s="226"/>
      <c r="J235" s="226"/>
      <c r="K235" s="226"/>
      <c r="L235" s="226"/>
      <c r="M235" s="226"/>
      <c r="N235" s="226" t="s">
        <v>35</v>
      </c>
      <c r="O235" s="226" t="s">
        <v>483</v>
      </c>
      <c r="P235" s="226" t="s">
        <v>484</v>
      </c>
      <c r="Q235" s="230">
        <v>2017</v>
      </c>
      <c r="R235" s="232">
        <v>160</v>
      </c>
      <c r="S235" s="235">
        <v>160</v>
      </c>
      <c r="T235" s="226">
        <v>0</v>
      </c>
      <c r="U235" s="226">
        <v>0</v>
      </c>
      <c r="V235" s="245">
        <v>0</v>
      </c>
      <c r="W235" s="226" t="s">
        <v>451</v>
      </c>
      <c r="X235" s="226">
        <v>2020</v>
      </c>
    </row>
    <row r="236" spans="1:24" x14ac:dyDescent="0.3">
      <c r="A236" s="226">
        <v>222</v>
      </c>
      <c r="B236" s="226" t="s">
        <v>616</v>
      </c>
      <c r="C236" s="226">
        <v>882150</v>
      </c>
      <c r="D236" s="226" t="s">
        <v>605</v>
      </c>
      <c r="E236" s="226">
        <v>94</v>
      </c>
      <c r="F236" s="226" t="s">
        <v>92</v>
      </c>
      <c r="G236" s="226"/>
      <c r="H236" s="226"/>
      <c r="I236" s="226"/>
      <c r="J236" s="226"/>
      <c r="K236" s="226"/>
      <c r="L236" s="226"/>
      <c r="M236" s="226"/>
      <c r="N236" s="226" t="s">
        <v>42</v>
      </c>
      <c r="O236" s="226" t="s">
        <v>483</v>
      </c>
      <c r="P236" s="226" t="s">
        <v>484</v>
      </c>
      <c r="Q236" s="230">
        <v>2018</v>
      </c>
      <c r="R236" s="232">
        <v>3.3</v>
      </c>
      <c r="S236" s="235">
        <v>3.3</v>
      </c>
      <c r="T236" s="226">
        <v>0</v>
      </c>
      <c r="U236" s="226">
        <v>0</v>
      </c>
      <c r="V236" s="245">
        <v>0</v>
      </c>
      <c r="W236" s="226" t="s">
        <v>451</v>
      </c>
      <c r="X236" s="226">
        <v>2020</v>
      </c>
    </row>
    <row r="237" spans="1:24" x14ac:dyDescent="0.3">
      <c r="A237" s="226">
        <v>232</v>
      </c>
      <c r="B237" s="226" t="s">
        <v>623</v>
      </c>
      <c r="C237" s="226">
        <v>287265</v>
      </c>
      <c r="D237" s="226" t="s">
        <v>153</v>
      </c>
      <c r="E237" s="226">
        <v>95</v>
      </c>
      <c r="F237" s="226" t="s">
        <v>89</v>
      </c>
      <c r="G237" s="226"/>
      <c r="H237" s="226"/>
      <c r="I237" s="226"/>
      <c r="J237" s="226"/>
      <c r="K237" s="226"/>
      <c r="L237" s="226"/>
      <c r="M237" s="226"/>
      <c r="N237" s="226" t="s">
        <v>35</v>
      </c>
      <c r="O237" s="226" t="s">
        <v>483</v>
      </c>
      <c r="P237" s="226" t="s">
        <v>484</v>
      </c>
      <c r="Q237" s="230">
        <v>2019</v>
      </c>
      <c r="R237" s="232">
        <v>33</v>
      </c>
      <c r="S237" s="235">
        <v>33</v>
      </c>
      <c r="T237" s="226">
        <v>56.1</v>
      </c>
      <c r="U237" s="226">
        <v>56.1</v>
      </c>
      <c r="V237" s="245">
        <v>0</v>
      </c>
      <c r="W237" s="226" t="s">
        <v>451</v>
      </c>
      <c r="X237" s="226">
        <v>2020</v>
      </c>
    </row>
    <row r="238" spans="1:24" x14ac:dyDescent="0.3">
      <c r="A238" s="226">
        <v>233</v>
      </c>
      <c r="B238" s="226" t="s">
        <v>623</v>
      </c>
      <c r="C238" s="226">
        <v>941280</v>
      </c>
      <c r="D238" s="226" t="s">
        <v>153</v>
      </c>
      <c r="E238" s="226">
        <v>95</v>
      </c>
      <c r="F238" s="226" t="s">
        <v>89</v>
      </c>
      <c r="G238" s="226"/>
      <c r="H238" s="226"/>
      <c r="I238" s="226"/>
      <c r="J238" s="226"/>
      <c r="K238" s="226"/>
      <c r="L238" s="226"/>
      <c r="M238" s="226"/>
      <c r="N238" s="226" t="s">
        <v>35</v>
      </c>
      <c r="O238" s="226" t="s">
        <v>483</v>
      </c>
      <c r="P238" s="226" t="s">
        <v>484</v>
      </c>
      <c r="Q238" s="230">
        <v>2020</v>
      </c>
      <c r="R238" s="232">
        <v>59.4</v>
      </c>
      <c r="S238" s="235">
        <v>59.4</v>
      </c>
      <c r="T238" s="226">
        <v>0</v>
      </c>
      <c r="U238" s="226">
        <v>0</v>
      </c>
      <c r="V238" s="245">
        <v>0</v>
      </c>
      <c r="W238" s="226" t="s">
        <v>451</v>
      </c>
      <c r="X238" s="226">
        <v>2020</v>
      </c>
    </row>
    <row r="239" spans="1:24" x14ac:dyDescent="0.3">
      <c r="A239" s="226">
        <v>234</v>
      </c>
      <c r="B239" s="226" t="s">
        <v>624</v>
      </c>
      <c r="C239" s="226">
        <v>999999</v>
      </c>
      <c r="D239" s="226" t="s">
        <v>153</v>
      </c>
      <c r="E239" s="226">
        <v>95</v>
      </c>
      <c r="F239" s="226" t="s">
        <v>89</v>
      </c>
      <c r="G239" s="226"/>
      <c r="H239" s="226"/>
      <c r="I239" s="226"/>
      <c r="J239" s="226"/>
      <c r="K239" s="226"/>
      <c r="L239" s="226"/>
      <c r="M239" s="226"/>
      <c r="N239" s="226" t="s">
        <v>35</v>
      </c>
      <c r="O239" s="226" t="s">
        <v>483</v>
      </c>
      <c r="P239" s="226" t="s">
        <v>484</v>
      </c>
      <c r="Q239" s="230">
        <v>2019</v>
      </c>
      <c r="R239" s="232">
        <v>60.5</v>
      </c>
      <c r="S239" s="235">
        <v>60.5</v>
      </c>
      <c r="T239" s="226">
        <v>0</v>
      </c>
      <c r="U239" s="226">
        <v>0</v>
      </c>
      <c r="V239" s="245">
        <v>0</v>
      </c>
      <c r="W239" s="226" t="s">
        <v>451</v>
      </c>
      <c r="X239" s="226">
        <v>2020</v>
      </c>
    </row>
    <row r="240" spans="1:24" x14ac:dyDescent="0.3">
      <c r="A240" s="226">
        <v>235</v>
      </c>
      <c r="B240" s="226" t="s">
        <v>623</v>
      </c>
      <c r="C240" s="226">
        <v>999999</v>
      </c>
      <c r="D240" s="226" t="s">
        <v>153</v>
      </c>
      <c r="E240" s="226">
        <v>95</v>
      </c>
      <c r="F240" s="226" t="s">
        <v>89</v>
      </c>
      <c r="G240" s="226"/>
      <c r="H240" s="226"/>
      <c r="I240" s="226"/>
      <c r="J240" s="226"/>
      <c r="K240" s="226"/>
      <c r="L240" s="226"/>
      <c r="M240" s="226"/>
      <c r="N240" s="226" t="s">
        <v>35</v>
      </c>
      <c r="O240" s="226" t="s">
        <v>483</v>
      </c>
      <c r="P240" s="226" t="s">
        <v>484</v>
      </c>
      <c r="Q240" s="230">
        <v>1985</v>
      </c>
      <c r="R240" s="232">
        <v>60.5</v>
      </c>
      <c r="S240" s="235">
        <v>60.5</v>
      </c>
      <c r="T240" s="226">
        <v>0</v>
      </c>
      <c r="U240" s="226">
        <v>0</v>
      </c>
      <c r="V240" s="245">
        <v>0</v>
      </c>
      <c r="W240" s="226" t="s">
        <v>451</v>
      </c>
      <c r="X240" s="226">
        <v>2020</v>
      </c>
    </row>
    <row r="241" spans="1:24" x14ac:dyDescent="0.3">
      <c r="A241" s="226">
        <v>236</v>
      </c>
      <c r="B241" s="226" t="s">
        <v>624</v>
      </c>
      <c r="C241" s="226">
        <v>999999</v>
      </c>
      <c r="D241" s="226" t="s">
        <v>153</v>
      </c>
      <c r="E241" s="226">
        <v>95</v>
      </c>
      <c r="F241" s="226" t="s">
        <v>89</v>
      </c>
      <c r="G241" s="226"/>
      <c r="H241" s="226"/>
      <c r="I241" s="226"/>
      <c r="J241" s="226"/>
      <c r="K241" s="226"/>
      <c r="L241" s="226"/>
      <c r="M241" s="226"/>
      <c r="N241" s="226" t="s">
        <v>35</v>
      </c>
      <c r="O241" s="226" t="s">
        <v>483</v>
      </c>
      <c r="P241" s="226" t="s">
        <v>484</v>
      </c>
      <c r="Q241" s="230">
        <v>2020</v>
      </c>
      <c r="R241" s="232">
        <v>33</v>
      </c>
      <c r="S241" s="235">
        <v>33</v>
      </c>
      <c r="T241" s="226">
        <v>0</v>
      </c>
      <c r="U241" s="226">
        <v>0</v>
      </c>
      <c r="V241" s="245">
        <v>0</v>
      </c>
      <c r="W241" s="226" t="s">
        <v>451</v>
      </c>
      <c r="X241" s="226">
        <v>2020</v>
      </c>
    </row>
    <row r="242" spans="1:24" x14ac:dyDescent="0.3">
      <c r="A242" s="226">
        <v>237</v>
      </c>
      <c r="B242" s="226" t="s">
        <v>623</v>
      </c>
      <c r="C242" s="226">
        <v>999999</v>
      </c>
      <c r="D242" s="226" t="s">
        <v>153</v>
      </c>
      <c r="E242" s="226">
        <v>95</v>
      </c>
      <c r="F242" s="226" t="s">
        <v>89</v>
      </c>
      <c r="G242" s="226"/>
      <c r="H242" s="226"/>
      <c r="I242" s="226"/>
      <c r="J242" s="226"/>
      <c r="K242" s="226"/>
      <c r="L242" s="226"/>
      <c r="M242" s="226"/>
      <c r="N242" s="226" t="s">
        <v>35</v>
      </c>
      <c r="O242" s="226" t="s">
        <v>483</v>
      </c>
      <c r="P242" s="226" t="s">
        <v>484</v>
      </c>
      <c r="Q242" s="230">
        <v>2018</v>
      </c>
      <c r="R242" s="232">
        <v>33</v>
      </c>
      <c r="S242" s="235">
        <v>33</v>
      </c>
      <c r="T242" s="226">
        <v>0</v>
      </c>
      <c r="U242" s="226">
        <v>0</v>
      </c>
      <c r="V242" s="245">
        <v>0</v>
      </c>
      <c r="W242" s="226" t="s">
        <v>451</v>
      </c>
      <c r="X242" s="226">
        <v>2020</v>
      </c>
    </row>
    <row r="243" spans="1:24" x14ac:dyDescent="0.3">
      <c r="A243" s="226">
        <v>238</v>
      </c>
      <c r="B243" s="226" t="s">
        <v>771</v>
      </c>
      <c r="C243" s="226">
        <v>770770</v>
      </c>
      <c r="D243" s="226" t="s">
        <v>153</v>
      </c>
      <c r="E243" s="226">
        <v>95</v>
      </c>
      <c r="F243" s="226" t="s">
        <v>89</v>
      </c>
      <c r="G243" s="226"/>
      <c r="H243" s="226"/>
      <c r="I243" s="226"/>
      <c r="J243" s="226"/>
      <c r="K243" s="226"/>
      <c r="L243" s="226"/>
      <c r="M243" s="226"/>
      <c r="N243" s="226" t="s">
        <v>35</v>
      </c>
      <c r="O243" s="226" t="s">
        <v>483</v>
      </c>
      <c r="P243" s="226" t="s">
        <v>484</v>
      </c>
      <c r="Q243" s="230">
        <v>2020</v>
      </c>
      <c r="R243" s="232">
        <v>65.45</v>
      </c>
      <c r="S243" s="235">
        <v>65.45</v>
      </c>
      <c r="T243" s="226">
        <v>109.6</v>
      </c>
      <c r="U243" s="226">
        <v>109.6</v>
      </c>
      <c r="V243" s="245">
        <v>0</v>
      </c>
      <c r="W243" s="226" t="s">
        <v>451</v>
      </c>
      <c r="X243" s="226">
        <v>2020</v>
      </c>
    </row>
    <row r="244" spans="1:24" x14ac:dyDescent="0.3">
      <c r="A244" s="226">
        <v>239</v>
      </c>
      <c r="B244" s="226" t="s">
        <v>624</v>
      </c>
      <c r="C244" s="226">
        <v>999999</v>
      </c>
      <c r="D244" s="226" t="s">
        <v>153</v>
      </c>
      <c r="E244" s="226">
        <v>95</v>
      </c>
      <c r="F244" s="226" t="s">
        <v>89</v>
      </c>
      <c r="G244" s="226"/>
      <c r="H244" s="226"/>
      <c r="I244" s="226"/>
      <c r="J244" s="226"/>
      <c r="K244" s="226"/>
      <c r="L244" s="226"/>
      <c r="M244" s="226"/>
      <c r="N244" s="226" t="s">
        <v>35</v>
      </c>
      <c r="O244" s="226" t="s">
        <v>483</v>
      </c>
      <c r="P244" s="226" t="s">
        <v>484</v>
      </c>
      <c r="Q244" s="230">
        <v>2019</v>
      </c>
      <c r="R244" s="232">
        <v>33</v>
      </c>
      <c r="S244" s="235">
        <v>33</v>
      </c>
      <c r="T244" s="226">
        <v>53.8</v>
      </c>
      <c r="U244" s="226">
        <v>53.8</v>
      </c>
      <c r="V244" s="245">
        <v>0</v>
      </c>
      <c r="W244" s="226" t="s">
        <v>451</v>
      </c>
      <c r="X244" s="226">
        <v>2020</v>
      </c>
    </row>
    <row r="245" spans="1:24" x14ac:dyDescent="0.3">
      <c r="A245" s="226">
        <v>241</v>
      </c>
      <c r="B245" s="226" t="s">
        <v>625</v>
      </c>
      <c r="C245" s="226">
        <v>770220</v>
      </c>
      <c r="D245" s="226" t="s">
        <v>153</v>
      </c>
      <c r="E245" s="226">
        <v>95</v>
      </c>
      <c r="F245" s="226" t="s">
        <v>89</v>
      </c>
      <c r="G245" s="226"/>
      <c r="H245" s="226"/>
      <c r="I245" s="226"/>
      <c r="J245" s="226"/>
      <c r="K245" s="226"/>
      <c r="L245" s="226"/>
      <c r="M245" s="226"/>
      <c r="N245" s="226" t="s">
        <v>35</v>
      </c>
      <c r="O245" s="226" t="s">
        <v>483</v>
      </c>
      <c r="P245" s="226" t="s">
        <v>484</v>
      </c>
      <c r="Q245" s="230">
        <v>2019</v>
      </c>
      <c r="R245" s="232">
        <v>47.5</v>
      </c>
      <c r="S245" s="235">
        <v>47.5</v>
      </c>
      <c r="T245" s="226">
        <v>0</v>
      </c>
      <c r="U245" s="226">
        <v>0</v>
      </c>
      <c r="V245" s="245">
        <v>0</v>
      </c>
      <c r="W245" s="226" t="s">
        <v>451</v>
      </c>
      <c r="X245" s="226">
        <v>2020</v>
      </c>
    </row>
    <row r="246" spans="1:24" x14ac:dyDescent="0.3">
      <c r="A246" s="226">
        <v>261</v>
      </c>
      <c r="B246" s="226" t="s">
        <v>776</v>
      </c>
      <c r="C246" s="226">
        <v>999999</v>
      </c>
      <c r="D246" s="226" t="s">
        <v>153</v>
      </c>
      <c r="E246" s="226">
        <v>95</v>
      </c>
      <c r="F246" s="226" t="s">
        <v>89</v>
      </c>
      <c r="G246" s="226"/>
      <c r="H246" s="226"/>
      <c r="I246" s="226"/>
      <c r="J246" s="226"/>
      <c r="K246" s="226"/>
      <c r="L246" s="226"/>
      <c r="M246" s="226"/>
      <c r="N246" s="226" t="s">
        <v>35</v>
      </c>
      <c r="O246" s="226" t="s">
        <v>483</v>
      </c>
      <c r="P246" s="226" t="s">
        <v>484</v>
      </c>
      <c r="Q246" s="230">
        <v>2020</v>
      </c>
      <c r="R246" s="232">
        <v>20</v>
      </c>
      <c r="S246" s="235">
        <v>20</v>
      </c>
      <c r="T246" s="226">
        <v>0</v>
      </c>
      <c r="U246" s="226">
        <v>0</v>
      </c>
      <c r="V246" s="245">
        <v>0</v>
      </c>
      <c r="W246" s="226" t="s">
        <v>451</v>
      </c>
      <c r="X246" s="226">
        <v>2020</v>
      </c>
    </row>
    <row r="247" spans="1:24" x14ac:dyDescent="0.3">
      <c r="A247" s="226">
        <v>262</v>
      </c>
      <c r="B247" s="226" t="s">
        <v>777</v>
      </c>
      <c r="C247" s="226">
        <v>754585</v>
      </c>
      <c r="D247" s="226" t="s">
        <v>639</v>
      </c>
      <c r="E247" s="226"/>
      <c r="F247" s="226" t="s">
        <v>89</v>
      </c>
      <c r="G247" s="226"/>
      <c r="H247" s="226"/>
      <c r="I247" s="226"/>
      <c r="J247" s="226"/>
      <c r="K247" s="226"/>
      <c r="L247" s="226"/>
      <c r="M247" s="226"/>
      <c r="N247" s="226" t="s">
        <v>35</v>
      </c>
      <c r="O247" s="226" t="s">
        <v>483</v>
      </c>
      <c r="P247" s="226" t="s">
        <v>484</v>
      </c>
      <c r="Q247" s="230">
        <v>2020</v>
      </c>
      <c r="R247" s="232">
        <v>89.11</v>
      </c>
      <c r="S247" s="235">
        <v>89.11</v>
      </c>
      <c r="T247" s="226">
        <v>0</v>
      </c>
      <c r="U247" s="226">
        <v>0</v>
      </c>
      <c r="V247" s="245">
        <v>0</v>
      </c>
      <c r="W247" s="226" t="s">
        <v>451</v>
      </c>
      <c r="X247" s="226">
        <v>2020</v>
      </c>
    </row>
    <row r="248" spans="1:24" x14ac:dyDescent="0.3">
      <c r="A248" s="226">
        <v>263</v>
      </c>
      <c r="B248" s="226" t="s">
        <v>778</v>
      </c>
      <c r="C248" s="226">
        <v>754945</v>
      </c>
      <c r="D248" s="226" t="s">
        <v>639</v>
      </c>
      <c r="E248" s="226"/>
      <c r="F248" s="226" t="s">
        <v>89</v>
      </c>
      <c r="G248" s="226"/>
      <c r="H248" s="226"/>
      <c r="I248" s="226"/>
      <c r="J248" s="226"/>
      <c r="K248" s="226"/>
      <c r="L248" s="226"/>
      <c r="M248" s="226"/>
      <c r="N248" s="226" t="s">
        <v>35</v>
      </c>
      <c r="O248" s="226" t="s">
        <v>483</v>
      </c>
      <c r="P248" s="226" t="s">
        <v>484</v>
      </c>
      <c r="Q248" s="230">
        <v>2020</v>
      </c>
      <c r="R248" s="232">
        <v>40</v>
      </c>
      <c r="S248" s="235">
        <v>40</v>
      </c>
      <c r="T248" s="226">
        <v>0</v>
      </c>
      <c r="U248" s="226">
        <v>0</v>
      </c>
      <c r="V248" s="245">
        <v>0</v>
      </c>
      <c r="W248" s="226" t="s">
        <v>451</v>
      </c>
      <c r="X248" s="226">
        <v>2020</v>
      </c>
    </row>
    <row r="249" spans="1:24" x14ac:dyDescent="0.3">
      <c r="A249" s="226">
        <v>266</v>
      </c>
      <c r="B249" s="226" t="s">
        <v>781</v>
      </c>
      <c r="C249" s="226">
        <v>754582</v>
      </c>
      <c r="D249" s="226" t="s">
        <v>639</v>
      </c>
      <c r="E249" s="226"/>
      <c r="F249" s="226" t="s">
        <v>89</v>
      </c>
      <c r="G249" s="226"/>
      <c r="H249" s="226"/>
      <c r="I249" s="226"/>
      <c r="J249" s="226"/>
      <c r="K249" s="226"/>
      <c r="L249" s="226"/>
      <c r="M249" s="226"/>
      <c r="N249" s="226" t="s">
        <v>35</v>
      </c>
      <c r="O249" s="226" t="s">
        <v>483</v>
      </c>
      <c r="P249" s="226" t="s">
        <v>484</v>
      </c>
      <c r="Q249" s="230">
        <v>2020</v>
      </c>
      <c r="R249" s="232">
        <v>44.22</v>
      </c>
      <c r="S249" s="235">
        <v>44.22</v>
      </c>
      <c r="T249" s="226">
        <v>0</v>
      </c>
      <c r="U249" s="226">
        <v>0</v>
      </c>
      <c r="V249" s="245">
        <v>0</v>
      </c>
      <c r="W249" s="226" t="s">
        <v>451</v>
      </c>
      <c r="X249" s="226">
        <v>2020</v>
      </c>
    </row>
    <row r="250" spans="1:24" x14ac:dyDescent="0.3">
      <c r="A250" s="226">
        <v>267</v>
      </c>
      <c r="B250" s="226" t="s">
        <v>782</v>
      </c>
      <c r="C250" s="226">
        <v>754585</v>
      </c>
      <c r="D250" s="226" t="s">
        <v>639</v>
      </c>
      <c r="E250" s="226"/>
      <c r="F250" s="226" t="s">
        <v>89</v>
      </c>
      <c r="G250" s="226"/>
      <c r="H250" s="226"/>
      <c r="I250" s="226"/>
      <c r="J250" s="226"/>
      <c r="K250" s="226"/>
      <c r="L250" s="226"/>
      <c r="M250" s="226"/>
      <c r="N250" s="226" t="s">
        <v>35</v>
      </c>
      <c r="O250" s="226" t="s">
        <v>483</v>
      </c>
      <c r="P250" s="226" t="s">
        <v>484</v>
      </c>
      <c r="Q250" s="230">
        <v>2020</v>
      </c>
      <c r="R250" s="232">
        <v>84.45</v>
      </c>
      <c r="S250" s="235">
        <v>84.45</v>
      </c>
      <c r="T250" s="226">
        <v>0</v>
      </c>
      <c r="U250" s="226">
        <v>0</v>
      </c>
      <c r="V250" s="245">
        <v>0</v>
      </c>
      <c r="W250" s="226" t="s">
        <v>451</v>
      </c>
      <c r="X250" s="226">
        <v>2020</v>
      </c>
    </row>
    <row r="251" spans="1:24" x14ac:dyDescent="0.3">
      <c r="A251" s="226">
        <v>268</v>
      </c>
      <c r="B251" s="226" t="s">
        <v>783</v>
      </c>
      <c r="C251" s="226">
        <v>750895</v>
      </c>
      <c r="D251" s="226" t="s">
        <v>639</v>
      </c>
      <c r="E251" s="226"/>
      <c r="F251" s="226" t="s">
        <v>89</v>
      </c>
      <c r="G251" s="226"/>
      <c r="H251" s="226"/>
      <c r="I251" s="226"/>
      <c r="J251" s="226"/>
      <c r="K251" s="226"/>
      <c r="L251" s="226"/>
      <c r="M251" s="226"/>
      <c r="N251" s="226" t="s">
        <v>35</v>
      </c>
      <c r="O251" s="226" t="s">
        <v>483</v>
      </c>
      <c r="P251" s="226" t="s">
        <v>484</v>
      </c>
      <c r="Q251" s="230">
        <v>2020</v>
      </c>
      <c r="R251" s="232">
        <v>84</v>
      </c>
      <c r="S251" s="235">
        <v>84</v>
      </c>
      <c r="T251" s="226">
        <v>0</v>
      </c>
      <c r="U251" s="226">
        <v>0</v>
      </c>
      <c r="V251" s="245">
        <v>0</v>
      </c>
      <c r="W251" s="226" t="s">
        <v>451</v>
      </c>
      <c r="X251" s="226">
        <v>2020</v>
      </c>
    </row>
    <row r="252" spans="1:24" x14ac:dyDescent="0.3">
      <c r="A252" s="226">
        <v>269</v>
      </c>
      <c r="B252" s="226" t="s">
        <v>784</v>
      </c>
      <c r="C252" s="226">
        <v>751505</v>
      </c>
      <c r="D252" s="226" t="s">
        <v>639</v>
      </c>
      <c r="E252" s="226"/>
      <c r="F252" s="226" t="s">
        <v>89</v>
      </c>
      <c r="G252" s="226"/>
      <c r="H252" s="226"/>
      <c r="I252" s="226"/>
      <c r="J252" s="226"/>
      <c r="K252" s="226"/>
      <c r="L252" s="226"/>
      <c r="M252" s="226"/>
      <c r="N252" s="226" t="s">
        <v>35</v>
      </c>
      <c r="O252" s="226" t="s">
        <v>483</v>
      </c>
      <c r="P252" s="226" t="s">
        <v>484</v>
      </c>
      <c r="Q252" s="230">
        <v>2020</v>
      </c>
      <c r="R252" s="232">
        <v>90</v>
      </c>
      <c r="S252" s="235">
        <v>90</v>
      </c>
      <c r="T252" s="226">
        <v>0</v>
      </c>
      <c r="U252" s="226">
        <v>0</v>
      </c>
      <c r="V252" s="245">
        <v>0</v>
      </c>
      <c r="W252" s="226" t="s">
        <v>451</v>
      </c>
      <c r="X252" s="226">
        <v>2020</v>
      </c>
    </row>
    <row r="253" spans="1:24" x14ac:dyDescent="0.3">
      <c r="A253" s="226">
        <v>270</v>
      </c>
      <c r="B253" s="226" t="s">
        <v>785</v>
      </c>
      <c r="C253" s="226">
        <v>751528</v>
      </c>
      <c r="D253" s="226" t="s">
        <v>639</v>
      </c>
      <c r="E253" s="226"/>
      <c r="F253" s="226" t="s">
        <v>89</v>
      </c>
      <c r="G253" s="226"/>
      <c r="H253" s="226"/>
      <c r="I253" s="226"/>
      <c r="J253" s="226"/>
      <c r="K253" s="226"/>
      <c r="L253" s="226"/>
      <c r="M253" s="226"/>
      <c r="N253" s="226" t="s">
        <v>35</v>
      </c>
      <c r="O253" s="226" t="s">
        <v>483</v>
      </c>
      <c r="P253" s="226" t="s">
        <v>484</v>
      </c>
      <c r="Q253" s="230">
        <v>2022</v>
      </c>
      <c r="R253" s="232">
        <v>35</v>
      </c>
      <c r="S253" s="235">
        <v>35</v>
      </c>
      <c r="T253" s="226">
        <v>0</v>
      </c>
      <c r="U253" s="226">
        <v>0</v>
      </c>
      <c r="V253" s="245">
        <v>0</v>
      </c>
      <c r="W253" s="226" t="s">
        <v>451</v>
      </c>
      <c r="X253" s="226">
        <v>2020</v>
      </c>
    </row>
    <row r="254" spans="1:24" x14ac:dyDescent="0.3">
      <c r="A254" s="226">
        <v>271</v>
      </c>
      <c r="B254" s="226" t="s">
        <v>786</v>
      </c>
      <c r="C254" s="226">
        <v>751728</v>
      </c>
      <c r="D254" s="226" t="s">
        <v>639</v>
      </c>
      <c r="E254" s="226"/>
      <c r="F254" s="226" t="s">
        <v>89</v>
      </c>
      <c r="G254" s="226"/>
      <c r="H254" s="226"/>
      <c r="I254" s="226"/>
      <c r="J254" s="226"/>
      <c r="K254" s="226"/>
      <c r="L254" s="226"/>
      <c r="M254" s="226"/>
      <c r="N254" s="226" t="s">
        <v>35</v>
      </c>
      <c r="O254" s="226" t="s">
        <v>483</v>
      </c>
      <c r="P254" s="226" t="s">
        <v>484</v>
      </c>
      <c r="Q254" s="230">
        <v>2021</v>
      </c>
      <c r="R254" s="232">
        <v>34.200000000000003</v>
      </c>
      <c r="S254" s="235">
        <v>34.200000000000003</v>
      </c>
      <c r="T254" s="226">
        <v>0</v>
      </c>
      <c r="U254" s="226">
        <v>0</v>
      </c>
      <c r="V254" s="245">
        <v>0</v>
      </c>
      <c r="W254" s="226" t="s">
        <v>451</v>
      </c>
      <c r="X254" s="226">
        <v>2020</v>
      </c>
    </row>
    <row r="255" spans="1:24" x14ac:dyDescent="0.3">
      <c r="A255" s="226">
        <v>272</v>
      </c>
      <c r="B255" s="226" t="s">
        <v>787</v>
      </c>
      <c r="C255" s="226">
        <v>751725</v>
      </c>
      <c r="D255" s="226" t="s">
        <v>639</v>
      </c>
      <c r="E255" s="226"/>
      <c r="F255" s="226" t="s">
        <v>89</v>
      </c>
      <c r="G255" s="226"/>
      <c r="H255" s="226"/>
      <c r="I255" s="226"/>
      <c r="J255" s="226"/>
      <c r="K255" s="226"/>
      <c r="L255" s="226"/>
      <c r="M255" s="226"/>
      <c r="N255" s="226" t="s">
        <v>35</v>
      </c>
      <c r="O255" s="226" t="s">
        <v>483</v>
      </c>
      <c r="P255" s="226" t="s">
        <v>484</v>
      </c>
      <c r="Q255" s="230">
        <v>2021</v>
      </c>
      <c r="R255" s="232">
        <v>34.369999999999997</v>
      </c>
      <c r="S255" s="235">
        <v>34.369999999999997</v>
      </c>
      <c r="T255" s="226">
        <v>0</v>
      </c>
      <c r="U255" s="226">
        <v>0</v>
      </c>
      <c r="V255" s="245">
        <v>0</v>
      </c>
      <c r="W255" s="226" t="s">
        <v>451</v>
      </c>
      <c r="X255" s="226">
        <v>2020</v>
      </c>
    </row>
    <row r="256" spans="1:24" x14ac:dyDescent="0.3">
      <c r="A256" s="226">
        <v>273</v>
      </c>
      <c r="B256" s="226" t="s">
        <v>788</v>
      </c>
      <c r="C256" s="226">
        <v>751330</v>
      </c>
      <c r="D256" s="226" t="s">
        <v>639</v>
      </c>
      <c r="E256" s="226"/>
      <c r="F256" s="226" t="s">
        <v>89</v>
      </c>
      <c r="G256" s="226"/>
      <c r="H256" s="226"/>
      <c r="I256" s="226"/>
      <c r="J256" s="226"/>
      <c r="K256" s="226"/>
      <c r="L256" s="226"/>
      <c r="M256" s="226"/>
      <c r="N256" s="226" t="s">
        <v>35</v>
      </c>
      <c r="O256" s="226" t="s">
        <v>483</v>
      </c>
      <c r="P256" s="226" t="s">
        <v>484</v>
      </c>
      <c r="Q256" s="230">
        <v>2021</v>
      </c>
      <c r="R256" s="232">
        <v>35</v>
      </c>
      <c r="S256" s="235">
        <v>35</v>
      </c>
      <c r="T256" s="226">
        <v>0</v>
      </c>
      <c r="U256" s="226">
        <v>0</v>
      </c>
      <c r="V256" s="245">
        <v>0</v>
      </c>
      <c r="W256" s="226" t="s">
        <v>451</v>
      </c>
      <c r="X256" s="226">
        <v>2020</v>
      </c>
    </row>
    <row r="257" spans="1:25" x14ac:dyDescent="0.3">
      <c r="A257" s="226">
        <v>274</v>
      </c>
      <c r="B257" s="226" t="s">
        <v>789</v>
      </c>
      <c r="C257" s="226">
        <v>751319</v>
      </c>
      <c r="D257" s="226" t="s">
        <v>639</v>
      </c>
      <c r="E257" s="226"/>
      <c r="F257" s="226" t="s">
        <v>89</v>
      </c>
      <c r="G257" s="226"/>
      <c r="H257" s="226"/>
      <c r="I257" s="226"/>
      <c r="J257" s="226"/>
      <c r="K257" s="226"/>
      <c r="L257" s="226"/>
      <c r="M257" s="226"/>
      <c r="N257" s="226" t="s">
        <v>35</v>
      </c>
      <c r="O257" s="226" t="s">
        <v>483</v>
      </c>
      <c r="P257" s="226" t="s">
        <v>484</v>
      </c>
      <c r="Q257" s="230">
        <v>2020</v>
      </c>
      <c r="R257" s="232">
        <v>24.3</v>
      </c>
      <c r="S257" s="235">
        <v>24.3</v>
      </c>
      <c r="T257" s="226">
        <v>41.3</v>
      </c>
      <c r="U257" s="226">
        <v>41.3</v>
      </c>
      <c r="V257" s="245">
        <v>0</v>
      </c>
      <c r="W257" s="226" t="s">
        <v>451</v>
      </c>
      <c r="X257" s="226">
        <v>2020</v>
      </c>
    </row>
    <row r="258" spans="1:25" x14ac:dyDescent="0.3">
      <c r="A258" s="226">
        <v>275</v>
      </c>
      <c r="B258" s="226" t="s">
        <v>790</v>
      </c>
      <c r="C258" s="226">
        <v>732177</v>
      </c>
      <c r="D258" s="226" t="s">
        <v>639</v>
      </c>
      <c r="E258" s="226"/>
      <c r="F258" s="226" t="s">
        <v>89</v>
      </c>
      <c r="G258" s="226"/>
      <c r="H258" s="226"/>
      <c r="I258" s="226"/>
      <c r="J258" s="226"/>
      <c r="K258" s="226"/>
      <c r="L258" s="226"/>
      <c r="M258" s="226"/>
      <c r="N258" s="226" t="s">
        <v>35</v>
      </c>
      <c r="O258" s="226" t="s">
        <v>483</v>
      </c>
      <c r="P258" s="226" t="s">
        <v>484</v>
      </c>
      <c r="Q258" s="230">
        <v>2020</v>
      </c>
      <c r="R258" s="232">
        <v>23.45</v>
      </c>
      <c r="S258" s="235">
        <v>23.45</v>
      </c>
      <c r="T258" s="226">
        <v>40.33</v>
      </c>
      <c r="U258" s="226">
        <v>40.33</v>
      </c>
      <c r="V258" s="245">
        <v>0</v>
      </c>
      <c r="W258" s="226" t="s">
        <v>451</v>
      </c>
      <c r="X258" s="226">
        <v>2020</v>
      </c>
    </row>
    <row r="259" spans="1:25" x14ac:dyDescent="0.3">
      <c r="A259" s="226">
        <v>276</v>
      </c>
      <c r="B259" s="226" t="s">
        <v>791</v>
      </c>
      <c r="C259" s="226">
        <v>732180</v>
      </c>
      <c r="D259" s="226" t="s">
        <v>639</v>
      </c>
      <c r="E259" s="226"/>
      <c r="F259" s="226" t="s">
        <v>89</v>
      </c>
      <c r="G259" s="226"/>
      <c r="H259" s="226"/>
      <c r="I259" s="226"/>
      <c r="J259" s="226"/>
      <c r="K259" s="226"/>
      <c r="L259" s="226"/>
      <c r="M259" s="226"/>
      <c r="N259" s="226" t="s">
        <v>35</v>
      </c>
      <c r="O259" s="226" t="s">
        <v>483</v>
      </c>
      <c r="P259" s="226" t="s">
        <v>484</v>
      </c>
      <c r="Q259" s="230">
        <v>2020</v>
      </c>
      <c r="R259" s="232">
        <v>28</v>
      </c>
      <c r="S259" s="235">
        <v>28</v>
      </c>
      <c r="T259" s="226">
        <v>0</v>
      </c>
      <c r="U259" s="226">
        <v>0</v>
      </c>
      <c r="V259" s="245">
        <v>0</v>
      </c>
      <c r="W259" s="226" t="s">
        <v>451</v>
      </c>
      <c r="X259" s="226">
        <v>2020</v>
      </c>
    </row>
    <row r="260" spans="1:25" x14ac:dyDescent="0.3">
      <c r="A260" s="226">
        <v>277</v>
      </c>
      <c r="B260" s="226" t="s">
        <v>792</v>
      </c>
      <c r="C260" s="226">
        <v>751455</v>
      </c>
      <c r="D260" s="226" t="s">
        <v>639</v>
      </c>
      <c r="E260" s="226"/>
      <c r="F260" s="226" t="s">
        <v>89</v>
      </c>
      <c r="G260" s="226"/>
      <c r="H260" s="226"/>
      <c r="I260" s="226"/>
      <c r="J260" s="226"/>
      <c r="K260" s="226"/>
      <c r="L260" s="226"/>
      <c r="M260" s="226"/>
      <c r="N260" s="226" t="s">
        <v>35</v>
      </c>
      <c r="O260" s="226" t="s">
        <v>483</v>
      </c>
      <c r="P260" s="226" t="s">
        <v>484</v>
      </c>
      <c r="Q260" s="230">
        <v>2021</v>
      </c>
      <c r="R260" s="232">
        <v>28</v>
      </c>
      <c r="S260" s="235">
        <v>28</v>
      </c>
      <c r="T260" s="226">
        <v>0</v>
      </c>
      <c r="U260" s="226">
        <v>0</v>
      </c>
      <c r="V260" s="245">
        <v>0</v>
      </c>
      <c r="W260" s="226" t="s">
        <v>451</v>
      </c>
      <c r="X260" s="226">
        <v>2020</v>
      </c>
    </row>
    <row r="261" spans="1:25" x14ac:dyDescent="0.3">
      <c r="A261" s="226">
        <v>278</v>
      </c>
      <c r="B261" s="226" t="s">
        <v>793</v>
      </c>
      <c r="C261" s="226">
        <v>751520</v>
      </c>
      <c r="D261" s="226" t="s">
        <v>639</v>
      </c>
      <c r="E261" s="226"/>
      <c r="F261" s="226" t="s">
        <v>89</v>
      </c>
      <c r="G261" s="226"/>
      <c r="H261" s="226"/>
      <c r="I261" s="226"/>
      <c r="J261" s="226"/>
      <c r="K261" s="226"/>
      <c r="L261" s="226"/>
      <c r="M261" s="226"/>
      <c r="N261" s="226" t="s">
        <v>35</v>
      </c>
      <c r="O261" s="226" t="s">
        <v>483</v>
      </c>
      <c r="P261" s="226" t="s">
        <v>484</v>
      </c>
      <c r="Q261" s="230">
        <v>2020</v>
      </c>
      <c r="R261" s="232">
        <v>20.16</v>
      </c>
      <c r="S261" s="235">
        <v>20.16</v>
      </c>
      <c r="T261" s="226">
        <v>0</v>
      </c>
      <c r="U261" s="226">
        <v>0</v>
      </c>
      <c r="V261" s="245">
        <v>0</v>
      </c>
      <c r="W261" s="226" t="s">
        <v>451</v>
      </c>
      <c r="X261" s="226">
        <v>2020</v>
      </c>
    </row>
    <row r="262" spans="1:25" x14ac:dyDescent="0.3">
      <c r="A262" s="226">
        <v>279</v>
      </c>
      <c r="B262" s="226" t="s">
        <v>643</v>
      </c>
      <c r="C262" s="226">
        <v>732350</v>
      </c>
      <c r="D262" s="226" t="s">
        <v>639</v>
      </c>
      <c r="E262" s="226"/>
      <c r="F262" s="226" t="s">
        <v>89</v>
      </c>
      <c r="G262" s="226"/>
      <c r="H262" s="226"/>
      <c r="I262" s="226"/>
      <c r="J262" s="226"/>
      <c r="K262" s="226"/>
      <c r="L262" s="226"/>
      <c r="M262" s="226"/>
      <c r="N262" s="226" t="s">
        <v>35</v>
      </c>
      <c r="O262" s="226" t="s">
        <v>483</v>
      </c>
      <c r="P262" s="226" t="s">
        <v>484</v>
      </c>
      <c r="Q262" s="230">
        <v>2014</v>
      </c>
      <c r="R262" s="232">
        <v>20.9</v>
      </c>
      <c r="S262" s="235">
        <v>20.9</v>
      </c>
      <c r="T262" s="226">
        <v>0</v>
      </c>
      <c r="U262" s="226">
        <v>0</v>
      </c>
      <c r="V262" s="245">
        <v>0</v>
      </c>
      <c r="W262" s="226" t="s">
        <v>451</v>
      </c>
      <c r="X262" s="226">
        <v>2020</v>
      </c>
    </row>
    <row r="263" spans="1:25" x14ac:dyDescent="0.3">
      <c r="A263" s="226">
        <v>280</v>
      </c>
      <c r="B263" s="226" t="s">
        <v>644</v>
      </c>
      <c r="C263" s="226">
        <v>754422</v>
      </c>
      <c r="D263" s="226" t="s">
        <v>639</v>
      </c>
      <c r="E263" s="226"/>
      <c r="F263" s="226" t="s">
        <v>89</v>
      </c>
      <c r="G263" s="226"/>
      <c r="H263" s="226"/>
      <c r="I263" s="226"/>
      <c r="J263" s="226"/>
      <c r="K263" s="226"/>
      <c r="L263" s="226"/>
      <c r="M263" s="226"/>
      <c r="N263" s="226" t="s">
        <v>35</v>
      </c>
      <c r="O263" s="226" t="s">
        <v>483</v>
      </c>
      <c r="P263" s="226" t="s">
        <v>484</v>
      </c>
      <c r="Q263" s="230">
        <v>2019</v>
      </c>
      <c r="R263" s="232">
        <v>16.5</v>
      </c>
      <c r="S263" s="235">
        <v>16.5</v>
      </c>
      <c r="T263" s="226">
        <v>0</v>
      </c>
      <c r="U263" s="226">
        <v>0</v>
      </c>
      <c r="V263" s="245">
        <v>0</v>
      </c>
      <c r="W263" s="226" t="s">
        <v>451</v>
      </c>
      <c r="X263" s="226">
        <v>2020</v>
      </c>
    </row>
    <row r="264" spans="1:25" x14ac:dyDescent="0.3">
      <c r="A264" s="226">
        <v>281</v>
      </c>
      <c r="B264" s="226" t="s">
        <v>794</v>
      </c>
      <c r="C264" s="226">
        <v>754469</v>
      </c>
      <c r="D264" s="226" t="s">
        <v>639</v>
      </c>
      <c r="E264" s="226"/>
      <c r="F264" s="226" t="s">
        <v>89</v>
      </c>
      <c r="G264" s="226"/>
      <c r="H264" s="226"/>
      <c r="I264" s="226"/>
      <c r="J264" s="226"/>
      <c r="K264" s="226"/>
      <c r="L264" s="226"/>
      <c r="M264" s="226"/>
      <c r="N264" s="226" t="s">
        <v>35</v>
      </c>
      <c r="O264" s="226" t="s">
        <v>483</v>
      </c>
      <c r="P264" s="226" t="s">
        <v>484</v>
      </c>
      <c r="Q264" s="230">
        <v>2021</v>
      </c>
      <c r="R264" s="232">
        <v>19.8</v>
      </c>
      <c r="S264" s="235">
        <v>19.8</v>
      </c>
      <c r="T264" s="226">
        <v>0</v>
      </c>
      <c r="U264" s="226">
        <v>0</v>
      </c>
      <c r="V264" s="245">
        <v>0</v>
      </c>
      <c r="W264" s="226" t="s">
        <v>451</v>
      </c>
      <c r="X264" s="226">
        <v>2020</v>
      </c>
    </row>
    <row r="265" spans="1:25" x14ac:dyDescent="0.3">
      <c r="A265" s="226">
        <v>282</v>
      </c>
      <c r="B265" s="226" t="s">
        <v>795</v>
      </c>
      <c r="C265" s="226">
        <v>740480</v>
      </c>
      <c r="D265" s="226" t="s">
        <v>639</v>
      </c>
      <c r="E265" s="226"/>
      <c r="F265" s="226" t="s">
        <v>89</v>
      </c>
      <c r="G265" s="226"/>
      <c r="H265" s="226"/>
      <c r="I265" s="226"/>
      <c r="J265" s="226"/>
      <c r="K265" s="226"/>
      <c r="L265" s="226"/>
      <c r="M265" s="226"/>
      <c r="N265" s="226" t="s">
        <v>35</v>
      </c>
      <c r="O265" s="226" t="s">
        <v>483</v>
      </c>
      <c r="P265" s="226" t="s">
        <v>484</v>
      </c>
      <c r="Q265" s="230">
        <v>2020</v>
      </c>
      <c r="R265" s="232">
        <v>15.07</v>
      </c>
      <c r="S265" s="235">
        <v>15.07</v>
      </c>
      <c r="T265" s="226">
        <v>0</v>
      </c>
      <c r="U265" s="226">
        <v>0</v>
      </c>
      <c r="V265" s="245">
        <v>0</v>
      </c>
      <c r="W265" s="226" t="s">
        <v>451</v>
      </c>
      <c r="X265" s="226">
        <v>2020</v>
      </c>
    </row>
    <row r="266" spans="1:25" x14ac:dyDescent="0.3">
      <c r="A266" s="226">
        <v>283</v>
      </c>
      <c r="B266" s="226" t="s">
        <v>796</v>
      </c>
      <c r="C266" s="226">
        <v>744711</v>
      </c>
      <c r="D266" s="226" t="s">
        <v>639</v>
      </c>
      <c r="E266" s="226"/>
      <c r="F266" s="226" t="s">
        <v>89</v>
      </c>
      <c r="G266" s="226"/>
      <c r="H266" s="226"/>
      <c r="I266" s="226"/>
      <c r="J266" s="226"/>
      <c r="K266" s="226"/>
      <c r="L266" s="226"/>
      <c r="M266" s="226"/>
      <c r="N266" s="226" t="s">
        <v>35</v>
      </c>
      <c r="O266" s="226" t="s">
        <v>483</v>
      </c>
      <c r="P266" s="226" t="s">
        <v>484</v>
      </c>
      <c r="Q266" s="230">
        <v>2021</v>
      </c>
      <c r="R266" s="232">
        <v>34</v>
      </c>
      <c r="S266" s="235">
        <v>34</v>
      </c>
      <c r="T266" s="226">
        <v>55.42</v>
      </c>
      <c r="U266" s="226">
        <v>55.42</v>
      </c>
      <c r="V266" s="245">
        <v>0</v>
      </c>
      <c r="W266" s="226" t="s">
        <v>451</v>
      </c>
      <c r="X266" s="226">
        <v>2020</v>
      </c>
    </row>
    <row r="267" spans="1:25" x14ac:dyDescent="0.3">
      <c r="A267" s="226">
        <v>284</v>
      </c>
      <c r="B267" s="226" t="s">
        <v>797</v>
      </c>
      <c r="C267" s="226">
        <v>744703</v>
      </c>
      <c r="D267" s="226" t="s">
        <v>639</v>
      </c>
      <c r="E267" s="226"/>
      <c r="F267" s="226" t="s">
        <v>89</v>
      </c>
      <c r="G267" s="226"/>
      <c r="H267" s="226"/>
      <c r="I267" s="226"/>
      <c r="J267" s="226"/>
      <c r="K267" s="226"/>
      <c r="L267" s="226"/>
      <c r="M267" s="226"/>
      <c r="N267" s="226" t="s">
        <v>35</v>
      </c>
      <c r="O267" s="226" t="s">
        <v>483</v>
      </c>
      <c r="P267" s="226" t="s">
        <v>484</v>
      </c>
      <c r="Q267" s="230">
        <v>2021</v>
      </c>
      <c r="R267" s="232">
        <v>22.4</v>
      </c>
      <c r="S267" s="235">
        <v>22.4</v>
      </c>
      <c r="T267" s="226">
        <v>0</v>
      </c>
      <c r="U267" s="226">
        <v>0</v>
      </c>
      <c r="V267" s="245">
        <v>0</v>
      </c>
      <c r="W267" s="226" t="s">
        <v>451</v>
      </c>
      <c r="X267" s="226">
        <v>2020</v>
      </c>
    </row>
    <row r="268" spans="1:25" x14ac:dyDescent="0.3">
      <c r="A268" s="226">
        <v>285</v>
      </c>
      <c r="B268" s="226" t="s">
        <v>645</v>
      </c>
      <c r="C268" s="226">
        <v>744711</v>
      </c>
      <c r="D268" s="226" t="s">
        <v>639</v>
      </c>
      <c r="E268" s="226"/>
      <c r="F268" s="226" t="s">
        <v>89</v>
      </c>
      <c r="G268" s="226"/>
      <c r="H268" s="226"/>
      <c r="I268" s="226"/>
      <c r="J268" s="226"/>
      <c r="K268" s="226"/>
      <c r="L268" s="226"/>
      <c r="M268" s="226"/>
      <c r="N268" s="226" t="s">
        <v>35</v>
      </c>
      <c r="O268" s="226" t="s">
        <v>483</v>
      </c>
      <c r="P268" s="226" t="s">
        <v>484</v>
      </c>
      <c r="Q268" s="230">
        <v>2019</v>
      </c>
      <c r="R268" s="232">
        <v>30.8</v>
      </c>
      <c r="S268" s="235">
        <v>30.8</v>
      </c>
      <c r="T268" s="226">
        <v>51.7</v>
      </c>
      <c r="U268" s="226">
        <v>51.7</v>
      </c>
      <c r="V268" s="245">
        <v>0</v>
      </c>
      <c r="W268" s="226" t="s">
        <v>451</v>
      </c>
      <c r="X268" s="226">
        <v>2020</v>
      </c>
    </row>
    <row r="269" spans="1:25" x14ac:dyDescent="0.3">
      <c r="A269" s="226">
        <v>287</v>
      </c>
      <c r="B269" s="226" t="s">
        <v>799</v>
      </c>
      <c r="C269" s="226">
        <v>709694</v>
      </c>
      <c r="D269" s="226" t="s">
        <v>647</v>
      </c>
      <c r="E269" s="226">
        <v>86</v>
      </c>
      <c r="F269" s="226" t="s">
        <v>89</v>
      </c>
      <c r="G269" s="226"/>
      <c r="H269" s="226"/>
      <c r="I269" s="226"/>
      <c r="J269" s="226"/>
      <c r="K269" s="226"/>
      <c r="L269" s="226"/>
      <c r="M269" s="226"/>
      <c r="N269" s="226" t="s">
        <v>35</v>
      </c>
      <c r="O269" s="226" t="s">
        <v>483</v>
      </c>
      <c r="P269" s="226" t="s">
        <v>484</v>
      </c>
      <c r="Q269" s="230">
        <v>2020</v>
      </c>
      <c r="R269" s="232">
        <v>126.72</v>
      </c>
      <c r="S269" s="235">
        <v>126.72</v>
      </c>
      <c r="T269" s="226">
        <v>0</v>
      </c>
      <c r="U269" s="226">
        <v>0</v>
      </c>
      <c r="V269" s="245">
        <v>0</v>
      </c>
      <c r="W269" s="226" t="s">
        <v>451</v>
      </c>
      <c r="X269" s="226">
        <v>2020</v>
      </c>
      <c r="Y269" s="30"/>
    </row>
    <row r="270" spans="1:25" x14ac:dyDescent="0.3">
      <c r="A270" s="226">
        <v>289</v>
      </c>
      <c r="B270" s="226" t="s">
        <v>800</v>
      </c>
      <c r="C270" s="226">
        <v>707110</v>
      </c>
      <c r="D270" s="226" t="s">
        <v>647</v>
      </c>
      <c r="E270" s="226">
        <v>86</v>
      </c>
      <c r="F270" s="226" t="s">
        <v>89</v>
      </c>
      <c r="G270" s="226"/>
      <c r="H270" s="226"/>
      <c r="I270" s="226"/>
      <c r="J270" s="226"/>
      <c r="K270" s="226"/>
      <c r="L270" s="226"/>
      <c r="M270" s="226"/>
      <c r="N270" s="226" t="s">
        <v>35</v>
      </c>
      <c r="O270" s="226" t="s">
        <v>483</v>
      </c>
      <c r="P270" s="226" t="s">
        <v>484</v>
      </c>
      <c r="Q270" s="230">
        <v>2021</v>
      </c>
      <c r="R270" s="232">
        <v>66</v>
      </c>
      <c r="S270" s="235">
        <v>66</v>
      </c>
      <c r="T270" s="226">
        <v>54.2</v>
      </c>
      <c r="U270" s="226">
        <v>54.2</v>
      </c>
      <c r="V270" s="245">
        <v>0</v>
      </c>
      <c r="W270" s="226" t="s">
        <v>451</v>
      </c>
      <c r="X270" s="226">
        <v>2020</v>
      </c>
      <c r="Y270" s="30"/>
    </row>
    <row r="271" spans="1:25" x14ac:dyDescent="0.3">
      <c r="A271" s="226">
        <v>290</v>
      </c>
      <c r="B271" s="226" t="s">
        <v>648</v>
      </c>
      <c r="C271" s="226">
        <v>707190</v>
      </c>
      <c r="D271" s="226" t="s">
        <v>647</v>
      </c>
      <c r="E271" s="226">
        <v>86</v>
      </c>
      <c r="F271" s="226" t="s">
        <v>89</v>
      </c>
      <c r="G271" s="226"/>
      <c r="H271" s="226"/>
      <c r="I271" s="226"/>
      <c r="J271" s="226"/>
      <c r="K271" s="226"/>
      <c r="L271" s="226"/>
      <c r="M271" s="226"/>
      <c r="N271" s="226" t="s">
        <v>35</v>
      </c>
      <c r="O271" s="226" t="s">
        <v>483</v>
      </c>
      <c r="P271" s="226" t="s">
        <v>484</v>
      </c>
      <c r="Q271" s="230">
        <v>2019</v>
      </c>
      <c r="R271" s="232">
        <v>38</v>
      </c>
      <c r="S271" s="235">
        <v>38</v>
      </c>
      <c r="T271" s="226">
        <v>63.8</v>
      </c>
      <c r="U271" s="226">
        <v>63.8</v>
      </c>
      <c r="V271" s="245">
        <v>0</v>
      </c>
      <c r="W271" s="226" t="s">
        <v>451</v>
      </c>
      <c r="X271" s="226">
        <v>2020</v>
      </c>
      <c r="Y271" s="30"/>
    </row>
    <row r="272" spans="1:25" x14ac:dyDescent="0.3">
      <c r="A272" s="226">
        <v>291</v>
      </c>
      <c r="B272" s="226" t="s">
        <v>801</v>
      </c>
      <c r="C272" s="226">
        <v>725430</v>
      </c>
      <c r="D272" s="226" t="s">
        <v>647</v>
      </c>
      <c r="E272" s="226">
        <v>86</v>
      </c>
      <c r="F272" s="226" t="s">
        <v>89</v>
      </c>
      <c r="G272" s="226"/>
      <c r="H272" s="226"/>
      <c r="I272" s="226"/>
      <c r="J272" s="226"/>
      <c r="K272" s="226"/>
      <c r="L272" s="226"/>
      <c r="M272" s="226"/>
      <c r="N272" s="226" t="s">
        <v>35</v>
      </c>
      <c r="O272" s="226" t="s">
        <v>483</v>
      </c>
      <c r="P272" s="226" t="s">
        <v>484</v>
      </c>
      <c r="Q272" s="230">
        <v>2020</v>
      </c>
      <c r="R272" s="232">
        <v>18.399999999999999</v>
      </c>
      <c r="S272" s="235">
        <v>18</v>
      </c>
      <c r="T272" s="226">
        <v>0</v>
      </c>
      <c r="U272" s="226">
        <v>0</v>
      </c>
      <c r="V272" s="245">
        <v>0</v>
      </c>
      <c r="W272" s="226" t="s">
        <v>451</v>
      </c>
      <c r="X272" s="226">
        <v>2020</v>
      </c>
      <c r="Y272" s="30"/>
    </row>
    <row r="273" spans="1:25" x14ac:dyDescent="0.3">
      <c r="A273" s="226">
        <v>296</v>
      </c>
      <c r="B273" s="226" t="s">
        <v>803</v>
      </c>
      <c r="C273" s="226">
        <v>729180</v>
      </c>
      <c r="D273" s="226" t="s">
        <v>647</v>
      </c>
      <c r="E273" s="226">
        <v>86</v>
      </c>
      <c r="F273" s="226" t="s">
        <v>89</v>
      </c>
      <c r="G273" s="226"/>
      <c r="H273" s="226"/>
      <c r="I273" s="226"/>
      <c r="J273" s="226"/>
      <c r="K273" s="226"/>
      <c r="L273" s="226"/>
      <c r="M273" s="226"/>
      <c r="N273" s="226" t="s">
        <v>35</v>
      </c>
      <c r="O273" s="226" t="s">
        <v>483</v>
      </c>
      <c r="P273" s="226" t="s">
        <v>484</v>
      </c>
      <c r="Q273" s="230">
        <v>2021</v>
      </c>
      <c r="R273" s="232">
        <v>24</v>
      </c>
      <c r="S273" s="235">
        <v>24</v>
      </c>
      <c r="T273" s="226">
        <v>0</v>
      </c>
      <c r="U273" s="226">
        <v>0</v>
      </c>
      <c r="V273" s="245">
        <v>0</v>
      </c>
      <c r="W273" s="226" t="s">
        <v>451</v>
      </c>
      <c r="X273" s="226">
        <v>2020</v>
      </c>
      <c r="Y273" s="30"/>
    </row>
    <row r="274" spans="1:25" x14ac:dyDescent="0.3">
      <c r="A274" s="226">
        <v>297</v>
      </c>
      <c r="B274" s="226" t="s">
        <v>653</v>
      </c>
      <c r="C274" s="226">
        <v>725257</v>
      </c>
      <c r="D274" s="226" t="s">
        <v>647</v>
      </c>
      <c r="E274" s="226">
        <v>86</v>
      </c>
      <c r="F274" s="226" t="s">
        <v>89</v>
      </c>
      <c r="G274" s="226"/>
      <c r="H274" s="226"/>
      <c r="I274" s="226"/>
      <c r="J274" s="226"/>
      <c r="K274" s="226"/>
      <c r="L274" s="226"/>
      <c r="M274" s="226"/>
      <c r="N274" s="226" t="s">
        <v>35</v>
      </c>
      <c r="O274" s="226" t="s">
        <v>483</v>
      </c>
      <c r="P274" s="226" t="s">
        <v>484</v>
      </c>
      <c r="Q274" s="230">
        <v>2007</v>
      </c>
      <c r="R274" s="232">
        <v>5</v>
      </c>
      <c r="S274" s="235">
        <v>5</v>
      </c>
      <c r="T274" s="226">
        <v>8.25</v>
      </c>
      <c r="U274" s="226">
        <v>8.25</v>
      </c>
      <c r="V274" s="245">
        <v>0</v>
      </c>
      <c r="W274" s="226" t="s">
        <v>451</v>
      </c>
      <c r="X274" s="226">
        <v>2020</v>
      </c>
      <c r="Y274" s="30"/>
    </row>
    <row r="275" spans="1:25" x14ac:dyDescent="0.3">
      <c r="A275" s="226">
        <v>306</v>
      </c>
      <c r="B275" s="226" t="s">
        <v>660</v>
      </c>
      <c r="C275" s="226">
        <v>752636</v>
      </c>
      <c r="D275" s="226" t="s">
        <v>639</v>
      </c>
      <c r="E275" s="226"/>
      <c r="F275" s="226" t="s">
        <v>89</v>
      </c>
      <c r="G275" s="226"/>
      <c r="H275" s="226"/>
      <c r="I275" s="226"/>
      <c r="J275" s="226"/>
      <c r="K275" s="226"/>
      <c r="L275" s="226"/>
      <c r="M275" s="226"/>
      <c r="N275" s="226" t="s">
        <v>35</v>
      </c>
      <c r="O275" s="226" t="s">
        <v>483</v>
      </c>
      <c r="P275" s="226" t="s">
        <v>484</v>
      </c>
      <c r="Q275" s="230">
        <v>2018</v>
      </c>
      <c r="R275" s="232">
        <v>18</v>
      </c>
      <c r="S275" s="235">
        <v>18</v>
      </c>
      <c r="T275" s="226">
        <v>29.7</v>
      </c>
      <c r="U275" s="226">
        <v>29.7</v>
      </c>
      <c r="V275" s="245">
        <v>0</v>
      </c>
      <c r="W275" s="226" t="s">
        <v>451</v>
      </c>
      <c r="X275" s="226">
        <v>2020</v>
      </c>
      <c r="Y275" s="30"/>
    </row>
    <row r="276" spans="1:25" x14ac:dyDescent="0.3">
      <c r="A276" s="226">
        <v>307</v>
      </c>
      <c r="B276" s="226" t="s">
        <v>661</v>
      </c>
      <c r="C276" s="226">
        <v>754405</v>
      </c>
      <c r="D276" s="226" t="s">
        <v>639</v>
      </c>
      <c r="E276" s="226"/>
      <c r="F276" s="226" t="s">
        <v>89</v>
      </c>
      <c r="G276" s="226"/>
      <c r="H276" s="226"/>
      <c r="I276" s="226"/>
      <c r="J276" s="226"/>
      <c r="K276" s="226"/>
      <c r="L276" s="226"/>
      <c r="M276" s="226"/>
      <c r="N276" s="226" t="s">
        <v>35</v>
      </c>
      <c r="O276" s="226" t="s">
        <v>483</v>
      </c>
      <c r="P276" s="226" t="s">
        <v>484</v>
      </c>
      <c r="Q276" s="230">
        <v>2018</v>
      </c>
      <c r="R276" s="232">
        <v>12</v>
      </c>
      <c r="S276" s="235">
        <v>12</v>
      </c>
      <c r="T276" s="226">
        <v>0</v>
      </c>
      <c r="U276" s="226">
        <v>0</v>
      </c>
      <c r="V276" s="245">
        <v>0</v>
      </c>
      <c r="W276" s="226" t="s">
        <v>451</v>
      </c>
      <c r="X276" s="226">
        <v>2020</v>
      </c>
      <c r="Y276" s="30"/>
    </row>
    <row r="277" spans="1:25" x14ac:dyDescent="0.3">
      <c r="A277" s="226">
        <v>311</v>
      </c>
      <c r="B277" s="226" t="s">
        <v>663</v>
      </c>
      <c r="C277" s="226">
        <v>877215</v>
      </c>
      <c r="D277" s="226" t="s">
        <v>574</v>
      </c>
      <c r="E277" s="226">
        <v>65</v>
      </c>
      <c r="F277" s="226" t="s">
        <v>33</v>
      </c>
      <c r="G277" s="226"/>
      <c r="H277" s="226"/>
      <c r="I277" s="226"/>
      <c r="J277" s="226"/>
      <c r="K277" s="226"/>
      <c r="L277" s="226"/>
      <c r="M277" s="226"/>
      <c r="N277" s="226" t="s">
        <v>35</v>
      </c>
      <c r="O277" s="226" t="s">
        <v>483</v>
      </c>
      <c r="P277" s="226" t="s">
        <v>484</v>
      </c>
      <c r="Q277" s="230">
        <v>2016</v>
      </c>
      <c r="R277" s="232">
        <v>15</v>
      </c>
      <c r="S277" s="235">
        <v>15</v>
      </c>
      <c r="T277" s="226">
        <v>25.8</v>
      </c>
      <c r="U277" s="226">
        <v>25.8</v>
      </c>
      <c r="V277" s="245">
        <v>0</v>
      </c>
      <c r="W277" s="226" t="s">
        <v>451</v>
      </c>
      <c r="X277" s="226">
        <v>2020</v>
      </c>
      <c r="Y277" s="30"/>
    </row>
    <row r="278" spans="1:25" x14ac:dyDescent="0.3">
      <c r="A278" s="226">
        <v>312</v>
      </c>
      <c r="B278" s="226" t="s">
        <v>805</v>
      </c>
      <c r="C278" s="226">
        <v>877215</v>
      </c>
      <c r="D278" s="226" t="s">
        <v>574</v>
      </c>
      <c r="E278" s="226">
        <v>65</v>
      </c>
      <c r="F278" s="226" t="s">
        <v>33</v>
      </c>
      <c r="G278" s="226"/>
      <c r="H278" s="226"/>
      <c r="I278" s="226"/>
      <c r="J278" s="226"/>
      <c r="K278" s="226"/>
      <c r="L278" s="226"/>
      <c r="M278" s="226"/>
      <c r="N278" s="226" t="s">
        <v>35</v>
      </c>
      <c r="O278" s="226" t="s">
        <v>483</v>
      </c>
      <c r="P278" s="226" t="s">
        <v>484</v>
      </c>
      <c r="Q278" s="230">
        <v>2020</v>
      </c>
      <c r="R278" s="232">
        <v>15</v>
      </c>
      <c r="S278" s="235">
        <v>15</v>
      </c>
      <c r="T278" s="226">
        <v>24.8</v>
      </c>
      <c r="U278" s="226">
        <v>24.8</v>
      </c>
      <c r="V278" s="245">
        <v>0</v>
      </c>
      <c r="W278" s="226" t="s">
        <v>451</v>
      </c>
      <c r="X278" s="226">
        <v>2020</v>
      </c>
      <c r="Y278" s="30"/>
    </row>
    <row r="279" spans="1:25" x14ac:dyDescent="0.3">
      <c r="A279" s="19">
        <v>1</v>
      </c>
      <c r="B279" s="21" t="s">
        <v>41</v>
      </c>
      <c r="C279" s="21">
        <v>8540</v>
      </c>
      <c r="D279" s="21" t="s">
        <v>39</v>
      </c>
      <c r="E279" s="21">
        <v>60</v>
      </c>
      <c r="F279" s="21" t="s">
        <v>40</v>
      </c>
      <c r="G279" s="21"/>
      <c r="H279" s="21"/>
      <c r="I279" s="21"/>
      <c r="J279" s="21"/>
      <c r="K279" s="21"/>
      <c r="L279" s="21"/>
      <c r="M279" s="21"/>
      <c r="N279" s="21" t="s">
        <v>446</v>
      </c>
      <c r="O279" s="21" t="s">
        <v>483</v>
      </c>
      <c r="P279" s="21" t="s">
        <v>484</v>
      </c>
      <c r="Q279" s="21">
        <v>2015</v>
      </c>
      <c r="R279" s="44">
        <v>0</v>
      </c>
      <c r="S279" s="92">
        <v>0</v>
      </c>
      <c r="T279" s="26">
        <v>0</v>
      </c>
      <c r="U279" s="26">
        <v>0</v>
      </c>
      <c r="V279" s="26">
        <v>0</v>
      </c>
      <c r="W279" s="21" t="s">
        <v>38</v>
      </c>
      <c r="X279" s="21">
        <v>2014</v>
      </c>
      <c r="Y279" s="30"/>
    </row>
    <row r="280" spans="1:25" x14ac:dyDescent="0.3">
      <c r="A280" s="19">
        <v>4</v>
      </c>
      <c r="B280" s="21" t="s">
        <v>47</v>
      </c>
      <c r="C280" s="21">
        <v>26310</v>
      </c>
      <c r="D280" s="21" t="s">
        <v>39</v>
      </c>
      <c r="E280" s="21">
        <v>60</v>
      </c>
      <c r="F280" s="21" t="s">
        <v>40</v>
      </c>
      <c r="G280" s="21"/>
      <c r="H280" s="21"/>
      <c r="I280" s="21"/>
      <c r="J280" s="21"/>
      <c r="K280" s="21"/>
      <c r="L280" s="21"/>
      <c r="M280" s="21"/>
      <c r="N280" s="21" t="s">
        <v>35</v>
      </c>
      <c r="O280" s="21" t="s">
        <v>483</v>
      </c>
      <c r="P280" s="21" t="s">
        <v>484</v>
      </c>
      <c r="Q280" s="21">
        <v>2015</v>
      </c>
      <c r="R280" s="44">
        <v>0</v>
      </c>
      <c r="S280" s="92">
        <v>0</v>
      </c>
      <c r="T280" s="26">
        <v>0</v>
      </c>
      <c r="U280" s="26">
        <v>0</v>
      </c>
      <c r="V280" s="26">
        <v>0</v>
      </c>
      <c r="W280" s="21" t="s">
        <v>38</v>
      </c>
      <c r="X280" s="21">
        <v>2014</v>
      </c>
      <c r="Y280" s="30"/>
    </row>
    <row r="281" spans="1:25" x14ac:dyDescent="0.3">
      <c r="A281" s="19">
        <v>5</v>
      </c>
      <c r="B281" s="21" t="s">
        <v>107</v>
      </c>
      <c r="C281" s="21">
        <v>50650</v>
      </c>
      <c r="D281" s="21" t="s">
        <v>106</v>
      </c>
      <c r="E281" s="21">
        <v>62</v>
      </c>
      <c r="F281" s="21" t="s">
        <v>40</v>
      </c>
      <c r="G281" s="21"/>
      <c r="H281" s="21"/>
      <c r="I281" s="21"/>
      <c r="J281" s="21"/>
      <c r="K281" s="21"/>
      <c r="L281" s="21"/>
      <c r="M281" s="21"/>
      <c r="N281" s="21" t="s">
        <v>98</v>
      </c>
      <c r="O281" s="21" t="s">
        <v>483</v>
      </c>
      <c r="P281" s="21" t="s">
        <v>484</v>
      </c>
      <c r="Q281" s="21">
        <v>2009</v>
      </c>
      <c r="R281" s="44">
        <v>12</v>
      </c>
      <c r="S281" s="92">
        <v>12</v>
      </c>
      <c r="T281" s="26">
        <v>17.899999999999999</v>
      </c>
      <c r="U281" s="26">
        <v>17.899999999999999</v>
      </c>
      <c r="V281" s="26">
        <v>0</v>
      </c>
      <c r="W281" s="21" t="s">
        <v>38</v>
      </c>
      <c r="X281" s="21">
        <v>2014</v>
      </c>
      <c r="Y281" s="30"/>
    </row>
    <row r="282" spans="1:25" x14ac:dyDescent="0.3">
      <c r="A282" s="19">
        <v>8</v>
      </c>
      <c r="B282" s="21" t="s">
        <v>49</v>
      </c>
      <c r="C282" s="21">
        <v>215075</v>
      </c>
      <c r="D282" s="21" t="s">
        <v>48</v>
      </c>
      <c r="E282" s="21">
        <v>69</v>
      </c>
      <c r="F282" s="21" t="s">
        <v>40</v>
      </c>
      <c r="G282" s="21"/>
      <c r="H282" s="21"/>
      <c r="I282" s="21"/>
      <c r="J282" s="21"/>
      <c r="K282" s="21"/>
      <c r="L282" s="21"/>
      <c r="M282" s="21"/>
      <c r="N282" s="21" t="s">
        <v>50</v>
      </c>
      <c r="O282" s="21" t="s">
        <v>483</v>
      </c>
      <c r="P282" s="21" t="s">
        <v>484</v>
      </c>
      <c r="Q282" s="21">
        <v>2015</v>
      </c>
      <c r="R282" s="44">
        <v>0</v>
      </c>
      <c r="S282" s="92">
        <v>0</v>
      </c>
      <c r="T282" s="26">
        <v>0</v>
      </c>
      <c r="U282" s="26">
        <v>0</v>
      </c>
      <c r="V282" s="26">
        <v>0</v>
      </c>
      <c r="W282" s="21" t="s">
        <v>38</v>
      </c>
      <c r="X282" s="21">
        <v>2014</v>
      </c>
      <c r="Y282" s="30"/>
    </row>
    <row r="283" spans="1:25" x14ac:dyDescent="0.3">
      <c r="A283" s="19">
        <v>9</v>
      </c>
      <c r="B283" s="21" t="s">
        <v>51</v>
      </c>
      <c r="C283" s="21">
        <v>226530</v>
      </c>
      <c r="D283" s="21" t="s">
        <v>48</v>
      </c>
      <c r="E283" s="21">
        <v>69</v>
      </c>
      <c r="F283" s="21" t="s">
        <v>40</v>
      </c>
      <c r="G283" s="21"/>
      <c r="H283" s="21"/>
      <c r="I283" s="21"/>
      <c r="J283" s="21"/>
      <c r="K283" s="21"/>
      <c r="L283" s="21"/>
      <c r="M283" s="21"/>
      <c r="N283" s="21" t="s">
        <v>446</v>
      </c>
      <c r="O283" s="21" t="s">
        <v>483</v>
      </c>
      <c r="P283" s="21" t="s">
        <v>484</v>
      </c>
      <c r="Q283" s="21">
        <v>2015</v>
      </c>
      <c r="R283" s="44">
        <v>0</v>
      </c>
      <c r="S283" s="92">
        <v>0</v>
      </c>
      <c r="T283" s="26">
        <v>0</v>
      </c>
      <c r="U283" s="26">
        <v>0</v>
      </c>
      <c r="V283" s="26">
        <v>0</v>
      </c>
      <c r="W283" s="21" t="s">
        <v>38</v>
      </c>
      <c r="X283" s="21">
        <v>2014</v>
      </c>
      <c r="Y283" s="30"/>
    </row>
    <row r="284" spans="1:25" x14ac:dyDescent="0.3">
      <c r="A284" s="19">
        <v>27</v>
      </c>
      <c r="B284" s="21" t="s">
        <v>110</v>
      </c>
      <c r="C284" s="21">
        <v>703100</v>
      </c>
      <c r="D284" s="21" t="s">
        <v>99</v>
      </c>
      <c r="E284" s="21">
        <v>86</v>
      </c>
      <c r="F284" s="21" t="s">
        <v>89</v>
      </c>
      <c r="G284" s="21"/>
      <c r="H284" s="21"/>
      <c r="I284" s="21"/>
      <c r="J284" s="21"/>
      <c r="K284" s="21"/>
      <c r="L284" s="21"/>
      <c r="M284" s="21"/>
      <c r="N284" s="21" t="s">
        <v>446</v>
      </c>
      <c r="O284" s="21" t="s">
        <v>483</v>
      </c>
      <c r="P284" s="21" t="s">
        <v>484</v>
      </c>
      <c r="Q284" s="21">
        <v>2009</v>
      </c>
      <c r="R284" s="44">
        <v>8</v>
      </c>
      <c r="S284" s="92">
        <v>8</v>
      </c>
      <c r="T284" s="26">
        <v>22</v>
      </c>
      <c r="U284" s="26">
        <v>22</v>
      </c>
      <c r="V284" s="26">
        <v>0</v>
      </c>
      <c r="W284" s="21" t="s">
        <v>38</v>
      </c>
      <c r="X284" s="21">
        <v>2014</v>
      </c>
      <c r="Y284" s="30"/>
    </row>
    <row r="285" spans="1:25" x14ac:dyDescent="0.3">
      <c r="A285" s="19">
        <v>28</v>
      </c>
      <c r="B285" s="21" t="s">
        <v>112</v>
      </c>
      <c r="C285" s="21">
        <v>703110</v>
      </c>
      <c r="D285" s="21" t="s">
        <v>99</v>
      </c>
      <c r="E285" s="21">
        <v>86</v>
      </c>
      <c r="F285" s="21" t="s">
        <v>89</v>
      </c>
      <c r="G285" s="21"/>
      <c r="H285" s="21"/>
      <c r="I285" s="21"/>
      <c r="J285" s="21"/>
      <c r="K285" s="21"/>
      <c r="L285" s="21"/>
      <c r="M285" s="21"/>
      <c r="N285" s="21" t="s">
        <v>446</v>
      </c>
      <c r="O285" s="21" t="s">
        <v>483</v>
      </c>
      <c r="P285" s="21" t="s">
        <v>484</v>
      </c>
      <c r="Q285" s="21">
        <v>2009</v>
      </c>
      <c r="R285" s="44">
        <v>8</v>
      </c>
      <c r="S285" s="92">
        <v>8</v>
      </c>
      <c r="T285" s="26">
        <v>25.4</v>
      </c>
      <c r="U285" s="26">
        <v>25.4</v>
      </c>
      <c r="V285" s="26">
        <v>0</v>
      </c>
      <c r="W285" s="21" t="s">
        <v>38</v>
      </c>
      <c r="X285" s="21">
        <v>2014</v>
      </c>
      <c r="Y285" s="30"/>
    </row>
    <row r="286" spans="1:25" x14ac:dyDescent="0.3">
      <c r="A286" s="19">
        <v>30</v>
      </c>
      <c r="B286" s="21" t="s">
        <v>109</v>
      </c>
      <c r="C286" s="21">
        <v>703420</v>
      </c>
      <c r="D286" s="21" t="s">
        <v>99</v>
      </c>
      <c r="E286" s="21">
        <v>86</v>
      </c>
      <c r="F286" s="21" t="s">
        <v>89</v>
      </c>
      <c r="G286" s="21"/>
      <c r="H286" s="21"/>
      <c r="I286" s="21"/>
      <c r="J286" s="21"/>
      <c r="K286" s="21"/>
      <c r="L286" s="21"/>
      <c r="M286" s="21"/>
      <c r="N286" s="21" t="s">
        <v>446</v>
      </c>
      <c r="O286" s="21" t="s">
        <v>483</v>
      </c>
      <c r="P286" s="21" t="s">
        <v>484</v>
      </c>
      <c r="Q286" s="21">
        <v>2009</v>
      </c>
      <c r="R286" s="44">
        <v>16</v>
      </c>
      <c r="S286" s="92">
        <v>16</v>
      </c>
      <c r="T286" s="26">
        <v>21.5</v>
      </c>
      <c r="U286" s="26">
        <v>21.5</v>
      </c>
      <c r="V286" s="26">
        <v>0</v>
      </c>
      <c r="W286" s="21" t="s">
        <v>38</v>
      </c>
      <c r="X286" s="21">
        <v>2014</v>
      </c>
      <c r="Y286" s="30"/>
    </row>
    <row r="287" spans="1:25" x14ac:dyDescent="0.3">
      <c r="A287" s="19">
        <v>31</v>
      </c>
      <c r="B287" s="21" t="s">
        <v>104</v>
      </c>
      <c r="C287" s="21">
        <v>722150</v>
      </c>
      <c r="D287" s="21" t="s">
        <v>99</v>
      </c>
      <c r="E287" s="21">
        <v>86</v>
      </c>
      <c r="F287" s="21" t="s">
        <v>89</v>
      </c>
      <c r="G287" s="21"/>
      <c r="H287" s="21"/>
      <c r="I287" s="21"/>
      <c r="J287" s="21"/>
      <c r="K287" s="21"/>
      <c r="L287" s="21"/>
      <c r="M287" s="21"/>
      <c r="N287" s="21" t="s">
        <v>446</v>
      </c>
      <c r="O287" s="21" t="s">
        <v>483</v>
      </c>
      <c r="P287" s="21" t="s">
        <v>484</v>
      </c>
      <c r="Q287" s="21">
        <v>2009</v>
      </c>
      <c r="R287" s="44">
        <v>8</v>
      </c>
      <c r="S287" s="92">
        <v>8</v>
      </c>
      <c r="T287" s="26">
        <v>10</v>
      </c>
      <c r="U287" s="26">
        <v>10</v>
      </c>
      <c r="V287" s="26">
        <v>0</v>
      </c>
      <c r="W287" s="21" t="s">
        <v>38</v>
      </c>
      <c r="X287" s="21">
        <v>2014</v>
      </c>
      <c r="Y287" s="30"/>
    </row>
    <row r="288" spans="1:25" x14ac:dyDescent="0.3">
      <c r="A288" s="19">
        <v>34</v>
      </c>
      <c r="B288" s="21" t="s">
        <v>105</v>
      </c>
      <c r="C288" s="21">
        <v>795141</v>
      </c>
      <c r="D288" s="21" t="s">
        <v>88</v>
      </c>
      <c r="E288" s="21">
        <v>97</v>
      </c>
      <c r="F288" s="21" t="s">
        <v>89</v>
      </c>
      <c r="G288" s="21"/>
      <c r="H288" s="21"/>
      <c r="I288" s="21"/>
      <c r="J288" s="21"/>
      <c r="K288" s="21"/>
      <c r="L288" s="21"/>
      <c r="M288" s="21"/>
      <c r="N288" s="21" t="s">
        <v>35</v>
      </c>
      <c r="O288" s="21" t="s">
        <v>483</v>
      </c>
      <c r="P288" s="21" t="s">
        <v>484</v>
      </c>
      <c r="Q288" s="21">
        <v>2008</v>
      </c>
      <c r="R288" s="44">
        <v>6.8</v>
      </c>
      <c r="S288" s="92">
        <v>6.8</v>
      </c>
      <c r="T288" s="26">
        <v>10</v>
      </c>
      <c r="U288" s="26">
        <v>0</v>
      </c>
      <c r="V288" s="26">
        <v>10</v>
      </c>
      <c r="W288" s="21" t="s">
        <v>38</v>
      </c>
      <c r="X288" s="21">
        <v>2014</v>
      </c>
      <c r="Y288" s="30"/>
    </row>
    <row r="289" spans="1:27" x14ac:dyDescent="0.3">
      <c r="A289" s="19">
        <v>35</v>
      </c>
      <c r="B289" s="21" t="s">
        <v>90</v>
      </c>
      <c r="C289" s="21">
        <v>797750</v>
      </c>
      <c r="D289" s="21" t="s">
        <v>88</v>
      </c>
      <c r="E289" s="21">
        <v>97</v>
      </c>
      <c r="F289" s="21" t="s">
        <v>89</v>
      </c>
      <c r="G289" s="21"/>
      <c r="H289" s="21"/>
      <c r="I289" s="21"/>
      <c r="J289" s="21"/>
      <c r="K289" s="21"/>
      <c r="L289" s="21"/>
      <c r="M289" s="21"/>
      <c r="N289" s="21" t="s">
        <v>35</v>
      </c>
      <c r="O289" s="21" t="s">
        <v>483</v>
      </c>
      <c r="P289" s="21" t="s">
        <v>484</v>
      </c>
      <c r="Q289" s="21">
        <v>2015</v>
      </c>
      <c r="R289" s="44">
        <v>0</v>
      </c>
      <c r="S289" s="92">
        <v>0</v>
      </c>
      <c r="T289" s="26">
        <v>0</v>
      </c>
      <c r="U289" s="26">
        <v>0</v>
      </c>
      <c r="V289" s="26">
        <v>0</v>
      </c>
      <c r="W289" s="21" t="s">
        <v>38</v>
      </c>
      <c r="X289" s="21">
        <v>2014</v>
      </c>
      <c r="Y289" s="30"/>
    </row>
    <row r="290" spans="1:27" x14ac:dyDescent="0.3">
      <c r="A290" s="19">
        <v>36</v>
      </c>
      <c r="B290" s="21" t="s">
        <v>85</v>
      </c>
      <c r="C290" s="21">
        <v>804670</v>
      </c>
      <c r="D290" s="21" t="s">
        <v>84</v>
      </c>
      <c r="E290" s="21">
        <v>93</v>
      </c>
      <c r="F290" s="21" t="s">
        <v>33</v>
      </c>
      <c r="G290" s="21"/>
      <c r="H290" s="21"/>
      <c r="I290" s="21"/>
      <c r="J290" s="21"/>
      <c r="K290" s="21"/>
      <c r="L290" s="21"/>
      <c r="M290" s="21"/>
      <c r="N290" s="21" t="s">
        <v>446</v>
      </c>
      <c r="O290" s="21" t="s">
        <v>483</v>
      </c>
      <c r="P290" s="21" t="s">
        <v>484</v>
      </c>
      <c r="Q290" s="21">
        <v>2015</v>
      </c>
      <c r="R290" s="44">
        <v>0</v>
      </c>
      <c r="S290" s="92">
        <v>0</v>
      </c>
      <c r="T290" s="26">
        <v>0</v>
      </c>
      <c r="U290" s="26">
        <v>0</v>
      </c>
      <c r="V290" s="26">
        <v>0</v>
      </c>
      <c r="W290" s="21" t="s">
        <v>38</v>
      </c>
      <c r="X290" s="21">
        <v>2014</v>
      </c>
      <c r="Y290" s="30"/>
    </row>
    <row r="291" spans="1:27" x14ac:dyDescent="0.3">
      <c r="A291" s="19">
        <v>37</v>
      </c>
      <c r="B291" s="21" t="s">
        <v>86</v>
      </c>
      <c r="C291" s="21">
        <v>815800</v>
      </c>
      <c r="D291" s="21" t="s">
        <v>84</v>
      </c>
      <c r="E291" s="21">
        <v>93</v>
      </c>
      <c r="F291" s="21" t="s">
        <v>33</v>
      </c>
      <c r="G291" s="21"/>
      <c r="H291" s="21"/>
      <c r="I291" s="21"/>
      <c r="J291" s="21"/>
      <c r="K291" s="21"/>
      <c r="L291" s="21"/>
      <c r="M291" s="21"/>
      <c r="N291" s="21" t="s">
        <v>79</v>
      </c>
      <c r="O291" s="21" t="s">
        <v>483</v>
      </c>
      <c r="P291" s="21" t="s">
        <v>484</v>
      </c>
      <c r="Q291" s="21">
        <v>2015</v>
      </c>
      <c r="R291" s="44">
        <v>0</v>
      </c>
      <c r="S291" s="92">
        <v>0</v>
      </c>
      <c r="T291" s="26">
        <v>0</v>
      </c>
      <c r="U291" s="26">
        <v>0</v>
      </c>
      <c r="V291" s="26">
        <v>0</v>
      </c>
      <c r="W291" s="21" t="s">
        <v>38</v>
      </c>
      <c r="X291" s="21">
        <v>2014</v>
      </c>
      <c r="Y291" s="30"/>
    </row>
    <row r="292" spans="1:27" x14ac:dyDescent="0.3">
      <c r="A292" s="19">
        <v>38</v>
      </c>
      <c r="B292" s="21" t="s">
        <v>87</v>
      </c>
      <c r="C292" s="21">
        <v>834700</v>
      </c>
      <c r="D292" s="21" t="s">
        <v>84</v>
      </c>
      <c r="E292" s="21">
        <v>93</v>
      </c>
      <c r="F292" s="21" t="s">
        <v>33</v>
      </c>
      <c r="G292" s="21"/>
      <c r="H292" s="21"/>
      <c r="I292" s="21"/>
      <c r="J292" s="21"/>
      <c r="K292" s="21"/>
      <c r="L292" s="21"/>
      <c r="M292" s="21"/>
      <c r="N292" s="21" t="s">
        <v>79</v>
      </c>
      <c r="O292" s="21" t="s">
        <v>483</v>
      </c>
      <c r="P292" s="21" t="s">
        <v>484</v>
      </c>
      <c r="Q292" s="21">
        <v>2015</v>
      </c>
      <c r="R292" s="44">
        <v>0</v>
      </c>
      <c r="S292" s="92">
        <v>0</v>
      </c>
      <c r="T292" s="26">
        <v>0</v>
      </c>
      <c r="U292" s="26">
        <v>0</v>
      </c>
      <c r="V292" s="26">
        <v>0</v>
      </c>
      <c r="W292" s="21" t="s">
        <v>38</v>
      </c>
      <c r="X292" s="21">
        <v>2014</v>
      </c>
      <c r="Y292" s="30"/>
    </row>
    <row r="293" spans="1:27" x14ac:dyDescent="0.3">
      <c r="A293" s="19">
        <v>39</v>
      </c>
      <c r="B293" s="21" t="s">
        <v>108</v>
      </c>
      <c r="C293" s="21">
        <v>838370</v>
      </c>
      <c r="D293" s="21" t="s">
        <v>84</v>
      </c>
      <c r="E293" s="21">
        <v>93</v>
      </c>
      <c r="F293" s="21" t="s">
        <v>33</v>
      </c>
      <c r="G293" s="21"/>
      <c r="H293" s="21"/>
      <c r="I293" s="21"/>
      <c r="J293" s="21"/>
      <c r="K293" s="21"/>
      <c r="L293" s="21"/>
      <c r="M293" s="21"/>
      <c r="N293" s="21" t="s">
        <v>50</v>
      </c>
      <c r="O293" s="21" t="s">
        <v>483</v>
      </c>
      <c r="P293" s="21" t="s">
        <v>484</v>
      </c>
      <c r="Q293" s="21">
        <v>2013</v>
      </c>
      <c r="R293" s="44">
        <v>13</v>
      </c>
      <c r="S293" s="92">
        <v>13</v>
      </c>
      <c r="T293" s="26">
        <v>20.93</v>
      </c>
      <c r="U293" s="26">
        <v>20.93</v>
      </c>
      <c r="V293" s="26">
        <v>0</v>
      </c>
      <c r="W293" s="21" t="s">
        <v>38</v>
      </c>
      <c r="X293" s="21">
        <v>2014</v>
      </c>
      <c r="Y293" s="30"/>
    </row>
    <row r="294" spans="1:27" x14ac:dyDescent="0.3">
      <c r="A294" s="19">
        <v>40</v>
      </c>
      <c r="B294" s="21" t="s">
        <v>111</v>
      </c>
      <c r="C294" s="21">
        <v>844840</v>
      </c>
      <c r="D294" s="21" t="s">
        <v>76</v>
      </c>
      <c r="E294" s="21">
        <v>87</v>
      </c>
      <c r="F294" s="21" t="s">
        <v>33</v>
      </c>
      <c r="G294" s="21"/>
      <c r="H294" s="21"/>
      <c r="I294" s="21"/>
      <c r="J294" s="21"/>
      <c r="K294" s="21"/>
      <c r="L294" s="21"/>
      <c r="M294" s="21"/>
      <c r="N294" s="21" t="s">
        <v>446</v>
      </c>
      <c r="O294" s="21" t="s">
        <v>483</v>
      </c>
      <c r="P294" s="21" t="s">
        <v>484</v>
      </c>
      <c r="Q294" s="21">
        <v>2014</v>
      </c>
      <c r="R294" s="44">
        <v>15</v>
      </c>
      <c r="S294" s="92">
        <v>15</v>
      </c>
      <c r="T294" s="26">
        <v>22</v>
      </c>
      <c r="U294" s="26">
        <v>22</v>
      </c>
      <c r="V294" s="26">
        <v>0</v>
      </c>
      <c r="W294" s="21" t="s">
        <v>38</v>
      </c>
      <c r="X294" s="21">
        <v>2014</v>
      </c>
      <c r="Y294" s="30"/>
    </row>
    <row r="295" spans="1:27" x14ac:dyDescent="0.3">
      <c r="A295" s="19">
        <v>41</v>
      </c>
      <c r="B295" s="21" t="s">
        <v>77</v>
      </c>
      <c r="C295" s="21">
        <v>844850</v>
      </c>
      <c r="D295" s="21" t="s">
        <v>76</v>
      </c>
      <c r="E295" s="21">
        <v>87</v>
      </c>
      <c r="F295" s="21" t="s">
        <v>33</v>
      </c>
      <c r="G295" s="21"/>
      <c r="H295" s="21"/>
      <c r="I295" s="21"/>
      <c r="J295" s="21"/>
      <c r="K295" s="21"/>
      <c r="L295" s="21"/>
      <c r="M295" s="21"/>
      <c r="N295" s="21" t="s">
        <v>446</v>
      </c>
      <c r="O295" s="21" t="s">
        <v>483</v>
      </c>
      <c r="P295" s="21" t="s">
        <v>484</v>
      </c>
      <c r="Q295" s="21">
        <v>2015</v>
      </c>
      <c r="R295" s="44">
        <v>0</v>
      </c>
      <c r="S295" s="92">
        <v>0</v>
      </c>
      <c r="T295" s="26">
        <v>0</v>
      </c>
      <c r="U295" s="26">
        <v>0</v>
      </c>
      <c r="V295" s="26">
        <v>0</v>
      </c>
      <c r="W295" s="21" t="s">
        <v>38</v>
      </c>
      <c r="X295" s="21">
        <v>2014</v>
      </c>
      <c r="Y295" s="30"/>
    </row>
    <row r="296" spans="1:27" x14ac:dyDescent="0.3">
      <c r="A296" s="19">
        <v>43</v>
      </c>
      <c r="B296" s="21" t="s">
        <v>81</v>
      </c>
      <c r="C296" s="21">
        <v>852180</v>
      </c>
      <c r="D296" s="21" t="s">
        <v>76</v>
      </c>
      <c r="E296" s="21">
        <v>87</v>
      </c>
      <c r="F296" s="21" t="s">
        <v>33</v>
      </c>
      <c r="G296" s="21"/>
      <c r="H296" s="21"/>
      <c r="I296" s="21"/>
      <c r="J296" s="21"/>
      <c r="K296" s="21"/>
      <c r="L296" s="21"/>
      <c r="M296" s="21"/>
      <c r="N296" s="21" t="s">
        <v>35</v>
      </c>
      <c r="O296" s="21" t="s">
        <v>483</v>
      </c>
      <c r="P296" s="21" t="s">
        <v>484</v>
      </c>
      <c r="Q296" s="21">
        <v>2014</v>
      </c>
      <c r="R296" s="44">
        <v>12</v>
      </c>
      <c r="S296" s="92">
        <v>12</v>
      </c>
      <c r="T296" s="26">
        <v>15.32</v>
      </c>
      <c r="U296" s="26">
        <v>15.32</v>
      </c>
      <c r="V296" s="26">
        <v>0</v>
      </c>
      <c r="W296" s="21" t="s">
        <v>38</v>
      </c>
      <c r="X296" s="21">
        <v>2014</v>
      </c>
      <c r="Y296" s="30"/>
    </row>
    <row r="297" spans="1:27" x14ac:dyDescent="0.3">
      <c r="A297" s="19">
        <v>44</v>
      </c>
      <c r="B297" s="21" t="s">
        <v>81</v>
      </c>
      <c r="C297" s="21">
        <v>852235</v>
      </c>
      <c r="D297" s="21" t="s">
        <v>76</v>
      </c>
      <c r="E297" s="21">
        <v>87</v>
      </c>
      <c r="F297" s="21" t="s">
        <v>33</v>
      </c>
      <c r="G297" s="21"/>
      <c r="H297" s="21"/>
      <c r="I297" s="21"/>
      <c r="J297" s="21"/>
      <c r="K297" s="21"/>
      <c r="L297" s="21"/>
      <c r="M297" s="21"/>
      <c r="N297" s="21" t="s">
        <v>35</v>
      </c>
      <c r="O297" s="21" t="s">
        <v>483</v>
      </c>
      <c r="P297" s="21" t="s">
        <v>484</v>
      </c>
      <c r="Q297" s="21">
        <v>2014</v>
      </c>
      <c r="R297" s="44">
        <v>12</v>
      </c>
      <c r="S297" s="92">
        <v>12</v>
      </c>
      <c r="T297" s="26">
        <v>16.32</v>
      </c>
      <c r="U297" s="26">
        <v>16.32</v>
      </c>
      <c r="V297" s="26">
        <v>0</v>
      </c>
      <c r="W297" s="21" t="s">
        <v>38</v>
      </c>
      <c r="X297" s="21">
        <v>2014</v>
      </c>
      <c r="Y297" s="30"/>
    </row>
    <row r="298" spans="1:27" x14ac:dyDescent="0.3">
      <c r="A298" s="19">
        <v>46</v>
      </c>
      <c r="B298" s="21" t="s">
        <v>120</v>
      </c>
      <c r="C298" s="21">
        <v>864250</v>
      </c>
      <c r="D298" s="21" t="s">
        <v>80</v>
      </c>
      <c r="E298" s="21">
        <v>91</v>
      </c>
      <c r="F298" s="21" t="s">
        <v>33</v>
      </c>
      <c r="G298" s="21"/>
      <c r="H298" s="21"/>
      <c r="I298" s="21"/>
      <c r="J298" s="21"/>
      <c r="K298" s="21"/>
      <c r="L298" s="21"/>
      <c r="M298" s="21"/>
      <c r="N298" s="21" t="s">
        <v>35</v>
      </c>
      <c r="O298" s="21" t="s">
        <v>483</v>
      </c>
      <c r="P298" s="21" t="s">
        <v>484</v>
      </c>
      <c r="Q298" s="21">
        <v>2014</v>
      </c>
      <c r="R298" s="44">
        <v>153</v>
      </c>
      <c r="S298" s="92">
        <v>153</v>
      </c>
      <c r="T298" s="26">
        <v>246.33</v>
      </c>
      <c r="U298" s="26">
        <v>246.33</v>
      </c>
      <c r="V298" s="26">
        <v>0</v>
      </c>
      <c r="W298" s="21" t="s">
        <v>38</v>
      </c>
      <c r="X298" s="21">
        <v>2014</v>
      </c>
      <c r="Y298" s="30"/>
    </row>
    <row r="299" spans="1:27" x14ac:dyDescent="0.3">
      <c r="A299" s="19">
        <v>47</v>
      </c>
      <c r="B299" s="21" t="s">
        <v>119</v>
      </c>
      <c r="C299" s="21">
        <v>864560</v>
      </c>
      <c r="D299" s="21" t="s">
        <v>80</v>
      </c>
      <c r="E299" s="21">
        <v>91</v>
      </c>
      <c r="F299" s="21" t="s">
        <v>33</v>
      </c>
      <c r="G299" s="21"/>
      <c r="H299" s="21"/>
      <c r="I299" s="21"/>
      <c r="J299" s="21"/>
      <c r="K299" s="21"/>
      <c r="L299" s="21"/>
      <c r="M299" s="21"/>
      <c r="N299" s="21" t="s">
        <v>35</v>
      </c>
      <c r="O299" s="21" t="s">
        <v>483</v>
      </c>
      <c r="P299" s="21" t="s">
        <v>484</v>
      </c>
      <c r="Q299" s="21">
        <v>2012</v>
      </c>
      <c r="R299" s="44">
        <v>149</v>
      </c>
      <c r="S299" s="92">
        <v>149</v>
      </c>
      <c r="T299" s="26">
        <v>239.89</v>
      </c>
      <c r="U299" s="26">
        <v>239.89</v>
      </c>
      <c r="V299" s="26">
        <v>0</v>
      </c>
      <c r="W299" s="21" t="s">
        <v>38</v>
      </c>
      <c r="X299" s="21">
        <v>2014</v>
      </c>
      <c r="Y299" s="30"/>
      <c r="Z299" s="40"/>
      <c r="AA299" s="40"/>
    </row>
    <row r="300" spans="1:27" x14ac:dyDescent="0.3">
      <c r="A300" s="19">
        <v>48</v>
      </c>
      <c r="B300" s="21" t="s">
        <v>82</v>
      </c>
      <c r="C300" s="21">
        <v>865070</v>
      </c>
      <c r="D300" s="21" t="s">
        <v>80</v>
      </c>
      <c r="E300" s="21">
        <v>91</v>
      </c>
      <c r="F300" s="21" t="s">
        <v>33</v>
      </c>
      <c r="G300" s="21"/>
      <c r="H300" s="21"/>
      <c r="I300" s="21"/>
      <c r="J300" s="21"/>
      <c r="K300" s="21"/>
      <c r="L300" s="21"/>
      <c r="M300" s="21"/>
      <c r="N300" s="21" t="s">
        <v>59</v>
      </c>
      <c r="O300" s="21" t="s">
        <v>483</v>
      </c>
      <c r="P300" s="21" t="s">
        <v>484</v>
      </c>
      <c r="Q300" s="21">
        <v>2015</v>
      </c>
      <c r="R300" s="44">
        <v>0</v>
      </c>
      <c r="S300" s="92">
        <v>0</v>
      </c>
      <c r="T300" s="26">
        <v>0</v>
      </c>
      <c r="U300" s="26">
        <v>0</v>
      </c>
      <c r="V300" s="26">
        <v>0</v>
      </c>
      <c r="W300" s="21" t="s">
        <v>38</v>
      </c>
      <c r="X300" s="21">
        <v>2014</v>
      </c>
      <c r="Y300" s="30"/>
    </row>
    <row r="301" spans="1:27" x14ac:dyDescent="0.3">
      <c r="A301" s="19">
        <v>55</v>
      </c>
      <c r="B301" s="21" t="s">
        <v>34</v>
      </c>
      <c r="C301" s="21">
        <v>874380</v>
      </c>
      <c r="D301" s="21" t="s">
        <v>32</v>
      </c>
      <c r="E301" s="21">
        <v>65</v>
      </c>
      <c r="F301" s="21" t="s">
        <v>33</v>
      </c>
      <c r="G301" s="21"/>
      <c r="H301" s="21"/>
      <c r="I301" s="21"/>
      <c r="J301" s="21"/>
      <c r="K301" s="21"/>
      <c r="L301" s="21"/>
      <c r="M301" s="21"/>
      <c r="N301" s="21" t="s">
        <v>35</v>
      </c>
      <c r="O301" s="21" t="s">
        <v>483</v>
      </c>
      <c r="P301" s="21" t="s">
        <v>484</v>
      </c>
      <c r="Q301" s="21">
        <v>2015</v>
      </c>
      <c r="R301" s="44">
        <v>0</v>
      </c>
      <c r="S301" s="92">
        <v>0</v>
      </c>
      <c r="T301" s="26">
        <v>0</v>
      </c>
      <c r="U301" s="26">
        <v>0</v>
      </c>
      <c r="V301" s="26">
        <v>0</v>
      </c>
      <c r="W301" s="21" t="s">
        <v>38</v>
      </c>
      <c r="X301" s="21">
        <v>2014</v>
      </c>
      <c r="Y301" s="30"/>
    </row>
    <row r="302" spans="1:27" x14ac:dyDescent="0.3">
      <c r="A302" s="19">
        <v>62</v>
      </c>
      <c r="B302" s="21" t="s">
        <v>117</v>
      </c>
      <c r="C302" s="21">
        <v>948680</v>
      </c>
      <c r="D302" s="21" t="s">
        <v>116</v>
      </c>
      <c r="E302" s="21">
        <v>90</v>
      </c>
      <c r="F302" s="21" t="s">
        <v>92</v>
      </c>
      <c r="G302" s="21"/>
      <c r="H302" s="21"/>
      <c r="I302" s="21"/>
      <c r="J302" s="21"/>
      <c r="K302" s="21"/>
      <c r="L302" s="21"/>
      <c r="M302" s="21"/>
      <c r="N302" s="21" t="s">
        <v>35</v>
      </c>
      <c r="O302" s="21" t="s">
        <v>483</v>
      </c>
      <c r="P302" s="21" t="s">
        <v>484</v>
      </c>
      <c r="Q302" s="21">
        <v>2014</v>
      </c>
      <c r="R302" s="44">
        <v>211</v>
      </c>
      <c r="S302" s="92">
        <v>211</v>
      </c>
      <c r="T302" s="26">
        <v>213.6</v>
      </c>
      <c r="U302" s="26">
        <v>213.6</v>
      </c>
      <c r="V302" s="26">
        <v>0</v>
      </c>
      <c r="W302" s="21" t="s">
        <v>38</v>
      </c>
      <c r="X302" s="21">
        <v>2014</v>
      </c>
      <c r="Y302" s="30"/>
    </row>
    <row r="303" spans="1:27" x14ac:dyDescent="0.3">
      <c r="A303" s="19">
        <v>64</v>
      </c>
      <c r="B303" s="23" t="s">
        <v>41</v>
      </c>
      <c r="C303" s="23">
        <v>8540</v>
      </c>
      <c r="D303" s="23" t="s">
        <v>39</v>
      </c>
      <c r="E303" s="23">
        <v>60</v>
      </c>
      <c r="F303" s="23" t="s">
        <v>40</v>
      </c>
      <c r="G303" s="23"/>
      <c r="H303" s="23"/>
      <c r="I303" s="23"/>
      <c r="J303" s="23"/>
      <c r="K303" s="23"/>
      <c r="L303" s="23"/>
      <c r="M303" s="23"/>
      <c r="N303" s="23" t="s">
        <v>446</v>
      </c>
      <c r="O303" s="23" t="s">
        <v>483</v>
      </c>
      <c r="P303" s="23" t="s">
        <v>484</v>
      </c>
      <c r="Q303" s="23">
        <v>2015</v>
      </c>
      <c r="R303" s="45">
        <v>37.799999999999997</v>
      </c>
      <c r="S303" s="93">
        <v>37.799999999999997</v>
      </c>
      <c r="T303" s="27">
        <v>57.45</v>
      </c>
      <c r="U303" s="27">
        <v>57.45</v>
      </c>
      <c r="V303" s="27">
        <v>0</v>
      </c>
      <c r="W303" s="23" t="s">
        <v>38</v>
      </c>
      <c r="X303" s="23">
        <v>2015</v>
      </c>
      <c r="Y303" s="30"/>
    </row>
    <row r="304" spans="1:27" x14ac:dyDescent="0.3">
      <c r="A304" s="19">
        <v>67</v>
      </c>
      <c r="B304" s="23" t="s">
        <v>47</v>
      </c>
      <c r="C304" s="23">
        <v>26310</v>
      </c>
      <c r="D304" s="23" t="s">
        <v>39</v>
      </c>
      <c r="E304" s="23">
        <v>60</v>
      </c>
      <c r="F304" s="23" t="s">
        <v>40</v>
      </c>
      <c r="G304" s="23"/>
      <c r="H304" s="23"/>
      <c r="I304" s="23"/>
      <c r="J304" s="23"/>
      <c r="K304" s="23"/>
      <c r="L304" s="23"/>
      <c r="M304" s="23"/>
      <c r="N304" s="23" t="s">
        <v>35</v>
      </c>
      <c r="O304" s="23" t="s">
        <v>483</v>
      </c>
      <c r="P304" s="23" t="s">
        <v>484</v>
      </c>
      <c r="Q304" s="23">
        <v>2015</v>
      </c>
      <c r="R304" s="45">
        <v>10.4</v>
      </c>
      <c r="S304" s="93">
        <v>10.4</v>
      </c>
      <c r="T304" s="27">
        <v>15.808</v>
      </c>
      <c r="U304" s="27">
        <v>15.808</v>
      </c>
      <c r="V304" s="27">
        <v>0</v>
      </c>
      <c r="W304" s="23" t="s">
        <v>38</v>
      </c>
      <c r="X304" s="23">
        <v>2015</v>
      </c>
      <c r="Y304" s="30"/>
    </row>
    <row r="305" spans="1:25" x14ac:dyDescent="0.3">
      <c r="A305" s="19">
        <v>68</v>
      </c>
      <c r="B305" s="23" t="s">
        <v>107</v>
      </c>
      <c r="C305" s="23">
        <v>50650</v>
      </c>
      <c r="D305" s="23" t="s">
        <v>106</v>
      </c>
      <c r="E305" s="23">
        <v>62</v>
      </c>
      <c r="F305" s="23" t="s">
        <v>40</v>
      </c>
      <c r="G305" s="23"/>
      <c r="H305" s="23"/>
      <c r="I305" s="23"/>
      <c r="J305" s="23"/>
      <c r="K305" s="23"/>
      <c r="L305" s="23"/>
      <c r="M305" s="23"/>
      <c r="N305" s="23" t="s">
        <v>98</v>
      </c>
      <c r="O305" s="23" t="s">
        <v>483</v>
      </c>
      <c r="P305" s="23" t="s">
        <v>484</v>
      </c>
      <c r="Q305" s="23">
        <v>2009</v>
      </c>
      <c r="R305" s="45">
        <v>12</v>
      </c>
      <c r="S305" s="93">
        <v>12</v>
      </c>
      <c r="T305" s="27">
        <v>19.8</v>
      </c>
      <c r="U305" s="27">
        <v>19.8</v>
      </c>
      <c r="V305" s="27">
        <v>0</v>
      </c>
      <c r="W305" s="23" t="s">
        <v>38</v>
      </c>
      <c r="X305" s="23">
        <v>2015</v>
      </c>
      <c r="Y305" s="30"/>
    </row>
    <row r="306" spans="1:25" x14ac:dyDescent="0.3">
      <c r="A306" s="19">
        <v>71</v>
      </c>
      <c r="B306" s="23" t="s">
        <v>49</v>
      </c>
      <c r="C306" s="23">
        <v>215075</v>
      </c>
      <c r="D306" s="23" t="s">
        <v>48</v>
      </c>
      <c r="E306" s="23">
        <v>69</v>
      </c>
      <c r="F306" s="23" t="s">
        <v>40</v>
      </c>
      <c r="G306" s="23"/>
      <c r="H306" s="23"/>
      <c r="I306" s="23"/>
      <c r="J306" s="23"/>
      <c r="K306" s="23"/>
      <c r="L306" s="23"/>
      <c r="M306" s="23"/>
      <c r="N306" s="23" t="s">
        <v>50</v>
      </c>
      <c r="O306" s="23" t="s">
        <v>483</v>
      </c>
      <c r="P306" s="23" t="s">
        <v>484</v>
      </c>
      <c r="Q306" s="23">
        <v>2015</v>
      </c>
      <c r="R306" s="45">
        <v>600</v>
      </c>
      <c r="S306" s="93">
        <v>600</v>
      </c>
      <c r="T306" s="27">
        <v>912</v>
      </c>
      <c r="U306" s="27">
        <v>912</v>
      </c>
      <c r="V306" s="27">
        <v>0</v>
      </c>
      <c r="W306" s="23" t="s">
        <v>38</v>
      </c>
      <c r="X306" s="23">
        <v>2015</v>
      </c>
      <c r="Y306" s="30"/>
    </row>
    <row r="307" spans="1:25" x14ac:dyDescent="0.3">
      <c r="A307" s="19">
        <v>72</v>
      </c>
      <c r="B307" s="23" t="s">
        <v>51</v>
      </c>
      <c r="C307" s="23">
        <v>226530</v>
      </c>
      <c r="D307" s="23" t="s">
        <v>48</v>
      </c>
      <c r="E307" s="23">
        <v>69</v>
      </c>
      <c r="F307" s="23" t="s">
        <v>40</v>
      </c>
      <c r="G307" s="23"/>
      <c r="H307" s="23"/>
      <c r="I307" s="23"/>
      <c r="J307" s="23"/>
      <c r="K307" s="23"/>
      <c r="L307" s="23"/>
      <c r="M307" s="23"/>
      <c r="N307" s="23" t="s">
        <v>446</v>
      </c>
      <c r="O307" s="23" t="s">
        <v>483</v>
      </c>
      <c r="P307" s="23" t="s">
        <v>484</v>
      </c>
      <c r="Q307" s="23">
        <v>2015</v>
      </c>
      <c r="R307" s="45">
        <v>10</v>
      </c>
      <c r="S307" s="93">
        <v>10</v>
      </c>
      <c r="T307" s="27">
        <v>19.600000000000001</v>
      </c>
      <c r="U307" s="27">
        <v>19.600000000000001</v>
      </c>
      <c r="V307" s="27">
        <v>0</v>
      </c>
      <c r="W307" s="23" t="s">
        <v>38</v>
      </c>
      <c r="X307" s="23">
        <v>2015</v>
      </c>
      <c r="Y307" s="30"/>
    </row>
    <row r="308" spans="1:25" x14ac:dyDescent="0.3">
      <c r="A308" s="19">
        <v>90</v>
      </c>
      <c r="B308" s="23" t="s">
        <v>110</v>
      </c>
      <c r="C308" s="23">
        <v>703100</v>
      </c>
      <c r="D308" s="23" t="s">
        <v>99</v>
      </c>
      <c r="E308" s="23">
        <v>86</v>
      </c>
      <c r="F308" s="23" t="s">
        <v>89</v>
      </c>
      <c r="G308" s="23"/>
      <c r="H308" s="23"/>
      <c r="I308" s="23"/>
      <c r="J308" s="23"/>
      <c r="K308" s="23"/>
      <c r="L308" s="23"/>
      <c r="M308" s="23"/>
      <c r="N308" s="23" t="s">
        <v>446</v>
      </c>
      <c r="O308" s="23" t="s">
        <v>483</v>
      </c>
      <c r="P308" s="23" t="s">
        <v>484</v>
      </c>
      <c r="Q308" s="23">
        <v>2009</v>
      </c>
      <c r="R308" s="45">
        <v>8</v>
      </c>
      <c r="S308" s="93">
        <v>8</v>
      </c>
      <c r="T308" s="27">
        <v>23</v>
      </c>
      <c r="U308" s="27">
        <v>23</v>
      </c>
      <c r="V308" s="27">
        <v>0</v>
      </c>
      <c r="W308" s="23" t="s">
        <v>38</v>
      </c>
      <c r="X308" s="23">
        <v>2015</v>
      </c>
      <c r="Y308" s="30"/>
    </row>
    <row r="309" spans="1:25" x14ac:dyDescent="0.3">
      <c r="A309" s="19">
        <v>91</v>
      </c>
      <c r="B309" s="23" t="s">
        <v>112</v>
      </c>
      <c r="C309" s="23">
        <v>703110</v>
      </c>
      <c r="D309" s="23" t="s">
        <v>99</v>
      </c>
      <c r="E309" s="23">
        <v>86</v>
      </c>
      <c r="F309" s="23" t="s">
        <v>89</v>
      </c>
      <c r="G309" s="23"/>
      <c r="H309" s="23"/>
      <c r="I309" s="23"/>
      <c r="J309" s="23"/>
      <c r="K309" s="23"/>
      <c r="L309" s="23"/>
      <c r="M309" s="23"/>
      <c r="N309" s="23" t="s">
        <v>446</v>
      </c>
      <c r="O309" s="23" t="s">
        <v>483</v>
      </c>
      <c r="P309" s="23" t="s">
        <v>484</v>
      </c>
      <c r="Q309" s="23">
        <v>2009</v>
      </c>
      <c r="R309" s="45">
        <v>8</v>
      </c>
      <c r="S309" s="93">
        <v>8</v>
      </c>
      <c r="T309" s="27">
        <v>29</v>
      </c>
      <c r="U309" s="27">
        <v>29</v>
      </c>
      <c r="V309" s="27">
        <v>0</v>
      </c>
      <c r="W309" s="23" t="s">
        <v>38</v>
      </c>
      <c r="X309" s="23">
        <v>2015</v>
      </c>
      <c r="Y309" s="30"/>
    </row>
    <row r="310" spans="1:25" x14ac:dyDescent="0.3">
      <c r="A310" s="19">
        <v>93</v>
      </c>
      <c r="B310" s="23" t="s">
        <v>109</v>
      </c>
      <c r="C310" s="23">
        <v>703420</v>
      </c>
      <c r="D310" s="23" t="s">
        <v>99</v>
      </c>
      <c r="E310" s="23">
        <v>86</v>
      </c>
      <c r="F310" s="23" t="s">
        <v>89</v>
      </c>
      <c r="G310" s="23"/>
      <c r="H310" s="23"/>
      <c r="I310" s="23"/>
      <c r="J310" s="23"/>
      <c r="K310" s="23"/>
      <c r="L310" s="23"/>
      <c r="M310" s="23"/>
      <c r="N310" s="23" t="s">
        <v>446</v>
      </c>
      <c r="O310" s="23" t="s">
        <v>483</v>
      </c>
      <c r="P310" s="23" t="s">
        <v>484</v>
      </c>
      <c r="Q310" s="23">
        <v>2009</v>
      </c>
      <c r="R310" s="45">
        <v>16</v>
      </c>
      <c r="S310" s="93">
        <v>16</v>
      </c>
      <c r="T310" s="27">
        <v>23.7</v>
      </c>
      <c r="U310" s="27">
        <v>23.7</v>
      </c>
      <c r="V310" s="27">
        <v>0</v>
      </c>
      <c r="W310" s="23" t="s">
        <v>38</v>
      </c>
      <c r="X310" s="23">
        <v>2015</v>
      </c>
      <c r="Y310" s="30"/>
    </row>
    <row r="311" spans="1:25" x14ac:dyDescent="0.3">
      <c r="A311" s="19">
        <v>94</v>
      </c>
      <c r="B311" s="23" t="s">
        <v>104</v>
      </c>
      <c r="C311" s="23">
        <v>722150</v>
      </c>
      <c r="D311" s="23" t="s">
        <v>99</v>
      </c>
      <c r="E311" s="23">
        <v>86</v>
      </c>
      <c r="F311" s="23" t="s">
        <v>89</v>
      </c>
      <c r="G311" s="23"/>
      <c r="H311" s="23"/>
      <c r="I311" s="23"/>
      <c r="J311" s="23"/>
      <c r="K311" s="23"/>
      <c r="L311" s="23"/>
      <c r="M311" s="23"/>
      <c r="N311" s="23" t="s">
        <v>446</v>
      </c>
      <c r="O311" s="23" t="s">
        <v>483</v>
      </c>
      <c r="P311" s="23" t="s">
        <v>484</v>
      </c>
      <c r="Q311" s="23">
        <v>2009</v>
      </c>
      <c r="R311" s="45">
        <v>8</v>
      </c>
      <c r="S311" s="93">
        <v>8</v>
      </c>
      <c r="T311" s="27">
        <v>6</v>
      </c>
      <c r="U311" s="27">
        <v>6</v>
      </c>
      <c r="V311" s="27">
        <v>0</v>
      </c>
      <c r="W311" s="23" t="s">
        <v>38</v>
      </c>
      <c r="X311" s="23">
        <v>2015</v>
      </c>
      <c r="Y311" s="30"/>
    </row>
    <row r="312" spans="1:25" x14ac:dyDescent="0.3">
      <c r="A312" s="19">
        <v>97</v>
      </c>
      <c r="B312" s="23" t="s">
        <v>105</v>
      </c>
      <c r="C312" s="23">
        <v>795141</v>
      </c>
      <c r="D312" s="23" t="s">
        <v>88</v>
      </c>
      <c r="E312" s="23">
        <v>97</v>
      </c>
      <c r="F312" s="23" t="s">
        <v>89</v>
      </c>
      <c r="G312" s="23"/>
      <c r="H312" s="23"/>
      <c r="I312" s="23"/>
      <c r="J312" s="23"/>
      <c r="K312" s="23"/>
      <c r="L312" s="23"/>
      <c r="M312" s="23"/>
      <c r="N312" s="23" t="s">
        <v>35</v>
      </c>
      <c r="O312" s="23" t="s">
        <v>483</v>
      </c>
      <c r="P312" s="23" t="s">
        <v>484</v>
      </c>
      <c r="Q312" s="23">
        <v>2008</v>
      </c>
      <c r="R312" s="45">
        <v>6.8</v>
      </c>
      <c r="S312" s="93">
        <v>6.8</v>
      </c>
      <c r="T312" s="27">
        <v>10.5</v>
      </c>
      <c r="U312" s="27">
        <v>0</v>
      </c>
      <c r="V312" s="27">
        <v>10.5</v>
      </c>
      <c r="W312" s="23" t="s">
        <v>38</v>
      </c>
      <c r="X312" s="23">
        <v>2015</v>
      </c>
      <c r="Y312" s="30"/>
    </row>
    <row r="313" spans="1:25" x14ac:dyDescent="0.3">
      <c r="A313" s="19">
        <v>98</v>
      </c>
      <c r="B313" s="23" t="s">
        <v>90</v>
      </c>
      <c r="C313" s="23">
        <v>797750</v>
      </c>
      <c r="D313" s="23" t="s">
        <v>88</v>
      </c>
      <c r="E313" s="23">
        <v>97</v>
      </c>
      <c r="F313" s="23" t="s">
        <v>89</v>
      </c>
      <c r="G313" s="23"/>
      <c r="H313" s="23"/>
      <c r="I313" s="23"/>
      <c r="J313" s="23"/>
      <c r="K313" s="23"/>
      <c r="L313" s="23"/>
      <c r="M313" s="23"/>
      <c r="N313" s="23" t="s">
        <v>35</v>
      </c>
      <c r="O313" s="23" t="s">
        <v>483</v>
      </c>
      <c r="P313" s="23" t="s">
        <v>484</v>
      </c>
      <c r="Q313" s="23">
        <v>2015</v>
      </c>
      <c r="R313" s="45">
        <v>5</v>
      </c>
      <c r="S313" s="93">
        <v>5</v>
      </c>
      <c r="T313" s="27">
        <v>18.8</v>
      </c>
      <c r="U313" s="27">
        <v>12.69</v>
      </c>
      <c r="V313" s="27">
        <v>6.11</v>
      </c>
      <c r="W313" s="23" t="s">
        <v>38</v>
      </c>
      <c r="X313" s="23">
        <v>2015</v>
      </c>
      <c r="Y313" s="30"/>
    </row>
    <row r="314" spans="1:25" x14ac:dyDescent="0.3">
      <c r="A314" s="19">
        <v>99</v>
      </c>
      <c r="B314" s="23" t="s">
        <v>85</v>
      </c>
      <c r="C314" s="23">
        <v>804670</v>
      </c>
      <c r="D314" s="23" t="s">
        <v>84</v>
      </c>
      <c r="E314" s="23">
        <v>93</v>
      </c>
      <c r="F314" s="23" t="s">
        <v>33</v>
      </c>
      <c r="G314" s="23"/>
      <c r="H314" s="23"/>
      <c r="I314" s="23"/>
      <c r="J314" s="23"/>
      <c r="K314" s="23"/>
      <c r="L314" s="23"/>
      <c r="M314" s="23"/>
      <c r="N314" s="23" t="s">
        <v>446</v>
      </c>
      <c r="O314" s="23" t="s">
        <v>483</v>
      </c>
      <c r="P314" s="23" t="s">
        <v>484</v>
      </c>
      <c r="Q314" s="23">
        <v>2015</v>
      </c>
      <c r="R314" s="45">
        <v>346.5</v>
      </c>
      <c r="S314" s="93">
        <v>346.5</v>
      </c>
      <c r="T314" s="27">
        <v>561.33000000000004</v>
      </c>
      <c r="U314" s="27">
        <v>561.33000000000004</v>
      </c>
      <c r="V314" s="27">
        <v>0</v>
      </c>
      <c r="W314" s="23" t="s">
        <v>38</v>
      </c>
      <c r="X314" s="23">
        <v>2015</v>
      </c>
      <c r="Y314" s="30"/>
    </row>
    <row r="315" spans="1:25" x14ac:dyDescent="0.3">
      <c r="A315" s="19">
        <v>100</v>
      </c>
      <c r="B315" s="23" t="s">
        <v>86</v>
      </c>
      <c r="C315" s="23">
        <v>815800</v>
      </c>
      <c r="D315" s="23" t="s">
        <v>84</v>
      </c>
      <c r="E315" s="23">
        <v>93</v>
      </c>
      <c r="F315" s="23" t="s">
        <v>33</v>
      </c>
      <c r="G315" s="23"/>
      <c r="H315" s="23"/>
      <c r="I315" s="23"/>
      <c r="J315" s="23"/>
      <c r="K315" s="23"/>
      <c r="L315" s="23"/>
      <c r="M315" s="23"/>
      <c r="N315" s="23" t="s">
        <v>79</v>
      </c>
      <c r="O315" s="23" t="s">
        <v>483</v>
      </c>
      <c r="P315" s="23" t="s">
        <v>484</v>
      </c>
      <c r="Q315" s="23">
        <v>2015</v>
      </c>
      <c r="R315" s="45">
        <v>60</v>
      </c>
      <c r="S315" s="93">
        <v>60</v>
      </c>
      <c r="T315" s="27">
        <v>95.7</v>
      </c>
      <c r="U315" s="27">
        <v>95.7</v>
      </c>
      <c r="V315" s="27">
        <v>0</v>
      </c>
      <c r="W315" s="23" t="s">
        <v>38</v>
      </c>
      <c r="X315" s="23">
        <v>2015</v>
      </c>
      <c r="Y315" s="30"/>
    </row>
    <row r="316" spans="1:25" x14ac:dyDescent="0.3">
      <c r="A316" s="19">
        <v>101</v>
      </c>
      <c r="B316" s="23" t="s">
        <v>87</v>
      </c>
      <c r="C316" s="23">
        <v>834700</v>
      </c>
      <c r="D316" s="23" t="s">
        <v>84</v>
      </c>
      <c r="E316" s="23">
        <v>93</v>
      </c>
      <c r="F316" s="23" t="s">
        <v>33</v>
      </c>
      <c r="G316" s="23"/>
      <c r="H316" s="23"/>
      <c r="I316" s="23"/>
      <c r="J316" s="23"/>
      <c r="K316" s="23"/>
      <c r="L316" s="23"/>
      <c r="M316" s="23"/>
      <c r="N316" s="23" t="s">
        <v>79</v>
      </c>
      <c r="O316" s="23" t="s">
        <v>483</v>
      </c>
      <c r="P316" s="23" t="s">
        <v>484</v>
      </c>
      <c r="Q316" s="23">
        <v>2015</v>
      </c>
      <c r="R316" s="45">
        <v>110</v>
      </c>
      <c r="S316" s="93">
        <v>110</v>
      </c>
      <c r="T316" s="27">
        <v>173.36</v>
      </c>
      <c r="U316" s="27">
        <v>173.36</v>
      </c>
      <c r="V316" s="27">
        <v>0</v>
      </c>
      <c r="W316" s="23" t="s">
        <v>38</v>
      </c>
      <c r="X316" s="23">
        <v>2015</v>
      </c>
      <c r="Y316" s="30"/>
    </row>
    <row r="317" spans="1:25" x14ac:dyDescent="0.3">
      <c r="A317" s="19">
        <v>102</v>
      </c>
      <c r="B317" s="23" t="s">
        <v>108</v>
      </c>
      <c r="C317" s="23">
        <v>838370</v>
      </c>
      <c r="D317" s="23" t="s">
        <v>84</v>
      </c>
      <c r="E317" s="23">
        <v>93</v>
      </c>
      <c r="F317" s="23" t="s">
        <v>33</v>
      </c>
      <c r="G317" s="23"/>
      <c r="H317" s="23"/>
      <c r="I317" s="23"/>
      <c r="J317" s="23"/>
      <c r="K317" s="23"/>
      <c r="L317" s="23"/>
      <c r="M317" s="23"/>
      <c r="N317" s="23" t="s">
        <v>50</v>
      </c>
      <c r="O317" s="23" t="s">
        <v>483</v>
      </c>
      <c r="P317" s="23" t="s">
        <v>484</v>
      </c>
      <c r="Q317" s="23">
        <v>2013</v>
      </c>
      <c r="R317" s="45">
        <v>13</v>
      </c>
      <c r="S317" s="93">
        <v>13</v>
      </c>
      <c r="T317" s="27">
        <v>21.19</v>
      </c>
      <c r="U317" s="27">
        <v>21.19</v>
      </c>
      <c r="V317" s="27">
        <v>0</v>
      </c>
      <c r="W317" s="23" t="s">
        <v>38</v>
      </c>
      <c r="X317" s="23">
        <v>2015</v>
      </c>
      <c r="Y317" s="30"/>
    </row>
    <row r="318" spans="1:25" x14ac:dyDescent="0.3">
      <c r="A318" s="19">
        <v>103</v>
      </c>
      <c r="B318" s="23" t="s">
        <v>111</v>
      </c>
      <c r="C318" s="23">
        <v>844840</v>
      </c>
      <c r="D318" s="23" t="s">
        <v>76</v>
      </c>
      <c r="E318" s="23">
        <v>87</v>
      </c>
      <c r="F318" s="23" t="s">
        <v>33</v>
      </c>
      <c r="G318" s="23"/>
      <c r="H318" s="23"/>
      <c r="I318" s="23"/>
      <c r="J318" s="23"/>
      <c r="K318" s="23"/>
      <c r="L318" s="23"/>
      <c r="M318" s="23"/>
      <c r="N318" s="23" t="s">
        <v>446</v>
      </c>
      <c r="O318" s="23" t="s">
        <v>483</v>
      </c>
      <c r="P318" s="23" t="s">
        <v>484</v>
      </c>
      <c r="Q318" s="23">
        <v>2014</v>
      </c>
      <c r="R318" s="45">
        <v>15</v>
      </c>
      <c r="S318" s="93">
        <v>15</v>
      </c>
      <c r="T318" s="27">
        <v>24.45</v>
      </c>
      <c r="U318" s="27">
        <v>24.45</v>
      </c>
      <c r="V318" s="27">
        <v>0</v>
      </c>
      <c r="W318" s="23" t="s">
        <v>38</v>
      </c>
      <c r="X318" s="23">
        <v>2015</v>
      </c>
      <c r="Y318" s="30"/>
    </row>
    <row r="319" spans="1:25" x14ac:dyDescent="0.3">
      <c r="A319" s="19">
        <v>104</v>
      </c>
      <c r="B319" s="23" t="s">
        <v>77</v>
      </c>
      <c r="C319" s="23">
        <v>844850</v>
      </c>
      <c r="D319" s="23" t="s">
        <v>76</v>
      </c>
      <c r="E319" s="23">
        <v>87</v>
      </c>
      <c r="F319" s="23" t="s">
        <v>33</v>
      </c>
      <c r="G319" s="23"/>
      <c r="H319" s="23"/>
      <c r="I319" s="23"/>
      <c r="J319" s="23"/>
      <c r="K319" s="23"/>
      <c r="L319" s="23"/>
      <c r="M319" s="23"/>
      <c r="N319" s="23" t="s">
        <v>446</v>
      </c>
      <c r="O319" s="23" t="s">
        <v>483</v>
      </c>
      <c r="P319" s="23" t="s">
        <v>484</v>
      </c>
      <c r="Q319" s="23">
        <v>2015</v>
      </c>
      <c r="R319" s="45">
        <v>45</v>
      </c>
      <c r="S319" s="93">
        <v>45</v>
      </c>
      <c r="T319" s="27">
        <v>71.55</v>
      </c>
      <c r="U319" s="27">
        <v>71.55</v>
      </c>
      <c r="V319" s="27">
        <v>0</v>
      </c>
      <c r="W319" s="23" t="s">
        <v>38</v>
      </c>
      <c r="X319" s="23">
        <v>2015</v>
      </c>
      <c r="Y319" s="30"/>
    </row>
    <row r="320" spans="1:25" x14ac:dyDescent="0.3">
      <c r="A320" s="19">
        <v>106</v>
      </c>
      <c r="B320" s="23" t="s">
        <v>78</v>
      </c>
      <c r="C320" s="23">
        <v>852005</v>
      </c>
      <c r="D320" s="23" t="s">
        <v>76</v>
      </c>
      <c r="E320" s="23">
        <v>87</v>
      </c>
      <c r="F320" s="23" t="s">
        <v>33</v>
      </c>
      <c r="G320" s="23"/>
      <c r="H320" s="23"/>
      <c r="I320" s="23"/>
      <c r="J320" s="23"/>
      <c r="K320" s="23"/>
      <c r="L320" s="23"/>
      <c r="M320" s="23"/>
      <c r="N320" s="23" t="s">
        <v>79</v>
      </c>
      <c r="O320" s="23" t="s">
        <v>483</v>
      </c>
      <c r="P320" s="23" t="s">
        <v>484</v>
      </c>
      <c r="Q320" s="23">
        <v>2015</v>
      </c>
      <c r="R320" s="45">
        <v>182</v>
      </c>
      <c r="S320" s="93">
        <v>182</v>
      </c>
      <c r="T320" s="27">
        <v>288.47000000000003</v>
      </c>
      <c r="U320" s="27">
        <v>288.47000000000003</v>
      </c>
      <c r="V320" s="27">
        <v>0</v>
      </c>
      <c r="W320" s="23" t="s">
        <v>38</v>
      </c>
      <c r="X320" s="23">
        <v>2015</v>
      </c>
      <c r="Y320" s="30"/>
    </row>
    <row r="321" spans="1:27" x14ac:dyDescent="0.3">
      <c r="A321" s="19">
        <v>107</v>
      </c>
      <c r="B321" s="23" t="s">
        <v>81</v>
      </c>
      <c r="C321" s="23">
        <v>852180</v>
      </c>
      <c r="D321" s="23" t="s">
        <v>76</v>
      </c>
      <c r="E321" s="23">
        <v>87</v>
      </c>
      <c r="F321" s="23" t="s">
        <v>33</v>
      </c>
      <c r="G321" s="23"/>
      <c r="H321" s="23"/>
      <c r="I321" s="23"/>
      <c r="J321" s="23"/>
      <c r="K321" s="23"/>
      <c r="L321" s="23"/>
      <c r="M321" s="23"/>
      <c r="N321" s="23" t="s">
        <v>35</v>
      </c>
      <c r="O321" s="23" t="s">
        <v>483</v>
      </c>
      <c r="P321" s="23" t="s">
        <v>484</v>
      </c>
      <c r="Q321" s="23">
        <v>2014</v>
      </c>
      <c r="R321" s="45">
        <v>12</v>
      </c>
      <c r="S321" s="93">
        <v>12</v>
      </c>
      <c r="T321" s="27">
        <v>19.559999999999999</v>
      </c>
      <c r="U321" s="27">
        <v>19.559999999999999</v>
      </c>
      <c r="V321" s="27">
        <v>0</v>
      </c>
      <c r="W321" s="23" t="s">
        <v>38</v>
      </c>
      <c r="X321" s="23">
        <v>2015</v>
      </c>
      <c r="Y321" s="30"/>
    </row>
    <row r="322" spans="1:27" x14ac:dyDescent="0.3">
      <c r="A322" s="19">
        <v>108</v>
      </c>
      <c r="B322" s="23" t="s">
        <v>81</v>
      </c>
      <c r="C322" s="23">
        <v>852235</v>
      </c>
      <c r="D322" s="23" t="s">
        <v>76</v>
      </c>
      <c r="E322" s="23">
        <v>87</v>
      </c>
      <c r="F322" s="23" t="s">
        <v>33</v>
      </c>
      <c r="G322" s="23"/>
      <c r="H322" s="23"/>
      <c r="I322" s="23"/>
      <c r="J322" s="23"/>
      <c r="K322" s="23"/>
      <c r="L322" s="23"/>
      <c r="M322" s="23"/>
      <c r="N322" s="23" t="s">
        <v>35</v>
      </c>
      <c r="O322" s="23" t="s">
        <v>483</v>
      </c>
      <c r="P322" s="23" t="s">
        <v>484</v>
      </c>
      <c r="Q322" s="23">
        <v>2014</v>
      </c>
      <c r="R322" s="45">
        <v>12</v>
      </c>
      <c r="S322" s="93">
        <v>12</v>
      </c>
      <c r="T322" s="27">
        <v>18.5</v>
      </c>
      <c r="U322" s="27">
        <v>18.5</v>
      </c>
      <c r="V322" s="27">
        <v>0</v>
      </c>
      <c r="W322" s="23" t="s">
        <v>38</v>
      </c>
      <c r="X322" s="23">
        <v>2015</v>
      </c>
      <c r="Y322" s="30"/>
    </row>
    <row r="323" spans="1:27" x14ac:dyDescent="0.3">
      <c r="A323" s="19">
        <v>110</v>
      </c>
      <c r="B323" s="23" t="s">
        <v>120</v>
      </c>
      <c r="C323" s="23">
        <v>864250</v>
      </c>
      <c r="D323" s="23" t="s">
        <v>80</v>
      </c>
      <c r="E323" s="23">
        <v>91</v>
      </c>
      <c r="F323" s="23" t="s">
        <v>33</v>
      </c>
      <c r="G323" s="23"/>
      <c r="H323" s="23"/>
      <c r="I323" s="23"/>
      <c r="J323" s="23"/>
      <c r="K323" s="23"/>
      <c r="L323" s="23"/>
      <c r="M323" s="23"/>
      <c r="N323" s="23" t="s">
        <v>35</v>
      </c>
      <c r="O323" s="23" t="s">
        <v>483</v>
      </c>
      <c r="P323" s="23" t="s">
        <v>484</v>
      </c>
      <c r="Q323" s="23">
        <v>2014</v>
      </c>
      <c r="R323" s="45">
        <v>153</v>
      </c>
      <c r="S323" s="93">
        <v>153</v>
      </c>
      <c r="T323" s="27">
        <v>249.39</v>
      </c>
      <c r="U323" s="27">
        <v>249.39</v>
      </c>
      <c r="V323" s="27">
        <v>0</v>
      </c>
      <c r="W323" s="23" t="s">
        <v>38</v>
      </c>
      <c r="X323" s="23">
        <v>2015</v>
      </c>
      <c r="Y323" s="30"/>
    </row>
    <row r="324" spans="1:27" x14ac:dyDescent="0.3">
      <c r="A324" s="19">
        <v>111</v>
      </c>
      <c r="B324" s="23" t="s">
        <v>119</v>
      </c>
      <c r="C324" s="23">
        <v>864560</v>
      </c>
      <c r="D324" s="23" t="s">
        <v>80</v>
      </c>
      <c r="E324" s="23">
        <v>91</v>
      </c>
      <c r="F324" s="23" t="s">
        <v>33</v>
      </c>
      <c r="G324" s="23"/>
      <c r="H324" s="23"/>
      <c r="I324" s="23"/>
      <c r="J324" s="23"/>
      <c r="K324" s="23"/>
      <c r="L324" s="23"/>
      <c r="M324" s="23"/>
      <c r="N324" s="23" t="s">
        <v>35</v>
      </c>
      <c r="O324" s="23" t="s">
        <v>483</v>
      </c>
      <c r="P324" s="23" t="s">
        <v>484</v>
      </c>
      <c r="Q324" s="23">
        <v>2012</v>
      </c>
      <c r="R324" s="45">
        <v>149</v>
      </c>
      <c r="S324" s="93">
        <v>149</v>
      </c>
      <c r="T324" s="27">
        <v>242.87</v>
      </c>
      <c r="U324" s="27">
        <v>242.87</v>
      </c>
      <c r="V324" s="27">
        <v>0</v>
      </c>
      <c r="W324" s="23" t="s">
        <v>38</v>
      </c>
      <c r="X324" s="23">
        <v>2015</v>
      </c>
      <c r="Y324" s="30"/>
    </row>
    <row r="325" spans="1:27" x14ac:dyDescent="0.3">
      <c r="A325" s="19">
        <v>112</v>
      </c>
      <c r="B325" s="23" t="s">
        <v>82</v>
      </c>
      <c r="C325" s="23">
        <v>865070</v>
      </c>
      <c r="D325" s="23" t="s">
        <v>80</v>
      </c>
      <c r="E325" s="23">
        <v>91</v>
      </c>
      <c r="F325" s="23" t="s">
        <v>33</v>
      </c>
      <c r="G325" s="23"/>
      <c r="H325" s="23"/>
      <c r="I325" s="23"/>
      <c r="J325" s="23"/>
      <c r="K325" s="23"/>
      <c r="L325" s="23"/>
      <c r="M325" s="23"/>
      <c r="N325" s="23" t="s">
        <v>59</v>
      </c>
      <c r="O325" s="23" t="s">
        <v>483</v>
      </c>
      <c r="P325" s="23" t="s">
        <v>484</v>
      </c>
      <c r="Q325" s="23">
        <v>2015</v>
      </c>
      <c r="R325" s="45">
        <v>25</v>
      </c>
      <c r="S325" s="93">
        <v>25</v>
      </c>
      <c r="T325" s="27">
        <v>39.875</v>
      </c>
      <c r="U325" s="27">
        <v>39.875</v>
      </c>
      <c r="V325" s="27">
        <v>0</v>
      </c>
      <c r="W325" s="23" t="s">
        <v>38</v>
      </c>
      <c r="X325" s="23">
        <v>2015</v>
      </c>
      <c r="Y325" s="30"/>
    </row>
    <row r="326" spans="1:27" x14ac:dyDescent="0.3">
      <c r="A326" s="19">
        <v>119</v>
      </c>
      <c r="B326" s="23" t="s">
        <v>34</v>
      </c>
      <c r="C326" s="23">
        <v>874380</v>
      </c>
      <c r="D326" s="23" t="s">
        <v>32</v>
      </c>
      <c r="E326" s="23">
        <v>65</v>
      </c>
      <c r="F326" s="23" t="s">
        <v>33</v>
      </c>
      <c r="G326" s="23"/>
      <c r="H326" s="23"/>
      <c r="I326" s="23"/>
      <c r="J326" s="23"/>
      <c r="K326" s="23"/>
      <c r="L326" s="23"/>
      <c r="M326" s="23"/>
      <c r="N326" s="23" t="s">
        <v>35</v>
      </c>
      <c r="O326" s="23" t="s">
        <v>483</v>
      </c>
      <c r="P326" s="23" t="s">
        <v>484</v>
      </c>
      <c r="Q326" s="23">
        <v>2015</v>
      </c>
      <c r="R326" s="45">
        <v>25</v>
      </c>
      <c r="S326" s="93">
        <v>25</v>
      </c>
      <c r="T326" s="27">
        <v>27.166666666666668</v>
      </c>
      <c r="U326" s="27">
        <v>27.2</v>
      </c>
      <c r="V326" s="27">
        <v>0</v>
      </c>
      <c r="W326" s="23" t="s">
        <v>38</v>
      </c>
      <c r="X326" s="23">
        <v>2015</v>
      </c>
      <c r="Y326" s="30"/>
      <c r="Z326" s="15" t="s">
        <v>269</v>
      </c>
      <c r="AA326" t="s" vm="1">
        <v>807</v>
      </c>
    </row>
    <row r="327" spans="1:27" x14ac:dyDescent="0.3">
      <c r="A327" s="19">
        <v>126</v>
      </c>
      <c r="B327" s="23" t="s">
        <v>117</v>
      </c>
      <c r="C327" s="23">
        <v>948680</v>
      </c>
      <c r="D327" s="23" t="s">
        <v>116</v>
      </c>
      <c r="E327" s="23">
        <v>90</v>
      </c>
      <c r="F327" s="23" t="s">
        <v>92</v>
      </c>
      <c r="G327" s="23"/>
      <c r="H327" s="23"/>
      <c r="I327" s="23"/>
      <c r="J327" s="23"/>
      <c r="K327" s="23"/>
      <c r="L327" s="23"/>
      <c r="M327" s="23"/>
      <c r="N327" s="23" t="s">
        <v>35</v>
      </c>
      <c r="O327" s="23" t="s">
        <v>483</v>
      </c>
      <c r="P327" s="23" t="s">
        <v>484</v>
      </c>
      <c r="Q327" s="23">
        <v>2014</v>
      </c>
      <c r="R327" s="45">
        <v>211</v>
      </c>
      <c r="S327" s="93">
        <v>211</v>
      </c>
      <c r="T327" s="27">
        <v>374.8</v>
      </c>
      <c r="U327" s="27">
        <v>345.97</v>
      </c>
      <c r="V327" s="27">
        <v>28.83</v>
      </c>
      <c r="W327" s="23" t="s">
        <v>38</v>
      </c>
      <c r="X327" s="23">
        <v>2015</v>
      </c>
      <c r="Y327" s="30"/>
    </row>
    <row r="328" spans="1:27" x14ac:dyDescent="0.3">
      <c r="A328" s="19">
        <v>128</v>
      </c>
      <c r="B328" s="19" t="s">
        <v>41</v>
      </c>
      <c r="C328" s="19">
        <v>8540</v>
      </c>
      <c r="D328" s="19" t="s">
        <v>39</v>
      </c>
      <c r="E328" s="19">
        <v>60</v>
      </c>
      <c r="F328" s="19" t="s">
        <v>40</v>
      </c>
      <c r="G328" s="19"/>
      <c r="H328" s="19"/>
      <c r="I328" s="19"/>
      <c r="J328" s="19"/>
      <c r="K328" s="19"/>
      <c r="L328" s="19"/>
      <c r="M328" s="19"/>
      <c r="N328" s="19" t="s">
        <v>446</v>
      </c>
      <c r="O328" s="19" t="s">
        <v>483</v>
      </c>
      <c r="P328" s="19" t="s">
        <v>484</v>
      </c>
      <c r="Q328" s="19">
        <v>2015</v>
      </c>
      <c r="R328" s="46">
        <v>37.799999999999997</v>
      </c>
      <c r="S328" s="94">
        <v>37.799999999999997</v>
      </c>
      <c r="T328" s="28">
        <v>68.94</v>
      </c>
      <c r="U328" s="29">
        <v>68.94</v>
      </c>
      <c r="V328" s="28">
        <v>0</v>
      </c>
      <c r="W328" s="19" t="s">
        <v>38</v>
      </c>
      <c r="X328" s="19">
        <v>2016</v>
      </c>
      <c r="Y328" s="30"/>
      <c r="Z328" s="15" t="s">
        <v>268</v>
      </c>
      <c r="AA328" t="s">
        <v>449</v>
      </c>
    </row>
    <row r="329" spans="1:27" x14ac:dyDescent="0.3">
      <c r="A329" s="19">
        <v>131</v>
      </c>
      <c r="B329" s="19" t="s">
        <v>47</v>
      </c>
      <c r="C329" s="19">
        <v>26310</v>
      </c>
      <c r="D329" s="19" t="s">
        <v>39</v>
      </c>
      <c r="E329" s="19">
        <v>60</v>
      </c>
      <c r="F329" s="19" t="s">
        <v>40</v>
      </c>
      <c r="G329" s="19"/>
      <c r="H329" s="19"/>
      <c r="I329" s="19"/>
      <c r="J329" s="19"/>
      <c r="K329" s="19"/>
      <c r="L329" s="19"/>
      <c r="M329" s="19"/>
      <c r="N329" s="19" t="s">
        <v>35</v>
      </c>
      <c r="O329" s="19" t="s">
        <v>483</v>
      </c>
      <c r="P329" s="19" t="s">
        <v>484</v>
      </c>
      <c r="Q329" s="19">
        <v>2015</v>
      </c>
      <c r="R329" s="46">
        <v>10.4</v>
      </c>
      <c r="S329" s="94">
        <v>10.4</v>
      </c>
      <c r="T329" s="28">
        <v>18.9696</v>
      </c>
      <c r="U329" s="29">
        <v>18.9696</v>
      </c>
      <c r="V329" s="28">
        <v>0</v>
      </c>
      <c r="W329" s="19" t="s">
        <v>38</v>
      </c>
      <c r="X329" s="19">
        <v>2016</v>
      </c>
      <c r="Y329" s="30"/>
      <c r="Z329" s="16" t="s">
        <v>56</v>
      </c>
      <c r="AA329">
        <v>101329</v>
      </c>
    </row>
    <row r="330" spans="1:27" x14ac:dyDescent="0.3">
      <c r="A330" s="19">
        <v>132</v>
      </c>
      <c r="B330" s="19" t="s">
        <v>107</v>
      </c>
      <c r="C330" s="19">
        <v>50650</v>
      </c>
      <c r="D330" s="19" t="s">
        <v>106</v>
      </c>
      <c r="E330" s="19">
        <v>62</v>
      </c>
      <c r="F330" s="19" t="s">
        <v>40</v>
      </c>
      <c r="G330" s="19"/>
      <c r="H330" s="19"/>
      <c r="I330" s="19"/>
      <c r="J330" s="19"/>
      <c r="K330" s="19"/>
      <c r="L330" s="19"/>
      <c r="M330" s="19"/>
      <c r="N330" s="19" t="s">
        <v>98</v>
      </c>
      <c r="O330" s="19" t="s">
        <v>483</v>
      </c>
      <c r="P330" s="19" t="s">
        <v>484</v>
      </c>
      <c r="Q330" s="19">
        <v>2009</v>
      </c>
      <c r="R330" s="46">
        <v>12</v>
      </c>
      <c r="S330" s="94">
        <v>12</v>
      </c>
      <c r="T330" s="28">
        <v>23.76</v>
      </c>
      <c r="U330" s="29">
        <v>23.76</v>
      </c>
      <c r="V330" s="28">
        <v>0</v>
      </c>
      <c r="W330" s="19" t="s">
        <v>38</v>
      </c>
      <c r="X330" s="19">
        <v>2016</v>
      </c>
      <c r="Y330" s="30"/>
      <c r="Z330" s="16" t="s">
        <v>483</v>
      </c>
      <c r="AA330">
        <v>3493.06</v>
      </c>
    </row>
    <row r="331" spans="1:27" x14ac:dyDescent="0.3">
      <c r="A331" s="19">
        <v>135</v>
      </c>
      <c r="B331" s="19" t="s">
        <v>49</v>
      </c>
      <c r="C331" s="19">
        <v>215075</v>
      </c>
      <c r="D331" s="19" t="s">
        <v>48</v>
      </c>
      <c r="E331" s="19">
        <v>69</v>
      </c>
      <c r="F331" s="19" t="s">
        <v>40</v>
      </c>
      <c r="G331" s="19"/>
      <c r="H331" s="19"/>
      <c r="I331" s="19"/>
      <c r="J331" s="19"/>
      <c r="K331" s="19"/>
      <c r="L331" s="19"/>
      <c r="M331" s="19"/>
      <c r="N331" s="19" t="s">
        <v>50</v>
      </c>
      <c r="O331" s="19" t="s">
        <v>483</v>
      </c>
      <c r="P331" s="19" t="s">
        <v>484</v>
      </c>
      <c r="Q331" s="19">
        <v>2015</v>
      </c>
      <c r="R331" s="46">
        <v>600</v>
      </c>
      <c r="S331" s="94">
        <v>600</v>
      </c>
      <c r="T331" s="28">
        <v>1094.3999999999999</v>
      </c>
      <c r="U331" s="29">
        <v>1094.3999999999999</v>
      </c>
      <c r="V331" s="28">
        <v>0</v>
      </c>
      <c r="W331" s="19" t="s">
        <v>38</v>
      </c>
      <c r="X331" s="19">
        <v>2016</v>
      </c>
      <c r="Y331" s="30"/>
      <c r="Z331" s="16" t="s">
        <v>476</v>
      </c>
      <c r="AA331">
        <v>73440</v>
      </c>
    </row>
    <row r="332" spans="1:27" x14ac:dyDescent="0.3">
      <c r="A332" s="19">
        <v>136</v>
      </c>
      <c r="B332" s="19" t="s">
        <v>51</v>
      </c>
      <c r="C332" s="19">
        <v>226530</v>
      </c>
      <c r="D332" s="19" t="s">
        <v>48</v>
      </c>
      <c r="E332" s="19">
        <v>69</v>
      </c>
      <c r="F332" s="19" t="s">
        <v>40</v>
      </c>
      <c r="G332" s="19"/>
      <c r="H332" s="19"/>
      <c r="I332" s="19"/>
      <c r="J332" s="19"/>
      <c r="K332" s="19"/>
      <c r="L332" s="19"/>
      <c r="M332" s="19"/>
      <c r="N332" s="19" t="s">
        <v>446</v>
      </c>
      <c r="O332" s="19" t="s">
        <v>483</v>
      </c>
      <c r="P332" s="19" t="s">
        <v>484</v>
      </c>
      <c r="Q332" s="19">
        <v>2015</v>
      </c>
      <c r="R332" s="46">
        <v>10</v>
      </c>
      <c r="S332" s="94">
        <v>10</v>
      </c>
      <c r="T332" s="28">
        <v>23.52</v>
      </c>
      <c r="U332" s="29">
        <v>23.52</v>
      </c>
      <c r="V332" s="28">
        <v>0</v>
      </c>
      <c r="W332" s="19" t="s">
        <v>38</v>
      </c>
      <c r="X332" s="19">
        <v>2016</v>
      </c>
      <c r="Y332" s="30"/>
      <c r="Z332" s="16" t="s">
        <v>560</v>
      </c>
      <c r="AA332">
        <v>100300</v>
      </c>
    </row>
    <row r="333" spans="1:27" x14ac:dyDescent="0.3">
      <c r="A333" s="19">
        <v>154</v>
      </c>
      <c r="B333" s="19" t="s">
        <v>110</v>
      </c>
      <c r="C333" s="19">
        <v>703100</v>
      </c>
      <c r="D333" s="19" t="s">
        <v>99</v>
      </c>
      <c r="E333" s="19">
        <v>86</v>
      </c>
      <c r="F333" s="19" t="s">
        <v>89</v>
      </c>
      <c r="G333" s="19"/>
      <c r="H333" s="19"/>
      <c r="I333" s="19"/>
      <c r="J333" s="19"/>
      <c r="K333" s="19"/>
      <c r="L333" s="19"/>
      <c r="M333" s="19"/>
      <c r="N333" s="19" t="s">
        <v>446</v>
      </c>
      <c r="O333" s="19" t="s">
        <v>483</v>
      </c>
      <c r="P333" s="19" t="s">
        <v>484</v>
      </c>
      <c r="Q333" s="19">
        <v>2009</v>
      </c>
      <c r="R333" s="46">
        <v>8</v>
      </c>
      <c r="S333" s="94">
        <v>8</v>
      </c>
      <c r="T333" s="28">
        <v>27.599999999999998</v>
      </c>
      <c r="U333" s="29">
        <v>27.599999999999998</v>
      </c>
      <c r="V333" s="28">
        <v>0</v>
      </c>
      <c r="W333" s="19" t="s">
        <v>38</v>
      </c>
      <c r="X333" s="19">
        <v>2016</v>
      </c>
      <c r="Y333" s="30"/>
      <c r="Z333" s="16" t="s">
        <v>94</v>
      </c>
      <c r="AA333">
        <v>111700</v>
      </c>
    </row>
    <row r="334" spans="1:27" x14ac:dyDescent="0.3">
      <c r="A334" s="19">
        <v>155</v>
      </c>
      <c r="B334" s="19" t="s">
        <v>112</v>
      </c>
      <c r="C334" s="19">
        <v>703110</v>
      </c>
      <c r="D334" s="19" t="s">
        <v>99</v>
      </c>
      <c r="E334" s="19">
        <v>86</v>
      </c>
      <c r="F334" s="19" t="s">
        <v>89</v>
      </c>
      <c r="G334" s="19"/>
      <c r="H334" s="19"/>
      <c r="I334" s="19"/>
      <c r="J334" s="19"/>
      <c r="K334" s="19"/>
      <c r="L334" s="19"/>
      <c r="M334" s="19"/>
      <c r="N334" s="19" t="s">
        <v>446</v>
      </c>
      <c r="O334" s="19" t="s">
        <v>483</v>
      </c>
      <c r="P334" s="19" t="s">
        <v>484</v>
      </c>
      <c r="Q334" s="19">
        <v>2009</v>
      </c>
      <c r="R334" s="46">
        <v>8</v>
      </c>
      <c r="S334" s="94">
        <v>8</v>
      </c>
      <c r="T334" s="28">
        <v>34.799999999999997</v>
      </c>
      <c r="U334" s="29">
        <v>34.799999999999997</v>
      </c>
      <c r="V334" s="28">
        <v>0</v>
      </c>
      <c r="W334" s="19" t="s">
        <v>38</v>
      </c>
      <c r="X334" s="19">
        <v>2016</v>
      </c>
      <c r="Y334" s="30"/>
      <c r="Z334" s="16" t="s">
        <v>267</v>
      </c>
      <c r="AA334">
        <v>390262.06</v>
      </c>
    </row>
    <row r="335" spans="1:27" x14ac:dyDescent="0.3">
      <c r="A335" s="19">
        <v>157</v>
      </c>
      <c r="B335" s="19" t="s">
        <v>109</v>
      </c>
      <c r="C335" s="19">
        <v>703420</v>
      </c>
      <c r="D335" s="19" t="s">
        <v>99</v>
      </c>
      <c r="E335" s="19">
        <v>86</v>
      </c>
      <c r="F335" s="19" t="s">
        <v>89</v>
      </c>
      <c r="G335" s="19"/>
      <c r="H335" s="19"/>
      <c r="I335" s="19"/>
      <c r="J335" s="19"/>
      <c r="K335" s="19"/>
      <c r="L335" s="19"/>
      <c r="M335" s="19"/>
      <c r="N335" s="19" t="s">
        <v>446</v>
      </c>
      <c r="O335" s="19" t="s">
        <v>483</v>
      </c>
      <c r="P335" s="19" t="s">
        <v>484</v>
      </c>
      <c r="Q335" s="19">
        <v>2009</v>
      </c>
      <c r="R335" s="46">
        <v>16</v>
      </c>
      <c r="S335" s="94">
        <v>16</v>
      </c>
      <c r="T335" s="28">
        <v>28.439999999999998</v>
      </c>
      <c r="U335" s="29">
        <v>28.439999999999998</v>
      </c>
      <c r="V335" s="28">
        <v>0</v>
      </c>
      <c r="W335" s="19" t="s">
        <v>38</v>
      </c>
      <c r="X335" s="19">
        <v>2016</v>
      </c>
      <c r="Y335" s="30"/>
    </row>
    <row r="336" spans="1:27" x14ac:dyDescent="0.3">
      <c r="A336" s="19">
        <v>158</v>
      </c>
      <c r="B336" s="19" t="s">
        <v>104</v>
      </c>
      <c r="C336" s="19">
        <v>722150</v>
      </c>
      <c r="D336" s="19" t="s">
        <v>99</v>
      </c>
      <c r="E336" s="19">
        <v>86</v>
      </c>
      <c r="F336" s="19" t="s">
        <v>89</v>
      </c>
      <c r="G336" s="19"/>
      <c r="H336" s="19"/>
      <c r="I336" s="19"/>
      <c r="J336" s="19"/>
      <c r="K336" s="19"/>
      <c r="L336" s="19"/>
      <c r="M336" s="19"/>
      <c r="N336" s="19" t="s">
        <v>446</v>
      </c>
      <c r="O336" s="19" t="s">
        <v>483</v>
      </c>
      <c r="P336" s="19" t="s">
        <v>484</v>
      </c>
      <c r="Q336" s="19">
        <v>2009</v>
      </c>
      <c r="R336" s="46">
        <v>8</v>
      </c>
      <c r="S336" s="94">
        <v>8</v>
      </c>
      <c r="T336" s="28">
        <v>7.1999999999999993</v>
      </c>
      <c r="U336" s="29">
        <v>7.1999999999999993</v>
      </c>
      <c r="V336" s="28">
        <v>0</v>
      </c>
      <c r="W336" s="19" t="s">
        <v>38</v>
      </c>
      <c r="X336" s="19">
        <v>2016</v>
      </c>
      <c r="Y336" s="30"/>
    </row>
    <row r="337" spans="1:25" x14ac:dyDescent="0.3">
      <c r="A337" s="19">
        <v>161</v>
      </c>
      <c r="B337" s="19" t="s">
        <v>105</v>
      </c>
      <c r="C337" s="19">
        <v>795141</v>
      </c>
      <c r="D337" s="19" t="s">
        <v>88</v>
      </c>
      <c r="E337" s="19">
        <v>97</v>
      </c>
      <c r="F337" s="19" t="s">
        <v>89</v>
      </c>
      <c r="G337" s="19"/>
      <c r="H337" s="19"/>
      <c r="I337" s="19"/>
      <c r="J337" s="19"/>
      <c r="K337" s="19"/>
      <c r="L337" s="19"/>
      <c r="M337" s="19"/>
      <c r="N337" s="19" t="s">
        <v>35</v>
      </c>
      <c r="O337" s="19" t="s">
        <v>483</v>
      </c>
      <c r="P337" s="19" t="s">
        <v>484</v>
      </c>
      <c r="Q337" s="19">
        <v>2008</v>
      </c>
      <c r="R337" s="46">
        <v>6.8</v>
      </c>
      <c r="S337" s="94">
        <v>6.8</v>
      </c>
      <c r="T337" s="28">
        <v>12.6</v>
      </c>
      <c r="U337" s="29">
        <v>12.6</v>
      </c>
      <c r="V337" s="28">
        <v>0</v>
      </c>
      <c r="W337" s="19" t="s">
        <v>38</v>
      </c>
      <c r="X337" s="19">
        <v>2016</v>
      </c>
      <c r="Y337" s="30"/>
    </row>
    <row r="338" spans="1:25" x14ac:dyDescent="0.3">
      <c r="A338" s="19">
        <v>162</v>
      </c>
      <c r="B338" s="19" t="s">
        <v>90</v>
      </c>
      <c r="C338" s="19">
        <v>797750</v>
      </c>
      <c r="D338" s="19" t="s">
        <v>88</v>
      </c>
      <c r="E338" s="19">
        <v>97</v>
      </c>
      <c r="F338" s="19" t="s">
        <v>89</v>
      </c>
      <c r="G338" s="19"/>
      <c r="H338" s="19"/>
      <c r="I338" s="19"/>
      <c r="J338" s="19"/>
      <c r="K338" s="19"/>
      <c r="L338" s="19"/>
      <c r="M338" s="19"/>
      <c r="N338" s="19" t="s">
        <v>35</v>
      </c>
      <c r="O338" s="19" t="s">
        <v>483</v>
      </c>
      <c r="P338" s="19" t="s">
        <v>484</v>
      </c>
      <c r="Q338" s="19">
        <v>2015</v>
      </c>
      <c r="R338" s="46">
        <v>5</v>
      </c>
      <c r="S338" s="94">
        <v>5</v>
      </c>
      <c r="T338" s="28">
        <v>22.56</v>
      </c>
      <c r="U338" s="29">
        <v>22.56</v>
      </c>
      <c r="V338" s="28">
        <v>0</v>
      </c>
      <c r="W338" s="19" t="s">
        <v>38</v>
      </c>
      <c r="X338" s="19">
        <v>2016</v>
      </c>
      <c r="Y338" s="30"/>
    </row>
    <row r="339" spans="1:25" x14ac:dyDescent="0.3">
      <c r="A339" s="19">
        <v>163</v>
      </c>
      <c r="B339" s="19" t="s">
        <v>85</v>
      </c>
      <c r="C339" s="19">
        <v>804670</v>
      </c>
      <c r="D339" s="19" t="s">
        <v>84</v>
      </c>
      <c r="E339" s="19">
        <v>93</v>
      </c>
      <c r="F339" s="19" t="s">
        <v>33</v>
      </c>
      <c r="G339" s="19"/>
      <c r="H339" s="19"/>
      <c r="I339" s="19"/>
      <c r="J339" s="19"/>
      <c r="K339" s="19"/>
      <c r="L339" s="19"/>
      <c r="M339" s="19"/>
      <c r="N339" s="19" t="s">
        <v>446</v>
      </c>
      <c r="O339" s="19" t="s">
        <v>483</v>
      </c>
      <c r="P339" s="19" t="s">
        <v>484</v>
      </c>
      <c r="Q339" s="19">
        <v>2015</v>
      </c>
      <c r="R339" s="46">
        <v>346.5</v>
      </c>
      <c r="S339" s="94">
        <v>346.5</v>
      </c>
      <c r="T339" s="28">
        <v>673.596</v>
      </c>
      <c r="U339" s="29">
        <v>673.596</v>
      </c>
      <c r="V339" s="28">
        <v>0</v>
      </c>
      <c r="W339" s="19" t="s">
        <v>38</v>
      </c>
      <c r="X339" s="19">
        <v>2016</v>
      </c>
      <c r="Y339" s="30"/>
    </row>
    <row r="340" spans="1:25" x14ac:dyDescent="0.3">
      <c r="A340" s="19">
        <v>164</v>
      </c>
      <c r="B340" s="19" t="s">
        <v>86</v>
      </c>
      <c r="C340" s="19">
        <v>815800</v>
      </c>
      <c r="D340" s="19" t="s">
        <v>84</v>
      </c>
      <c r="E340" s="19">
        <v>93</v>
      </c>
      <c r="F340" s="19" t="s">
        <v>33</v>
      </c>
      <c r="G340" s="19"/>
      <c r="H340" s="19"/>
      <c r="I340" s="19"/>
      <c r="J340" s="19"/>
      <c r="K340" s="19"/>
      <c r="L340" s="19"/>
      <c r="M340" s="19"/>
      <c r="N340" s="19" t="s">
        <v>79</v>
      </c>
      <c r="O340" s="19" t="s">
        <v>483</v>
      </c>
      <c r="P340" s="19" t="s">
        <v>484</v>
      </c>
      <c r="Q340" s="19">
        <v>2015</v>
      </c>
      <c r="R340" s="46">
        <v>60</v>
      </c>
      <c r="S340" s="94">
        <v>60</v>
      </c>
      <c r="T340" s="28">
        <v>114.84</v>
      </c>
      <c r="U340" s="29">
        <v>114.84</v>
      </c>
      <c r="V340" s="28">
        <v>0</v>
      </c>
      <c r="W340" s="19" t="s">
        <v>38</v>
      </c>
      <c r="X340" s="19">
        <v>2016</v>
      </c>
      <c r="Y340" s="30"/>
    </row>
    <row r="341" spans="1:25" x14ac:dyDescent="0.3">
      <c r="A341" s="19">
        <v>165</v>
      </c>
      <c r="B341" s="19" t="s">
        <v>87</v>
      </c>
      <c r="C341" s="19">
        <v>834700</v>
      </c>
      <c r="D341" s="19" t="s">
        <v>84</v>
      </c>
      <c r="E341" s="19">
        <v>93</v>
      </c>
      <c r="F341" s="19" t="s">
        <v>33</v>
      </c>
      <c r="G341" s="19"/>
      <c r="H341" s="19"/>
      <c r="I341" s="19"/>
      <c r="J341" s="19"/>
      <c r="K341" s="19"/>
      <c r="L341" s="19"/>
      <c r="M341" s="19"/>
      <c r="N341" s="19" t="s">
        <v>79</v>
      </c>
      <c r="O341" s="19" t="s">
        <v>483</v>
      </c>
      <c r="P341" s="19" t="s">
        <v>484</v>
      </c>
      <c r="Q341" s="19">
        <v>2015</v>
      </c>
      <c r="R341" s="46">
        <v>110</v>
      </c>
      <c r="S341" s="94">
        <v>110</v>
      </c>
      <c r="T341" s="28">
        <v>208.03200000000001</v>
      </c>
      <c r="U341" s="29">
        <v>208.03200000000001</v>
      </c>
      <c r="V341" s="28">
        <v>0</v>
      </c>
      <c r="W341" s="19" t="s">
        <v>38</v>
      </c>
      <c r="X341" s="19">
        <v>2016</v>
      </c>
      <c r="Y341" s="30"/>
    </row>
    <row r="342" spans="1:25" x14ac:dyDescent="0.3">
      <c r="A342" s="19">
        <v>166</v>
      </c>
      <c r="B342" s="19" t="s">
        <v>108</v>
      </c>
      <c r="C342" s="19">
        <v>838370</v>
      </c>
      <c r="D342" s="19" t="s">
        <v>84</v>
      </c>
      <c r="E342" s="19">
        <v>93</v>
      </c>
      <c r="F342" s="19" t="s">
        <v>33</v>
      </c>
      <c r="G342" s="19"/>
      <c r="H342" s="19"/>
      <c r="I342" s="19"/>
      <c r="J342" s="19"/>
      <c r="K342" s="19"/>
      <c r="L342" s="19"/>
      <c r="M342" s="19"/>
      <c r="N342" s="19" t="s">
        <v>50</v>
      </c>
      <c r="O342" s="19" t="s">
        <v>483</v>
      </c>
      <c r="P342" s="19" t="s">
        <v>484</v>
      </c>
      <c r="Q342" s="19">
        <v>2013</v>
      </c>
      <c r="R342" s="46">
        <v>13</v>
      </c>
      <c r="S342" s="94">
        <v>13</v>
      </c>
      <c r="T342" s="28">
        <v>25.428000000000001</v>
      </c>
      <c r="U342" s="29">
        <v>25.428000000000001</v>
      </c>
      <c r="V342" s="28">
        <v>0</v>
      </c>
      <c r="W342" s="19" t="s">
        <v>38</v>
      </c>
      <c r="X342" s="19">
        <v>2016</v>
      </c>
      <c r="Y342" s="30"/>
    </row>
    <row r="343" spans="1:25" x14ac:dyDescent="0.3">
      <c r="A343" s="19">
        <v>167</v>
      </c>
      <c r="B343" s="19" t="s">
        <v>111</v>
      </c>
      <c r="C343" s="19">
        <v>844840</v>
      </c>
      <c r="D343" s="19" t="s">
        <v>76</v>
      </c>
      <c r="E343" s="19">
        <v>87</v>
      </c>
      <c r="F343" s="19" t="s">
        <v>33</v>
      </c>
      <c r="G343" s="19"/>
      <c r="H343" s="19"/>
      <c r="I343" s="19"/>
      <c r="J343" s="19"/>
      <c r="K343" s="19"/>
      <c r="L343" s="19"/>
      <c r="M343" s="19"/>
      <c r="N343" s="19" t="s">
        <v>446</v>
      </c>
      <c r="O343" s="19" t="s">
        <v>483</v>
      </c>
      <c r="P343" s="19" t="s">
        <v>484</v>
      </c>
      <c r="Q343" s="19">
        <v>2014</v>
      </c>
      <c r="R343" s="46">
        <v>15</v>
      </c>
      <c r="S343" s="94">
        <v>15</v>
      </c>
      <c r="T343" s="28">
        <v>29.339999999999996</v>
      </c>
      <c r="U343" s="29">
        <v>29.339999999999996</v>
      </c>
      <c r="V343" s="28">
        <v>0</v>
      </c>
      <c r="W343" s="19" t="s">
        <v>38</v>
      </c>
      <c r="X343" s="19">
        <v>2016</v>
      </c>
      <c r="Y343" s="30"/>
    </row>
    <row r="344" spans="1:25" x14ac:dyDescent="0.3">
      <c r="A344" s="19">
        <v>168</v>
      </c>
      <c r="B344" s="19" t="s">
        <v>77</v>
      </c>
      <c r="C344" s="19">
        <v>844850</v>
      </c>
      <c r="D344" s="19" t="s">
        <v>76</v>
      </c>
      <c r="E344" s="19">
        <v>87</v>
      </c>
      <c r="F344" s="19" t="s">
        <v>33</v>
      </c>
      <c r="G344" s="19"/>
      <c r="H344" s="19"/>
      <c r="I344" s="19"/>
      <c r="J344" s="19"/>
      <c r="K344" s="19"/>
      <c r="L344" s="19"/>
      <c r="M344" s="19"/>
      <c r="N344" s="19" t="s">
        <v>446</v>
      </c>
      <c r="O344" s="19" t="s">
        <v>483</v>
      </c>
      <c r="P344" s="19" t="s">
        <v>484</v>
      </c>
      <c r="Q344" s="19">
        <v>2015</v>
      </c>
      <c r="R344" s="46">
        <v>45</v>
      </c>
      <c r="S344" s="94">
        <v>45</v>
      </c>
      <c r="T344" s="28">
        <v>85.86</v>
      </c>
      <c r="U344" s="29">
        <v>85.86</v>
      </c>
      <c r="V344" s="28">
        <v>0</v>
      </c>
      <c r="W344" s="19" t="s">
        <v>38</v>
      </c>
      <c r="X344" s="19">
        <v>2016</v>
      </c>
      <c r="Y344" s="30"/>
    </row>
    <row r="345" spans="1:25" x14ac:dyDescent="0.3">
      <c r="A345" s="19">
        <v>170</v>
      </c>
      <c r="B345" s="19" t="s">
        <v>78</v>
      </c>
      <c r="C345" s="19">
        <v>852005</v>
      </c>
      <c r="D345" s="19" t="s">
        <v>76</v>
      </c>
      <c r="E345" s="19">
        <v>87</v>
      </c>
      <c r="F345" s="19" t="s">
        <v>33</v>
      </c>
      <c r="G345" s="19"/>
      <c r="H345" s="19"/>
      <c r="I345" s="19"/>
      <c r="J345" s="19"/>
      <c r="K345" s="19"/>
      <c r="L345" s="19"/>
      <c r="M345" s="19"/>
      <c r="N345" s="19" t="s">
        <v>79</v>
      </c>
      <c r="O345" s="19" t="s">
        <v>483</v>
      </c>
      <c r="P345" s="19" t="s">
        <v>484</v>
      </c>
      <c r="Q345" s="19">
        <v>2015</v>
      </c>
      <c r="R345" s="46">
        <v>182</v>
      </c>
      <c r="S345" s="94">
        <v>182</v>
      </c>
      <c r="T345" s="28">
        <v>346.16400000000004</v>
      </c>
      <c r="U345" s="29">
        <v>346.16400000000004</v>
      </c>
      <c r="V345" s="28">
        <v>0</v>
      </c>
      <c r="W345" s="19" t="s">
        <v>38</v>
      </c>
      <c r="X345" s="19">
        <v>2016</v>
      </c>
      <c r="Y345" s="30"/>
    </row>
    <row r="346" spans="1:25" x14ac:dyDescent="0.3">
      <c r="A346" s="19">
        <v>171</v>
      </c>
      <c r="B346" s="19" t="s">
        <v>81</v>
      </c>
      <c r="C346" s="19">
        <v>852180</v>
      </c>
      <c r="D346" s="19" t="s">
        <v>76</v>
      </c>
      <c r="E346" s="19">
        <v>87</v>
      </c>
      <c r="F346" s="19" t="s">
        <v>33</v>
      </c>
      <c r="G346" s="19"/>
      <c r="H346" s="19"/>
      <c r="I346" s="19"/>
      <c r="J346" s="19"/>
      <c r="K346" s="19"/>
      <c r="L346" s="19"/>
      <c r="M346" s="19"/>
      <c r="N346" s="19" t="s">
        <v>35</v>
      </c>
      <c r="O346" s="19" t="s">
        <v>483</v>
      </c>
      <c r="P346" s="19" t="s">
        <v>484</v>
      </c>
      <c r="Q346" s="19">
        <v>2014</v>
      </c>
      <c r="R346" s="46">
        <v>12</v>
      </c>
      <c r="S346" s="94">
        <v>12</v>
      </c>
      <c r="T346" s="28">
        <v>23.471999999999998</v>
      </c>
      <c r="U346" s="29">
        <v>23.471999999999998</v>
      </c>
      <c r="V346" s="28">
        <v>0</v>
      </c>
      <c r="W346" s="19" t="s">
        <v>38</v>
      </c>
      <c r="X346" s="19">
        <v>2016</v>
      </c>
      <c r="Y346" s="30"/>
    </row>
    <row r="347" spans="1:25" x14ac:dyDescent="0.3">
      <c r="A347" s="19">
        <v>172</v>
      </c>
      <c r="B347" s="19" t="s">
        <v>81</v>
      </c>
      <c r="C347" s="19">
        <v>852235</v>
      </c>
      <c r="D347" s="19" t="s">
        <v>76</v>
      </c>
      <c r="E347" s="19">
        <v>87</v>
      </c>
      <c r="F347" s="19" t="s">
        <v>33</v>
      </c>
      <c r="G347" s="19"/>
      <c r="H347" s="19"/>
      <c r="I347" s="19"/>
      <c r="J347" s="19"/>
      <c r="K347" s="19"/>
      <c r="L347" s="19"/>
      <c r="M347" s="19"/>
      <c r="N347" s="19" t="s">
        <v>35</v>
      </c>
      <c r="O347" s="19" t="s">
        <v>483</v>
      </c>
      <c r="P347" s="19" t="s">
        <v>484</v>
      </c>
      <c r="Q347" s="19">
        <v>2014</v>
      </c>
      <c r="R347" s="46">
        <v>12</v>
      </c>
      <c r="S347" s="94">
        <v>12</v>
      </c>
      <c r="T347" s="28">
        <v>22.2</v>
      </c>
      <c r="U347" s="29">
        <v>22.2</v>
      </c>
      <c r="V347" s="28">
        <v>0</v>
      </c>
      <c r="W347" s="19" t="s">
        <v>38</v>
      </c>
      <c r="X347" s="19">
        <v>2016</v>
      </c>
      <c r="Y347" s="30"/>
    </row>
    <row r="348" spans="1:25" x14ac:dyDescent="0.3">
      <c r="A348" s="19">
        <v>174</v>
      </c>
      <c r="B348" s="19" t="s">
        <v>120</v>
      </c>
      <c r="C348" s="19">
        <v>864250</v>
      </c>
      <c r="D348" s="19" t="s">
        <v>80</v>
      </c>
      <c r="E348" s="19">
        <v>91</v>
      </c>
      <c r="F348" s="19" t="s">
        <v>33</v>
      </c>
      <c r="G348" s="19"/>
      <c r="H348" s="19"/>
      <c r="I348" s="19"/>
      <c r="J348" s="19"/>
      <c r="K348" s="19"/>
      <c r="L348" s="19"/>
      <c r="M348" s="19"/>
      <c r="N348" s="19" t="s">
        <v>35</v>
      </c>
      <c r="O348" s="19" t="s">
        <v>483</v>
      </c>
      <c r="P348" s="19" t="s">
        <v>484</v>
      </c>
      <c r="Q348" s="19">
        <v>2014</v>
      </c>
      <c r="R348" s="46">
        <v>153</v>
      </c>
      <c r="S348" s="94">
        <v>153</v>
      </c>
      <c r="T348" s="28">
        <v>299.26799999999997</v>
      </c>
      <c r="U348" s="29">
        <v>299.26799999999997</v>
      </c>
      <c r="V348" s="28">
        <v>0</v>
      </c>
      <c r="W348" s="19" t="s">
        <v>38</v>
      </c>
      <c r="X348" s="19">
        <v>2016</v>
      </c>
      <c r="Y348" s="30"/>
    </row>
    <row r="349" spans="1:25" x14ac:dyDescent="0.3">
      <c r="A349" s="19">
        <v>175</v>
      </c>
      <c r="B349" s="19" t="s">
        <v>119</v>
      </c>
      <c r="C349" s="19">
        <v>864560</v>
      </c>
      <c r="D349" s="19" t="s">
        <v>80</v>
      </c>
      <c r="E349" s="19">
        <v>91</v>
      </c>
      <c r="F349" s="19" t="s">
        <v>33</v>
      </c>
      <c r="G349" s="19"/>
      <c r="H349" s="19"/>
      <c r="I349" s="19"/>
      <c r="J349" s="19"/>
      <c r="K349" s="19"/>
      <c r="L349" s="19"/>
      <c r="M349" s="19"/>
      <c r="N349" s="19" t="s">
        <v>35</v>
      </c>
      <c r="O349" s="19" t="s">
        <v>483</v>
      </c>
      <c r="P349" s="19" t="s">
        <v>484</v>
      </c>
      <c r="Q349" s="19">
        <v>2012</v>
      </c>
      <c r="R349" s="46">
        <v>149</v>
      </c>
      <c r="S349" s="94">
        <v>149</v>
      </c>
      <c r="T349" s="28">
        <v>291.44400000000002</v>
      </c>
      <c r="U349" s="29">
        <v>291.44400000000002</v>
      </c>
      <c r="V349" s="28">
        <v>0</v>
      </c>
      <c r="W349" s="19" t="s">
        <v>38</v>
      </c>
      <c r="X349" s="19">
        <v>2016</v>
      </c>
      <c r="Y349" s="30"/>
    </row>
    <row r="350" spans="1:25" x14ac:dyDescent="0.3">
      <c r="A350" s="19">
        <v>176</v>
      </c>
      <c r="B350" s="19" t="s">
        <v>82</v>
      </c>
      <c r="C350" s="19">
        <v>865070</v>
      </c>
      <c r="D350" s="19" t="s">
        <v>80</v>
      </c>
      <c r="E350" s="19">
        <v>91</v>
      </c>
      <c r="F350" s="19" t="s">
        <v>33</v>
      </c>
      <c r="G350" s="19"/>
      <c r="H350" s="19"/>
      <c r="I350" s="19"/>
      <c r="J350" s="19"/>
      <c r="K350" s="19"/>
      <c r="L350" s="19"/>
      <c r="M350" s="19"/>
      <c r="N350" s="19" t="s">
        <v>59</v>
      </c>
      <c r="O350" s="19" t="s">
        <v>483</v>
      </c>
      <c r="P350" s="19" t="s">
        <v>484</v>
      </c>
      <c r="Q350" s="19">
        <v>2015</v>
      </c>
      <c r="R350" s="46">
        <v>25</v>
      </c>
      <c r="S350" s="94">
        <v>25</v>
      </c>
      <c r="T350" s="28">
        <v>47.85</v>
      </c>
      <c r="U350" s="29">
        <v>47.85</v>
      </c>
      <c r="V350" s="28">
        <v>0</v>
      </c>
      <c r="W350" s="19" t="s">
        <v>38</v>
      </c>
      <c r="X350" s="19">
        <v>2016</v>
      </c>
      <c r="Y350" s="30"/>
    </row>
    <row r="351" spans="1:25" x14ac:dyDescent="0.3">
      <c r="A351" s="19">
        <v>183</v>
      </c>
      <c r="B351" s="19" t="s">
        <v>34</v>
      </c>
      <c r="C351" s="19">
        <v>874380</v>
      </c>
      <c r="D351" s="19" t="s">
        <v>32</v>
      </c>
      <c r="E351" s="19">
        <v>65</v>
      </c>
      <c r="F351" s="19" t="s">
        <v>33</v>
      </c>
      <c r="G351" s="19"/>
      <c r="H351" s="19"/>
      <c r="I351" s="19"/>
      <c r="J351" s="19"/>
      <c r="K351" s="19"/>
      <c r="L351" s="19"/>
      <c r="M351" s="19"/>
      <c r="N351" s="19" t="s">
        <v>35</v>
      </c>
      <c r="O351" s="19" t="s">
        <v>483</v>
      </c>
      <c r="P351" s="19" t="s">
        <v>484</v>
      </c>
      <c r="Q351" s="19">
        <v>2015</v>
      </c>
      <c r="R351" s="46">
        <v>25</v>
      </c>
      <c r="S351" s="94">
        <v>25</v>
      </c>
      <c r="T351" s="28">
        <v>32.6</v>
      </c>
      <c r="U351" s="29">
        <v>32.6</v>
      </c>
      <c r="V351" s="28">
        <v>0</v>
      </c>
      <c r="W351" s="19" t="s">
        <v>38</v>
      </c>
      <c r="X351" s="19">
        <v>2016</v>
      </c>
      <c r="Y351" s="30"/>
    </row>
    <row r="352" spans="1:25" x14ac:dyDescent="0.3">
      <c r="A352" s="19">
        <v>190</v>
      </c>
      <c r="B352" s="19" t="s">
        <v>117</v>
      </c>
      <c r="C352" s="19">
        <v>948680</v>
      </c>
      <c r="D352" s="19" t="s">
        <v>116</v>
      </c>
      <c r="E352" s="19">
        <v>90</v>
      </c>
      <c r="F352" s="19" t="s">
        <v>92</v>
      </c>
      <c r="G352" s="19"/>
      <c r="H352" s="19"/>
      <c r="I352" s="19"/>
      <c r="J352" s="19"/>
      <c r="K352" s="19"/>
      <c r="L352" s="19"/>
      <c r="M352" s="19"/>
      <c r="N352" s="19" t="s">
        <v>35</v>
      </c>
      <c r="O352" s="19" t="s">
        <v>483</v>
      </c>
      <c r="P352" s="19" t="s">
        <v>484</v>
      </c>
      <c r="Q352" s="19">
        <v>2014</v>
      </c>
      <c r="R352" s="46">
        <v>211</v>
      </c>
      <c r="S352" s="94">
        <v>211</v>
      </c>
      <c r="T352" s="28">
        <v>449.76</v>
      </c>
      <c r="U352" s="29">
        <v>449.76</v>
      </c>
      <c r="V352" s="28">
        <v>0</v>
      </c>
      <c r="W352" s="19" t="s">
        <v>38</v>
      </c>
      <c r="X352" s="19">
        <v>2016</v>
      </c>
      <c r="Y352" s="30"/>
    </row>
    <row r="353" spans="1:25" x14ac:dyDescent="0.3">
      <c r="A353" s="19">
        <v>192</v>
      </c>
      <c r="B353" s="41" t="s">
        <v>41</v>
      </c>
      <c r="C353" s="41">
        <v>8540</v>
      </c>
      <c r="D353" s="41" t="s">
        <v>39</v>
      </c>
      <c r="E353" s="41">
        <v>60</v>
      </c>
      <c r="F353" s="41" t="s">
        <v>40</v>
      </c>
      <c r="G353" s="41"/>
      <c r="H353" s="41"/>
      <c r="I353" s="41"/>
      <c r="J353" s="41"/>
      <c r="K353" s="41"/>
      <c r="L353" s="41"/>
      <c r="M353" s="41"/>
      <c r="N353" s="41" t="s">
        <v>446</v>
      </c>
      <c r="O353" s="41" t="s">
        <v>483</v>
      </c>
      <c r="P353" s="41" t="s">
        <v>484</v>
      </c>
      <c r="Q353" s="41"/>
      <c r="R353" s="41">
        <v>38</v>
      </c>
      <c r="S353" s="95">
        <v>38</v>
      </c>
      <c r="T353" s="41">
        <v>70.800600000000003</v>
      </c>
      <c r="U353" s="41">
        <v>63.700600000000001</v>
      </c>
      <c r="V353" s="41">
        <v>7.1000000000000014</v>
      </c>
      <c r="W353" s="41" t="s">
        <v>439</v>
      </c>
      <c r="X353" s="41">
        <v>2017</v>
      </c>
      <c r="Y353" s="30"/>
    </row>
    <row r="354" spans="1:25" x14ac:dyDescent="0.3">
      <c r="A354" s="227">
        <v>195</v>
      </c>
      <c r="B354" s="43" t="s">
        <v>47</v>
      </c>
      <c r="C354" s="43">
        <v>26310</v>
      </c>
      <c r="D354" s="43" t="s">
        <v>39</v>
      </c>
      <c r="E354" s="43">
        <v>60</v>
      </c>
      <c r="F354" s="43" t="s">
        <v>40</v>
      </c>
      <c r="G354" s="43"/>
      <c r="H354" s="43"/>
      <c r="I354" s="43"/>
      <c r="J354" s="43"/>
      <c r="K354" s="43"/>
      <c r="L354" s="43"/>
      <c r="M354" s="43"/>
      <c r="N354" s="43" t="s">
        <v>35</v>
      </c>
      <c r="O354" s="43" t="s">
        <v>483</v>
      </c>
      <c r="P354" s="229" t="s">
        <v>484</v>
      </c>
      <c r="Q354" s="43"/>
      <c r="R354" s="43">
        <v>10</v>
      </c>
      <c r="S354" s="237">
        <v>10</v>
      </c>
      <c r="T354" s="43">
        <v>19.427899999999998</v>
      </c>
      <c r="U354" s="43">
        <v>17.527899999999999</v>
      </c>
      <c r="V354" s="43">
        <v>1.8999999999999986</v>
      </c>
      <c r="W354" s="43" t="s">
        <v>439</v>
      </c>
      <c r="X354" s="43">
        <v>2017</v>
      </c>
      <c r="Y354" s="30"/>
    </row>
    <row r="355" spans="1:25" x14ac:dyDescent="0.3">
      <c r="A355" s="227">
        <v>196</v>
      </c>
      <c r="B355" s="43" t="s">
        <v>107</v>
      </c>
      <c r="C355" s="43">
        <v>50650</v>
      </c>
      <c r="D355" s="43" t="s">
        <v>106</v>
      </c>
      <c r="E355" s="43">
        <v>62</v>
      </c>
      <c r="F355" s="43" t="s">
        <v>40</v>
      </c>
      <c r="G355" s="43"/>
      <c r="H355" s="43"/>
      <c r="I355" s="43"/>
      <c r="J355" s="43"/>
      <c r="K355" s="43"/>
      <c r="L355" s="43"/>
      <c r="M355" s="43"/>
      <c r="N355" s="43" t="s">
        <v>98</v>
      </c>
      <c r="O355" s="43" t="s">
        <v>483</v>
      </c>
      <c r="P355" s="229" t="s">
        <v>484</v>
      </c>
      <c r="Q355" s="43"/>
      <c r="R355" s="43">
        <v>12</v>
      </c>
      <c r="S355" s="237">
        <v>12</v>
      </c>
      <c r="T355" s="43">
        <v>22.3506</v>
      </c>
      <c r="U355" s="43">
        <v>20.650600000000001</v>
      </c>
      <c r="V355" s="43">
        <v>1.6999999999999993</v>
      </c>
      <c r="W355" s="43" t="s">
        <v>439</v>
      </c>
      <c r="X355" s="43">
        <v>2017</v>
      </c>
      <c r="Y355" s="30"/>
    </row>
    <row r="356" spans="1:25" x14ac:dyDescent="0.3">
      <c r="A356" s="227">
        <v>200</v>
      </c>
      <c r="B356" s="43" t="s">
        <v>49</v>
      </c>
      <c r="C356" s="43">
        <v>215075</v>
      </c>
      <c r="D356" s="43" t="s">
        <v>48</v>
      </c>
      <c r="E356" s="43">
        <v>69</v>
      </c>
      <c r="F356" s="43" t="s">
        <v>40</v>
      </c>
      <c r="G356" s="43"/>
      <c r="H356" s="43"/>
      <c r="I356" s="43"/>
      <c r="J356" s="43"/>
      <c r="K356" s="43"/>
      <c r="L356" s="43"/>
      <c r="M356" s="43"/>
      <c r="N356" s="43" t="s">
        <v>50</v>
      </c>
      <c r="O356" s="43" t="s">
        <v>483</v>
      </c>
      <c r="P356" s="229" t="s">
        <v>484</v>
      </c>
      <c r="Q356" s="43"/>
      <c r="R356" s="43">
        <v>600</v>
      </c>
      <c r="S356" s="237">
        <v>600</v>
      </c>
      <c r="T356" s="43">
        <v>1123.6256000000001</v>
      </c>
      <c r="U356" s="43">
        <v>1011.2256</v>
      </c>
      <c r="V356" s="43">
        <v>112.40000000000009</v>
      </c>
      <c r="W356" s="43" t="s">
        <v>439</v>
      </c>
      <c r="X356" s="43">
        <v>2017</v>
      </c>
    </row>
    <row r="357" spans="1:25" x14ac:dyDescent="0.3">
      <c r="A357" s="227">
        <v>201</v>
      </c>
      <c r="B357" s="43" t="s">
        <v>51</v>
      </c>
      <c r="C357" s="43">
        <v>226530</v>
      </c>
      <c r="D357" s="43" t="s">
        <v>48</v>
      </c>
      <c r="E357" s="43">
        <v>69</v>
      </c>
      <c r="F357" s="43" t="s">
        <v>40</v>
      </c>
      <c r="G357" s="43"/>
      <c r="H357" s="43"/>
      <c r="I357" s="43"/>
      <c r="J357" s="43"/>
      <c r="K357" s="43"/>
      <c r="L357" s="43"/>
      <c r="M357" s="43"/>
      <c r="N357" s="43" t="s">
        <v>446</v>
      </c>
      <c r="O357" s="43" t="s">
        <v>483</v>
      </c>
      <c r="P357" s="229" t="s">
        <v>484</v>
      </c>
      <c r="Q357" s="43"/>
      <c r="R357" s="43">
        <v>10</v>
      </c>
      <c r="S357" s="237">
        <v>10</v>
      </c>
      <c r="T357" s="43">
        <v>24.1325</v>
      </c>
      <c r="U357" s="43">
        <v>21.732500000000002</v>
      </c>
      <c r="V357" s="43">
        <v>2.3999999999999986</v>
      </c>
      <c r="W357" s="43" t="s">
        <v>439</v>
      </c>
      <c r="X357" s="43">
        <v>2017</v>
      </c>
    </row>
    <row r="358" spans="1:25" x14ac:dyDescent="0.3">
      <c r="A358" s="227">
        <v>209</v>
      </c>
      <c r="B358" s="43" t="s">
        <v>290</v>
      </c>
      <c r="C358" s="43">
        <v>322296</v>
      </c>
      <c r="D358" s="43" t="s">
        <v>57</v>
      </c>
      <c r="E358" s="43">
        <v>73</v>
      </c>
      <c r="F358" s="43" t="s">
        <v>53</v>
      </c>
      <c r="G358" s="43"/>
      <c r="H358" s="43"/>
      <c r="I358" s="43"/>
      <c r="J358" s="43" t="s">
        <v>347</v>
      </c>
      <c r="K358" s="43"/>
      <c r="L358" s="43">
        <v>98333221</v>
      </c>
      <c r="M358" s="43" t="s">
        <v>397</v>
      </c>
      <c r="N358" s="43" t="s">
        <v>730</v>
      </c>
      <c r="O358" s="43" t="s">
        <v>483</v>
      </c>
      <c r="P358" s="229" t="s">
        <v>484</v>
      </c>
      <c r="Q358" s="43">
        <v>2017</v>
      </c>
      <c r="R358" s="43">
        <v>39.6</v>
      </c>
      <c r="S358" s="237">
        <v>39.6</v>
      </c>
      <c r="T358" s="43">
        <v>43.63</v>
      </c>
      <c r="U358" s="43">
        <v>43.63</v>
      </c>
      <c r="V358" s="43">
        <v>0</v>
      </c>
      <c r="W358" s="43" t="s">
        <v>439</v>
      </c>
      <c r="X358" s="43">
        <v>2017</v>
      </c>
    </row>
    <row r="359" spans="1:25" x14ac:dyDescent="0.3">
      <c r="A359" s="227">
        <v>210</v>
      </c>
      <c r="B359" s="43" t="s">
        <v>292</v>
      </c>
      <c r="C359" s="43">
        <v>356031</v>
      </c>
      <c r="D359" s="43" t="s">
        <v>101</v>
      </c>
      <c r="E359" s="43">
        <v>77</v>
      </c>
      <c r="F359" s="43" t="s">
        <v>53</v>
      </c>
      <c r="G359" s="43"/>
      <c r="H359" s="43">
        <v>72285010</v>
      </c>
      <c r="I359" s="43"/>
      <c r="J359" s="43" t="s">
        <v>349</v>
      </c>
      <c r="K359" s="43"/>
      <c r="L359" s="43">
        <v>92787640</v>
      </c>
      <c r="M359" s="43" t="s">
        <v>399</v>
      </c>
      <c r="N359" s="43" t="s">
        <v>446</v>
      </c>
      <c r="O359" s="43" t="s">
        <v>483</v>
      </c>
      <c r="P359" s="229" t="s">
        <v>484</v>
      </c>
      <c r="Q359" s="43"/>
      <c r="R359" s="43">
        <v>0</v>
      </c>
      <c r="S359" s="237">
        <v>0</v>
      </c>
      <c r="T359" s="43">
        <v>0</v>
      </c>
      <c r="U359" s="43">
        <v>0</v>
      </c>
      <c r="V359" s="43">
        <v>0</v>
      </c>
      <c r="W359" s="43" t="s">
        <v>439</v>
      </c>
      <c r="X359" s="43">
        <v>2017</v>
      </c>
    </row>
    <row r="360" spans="1:25" x14ac:dyDescent="0.3">
      <c r="A360" s="227">
        <v>211</v>
      </c>
      <c r="B360" s="43" t="s">
        <v>293</v>
      </c>
      <c r="C360" s="43">
        <v>369019</v>
      </c>
      <c r="D360" s="43" t="s">
        <v>101</v>
      </c>
      <c r="E360" s="43">
        <v>77</v>
      </c>
      <c r="F360" s="43" t="s">
        <v>53</v>
      </c>
      <c r="G360" s="43"/>
      <c r="H360" s="43">
        <v>28658000</v>
      </c>
      <c r="I360" s="43"/>
      <c r="J360" s="43" t="s">
        <v>350</v>
      </c>
      <c r="K360" s="43"/>
      <c r="L360" s="43">
        <v>29426010</v>
      </c>
      <c r="M360" s="43" t="s">
        <v>400</v>
      </c>
      <c r="N360" s="43" t="s">
        <v>35</v>
      </c>
      <c r="O360" s="43" t="s">
        <v>483</v>
      </c>
      <c r="P360" s="229" t="s">
        <v>484</v>
      </c>
      <c r="Q360" s="43">
        <v>2015</v>
      </c>
      <c r="R360" s="43">
        <v>99.96</v>
      </c>
      <c r="S360" s="237">
        <v>99.96</v>
      </c>
      <c r="T360" s="43">
        <v>150</v>
      </c>
      <c r="U360" s="43">
        <v>105</v>
      </c>
      <c r="V360" s="43">
        <v>45</v>
      </c>
      <c r="W360" s="43" t="s">
        <v>439</v>
      </c>
      <c r="X360" s="43">
        <v>2017</v>
      </c>
    </row>
    <row r="361" spans="1:25" x14ac:dyDescent="0.3">
      <c r="A361" s="227">
        <v>224</v>
      </c>
      <c r="B361" s="43" t="s">
        <v>110</v>
      </c>
      <c r="C361" s="43">
        <v>703100</v>
      </c>
      <c r="D361" s="43" t="s">
        <v>99</v>
      </c>
      <c r="E361" s="43">
        <v>86</v>
      </c>
      <c r="F361" s="43" t="s">
        <v>89</v>
      </c>
      <c r="G361" s="43"/>
      <c r="H361" s="43"/>
      <c r="I361" s="43"/>
      <c r="J361" s="43"/>
      <c r="K361" s="43"/>
      <c r="L361" s="43"/>
      <c r="M361" s="43"/>
      <c r="N361" s="43" t="s">
        <v>446</v>
      </c>
      <c r="O361" s="43" t="s">
        <v>483</v>
      </c>
      <c r="P361" s="229" t="s">
        <v>484</v>
      </c>
      <c r="Q361" s="43"/>
      <c r="R361" s="43">
        <v>8</v>
      </c>
      <c r="S361" s="237">
        <v>8</v>
      </c>
      <c r="T361" s="43">
        <v>26.393599999999999</v>
      </c>
      <c r="U361" s="43">
        <v>24.393599999999999</v>
      </c>
      <c r="V361" s="43">
        <v>2</v>
      </c>
      <c r="W361" s="43" t="s">
        <v>439</v>
      </c>
      <c r="X361" s="43">
        <v>2017</v>
      </c>
    </row>
    <row r="362" spans="1:25" x14ac:dyDescent="0.3">
      <c r="A362" s="227">
        <v>225</v>
      </c>
      <c r="B362" s="43" t="s">
        <v>112</v>
      </c>
      <c r="C362" s="43">
        <v>703110</v>
      </c>
      <c r="D362" s="43" t="s">
        <v>99</v>
      </c>
      <c r="E362" s="43">
        <v>86</v>
      </c>
      <c r="F362" s="43" t="s">
        <v>89</v>
      </c>
      <c r="G362" s="43"/>
      <c r="H362" s="43"/>
      <c r="I362" s="43"/>
      <c r="J362" s="43"/>
      <c r="K362" s="43"/>
      <c r="L362" s="43"/>
      <c r="M362" s="43"/>
      <c r="N362" s="43" t="s">
        <v>446</v>
      </c>
      <c r="O362" s="43" t="s">
        <v>483</v>
      </c>
      <c r="P362" s="229" t="s">
        <v>484</v>
      </c>
      <c r="Q362" s="43"/>
      <c r="R362" s="43">
        <v>8</v>
      </c>
      <c r="S362" s="237">
        <v>8</v>
      </c>
      <c r="T362" s="43">
        <v>32.371200000000002</v>
      </c>
      <c r="U362" s="43">
        <v>29.9712</v>
      </c>
      <c r="V362" s="43">
        <v>2.4000000000000021</v>
      </c>
      <c r="W362" s="43" t="s">
        <v>439</v>
      </c>
      <c r="X362" s="43">
        <v>2017</v>
      </c>
    </row>
    <row r="363" spans="1:25" x14ac:dyDescent="0.3">
      <c r="A363" s="227">
        <v>227</v>
      </c>
      <c r="B363" s="43" t="s">
        <v>109</v>
      </c>
      <c r="C363" s="43">
        <v>703420</v>
      </c>
      <c r="D363" s="43" t="s">
        <v>99</v>
      </c>
      <c r="E363" s="43">
        <v>86</v>
      </c>
      <c r="F363" s="43" t="s">
        <v>89</v>
      </c>
      <c r="G363" s="43"/>
      <c r="H363" s="43"/>
      <c r="I363" s="43"/>
      <c r="J363" s="43"/>
      <c r="K363" s="43"/>
      <c r="L363" s="43"/>
      <c r="M363" s="43"/>
      <c r="N363" s="43" t="s">
        <v>446</v>
      </c>
      <c r="O363" s="43" t="s">
        <v>483</v>
      </c>
      <c r="P363" s="229" t="s">
        <v>484</v>
      </c>
      <c r="Q363" s="43"/>
      <c r="R363" s="43">
        <v>16</v>
      </c>
      <c r="S363" s="237">
        <v>16</v>
      </c>
      <c r="T363" s="43">
        <v>26.742999999999999</v>
      </c>
      <c r="U363" s="43">
        <v>24.742999999999999</v>
      </c>
      <c r="V363" s="43">
        <v>2</v>
      </c>
      <c r="W363" s="43" t="s">
        <v>439</v>
      </c>
      <c r="X363" s="43">
        <v>2017</v>
      </c>
    </row>
    <row r="364" spans="1:25" x14ac:dyDescent="0.3">
      <c r="A364" s="227">
        <v>228</v>
      </c>
      <c r="B364" s="43" t="s">
        <v>104</v>
      </c>
      <c r="C364" s="43">
        <v>722150</v>
      </c>
      <c r="D364" s="43" t="s">
        <v>99</v>
      </c>
      <c r="E364" s="43">
        <v>86</v>
      </c>
      <c r="F364" s="43" t="s">
        <v>89</v>
      </c>
      <c r="G364" s="43"/>
      <c r="H364" s="43"/>
      <c r="I364" s="43"/>
      <c r="J364" s="43"/>
      <c r="K364" s="43"/>
      <c r="L364" s="43"/>
      <c r="M364" s="43"/>
      <c r="N364" s="43" t="s">
        <v>446</v>
      </c>
      <c r="O364" s="43" t="s">
        <v>483</v>
      </c>
      <c r="P364" s="229" t="s">
        <v>484</v>
      </c>
      <c r="Q364" s="43"/>
      <c r="R364" s="43">
        <v>8</v>
      </c>
      <c r="S364" s="237">
        <v>8</v>
      </c>
      <c r="T364" s="43">
        <v>8.3952000000000009</v>
      </c>
      <c r="U364" s="43">
        <v>7.7952000000000004</v>
      </c>
      <c r="V364" s="43">
        <v>0.60000000000000053</v>
      </c>
      <c r="W364" s="43" t="s">
        <v>439</v>
      </c>
      <c r="X364" s="43">
        <v>2017</v>
      </c>
    </row>
    <row r="365" spans="1:25" x14ac:dyDescent="0.3">
      <c r="A365" s="227">
        <v>231</v>
      </c>
      <c r="B365" s="43" t="s">
        <v>105</v>
      </c>
      <c r="C365" s="43">
        <v>795141</v>
      </c>
      <c r="D365" s="43" t="s">
        <v>88</v>
      </c>
      <c r="E365" s="43">
        <v>97</v>
      </c>
      <c r="F365" s="43" t="s">
        <v>89</v>
      </c>
      <c r="G365" s="43"/>
      <c r="H365" s="43"/>
      <c r="I365" s="43"/>
      <c r="J365" s="43"/>
      <c r="K365" s="43"/>
      <c r="L365" s="43"/>
      <c r="M365" s="43"/>
      <c r="N365" s="43" t="s">
        <v>35</v>
      </c>
      <c r="O365" s="43" t="s">
        <v>483</v>
      </c>
      <c r="P365" s="229" t="s">
        <v>484</v>
      </c>
      <c r="Q365" s="43"/>
      <c r="R365" s="43">
        <v>7</v>
      </c>
      <c r="S365" s="237">
        <v>7</v>
      </c>
      <c r="T365" s="43">
        <v>12.026300000000001</v>
      </c>
      <c r="U365" s="43">
        <v>12.026300000000001</v>
      </c>
      <c r="V365" s="43">
        <v>0</v>
      </c>
      <c r="W365" s="43" t="s">
        <v>439</v>
      </c>
      <c r="X365" s="43">
        <v>2017</v>
      </c>
    </row>
    <row r="366" spans="1:25" x14ac:dyDescent="0.3">
      <c r="A366" s="227">
        <v>232</v>
      </c>
      <c r="B366" s="43" t="s">
        <v>90</v>
      </c>
      <c r="C366" s="43">
        <v>797750</v>
      </c>
      <c r="D366" s="43" t="s">
        <v>88</v>
      </c>
      <c r="E366" s="43">
        <v>97</v>
      </c>
      <c r="F366" s="43" t="s">
        <v>89</v>
      </c>
      <c r="G366" s="43"/>
      <c r="H366" s="43"/>
      <c r="I366" s="43"/>
      <c r="J366" s="43"/>
      <c r="K366" s="43"/>
      <c r="L366" s="43"/>
      <c r="M366" s="43"/>
      <c r="N366" s="43" t="s">
        <v>35</v>
      </c>
      <c r="O366" s="43" t="s">
        <v>483</v>
      </c>
      <c r="P366" s="229" t="s">
        <v>484</v>
      </c>
      <c r="Q366" s="43"/>
      <c r="R366" s="43">
        <v>5</v>
      </c>
      <c r="S366" s="237">
        <v>5</v>
      </c>
      <c r="T366" s="43">
        <v>23.1616</v>
      </c>
      <c r="U366" s="43">
        <v>23.1616</v>
      </c>
      <c r="V366" s="43">
        <v>0</v>
      </c>
      <c r="W366" s="43" t="s">
        <v>439</v>
      </c>
      <c r="X366" s="43">
        <v>2017</v>
      </c>
    </row>
    <row r="367" spans="1:25" x14ac:dyDescent="0.3">
      <c r="A367" s="227">
        <v>233</v>
      </c>
      <c r="B367" s="43" t="s">
        <v>85</v>
      </c>
      <c r="C367" s="43">
        <v>804670</v>
      </c>
      <c r="D367" s="43" t="s">
        <v>84</v>
      </c>
      <c r="E367" s="43">
        <v>93</v>
      </c>
      <c r="F367" s="43" t="s">
        <v>33</v>
      </c>
      <c r="G367" s="43"/>
      <c r="H367" s="43"/>
      <c r="I367" s="43"/>
      <c r="J367" s="43"/>
      <c r="K367" s="43"/>
      <c r="L367" s="43"/>
      <c r="M367" s="43"/>
      <c r="N367" s="43" t="s">
        <v>446</v>
      </c>
      <c r="O367" s="43" t="s">
        <v>483</v>
      </c>
      <c r="P367" s="229" t="s">
        <v>484</v>
      </c>
      <c r="Q367" s="43"/>
      <c r="R367" s="43">
        <v>346</v>
      </c>
      <c r="S367" s="237">
        <v>346</v>
      </c>
      <c r="T367" s="43">
        <v>691.55859999999996</v>
      </c>
      <c r="U367" s="43">
        <v>691.55859999999996</v>
      </c>
      <c r="V367" s="43">
        <v>0</v>
      </c>
      <c r="W367" s="43" t="s">
        <v>439</v>
      </c>
      <c r="X367" s="43">
        <v>2017</v>
      </c>
    </row>
    <row r="368" spans="1:25" x14ac:dyDescent="0.3">
      <c r="A368" s="227">
        <v>234</v>
      </c>
      <c r="B368" s="43" t="s">
        <v>86</v>
      </c>
      <c r="C368" s="43">
        <v>815800</v>
      </c>
      <c r="D368" s="43" t="s">
        <v>84</v>
      </c>
      <c r="E368" s="43">
        <v>93</v>
      </c>
      <c r="F368" s="43" t="s">
        <v>33</v>
      </c>
      <c r="G368" s="43"/>
      <c r="H368" s="43"/>
      <c r="I368" s="43"/>
      <c r="J368" s="43"/>
      <c r="K368" s="43"/>
      <c r="L368" s="43"/>
      <c r="M368" s="43"/>
      <c r="N368" s="43" t="s">
        <v>79</v>
      </c>
      <c r="O368" s="43" t="s">
        <v>483</v>
      </c>
      <c r="P368" s="229" t="s">
        <v>484</v>
      </c>
      <c r="Q368" s="43"/>
      <c r="R368" s="43">
        <v>60</v>
      </c>
      <c r="S368" s="237">
        <v>60</v>
      </c>
      <c r="T368" s="43">
        <v>117.9024</v>
      </c>
      <c r="U368" s="43">
        <v>117.9024</v>
      </c>
      <c r="V368" s="43">
        <v>0</v>
      </c>
      <c r="W368" s="43" t="s">
        <v>439</v>
      </c>
      <c r="X368" s="43">
        <v>2017</v>
      </c>
    </row>
    <row r="369" spans="1:24" x14ac:dyDescent="0.3">
      <c r="A369" s="227">
        <v>235</v>
      </c>
      <c r="B369" s="43" t="s">
        <v>87</v>
      </c>
      <c r="C369" s="43">
        <v>834700</v>
      </c>
      <c r="D369" s="43" t="s">
        <v>84</v>
      </c>
      <c r="E369" s="43">
        <v>93</v>
      </c>
      <c r="F369" s="43" t="s">
        <v>33</v>
      </c>
      <c r="G369" s="43"/>
      <c r="H369" s="43"/>
      <c r="I369" s="43"/>
      <c r="J369" s="43"/>
      <c r="K369" s="43"/>
      <c r="L369" s="43"/>
      <c r="M369" s="43"/>
      <c r="N369" s="43" t="s">
        <v>79</v>
      </c>
      <c r="O369" s="43" t="s">
        <v>483</v>
      </c>
      <c r="P369" s="229" t="s">
        <v>484</v>
      </c>
      <c r="Q369" s="43"/>
      <c r="R369" s="43">
        <v>110</v>
      </c>
      <c r="S369" s="237">
        <v>110</v>
      </c>
      <c r="T369" s="43">
        <v>213.5795</v>
      </c>
      <c r="U369" s="43">
        <v>213.5795</v>
      </c>
      <c r="V369" s="43">
        <v>0</v>
      </c>
      <c r="W369" s="43" t="s">
        <v>439</v>
      </c>
      <c r="X369" s="43">
        <v>2017</v>
      </c>
    </row>
    <row r="370" spans="1:24" x14ac:dyDescent="0.3">
      <c r="A370" s="227">
        <v>236</v>
      </c>
      <c r="B370" s="43" t="s">
        <v>308</v>
      </c>
      <c r="C370" s="43">
        <v>838370</v>
      </c>
      <c r="D370" s="43" t="s">
        <v>84</v>
      </c>
      <c r="E370" s="43">
        <v>93</v>
      </c>
      <c r="F370" s="43" t="s">
        <v>33</v>
      </c>
      <c r="G370" s="43"/>
      <c r="H370" s="43">
        <v>74481012</v>
      </c>
      <c r="I370" s="43"/>
      <c r="J370" s="43" t="s">
        <v>365</v>
      </c>
      <c r="K370" s="43"/>
      <c r="L370" s="43">
        <v>98436464</v>
      </c>
      <c r="M370" s="43" t="s">
        <v>413</v>
      </c>
      <c r="N370" s="43" t="s">
        <v>446</v>
      </c>
      <c r="O370" s="43" t="s">
        <v>483</v>
      </c>
      <c r="P370" s="229" t="s">
        <v>484</v>
      </c>
      <c r="Q370" s="43">
        <v>2014</v>
      </c>
      <c r="R370" s="43">
        <v>13</v>
      </c>
      <c r="S370" s="237">
        <v>13</v>
      </c>
      <c r="T370" s="43">
        <v>0</v>
      </c>
      <c r="U370" s="43">
        <v>0</v>
      </c>
      <c r="V370" s="43">
        <v>0</v>
      </c>
      <c r="W370" s="43" t="s">
        <v>439</v>
      </c>
      <c r="X370" s="43">
        <v>2017</v>
      </c>
    </row>
    <row r="371" spans="1:24" x14ac:dyDescent="0.3">
      <c r="A371" s="227">
        <v>237</v>
      </c>
      <c r="B371" s="43" t="s">
        <v>111</v>
      </c>
      <c r="C371" s="43">
        <v>844840</v>
      </c>
      <c r="D371" s="43" t="s">
        <v>76</v>
      </c>
      <c r="E371" s="43">
        <v>87</v>
      </c>
      <c r="F371" s="43" t="s">
        <v>33</v>
      </c>
      <c r="G371" s="43"/>
      <c r="H371" s="43"/>
      <c r="I371" s="43"/>
      <c r="J371" s="43"/>
      <c r="K371" s="43"/>
      <c r="L371" s="43"/>
      <c r="M371" s="43"/>
      <c r="N371" s="43" t="s">
        <v>446</v>
      </c>
      <c r="O371" s="43" t="s">
        <v>483</v>
      </c>
      <c r="P371" s="229" t="s">
        <v>484</v>
      </c>
      <c r="Q371" s="43"/>
      <c r="R371" s="43">
        <v>15</v>
      </c>
      <c r="S371" s="237">
        <v>15</v>
      </c>
      <c r="T371" s="43">
        <v>27.536999999999999</v>
      </c>
      <c r="U371" s="43">
        <v>27.536999999999999</v>
      </c>
      <c r="V371" s="43">
        <v>0</v>
      </c>
      <c r="W371" s="43" t="s">
        <v>439</v>
      </c>
      <c r="X371" s="43">
        <v>2017</v>
      </c>
    </row>
    <row r="372" spans="1:24" x14ac:dyDescent="0.3">
      <c r="A372" s="227">
        <v>238</v>
      </c>
      <c r="B372" s="43" t="s">
        <v>77</v>
      </c>
      <c r="C372" s="43">
        <v>844850</v>
      </c>
      <c r="D372" s="43" t="s">
        <v>76</v>
      </c>
      <c r="E372" s="43">
        <v>87</v>
      </c>
      <c r="F372" s="43" t="s">
        <v>33</v>
      </c>
      <c r="G372" s="43"/>
      <c r="H372" s="43"/>
      <c r="I372" s="43"/>
      <c r="J372" s="43"/>
      <c r="K372" s="43"/>
      <c r="L372" s="43"/>
      <c r="M372" s="43"/>
      <c r="N372" s="43" t="s">
        <v>446</v>
      </c>
      <c r="O372" s="43" t="s">
        <v>483</v>
      </c>
      <c r="P372" s="229" t="s">
        <v>484</v>
      </c>
      <c r="Q372" s="43"/>
      <c r="R372" s="43">
        <v>45</v>
      </c>
      <c r="S372" s="237">
        <v>45</v>
      </c>
      <c r="T372" s="43">
        <v>88.149600000000007</v>
      </c>
      <c r="U372" s="43">
        <v>88.149600000000007</v>
      </c>
      <c r="V372" s="43">
        <v>0</v>
      </c>
      <c r="W372" s="43" t="s">
        <v>439</v>
      </c>
      <c r="X372" s="43">
        <v>2017</v>
      </c>
    </row>
    <row r="373" spans="1:24" x14ac:dyDescent="0.3">
      <c r="A373" s="227">
        <v>240</v>
      </c>
      <c r="B373" s="43" t="s">
        <v>78</v>
      </c>
      <c r="C373" s="43">
        <v>852005</v>
      </c>
      <c r="D373" s="43" t="s">
        <v>76</v>
      </c>
      <c r="E373" s="43">
        <v>87</v>
      </c>
      <c r="F373" s="43" t="s">
        <v>33</v>
      </c>
      <c r="G373" s="43"/>
      <c r="H373" s="43"/>
      <c r="I373" s="43"/>
      <c r="J373" s="43"/>
      <c r="K373" s="43"/>
      <c r="L373" s="43"/>
      <c r="M373" s="43"/>
      <c r="N373" s="43" t="s">
        <v>79</v>
      </c>
      <c r="O373" s="43" t="s">
        <v>483</v>
      </c>
      <c r="P373" s="229" t="s">
        <v>484</v>
      </c>
      <c r="Q373" s="43"/>
      <c r="R373" s="43">
        <v>182</v>
      </c>
      <c r="S373" s="237">
        <v>182</v>
      </c>
      <c r="T373" s="43">
        <v>355.39499999999998</v>
      </c>
      <c r="U373" s="43">
        <v>355.39499999999998</v>
      </c>
      <c r="V373" s="43">
        <v>0</v>
      </c>
      <c r="W373" s="43" t="s">
        <v>439</v>
      </c>
      <c r="X373" s="43">
        <v>2017</v>
      </c>
    </row>
    <row r="374" spans="1:24" x14ac:dyDescent="0.3">
      <c r="A374" s="227">
        <v>241</v>
      </c>
      <c r="B374" s="43" t="s">
        <v>309</v>
      </c>
      <c r="C374" s="43">
        <v>852006</v>
      </c>
      <c r="D374" s="43" t="s">
        <v>76</v>
      </c>
      <c r="E374" s="43">
        <v>87</v>
      </c>
      <c r="F374" s="43" t="s">
        <v>33</v>
      </c>
      <c r="G374" s="43"/>
      <c r="H374" s="43">
        <v>74645692</v>
      </c>
      <c r="I374" s="43"/>
      <c r="J374" s="43" t="s">
        <v>367</v>
      </c>
      <c r="K374" s="43"/>
      <c r="L374" s="43">
        <v>20303010</v>
      </c>
      <c r="M374" s="43" t="s">
        <v>415</v>
      </c>
      <c r="N374" s="43" t="s">
        <v>73</v>
      </c>
      <c r="O374" s="43" t="s">
        <v>483</v>
      </c>
      <c r="P374" s="229" t="s">
        <v>484</v>
      </c>
      <c r="Q374" s="43"/>
      <c r="R374" s="43">
        <v>182</v>
      </c>
      <c r="S374" s="237">
        <v>182</v>
      </c>
      <c r="T374" s="43">
        <v>0</v>
      </c>
      <c r="U374" s="43">
        <v>0</v>
      </c>
      <c r="V374" s="43">
        <v>0</v>
      </c>
      <c r="W374" s="43" t="s">
        <v>439</v>
      </c>
      <c r="X374" s="43">
        <v>2017</v>
      </c>
    </row>
    <row r="375" spans="1:24" x14ac:dyDescent="0.3">
      <c r="A375" s="227">
        <v>242</v>
      </c>
      <c r="B375" s="43" t="s">
        <v>81</v>
      </c>
      <c r="C375" s="43">
        <v>852180</v>
      </c>
      <c r="D375" s="43" t="s">
        <v>76</v>
      </c>
      <c r="E375" s="43">
        <v>87</v>
      </c>
      <c r="F375" s="43" t="s">
        <v>33</v>
      </c>
      <c r="G375" s="43"/>
      <c r="H375" s="43"/>
      <c r="I375" s="43"/>
      <c r="J375" s="43"/>
      <c r="K375" s="43"/>
      <c r="L375" s="43"/>
      <c r="M375" s="43"/>
      <c r="N375" s="43" t="s">
        <v>35</v>
      </c>
      <c r="O375" s="43" t="s">
        <v>483</v>
      </c>
      <c r="P375" s="229" t="s">
        <v>484</v>
      </c>
      <c r="Q375" s="43"/>
      <c r="R375" s="43">
        <v>12</v>
      </c>
      <c r="S375" s="237">
        <v>12</v>
      </c>
      <c r="T375" s="43">
        <v>21.2012</v>
      </c>
      <c r="U375" s="43">
        <v>21.2012</v>
      </c>
      <c r="V375" s="43">
        <v>0</v>
      </c>
      <c r="W375" s="43" t="s">
        <v>439</v>
      </c>
      <c r="X375" s="43">
        <v>2017</v>
      </c>
    </row>
    <row r="376" spans="1:24" x14ac:dyDescent="0.3">
      <c r="A376" s="227">
        <v>243</v>
      </c>
      <c r="B376" s="43" t="s">
        <v>81</v>
      </c>
      <c r="C376" s="43">
        <v>852235</v>
      </c>
      <c r="D376" s="43" t="s">
        <v>76</v>
      </c>
      <c r="E376" s="43">
        <v>87</v>
      </c>
      <c r="F376" s="43" t="s">
        <v>33</v>
      </c>
      <c r="G376" s="43"/>
      <c r="H376" s="43"/>
      <c r="I376" s="43"/>
      <c r="J376" s="43"/>
      <c r="K376" s="43"/>
      <c r="L376" s="43"/>
      <c r="M376" s="43"/>
      <c r="N376" s="43" t="s">
        <v>35</v>
      </c>
      <c r="O376" s="43" t="s">
        <v>483</v>
      </c>
      <c r="P376" s="229" t="s">
        <v>484</v>
      </c>
      <c r="Q376" s="43"/>
      <c r="R376" s="43">
        <v>12</v>
      </c>
      <c r="S376" s="237">
        <v>12</v>
      </c>
      <c r="T376" s="43">
        <v>20.758700000000001</v>
      </c>
      <c r="U376" s="43">
        <v>19.1587</v>
      </c>
      <c r="V376" s="43">
        <v>1.6000000000000014</v>
      </c>
      <c r="W376" s="43" t="s">
        <v>439</v>
      </c>
      <c r="X376" s="43">
        <v>2017</v>
      </c>
    </row>
    <row r="377" spans="1:24" x14ac:dyDescent="0.3">
      <c r="A377" s="227">
        <v>244</v>
      </c>
      <c r="B377" s="43" t="s">
        <v>310</v>
      </c>
      <c r="C377" s="43">
        <v>852239</v>
      </c>
      <c r="D377" s="43" t="s">
        <v>76</v>
      </c>
      <c r="E377" s="43">
        <v>87</v>
      </c>
      <c r="F377" s="43" t="s">
        <v>33</v>
      </c>
      <c r="G377" s="43"/>
      <c r="H377" s="43">
        <v>23410070</v>
      </c>
      <c r="I377" s="43"/>
      <c r="J377" s="43" t="s">
        <v>368</v>
      </c>
      <c r="K377" s="43"/>
      <c r="L377" s="43">
        <v>23410070</v>
      </c>
      <c r="M377" s="43" t="s">
        <v>416</v>
      </c>
      <c r="N377" s="43" t="s">
        <v>35</v>
      </c>
      <c r="O377" s="43" t="s">
        <v>483</v>
      </c>
      <c r="P377" s="229" t="s">
        <v>484</v>
      </c>
      <c r="Q377" s="43"/>
      <c r="R377" s="43">
        <v>0</v>
      </c>
      <c r="S377" s="237">
        <v>0</v>
      </c>
      <c r="T377" s="43">
        <v>0</v>
      </c>
      <c r="U377" s="43">
        <v>0</v>
      </c>
      <c r="V377" s="43">
        <v>0</v>
      </c>
      <c r="W377" s="43" t="s">
        <v>439</v>
      </c>
      <c r="X377" s="43">
        <v>2017</v>
      </c>
    </row>
    <row r="378" spans="1:24" x14ac:dyDescent="0.3">
      <c r="A378" s="227">
        <v>246</v>
      </c>
      <c r="B378" s="43" t="s">
        <v>120</v>
      </c>
      <c r="C378" s="43">
        <v>864250</v>
      </c>
      <c r="D378" s="43" t="s">
        <v>80</v>
      </c>
      <c r="E378" s="43">
        <v>91</v>
      </c>
      <c r="F378" s="43" t="s">
        <v>33</v>
      </c>
      <c r="G378" s="43"/>
      <c r="H378" s="43"/>
      <c r="I378" s="43"/>
      <c r="J378" s="43"/>
      <c r="K378" s="43"/>
      <c r="L378" s="43"/>
      <c r="M378" s="43"/>
      <c r="N378" s="43" t="s">
        <v>35</v>
      </c>
      <c r="O378" s="43" t="s">
        <v>483</v>
      </c>
      <c r="P378" s="229" t="s">
        <v>484</v>
      </c>
      <c r="Q378" s="43"/>
      <c r="R378" s="43">
        <v>153</v>
      </c>
      <c r="S378" s="237">
        <v>153</v>
      </c>
      <c r="T378" s="43">
        <v>288.81599999999997</v>
      </c>
      <c r="U378" s="43">
        <v>267.11599999999999</v>
      </c>
      <c r="V378" s="43">
        <v>21.699999999999989</v>
      </c>
      <c r="W378" s="43" t="s">
        <v>439</v>
      </c>
      <c r="X378" s="43">
        <v>2017</v>
      </c>
    </row>
    <row r="379" spans="1:24" x14ac:dyDescent="0.3">
      <c r="A379" s="227">
        <v>247</v>
      </c>
      <c r="B379" s="43" t="s">
        <v>119</v>
      </c>
      <c r="C379" s="43">
        <v>864560</v>
      </c>
      <c r="D379" s="43" t="s">
        <v>80</v>
      </c>
      <c r="E379" s="43">
        <v>91</v>
      </c>
      <c r="F379" s="43" t="s">
        <v>33</v>
      </c>
      <c r="G379" s="43"/>
      <c r="H379" s="43"/>
      <c r="I379" s="43"/>
      <c r="J379" s="43"/>
      <c r="K379" s="43"/>
      <c r="L379" s="43"/>
      <c r="M379" s="43"/>
      <c r="N379" s="43" t="s">
        <v>35</v>
      </c>
      <c r="O379" s="43" t="s">
        <v>483</v>
      </c>
      <c r="P379" s="229" t="s">
        <v>484</v>
      </c>
      <c r="Q379" s="43"/>
      <c r="R379" s="43">
        <v>149</v>
      </c>
      <c r="S379" s="237">
        <v>149</v>
      </c>
      <c r="T379" s="43">
        <v>281.33249999999998</v>
      </c>
      <c r="U379" s="43">
        <v>260.13249999999999</v>
      </c>
      <c r="V379" s="43">
        <v>21.199999999999989</v>
      </c>
      <c r="W379" s="43" t="s">
        <v>439</v>
      </c>
      <c r="X379" s="43">
        <v>2017</v>
      </c>
    </row>
    <row r="380" spans="1:24" x14ac:dyDescent="0.3">
      <c r="A380" s="227">
        <v>248</v>
      </c>
      <c r="B380" s="43" t="s">
        <v>82</v>
      </c>
      <c r="C380" s="43">
        <v>865070</v>
      </c>
      <c r="D380" s="43" t="s">
        <v>80</v>
      </c>
      <c r="E380" s="43">
        <v>91</v>
      </c>
      <c r="F380" s="43" t="s">
        <v>33</v>
      </c>
      <c r="G380" s="43"/>
      <c r="H380" s="43"/>
      <c r="I380" s="43"/>
      <c r="J380" s="43"/>
      <c r="K380" s="43"/>
      <c r="L380" s="43"/>
      <c r="M380" s="43"/>
      <c r="N380" s="43" t="s">
        <v>59</v>
      </c>
      <c r="O380" s="43" t="s">
        <v>483</v>
      </c>
      <c r="P380" s="229" t="s">
        <v>484</v>
      </c>
      <c r="Q380" s="43"/>
      <c r="R380" s="43">
        <v>25</v>
      </c>
      <c r="S380" s="237">
        <v>25</v>
      </c>
      <c r="T380" s="43">
        <v>49.113399999999999</v>
      </c>
      <c r="U380" s="43">
        <v>44.2134</v>
      </c>
      <c r="V380" s="43">
        <v>4.8999999999999986</v>
      </c>
      <c r="W380" s="43" t="s">
        <v>439</v>
      </c>
      <c r="X380" s="43">
        <v>2017</v>
      </c>
    </row>
    <row r="381" spans="1:24" x14ac:dyDescent="0.3">
      <c r="A381" s="227">
        <v>256</v>
      </c>
      <c r="B381" s="43" t="s">
        <v>34</v>
      </c>
      <c r="C381" s="43">
        <v>874380</v>
      </c>
      <c r="D381" s="43" t="s">
        <v>32</v>
      </c>
      <c r="E381" s="43">
        <v>65</v>
      </c>
      <c r="F381" s="43" t="s">
        <v>33</v>
      </c>
      <c r="G381" s="43"/>
      <c r="H381" s="43"/>
      <c r="I381" s="43"/>
      <c r="J381" s="43"/>
      <c r="K381" s="43"/>
      <c r="L381" s="43"/>
      <c r="M381" s="43"/>
      <c r="N381" s="43" t="s">
        <v>35</v>
      </c>
      <c r="O381" s="43" t="s">
        <v>483</v>
      </c>
      <c r="P381" s="229" t="s">
        <v>484</v>
      </c>
      <c r="Q381" s="43"/>
      <c r="R381" s="43">
        <v>25</v>
      </c>
      <c r="S381" s="237">
        <v>25</v>
      </c>
      <c r="T381" s="43">
        <v>33.4392</v>
      </c>
      <c r="U381" s="43">
        <v>30.139199999999999</v>
      </c>
      <c r="V381" s="43">
        <v>3.3000000000000007</v>
      </c>
      <c r="W381" s="43" t="s">
        <v>439</v>
      </c>
      <c r="X381" s="43">
        <v>2017</v>
      </c>
    </row>
    <row r="382" spans="1:24" x14ac:dyDescent="0.3">
      <c r="A382" s="227">
        <v>266</v>
      </c>
      <c r="B382" s="43" t="s">
        <v>327</v>
      </c>
      <c r="C382" s="43">
        <v>948680</v>
      </c>
      <c r="D382" s="43" t="s">
        <v>116</v>
      </c>
      <c r="E382" s="43">
        <v>90</v>
      </c>
      <c r="F382" s="43" t="s">
        <v>92</v>
      </c>
      <c r="G382" s="43"/>
      <c r="H382" s="43">
        <v>75643487</v>
      </c>
      <c r="I382" s="43"/>
      <c r="J382" s="43" t="s">
        <v>388</v>
      </c>
      <c r="K382" s="43"/>
      <c r="L382" s="43">
        <v>98816938</v>
      </c>
      <c r="M382" s="43" t="s">
        <v>433</v>
      </c>
      <c r="N382" s="43" t="s">
        <v>35</v>
      </c>
      <c r="O382" s="43" t="s">
        <v>483</v>
      </c>
      <c r="P382" s="229" t="s">
        <v>484</v>
      </c>
      <c r="Q382" s="43">
        <v>2014</v>
      </c>
      <c r="R382" s="43">
        <v>210</v>
      </c>
      <c r="S382" s="237">
        <v>210</v>
      </c>
      <c r="T382" s="43">
        <v>393.4</v>
      </c>
      <c r="U382" s="43">
        <v>340.7</v>
      </c>
      <c r="V382" s="43">
        <v>52.699999999999989</v>
      </c>
      <c r="W382" s="43" t="s">
        <v>439</v>
      </c>
      <c r="X382" s="43">
        <v>2017</v>
      </c>
    </row>
    <row r="383" spans="1:24" x14ac:dyDescent="0.3">
      <c r="A383" s="227">
        <v>268</v>
      </c>
      <c r="B383" s="90" t="s">
        <v>41</v>
      </c>
      <c r="C383" s="90">
        <v>8540</v>
      </c>
      <c r="D383" s="90" t="s">
        <v>39</v>
      </c>
      <c r="E383" s="90">
        <v>60</v>
      </c>
      <c r="F383" s="90" t="s">
        <v>40</v>
      </c>
      <c r="G383" s="90"/>
      <c r="H383" s="90"/>
      <c r="I383" s="90"/>
      <c r="J383" s="90"/>
      <c r="K383" s="90"/>
      <c r="L383" s="90"/>
      <c r="M383" s="90"/>
      <c r="N383" s="90" t="s">
        <v>446</v>
      </c>
      <c r="O383" s="90" t="s">
        <v>483</v>
      </c>
      <c r="P383" s="228" t="s">
        <v>484</v>
      </c>
      <c r="Q383" s="231"/>
      <c r="R383" s="90">
        <v>38</v>
      </c>
      <c r="S383" s="236">
        <v>38</v>
      </c>
      <c r="T383" s="241">
        <v>71.650207199999997</v>
      </c>
      <c r="U383" s="244">
        <v>65.165713799999992</v>
      </c>
      <c r="V383" s="244">
        <f t="shared" ref="V383:V418" si="1">+T383-U383</f>
        <v>6.4844934000000052</v>
      </c>
      <c r="W383" s="90" t="s">
        <v>439</v>
      </c>
      <c r="X383" s="90">
        <v>2018</v>
      </c>
    </row>
    <row r="384" spans="1:24" x14ac:dyDescent="0.3">
      <c r="A384" s="227">
        <v>271</v>
      </c>
      <c r="B384" s="90" t="s">
        <v>47</v>
      </c>
      <c r="C384" s="90">
        <v>26310</v>
      </c>
      <c r="D384" s="90" t="s">
        <v>39</v>
      </c>
      <c r="E384" s="90">
        <v>60</v>
      </c>
      <c r="F384" s="90" t="s">
        <v>40</v>
      </c>
      <c r="G384" s="90"/>
      <c r="H384" s="90"/>
      <c r="I384" s="90"/>
      <c r="J384" s="90"/>
      <c r="K384" s="90"/>
      <c r="L384" s="90"/>
      <c r="M384" s="90"/>
      <c r="N384" s="90" t="s">
        <v>35</v>
      </c>
      <c r="O384" s="90" t="s">
        <v>483</v>
      </c>
      <c r="P384" s="228" t="s">
        <v>484</v>
      </c>
      <c r="Q384" s="231"/>
      <c r="R384" s="90">
        <v>10</v>
      </c>
      <c r="S384" s="236">
        <v>10</v>
      </c>
      <c r="T384" s="241">
        <v>19.661034799999996</v>
      </c>
      <c r="U384" s="244">
        <v>17.931041699999998</v>
      </c>
      <c r="V384" s="244">
        <f t="shared" si="1"/>
        <v>1.729993099999998</v>
      </c>
      <c r="W384" s="90" t="s">
        <v>439</v>
      </c>
      <c r="X384" s="90">
        <v>2018</v>
      </c>
    </row>
    <row r="385" spans="1:24" x14ac:dyDescent="0.3">
      <c r="A385" s="227">
        <v>272</v>
      </c>
      <c r="B385" s="90" t="s">
        <v>107</v>
      </c>
      <c r="C385" s="90">
        <v>50650</v>
      </c>
      <c r="D385" s="90" t="s">
        <v>106</v>
      </c>
      <c r="E385" s="90">
        <v>62</v>
      </c>
      <c r="F385" s="90" t="s">
        <v>40</v>
      </c>
      <c r="G385" s="90"/>
      <c r="H385" s="90"/>
      <c r="I385" s="90"/>
      <c r="J385" s="90"/>
      <c r="K385" s="90"/>
      <c r="L385" s="90"/>
      <c r="M385" s="90"/>
      <c r="N385" s="90" t="s">
        <v>98</v>
      </c>
      <c r="O385" s="90" t="s">
        <v>483</v>
      </c>
      <c r="P385" s="228" t="s">
        <v>484</v>
      </c>
      <c r="Q385" s="231"/>
      <c r="R385" s="90">
        <v>12</v>
      </c>
      <c r="S385" s="236">
        <v>12</v>
      </c>
      <c r="T385" s="241">
        <v>22.618807199999999</v>
      </c>
      <c r="U385" s="244">
        <v>21.125563799999998</v>
      </c>
      <c r="V385" s="244">
        <f t="shared" si="1"/>
        <v>1.4932434000000008</v>
      </c>
      <c r="W385" s="90" t="s">
        <v>439</v>
      </c>
      <c r="X385" s="90">
        <v>2018</v>
      </c>
    </row>
    <row r="386" spans="1:24" x14ac:dyDescent="0.3">
      <c r="A386" s="227">
        <v>277</v>
      </c>
      <c r="B386" s="90" t="s">
        <v>49</v>
      </c>
      <c r="C386" s="90">
        <v>215075</v>
      </c>
      <c r="D386" s="90" t="s">
        <v>48</v>
      </c>
      <c r="E386" s="90">
        <v>69</v>
      </c>
      <c r="F386" s="90" t="s">
        <v>40</v>
      </c>
      <c r="G386" s="90"/>
      <c r="H386" s="90"/>
      <c r="I386" s="90"/>
      <c r="J386" s="90"/>
      <c r="K386" s="90"/>
      <c r="L386" s="90"/>
      <c r="M386" s="90"/>
      <c r="N386" s="90" t="s">
        <v>50</v>
      </c>
      <c r="O386" s="90" t="s">
        <v>483</v>
      </c>
      <c r="P386" s="228" t="s">
        <v>484</v>
      </c>
      <c r="Q386" s="231"/>
      <c r="R386" s="90">
        <v>600</v>
      </c>
      <c r="S386" s="236">
        <v>600</v>
      </c>
      <c r="T386" s="241">
        <v>1137.1091072000002</v>
      </c>
      <c r="U386" s="244">
        <v>1034.4837888</v>
      </c>
      <c r="V386" s="244">
        <f t="shared" si="1"/>
        <v>102.6253184000002</v>
      </c>
      <c r="W386" s="90" t="s">
        <v>439</v>
      </c>
      <c r="X386" s="90">
        <v>2018</v>
      </c>
    </row>
    <row r="387" spans="1:24" x14ac:dyDescent="0.3">
      <c r="A387" s="227">
        <v>278</v>
      </c>
      <c r="B387" s="90" t="s">
        <v>51</v>
      </c>
      <c r="C387" s="90">
        <v>226530</v>
      </c>
      <c r="D387" s="90" t="s">
        <v>48</v>
      </c>
      <c r="E387" s="90">
        <v>69</v>
      </c>
      <c r="F387" s="90" t="s">
        <v>40</v>
      </c>
      <c r="G387" s="90"/>
      <c r="H387" s="90"/>
      <c r="I387" s="90"/>
      <c r="J387" s="90"/>
      <c r="K387" s="90"/>
      <c r="L387" s="90"/>
      <c r="M387" s="90"/>
      <c r="N387" s="90" t="s">
        <v>446</v>
      </c>
      <c r="O387" s="90" t="s">
        <v>483</v>
      </c>
      <c r="P387" s="228" t="s">
        <v>484</v>
      </c>
      <c r="Q387" s="231"/>
      <c r="R387" s="90">
        <v>10</v>
      </c>
      <c r="S387" s="236">
        <v>10</v>
      </c>
      <c r="T387" s="241">
        <v>24.422090000000001</v>
      </c>
      <c r="U387" s="244">
        <v>22.232347499999999</v>
      </c>
      <c r="V387" s="244">
        <f t="shared" si="1"/>
        <v>2.1897425000000013</v>
      </c>
      <c r="W387" s="90" t="s">
        <v>439</v>
      </c>
      <c r="X387" s="90">
        <v>2018</v>
      </c>
    </row>
    <row r="388" spans="1:24" x14ac:dyDescent="0.3">
      <c r="A388" s="227">
        <v>287</v>
      </c>
      <c r="B388" s="90" t="s">
        <v>290</v>
      </c>
      <c r="C388" s="90">
        <v>322296</v>
      </c>
      <c r="D388" s="90" t="s">
        <v>57</v>
      </c>
      <c r="E388" s="90">
        <v>73</v>
      </c>
      <c r="F388" s="90" t="s">
        <v>53</v>
      </c>
      <c r="G388" s="90"/>
      <c r="H388" s="90"/>
      <c r="I388" s="90"/>
      <c r="J388" s="90" t="s">
        <v>347</v>
      </c>
      <c r="K388" s="90"/>
      <c r="L388" s="90">
        <v>98333221</v>
      </c>
      <c r="M388" s="90" t="s">
        <v>397</v>
      </c>
      <c r="N388" s="90" t="s">
        <v>730</v>
      </c>
      <c r="O388" s="90" t="s">
        <v>483</v>
      </c>
      <c r="P388" s="228" t="s">
        <v>484</v>
      </c>
      <c r="Q388" s="231">
        <v>2017</v>
      </c>
      <c r="R388" s="90">
        <v>39.6</v>
      </c>
      <c r="S388" s="236">
        <v>39.6</v>
      </c>
      <c r="T388" s="241">
        <v>59.51</v>
      </c>
      <c r="U388" s="244">
        <v>59.51</v>
      </c>
      <c r="V388" s="244">
        <f t="shared" si="1"/>
        <v>0</v>
      </c>
      <c r="W388" s="90" t="s">
        <v>439</v>
      </c>
      <c r="X388" s="90">
        <v>2018</v>
      </c>
    </row>
    <row r="389" spans="1:24" x14ac:dyDescent="0.3">
      <c r="A389" s="227">
        <v>288</v>
      </c>
      <c r="B389" s="90" t="s">
        <v>291</v>
      </c>
      <c r="C389" s="90">
        <v>355210</v>
      </c>
      <c r="D389" s="90" t="s">
        <v>101</v>
      </c>
      <c r="E389" s="90">
        <v>77</v>
      </c>
      <c r="F389" s="90" t="s">
        <v>53</v>
      </c>
      <c r="G389" s="90"/>
      <c r="H389" s="90">
        <v>72221360</v>
      </c>
      <c r="I389" s="90"/>
      <c r="J389" s="90" t="s">
        <v>348</v>
      </c>
      <c r="K389" s="90"/>
      <c r="L389" s="90">
        <v>98577861</v>
      </c>
      <c r="M389" s="90" t="s">
        <v>398</v>
      </c>
      <c r="N389" s="90" t="s">
        <v>446</v>
      </c>
      <c r="O389" s="90" t="s">
        <v>483</v>
      </c>
      <c r="P389" s="228" t="s">
        <v>484</v>
      </c>
      <c r="Q389" s="231">
        <v>2018</v>
      </c>
      <c r="R389" s="90">
        <v>121</v>
      </c>
      <c r="S389" s="236">
        <v>121</v>
      </c>
      <c r="T389" s="241">
        <v>0</v>
      </c>
      <c r="U389" s="244">
        <v>0</v>
      </c>
      <c r="V389" s="244">
        <f t="shared" si="1"/>
        <v>0</v>
      </c>
      <c r="W389" s="90" t="s">
        <v>439</v>
      </c>
      <c r="X389" s="90">
        <v>2018</v>
      </c>
    </row>
    <row r="390" spans="1:24" x14ac:dyDescent="0.3">
      <c r="A390" s="227">
        <v>289</v>
      </c>
      <c r="B390" s="90" t="s">
        <v>292</v>
      </c>
      <c r="C390" s="90">
        <v>356031</v>
      </c>
      <c r="D390" s="90" t="s">
        <v>101</v>
      </c>
      <c r="E390" s="90">
        <v>77</v>
      </c>
      <c r="F390" s="90" t="s">
        <v>53</v>
      </c>
      <c r="G390" s="90"/>
      <c r="H390" s="90">
        <v>72285010</v>
      </c>
      <c r="I390" s="90"/>
      <c r="J390" s="90" t="s">
        <v>349</v>
      </c>
      <c r="K390" s="90"/>
      <c r="L390" s="90">
        <v>92787640</v>
      </c>
      <c r="M390" s="90" t="s">
        <v>399</v>
      </c>
      <c r="N390" s="90" t="s">
        <v>446</v>
      </c>
      <c r="O390" s="90" t="s">
        <v>483</v>
      </c>
      <c r="P390" s="228" t="s">
        <v>484</v>
      </c>
      <c r="Q390" s="231">
        <v>2018</v>
      </c>
      <c r="R390" s="90">
        <v>37.5</v>
      </c>
      <c r="S390" s="236">
        <v>37.5</v>
      </c>
      <c r="T390" s="241">
        <v>0</v>
      </c>
      <c r="U390" s="244">
        <v>0</v>
      </c>
      <c r="V390" s="244">
        <f t="shared" si="1"/>
        <v>0</v>
      </c>
      <c r="W390" s="90" t="s">
        <v>439</v>
      </c>
      <c r="X390" s="90">
        <v>2018</v>
      </c>
    </row>
    <row r="391" spans="1:24" x14ac:dyDescent="0.3">
      <c r="A391" s="227">
        <v>290</v>
      </c>
      <c r="B391" s="90" t="s">
        <v>293</v>
      </c>
      <c r="C391" s="90">
        <v>369019</v>
      </c>
      <c r="D391" s="90" t="s">
        <v>101</v>
      </c>
      <c r="E391" s="90">
        <v>77</v>
      </c>
      <c r="F391" s="90" t="s">
        <v>53</v>
      </c>
      <c r="G391" s="90"/>
      <c r="H391" s="90">
        <v>28658000</v>
      </c>
      <c r="I391" s="90"/>
      <c r="J391" s="90" t="s">
        <v>350</v>
      </c>
      <c r="K391" s="90"/>
      <c r="L391" s="90">
        <v>29426010</v>
      </c>
      <c r="M391" s="90" t="s">
        <v>400</v>
      </c>
      <c r="N391" s="90" t="s">
        <v>35</v>
      </c>
      <c r="O391" s="90" t="s">
        <v>483</v>
      </c>
      <c r="P391" s="228" t="s">
        <v>484</v>
      </c>
      <c r="Q391" s="231">
        <v>2015</v>
      </c>
      <c r="R391" s="90">
        <v>99.96</v>
      </c>
      <c r="S391" s="236">
        <v>99.96</v>
      </c>
      <c r="T391" s="241">
        <v>145</v>
      </c>
      <c r="U391" s="244">
        <v>100</v>
      </c>
      <c r="V391" s="244">
        <f t="shared" si="1"/>
        <v>45</v>
      </c>
      <c r="W391" s="90" t="s">
        <v>439</v>
      </c>
      <c r="X391" s="90">
        <v>2018</v>
      </c>
    </row>
    <row r="392" spans="1:24" x14ac:dyDescent="0.3">
      <c r="A392" s="227">
        <v>295</v>
      </c>
      <c r="B392" s="90" t="s">
        <v>298</v>
      </c>
      <c r="C392" s="90">
        <v>528676</v>
      </c>
      <c r="D392" s="90" t="s">
        <v>330</v>
      </c>
      <c r="E392" s="90">
        <v>72</v>
      </c>
      <c r="F392" s="90" t="s">
        <v>131</v>
      </c>
      <c r="G392" s="90"/>
      <c r="H392" s="90">
        <v>78873396</v>
      </c>
      <c r="I392" s="90"/>
      <c r="J392" s="90" t="s">
        <v>355</v>
      </c>
      <c r="K392" s="90"/>
      <c r="L392" s="90">
        <v>52288472</v>
      </c>
      <c r="M392" s="90" t="s">
        <v>404</v>
      </c>
      <c r="N392" s="90" t="s">
        <v>35</v>
      </c>
      <c r="O392" s="90" t="s">
        <v>483</v>
      </c>
      <c r="P392" s="228" t="s">
        <v>484</v>
      </c>
      <c r="Q392" s="231">
        <v>2018</v>
      </c>
      <c r="R392" s="90">
        <v>274</v>
      </c>
      <c r="S392" s="236">
        <v>274</v>
      </c>
      <c r="T392" s="241">
        <v>253</v>
      </c>
      <c r="U392" s="244">
        <v>188.5</v>
      </c>
      <c r="V392" s="244">
        <f t="shared" si="1"/>
        <v>64.5</v>
      </c>
      <c r="W392" s="90" t="s">
        <v>439</v>
      </c>
      <c r="X392" s="90">
        <v>2018</v>
      </c>
    </row>
    <row r="393" spans="1:24" x14ac:dyDescent="0.3">
      <c r="A393" s="227">
        <v>302</v>
      </c>
      <c r="B393" s="90" t="s">
        <v>303</v>
      </c>
      <c r="C393" s="90">
        <v>597030</v>
      </c>
      <c r="D393" s="90" t="s">
        <v>67</v>
      </c>
      <c r="E393" s="90">
        <v>81</v>
      </c>
      <c r="F393" s="90" t="s">
        <v>64</v>
      </c>
      <c r="G393" s="90"/>
      <c r="H393" s="90">
        <v>73527040</v>
      </c>
      <c r="I393" s="90"/>
      <c r="J393" s="90" t="s">
        <v>361</v>
      </c>
      <c r="K393" s="90"/>
      <c r="L393" s="90">
        <v>20867597</v>
      </c>
      <c r="M393" s="90" t="s">
        <v>409</v>
      </c>
      <c r="N393" s="90" t="s">
        <v>35</v>
      </c>
      <c r="O393" s="90" t="s">
        <v>483</v>
      </c>
      <c r="P393" s="228" t="s">
        <v>484</v>
      </c>
      <c r="Q393" s="231">
        <v>2018</v>
      </c>
      <c r="R393" s="90">
        <v>150</v>
      </c>
      <c r="S393" s="236">
        <v>150</v>
      </c>
      <c r="T393" s="241">
        <v>93</v>
      </c>
      <c r="U393" s="244">
        <v>63</v>
      </c>
      <c r="V393" s="244">
        <f t="shared" si="1"/>
        <v>30</v>
      </c>
      <c r="W393" s="90" t="s">
        <v>439</v>
      </c>
      <c r="X393" s="90">
        <v>2018</v>
      </c>
    </row>
    <row r="394" spans="1:24" x14ac:dyDescent="0.3">
      <c r="A394" s="227">
        <v>305</v>
      </c>
      <c r="B394" s="90" t="s">
        <v>110</v>
      </c>
      <c r="C394" s="90">
        <v>703100</v>
      </c>
      <c r="D394" s="90" t="s">
        <v>99</v>
      </c>
      <c r="E394" s="90">
        <v>86</v>
      </c>
      <c r="F394" s="90" t="s">
        <v>89</v>
      </c>
      <c r="G394" s="90"/>
      <c r="H394" s="90"/>
      <c r="I394" s="90"/>
      <c r="J394" s="90"/>
      <c r="K394" s="90"/>
      <c r="L394" s="90"/>
      <c r="M394" s="90"/>
      <c r="N394" s="90" t="s">
        <v>446</v>
      </c>
      <c r="O394" s="90" t="s">
        <v>483</v>
      </c>
      <c r="P394" s="228" t="s">
        <v>484</v>
      </c>
      <c r="Q394" s="231"/>
      <c r="R394" s="90">
        <v>8</v>
      </c>
      <c r="S394" s="236">
        <v>8</v>
      </c>
      <c r="T394" s="241">
        <v>26.710323200000001</v>
      </c>
      <c r="U394" s="244">
        <v>24.954652799999998</v>
      </c>
      <c r="V394" s="244">
        <f t="shared" si="1"/>
        <v>1.7556704000000032</v>
      </c>
      <c r="W394" s="90" t="s">
        <v>439</v>
      </c>
      <c r="X394" s="90">
        <v>2018</v>
      </c>
    </row>
    <row r="395" spans="1:24" x14ac:dyDescent="0.3">
      <c r="A395" s="227">
        <v>306</v>
      </c>
      <c r="B395" s="90" t="s">
        <v>112</v>
      </c>
      <c r="C395" s="90">
        <v>703110</v>
      </c>
      <c r="D395" s="90" t="s">
        <v>99</v>
      </c>
      <c r="E395" s="90">
        <v>86</v>
      </c>
      <c r="F395" s="90" t="s">
        <v>89</v>
      </c>
      <c r="G395" s="90"/>
      <c r="H395" s="90"/>
      <c r="I395" s="90"/>
      <c r="J395" s="90"/>
      <c r="K395" s="90"/>
      <c r="L395" s="90"/>
      <c r="M395" s="90"/>
      <c r="N395" s="90" t="s">
        <v>446</v>
      </c>
      <c r="O395" s="90" t="s">
        <v>483</v>
      </c>
      <c r="P395" s="228" t="s">
        <v>484</v>
      </c>
      <c r="Q395" s="231"/>
      <c r="R395" s="90">
        <v>8</v>
      </c>
      <c r="S395" s="236">
        <v>8</v>
      </c>
      <c r="T395" s="241">
        <v>32.759654400000002</v>
      </c>
      <c r="U395" s="244">
        <v>30.660537599999998</v>
      </c>
      <c r="V395" s="244">
        <f t="shared" si="1"/>
        <v>2.0991168000000044</v>
      </c>
      <c r="W395" s="90" t="s">
        <v>439</v>
      </c>
      <c r="X395" s="90">
        <v>2018</v>
      </c>
    </row>
    <row r="396" spans="1:24" x14ac:dyDescent="0.3">
      <c r="A396" s="227">
        <v>308</v>
      </c>
      <c r="B396" s="90" t="s">
        <v>109</v>
      </c>
      <c r="C396" s="90">
        <v>703420</v>
      </c>
      <c r="D396" s="90" t="s">
        <v>99</v>
      </c>
      <c r="E396" s="90">
        <v>86</v>
      </c>
      <c r="F396" s="90" t="s">
        <v>89</v>
      </c>
      <c r="G396" s="90"/>
      <c r="H396" s="90"/>
      <c r="I396" s="90"/>
      <c r="J396" s="90"/>
      <c r="K396" s="90"/>
      <c r="L396" s="90"/>
      <c r="M396" s="90"/>
      <c r="N396" s="90" t="s">
        <v>446</v>
      </c>
      <c r="O396" s="90" t="s">
        <v>483</v>
      </c>
      <c r="P396" s="228" t="s">
        <v>484</v>
      </c>
      <c r="Q396" s="231"/>
      <c r="R396" s="90">
        <v>16</v>
      </c>
      <c r="S396" s="236">
        <v>16</v>
      </c>
      <c r="T396" s="241">
        <v>27.063915999999999</v>
      </c>
      <c r="U396" s="244">
        <v>25.312088999999997</v>
      </c>
      <c r="V396" s="244">
        <f t="shared" si="1"/>
        <v>1.7518270000000022</v>
      </c>
      <c r="W396" s="90" t="s">
        <v>439</v>
      </c>
      <c r="X396" s="90">
        <v>2018</v>
      </c>
    </row>
    <row r="397" spans="1:24" x14ac:dyDescent="0.3">
      <c r="A397" s="227">
        <v>309</v>
      </c>
      <c r="B397" s="90" t="s">
        <v>104</v>
      </c>
      <c r="C397" s="90">
        <v>722150</v>
      </c>
      <c r="D397" s="90" t="s">
        <v>99</v>
      </c>
      <c r="E397" s="90">
        <v>86</v>
      </c>
      <c r="F397" s="90" t="s">
        <v>89</v>
      </c>
      <c r="G397" s="90"/>
      <c r="H397" s="90"/>
      <c r="I397" s="90"/>
      <c r="J397" s="90"/>
      <c r="K397" s="90"/>
      <c r="L397" s="90"/>
      <c r="M397" s="90"/>
      <c r="N397" s="90" t="s">
        <v>446</v>
      </c>
      <c r="O397" s="90" t="s">
        <v>483</v>
      </c>
      <c r="P397" s="228" t="s">
        <v>484</v>
      </c>
      <c r="Q397" s="231"/>
      <c r="R397" s="90">
        <v>8</v>
      </c>
      <c r="S397" s="236">
        <v>8</v>
      </c>
      <c r="T397" s="241">
        <v>8.4959424000000006</v>
      </c>
      <c r="U397" s="244">
        <v>7.9744896000000001</v>
      </c>
      <c r="V397" s="244">
        <f t="shared" si="1"/>
        <v>0.52145280000000049</v>
      </c>
      <c r="W397" s="90" t="s">
        <v>439</v>
      </c>
      <c r="X397" s="90">
        <v>2018</v>
      </c>
    </row>
    <row r="398" spans="1:24" x14ac:dyDescent="0.3">
      <c r="A398" s="227">
        <v>312</v>
      </c>
      <c r="B398" s="90" t="s">
        <v>105</v>
      </c>
      <c r="C398" s="90">
        <v>795141</v>
      </c>
      <c r="D398" s="90" t="s">
        <v>88</v>
      </c>
      <c r="E398" s="90">
        <v>97</v>
      </c>
      <c r="F398" s="90" t="s">
        <v>89</v>
      </c>
      <c r="G398" s="90"/>
      <c r="H398" s="90"/>
      <c r="I398" s="90"/>
      <c r="J398" s="90"/>
      <c r="K398" s="90"/>
      <c r="L398" s="90"/>
      <c r="M398" s="90"/>
      <c r="N398" s="90" t="s">
        <v>35</v>
      </c>
      <c r="O398" s="90" t="s">
        <v>483</v>
      </c>
      <c r="P398" s="228" t="s">
        <v>484</v>
      </c>
      <c r="Q398" s="231"/>
      <c r="R398" s="90">
        <v>7</v>
      </c>
      <c r="S398" s="236">
        <v>7</v>
      </c>
      <c r="T398" s="241">
        <v>12.170615600000001</v>
      </c>
      <c r="U398" s="244">
        <v>12.05396049</v>
      </c>
      <c r="V398" s="244">
        <f t="shared" si="1"/>
        <v>0.11665511000000173</v>
      </c>
      <c r="W398" s="90" t="s">
        <v>439</v>
      </c>
      <c r="X398" s="90">
        <v>2018</v>
      </c>
    </row>
    <row r="399" spans="1:24" x14ac:dyDescent="0.3">
      <c r="A399" s="227">
        <v>313</v>
      </c>
      <c r="B399" s="90" t="s">
        <v>90</v>
      </c>
      <c r="C399" s="90">
        <v>797750</v>
      </c>
      <c r="D399" s="90" t="s">
        <v>88</v>
      </c>
      <c r="E399" s="90">
        <v>97</v>
      </c>
      <c r="F399" s="90" t="s">
        <v>89</v>
      </c>
      <c r="G399" s="90"/>
      <c r="H399" s="90"/>
      <c r="I399" s="90"/>
      <c r="J399" s="90"/>
      <c r="K399" s="90"/>
      <c r="L399" s="90"/>
      <c r="M399" s="90"/>
      <c r="N399" s="90" t="s">
        <v>35</v>
      </c>
      <c r="O399" s="90" t="s">
        <v>483</v>
      </c>
      <c r="P399" s="228" t="s">
        <v>484</v>
      </c>
      <c r="Q399" s="231"/>
      <c r="R399" s="90">
        <v>5</v>
      </c>
      <c r="S399" s="236">
        <v>5</v>
      </c>
      <c r="T399" s="241">
        <v>23.439539199999999</v>
      </c>
      <c r="U399" s="244">
        <v>23.214871679999998</v>
      </c>
      <c r="V399" s="244">
        <f t="shared" si="1"/>
        <v>0.22466752000000056</v>
      </c>
      <c r="W399" s="90" t="s">
        <v>439</v>
      </c>
      <c r="X399" s="90">
        <v>2018</v>
      </c>
    </row>
    <row r="400" spans="1:24" x14ac:dyDescent="0.3">
      <c r="A400" s="227">
        <v>314</v>
      </c>
      <c r="B400" s="90" t="s">
        <v>85</v>
      </c>
      <c r="C400" s="90">
        <v>804670</v>
      </c>
      <c r="D400" s="90" t="s">
        <v>84</v>
      </c>
      <c r="E400" s="90">
        <v>93</v>
      </c>
      <c r="F400" s="90" t="s">
        <v>33</v>
      </c>
      <c r="G400" s="90"/>
      <c r="H400" s="90"/>
      <c r="I400" s="90"/>
      <c r="J400" s="90"/>
      <c r="K400" s="90"/>
      <c r="L400" s="90"/>
      <c r="M400" s="90"/>
      <c r="N400" s="90" t="s">
        <v>446</v>
      </c>
      <c r="O400" s="90" t="s">
        <v>483</v>
      </c>
      <c r="P400" s="228" t="s">
        <v>484</v>
      </c>
      <c r="Q400" s="231"/>
      <c r="R400" s="90">
        <v>346</v>
      </c>
      <c r="S400" s="236">
        <v>346</v>
      </c>
      <c r="T400" s="241">
        <v>699.85730319999993</v>
      </c>
      <c r="U400" s="244">
        <v>693.14918477999993</v>
      </c>
      <c r="V400" s="244">
        <f t="shared" si="1"/>
        <v>6.7081184200000052</v>
      </c>
      <c r="W400" s="90" t="s">
        <v>439</v>
      </c>
      <c r="X400" s="90">
        <v>2018</v>
      </c>
    </row>
    <row r="401" spans="1:24" x14ac:dyDescent="0.3">
      <c r="A401" s="227">
        <v>315</v>
      </c>
      <c r="B401" s="90" t="s">
        <v>86</v>
      </c>
      <c r="C401" s="90">
        <v>815800</v>
      </c>
      <c r="D401" s="90" t="s">
        <v>84</v>
      </c>
      <c r="E401" s="90">
        <v>93</v>
      </c>
      <c r="F401" s="90" t="s">
        <v>33</v>
      </c>
      <c r="G401" s="90"/>
      <c r="H401" s="90"/>
      <c r="I401" s="90"/>
      <c r="J401" s="90"/>
      <c r="K401" s="90"/>
      <c r="L401" s="90"/>
      <c r="M401" s="90"/>
      <c r="N401" s="90" t="s">
        <v>79</v>
      </c>
      <c r="O401" s="90" t="s">
        <v>483</v>
      </c>
      <c r="P401" s="228" t="s">
        <v>484</v>
      </c>
      <c r="Q401" s="231"/>
      <c r="R401" s="90">
        <v>60</v>
      </c>
      <c r="S401" s="236">
        <v>60</v>
      </c>
      <c r="T401" s="241">
        <v>119.3172288</v>
      </c>
      <c r="U401" s="244">
        <v>118.17357552</v>
      </c>
      <c r="V401" s="244">
        <f t="shared" si="1"/>
        <v>1.1436532799999952</v>
      </c>
      <c r="W401" s="90" t="s">
        <v>439</v>
      </c>
      <c r="X401" s="90">
        <v>2018</v>
      </c>
    </row>
    <row r="402" spans="1:24" x14ac:dyDescent="0.3">
      <c r="A402" s="227">
        <v>316</v>
      </c>
      <c r="B402" s="90" t="s">
        <v>87</v>
      </c>
      <c r="C402" s="90">
        <v>834700</v>
      </c>
      <c r="D402" s="90" t="s">
        <v>84</v>
      </c>
      <c r="E402" s="90">
        <v>93</v>
      </c>
      <c r="F402" s="90" t="s">
        <v>33</v>
      </c>
      <c r="G402" s="90"/>
      <c r="H402" s="90"/>
      <c r="I402" s="90"/>
      <c r="J402" s="90"/>
      <c r="K402" s="90"/>
      <c r="L402" s="90"/>
      <c r="M402" s="90"/>
      <c r="N402" s="90" t="s">
        <v>79</v>
      </c>
      <c r="O402" s="90" t="s">
        <v>483</v>
      </c>
      <c r="P402" s="228" t="s">
        <v>484</v>
      </c>
      <c r="Q402" s="231"/>
      <c r="R402" s="90">
        <v>110</v>
      </c>
      <c r="S402" s="236">
        <v>110</v>
      </c>
      <c r="T402" s="241">
        <v>216.14245399999999</v>
      </c>
      <c r="U402" s="244">
        <v>214.07073284999998</v>
      </c>
      <c r="V402" s="244">
        <f t="shared" si="1"/>
        <v>2.0717211500000019</v>
      </c>
      <c r="W402" s="90" t="s">
        <v>439</v>
      </c>
      <c r="X402" s="90">
        <v>2018</v>
      </c>
    </row>
    <row r="403" spans="1:24" x14ac:dyDescent="0.3">
      <c r="A403" s="227">
        <v>317</v>
      </c>
      <c r="B403" s="90" t="s">
        <v>308</v>
      </c>
      <c r="C403" s="90">
        <v>838370</v>
      </c>
      <c r="D403" s="90" t="s">
        <v>84</v>
      </c>
      <c r="E403" s="90">
        <v>93</v>
      </c>
      <c r="F403" s="90" t="s">
        <v>33</v>
      </c>
      <c r="G403" s="90"/>
      <c r="H403" s="90">
        <v>74481012</v>
      </c>
      <c r="I403" s="90"/>
      <c r="J403" s="90" t="s">
        <v>365</v>
      </c>
      <c r="K403" s="90"/>
      <c r="L403" s="90">
        <v>98436464</v>
      </c>
      <c r="M403" s="90" t="s">
        <v>413</v>
      </c>
      <c r="N403" s="90" t="s">
        <v>446</v>
      </c>
      <c r="O403" s="90" t="s">
        <v>483</v>
      </c>
      <c r="P403" s="228" t="s">
        <v>484</v>
      </c>
      <c r="Q403" s="231">
        <v>2014</v>
      </c>
      <c r="R403" s="90">
        <v>13</v>
      </c>
      <c r="S403" s="236">
        <v>13</v>
      </c>
      <c r="T403" s="253">
        <v>22.2</v>
      </c>
      <c r="U403" s="241">
        <v>8.4</v>
      </c>
      <c r="V403" s="253">
        <f t="shared" si="1"/>
        <v>13.799999999999999</v>
      </c>
      <c r="W403" s="90" t="s">
        <v>439</v>
      </c>
      <c r="X403" s="90">
        <v>2018</v>
      </c>
    </row>
    <row r="404" spans="1:24" x14ac:dyDescent="0.3">
      <c r="A404" s="227">
        <v>318</v>
      </c>
      <c r="B404" s="90" t="s">
        <v>111</v>
      </c>
      <c r="C404" s="90">
        <v>844840</v>
      </c>
      <c r="D404" s="90" t="s">
        <v>76</v>
      </c>
      <c r="E404" s="90">
        <v>87</v>
      </c>
      <c r="F404" s="90" t="s">
        <v>33</v>
      </c>
      <c r="G404" s="90"/>
      <c r="H404" s="90"/>
      <c r="I404" s="90"/>
      <c r="J404" s="90"/>
      <c r="K404" s="90"/>
      <c r="L404" s="90"/>
      <c r="M404" s="90"/>
      <c r="N404" s="90" t="s">
        <v>446</v>
      </c>
      <c r="O404" s="90" t="s">
        <v>483</v>
      </c>
      <c r="P404" s="228" t="s">
        <v>484</v>
      </c>
      <c r="Q404" s="231"/>
      <c r="R404" s="90">
        <v>15</v>
      </c>
      <c r="S404" s="236">
        <v>15</v>
      </c>
      <c r="T404" s="241">
        <v>27.867443999999999</v>
      </c>
      <c r="U404" s="244">
        <v>27.600335099999999</v>
      </c>
      <c r="V404" s="244">
        <f t="shared" si="1"/>
        <v>0.2671089000000002</v>
      </c>
      <c r="W404" s="90" t="s">
        <v>439</v>
      </c>
      <c r="X404" s="90">
        <v>2018</v>
      </c>
    </row>
    <row r="405" spans="1:24" x14ac:dyDescent="0.3">
      <c r="A405" s="227">
        <v>319</v>
      </c>
      <c r="B405" s="90" t="s">
        <v>77</v>
      </c>
      <c r="C405" s="90">
        <v>844850</v>
      </c>
      <c r="D405" s="90" t="s">
        <v>76</v>
      </c>
      <c r="E405" s="90">
        <v>87</v>
      </c>
      <c r="F405" s="90" t="s">
        <v>33</v>
      </c>
      <c r="G405" s="90"/>
      <c r="H405" s="90"/>
      <c r="I405" s="90"/>
      <c r="J405" s="90"/>
      <c r="K405" s="90"/>
      <c r="L405" s="90"/>
      <c r="M405" s="90"/>
      <c r="N405" s="90" t="s">
        <v>446</v>
      </c>
      <c r="O405" s="90" t="s">
        <v>483</v>
      </c>
      <c r="P405" s="228" t="s">
        <v>484</v>
      </c>
      <c r="Q405" s="231"/>
      <c r="R405" s="90">
        <v>45</v>
      </c>
      <c r="S405" s="236">
        <v>45</v>
      </c>
      <c r="T405" s="241">
        <v>89.207395200000008</v>
      </c>
      <c r="U405" s="244">
        <v>88.352344080000009</v>
      </c>
      <c r="V405" s="244">
        <f t="shared" si="1"/>
        <v>0.85505111999999883</v>
      </c>
      <c r="W405" s="90" t="s">
        <v>439</v>
      </c>
      <c r="X405" s="90">
        <v>2018</v>
      </c>
    </row>
    <row r="406" spans="1:24" x14ac:dyDescent="0.3">
      <c r="A406" s="227">
        <v>321</v>
      </c>
      <c r="B406" s="90" t="s">
        <v>78</v>
      </c>
      <c r="C406" s="90">
        <v>852005</v>
      </c>
      <c r="D406" s="90" t="s">
        <v>76</v>
      </c>
      <c r="E406" s="90">
        <v>87</v>
      </c>
      <c r="F406" s="90" t="s">
        <v>33</v>
      </c>
      <c r="G406" s="90"/>
      <c r="H406" s="90"/>
      <c r="I406" s="90"/>
      <c r="J406" s="90"/>
      <c r="K406" s="90"/>
      <c r="L406" s="90"/>
      <c r="M406" s="90"/>
      <c r="N406" s="90" t="s">
        <v>79</v>
      </c>
      <c r="O406" s="90" t="s">
        <v>483</v>
      </c>
      <c r="P406" s="228" t="s">
        <v>484</v>
      </c>
      <c r="Q406" s="231"/>
      <c r="R406" s="90">
        <v>182</v>
      </c>
      <c r="S406" s="236">
        <v>182</v>
      </c>
      <c r="T406" s="241">
        <v>359.65974</v>
      </c>
      <c r="U406" s="244">
        <v>356.21240849999998</v>
      </c>
      <c r="V406" s="244">
        <f t="shared" si="1"/>
        <v>3.4473315000000184</v>
      </c>
      <c r="W406" s="90" t="s">
        <v>439</v>
      </c>
      <c r="X406" s="90">
        <v>2018</v>
      </c>
    </row>
    <row r="407" spans="1:24" x14ac:dyDescent="0.3">
      <c r="A407" s="227">
        <v>322</v>
      </c>
      <c r="B407" s="90" t="s">
        <v>309</v>
      </c>
      <c r="C407" s="90">
        <v>852006</v>
      </c>
      <c r="D407" s="90" t="s">
        <v>76</v>
      </c>
      <c r="E407" s="90">
        <v>87</v>
      </c>
      <c r="F407" s="90" t="s">
        <v>33</v>
      </c>
      <c r="G407" s="90"/>
      <c r="H407" s="90">
        <v>74645692</v>
      </c>
      <c r="I407" s="90"/>
      <c r="J407" s="90" t="s">
        <v>367</v>
      </c>
      <c r="K407" s="90"/>
      <c r="L407" s="90">
        <v>20303010</v>
      </c>
      <c r="M407" s="90" t="s">
        <v>415</v>
      </c>
      <c r="N407" s="90" t="s">
        <v>73</v>
      </c>
      <c r="O407" s="90" t="s">
        <v>483</v>
      </c>
      <c r="P407" s="228" t="s">
        <v>484</v>
      </c>
      <c r="Q407" s="231"/>
      <c r="R407" s="90">
        <v>182</v>
      </c>
      <c r="S407" s="236">
        <v>182</v>
      </c>
      <c r="T407" s="241">
        <v>0</v>
      </c>
      <c r="U407" s="244">
        <v>0</v>
      </c>
      <c r="V407" s="244">
        <f t="shared" si="1"/>
        <v>0</v>
      </c>
      <c r="W407" s="90" t="s">
        <v>439</v>
      </c>
      <c r="X407" s="90">
        <v>2018</v>
      </c>
    </row>
    <row r="408" spans="1:24" x14ac:dyDescent="0.3">
      <c r="A408" s="227">
        <v>323</v>
      </c>
      <c r="B408" s="90" t="s">
        <v>81</v>
      </c>
      <c r="C408" s="90">
        <v>852180</v>
      </c>
      <c r="D408" s="90" t="s">
        <v>76</v>
      </c>
      <c r="E408" s="90">
        <v>87</v>
      </c>
      <c r="F408" s="90" t="s">
        <v>33</v>
      </c>
      <c r="G408" s="90"/>
      <c r="H408" s="90"/>
      <c r="I408" s="90"/>
      <c r="J408" s="90"/>
      <c r="K408" s="90"/>
      <c r="L408" s="90"/>
      <c r="M408" s="90"/>
      <c r="N408" s="90" t="s">
        <v>35</v>
      </c>
      <c r="O408" s="90" t="s">
        <v>483</v>
      </c>
      <c r="P408" s="228" t="s">
        <v>484</v>
      </c>
      <c r="Q408" s="231"/>
      <c r="R408" s="90">
        <v>12</v>
      </c>
      <c r="S408" s="236">
        <v>12</v>
      </c>
      <c r="T408" s="241">
        <v>21.455614400000002</v>
      </c>
      <c r="U408" s="244">
        <v>21.249962759999999</v>
      </c>
      <c r="V408" s="244">
        <f t="shared" si="1"/>
        <v>0.2056516400000028</v>
      </c>
      <c r="W408" s="90" t="s">
        <v>439</v>
      </c>
      <c r="X408" s="90">
        <v>2018</v>
      </c>
    </row>
    <row r="409" spans="1:24" x14ac:dyDescent="0.3">
      <c r="A409" s="227">
        <v>324</v>
      </c>
      <c r="B409" s="90" t="s">
        <v>81</v>
      </c>
      <c r="C409" s="90">
        <v>852235</v>
      </c>
      <c r="D409" s="90" t="s">
        <v>76</v>
      </c>
      <c r="E409" s="90">
        <v>87</v>
      </c>
      <c r="F409" s="90" t="s">
        <v>33</v>
      </c>
      <c r="G409" s="90"/>
      <c r="H409" s="90"/>
      <c r="I409" s="90"/>
      <c r="J409" s="90"/>
      <c r="K409" s="90"/>
      <c r="L409" s="90"/>
      <c r="M409" s="90"/>
      <c r="N409" s="90" t="s">
        <v>35</v>
      </c>
      <c r="O409" s="90" t="s">
        <v>483</v>
      </c>
      <c r="P409" s="228" t="s">
        <v>484</v>
      </c>
      <c r="Q409" s="231"/>
      <c r="R409" s="90">
        <v>12</v>
      </c>
      <c r="S409" s="236">
        <v>12</v>
      </c>
      <c r="T409" s="241">
        <v>21.007804400000001</v>
      </c>
      <c r="U409" s="244">
        <v>19.599350099999999</v>
      </c>
      <c r="V409" s="244">
        <f t="shared" si="1"/>
        <v>1.4084543000000025</v>
      </c>
      <c r="W409" s="90" t="s">
        <v>439</v>
      </c>
      <c r="X409" s="90">
        <v>2018</v>
      </c>
    </row>
    <row r="410" spans="1:24" x14ac:dyDescent="0.3">
      <c r="A410" s="227">
        <v>325</v>
      </c>
      <c r="B410" s="90" t="s">
        <v>310</v>
      </c>
      <c r="C410" s="90">
        <v>852239</v>
      </c>
      <c r="D410" s="90" t="s">
        <v>76</v>
      </c>
      <c r="E410" s="90">
        <v>87</v>
      </c>
      <c r="F410" s="90" t="s">
        <v>33</v>
      </c>
      <c r="G410" s="90"/>
      <c r="H410" s="90">
        <v>23410070</v>
      </c>
      <c r="I410" s="90"/>
      <c r="J410" s="90" t="s">
        <v>368</v>
      </c>
      <c r="K410" s="90"/>
      <c r="L410" s="90">
        <v>23410070</v>
      </c>
      <c r="M410" s="90" t="s">
        <v>416</v>
      </c>
      <c r="N410" s="90" t="s">
        <v>35</v>
      </c>
      <c r="O410" s="90" t="s">
        <v>483</v>
      </c>
      <c r="P410" s="228" t="s">
        <v>484</v>
      </c>
      <c r="Q410" s="231">
        <v>2018</v>
      </c>
      <c r="R410" s="90">
        <v>50</v>
      </c>
      <c r="S410" s="236">
        <v>50</v>
      </c>
      <c r="T410" s="241">
        <v>0</v>
      </c>
      <c r="U410" s="244">
        <v>0</v>
      </c>
      <c r="V410" s="244">
        <f t="shared" si="1"/>
        <v>0</v>
      </c>
      <c r="W410" s="90" t="s">
        <v>439</v>
      </c>
      <c r="X410" s="90">
        <v>2018</v>
      </c>
    </row>
    <row r="411" spans="1:24" x14ac:dyDescent="0.3">
      <c r="A411" s="227">
        <v>326</v>
      </c>
      <c r="B411" s="90" t="s">
        <v>311</v>
      </c>
      <c r="C411" s="90">
        <v>862750</v>
      </c>
      <c r="D411" s="90" t="s">
        <v>80</v>
      </c>
      <c r="E411" s="90">
        <v>91</v>
      </c>
      <c r="F411" s="90" t="s">
        <v>33</v>
      </c>
      <c r="G411" s="90"/>
      <c r="H411" s="90">
        <v>74659535</v>
      </c>
      <c r="I411" s="90"/>
      <c r="J411" s="90" t="s">
        <v>369</v>
      </c>
      <c r="K411" s="90"/>
      <c r="L411" s="90">
        <v>20313575</v>
      </c>
      <c r="M411" s="90" t="s">
        <v>417</v>
      </c>
      <c r="N411" s="90" t="s">
        <v>73</v>
      </c>
      <c r="O411" s="90" t="s">
        <v>483</v>
      </c>
      <c r="P411" s="228" t="s">
        <v>484</v>
      </c>
      <c r="Q411" s="231">
        <v>2018</v>
      </c>
      <c r="R411" s="90">
        <v>27</v>
      </c>
      <c r="S411" s="236">
        <v>27</v>
      </c>
      <c r="T411" s="241">
        <v>24.5</v>
      </c>
      <c r="U411" s="244">
        <v>13.3</v>
      </c>
      <c r="V411" s="244">
        <f t="shared" si="1"/>
        <v>11.2</v>
      </c>
      <c r="W411" s="90" t="s">
        <v>439</v>
      </c>
      <c r="X411" s="90">
        <v>2018</v>
      </c>
    </row>
    <row r="412" spans="1:24" x14ac:dyDescent="0.3">
      <c r="A412" s="227">
        <v>328</v>
      </c>
      <c r="B412" s="90" t="s">
        <v>120</v>
      </c>
      <c r="C412" s="90">
        <v>864250</v>
      </c>
      <c r="D412" s="90" t="s">
        <v>80</v>
      </c>
      <c r="E412" s="90">
        <v>91</v>
      </c>
      <c r="F412" s="90" t="s">
        <v>33</v>
      </c>
      <c r="G412" s="90"/>
      <c r="H412" s="90"/>
      <c r="I412" s="90"/>
      <c r="J412" s="90"/>
      <c r="K412" s="90"/>
      <c r="L412" s="90"/>
      <c r="M412" s="90"/>
      <c r="N412" s="90" t="s">
        <v>35</v>
      </c>
      <c r="O412" s="90" t="s">
        <v>483</v>
      </c>
      <c r="P412" s="228" t="s">
        <v>484</v>
      </c>
      <c r="Q412" s="231"/>
      <c r="R412" s="90">
        <v>153</v>
      </c>
      <c r="S412" s="236">
        <v>153</v>
      </c>
      <c r="T412" s="241">
        <v>292.281792</v>
      </c>
      <c r="U412" s="244">
        <v>273.25966799999998</v>
      </c>
      <c r="V412" s="244">
        <f t="shared" si="1"/>
        <v>19.022124000000019</v>
      </c>
      <c r="W412" s="90" t="s">
        <v>439</v>
      </c>
      <c r="X412" s="90">
        <v>2018</v>
      </c>
    </row>
    <row r="413" spans="1:24" x14ac:dyDescent="0.3">
      <c r="A413" s="227">
        <v>329</v>
      </c>
      <c r="B413" s="90" t="s">
        <v>119</v>
      </c>
      <c r="C413" s="90">
        <v>864560</v>
      </c>
      <c r="D413" s="90" t="s">
        <v>80</v>
      </c>
      <c r="E413" s="90">
        <v>91</v>
      </c>
      <c r="F413" s="90" t="s">
        <v>33</v>
      </c>
      <c r="G413" s="90"/>
      <c r="H413" s="90"/>
      <c r="I413" s="90"/>
      <c r="J413" s="90"/>
      <c r="K413" s="90"/>
      <c r="L413" s="90"/>
      <c r="M413" s="90"/>
      <c r="N413" s="90" t="s">
        <v>35</v>
      </c>
      <c r="O413" s="90" t="s">
        <v>483</v>
      </c>
      <c r="P413" s="228" t="s">
        <v>484</v>
      </c>
      <c r="Q413" s="231"/>
      <c r="R413" s="90">
        <v>149</v>
      </c>
      <c r="S413" s="236">
        <v>149</v>
      </c>
      <c r="T413" s="241">
        <v>284.70848999999998</v>
      </c>
      <c r="U413" s="244">
        <v>266.11554749999999</v>
      </c>
      <c r="V413" s="244">
        <f t="shared" si="1"/>
        <v>18.592942499999992</v>
      </c>
      <c r="W413" s="90" t="s">
        <v>439</v>
      </c>
      <c r="X413" s="90">
        <v>2018</v>
      </c>
    </row>
    <row r="414" spans="1:24" x14ac:dyDescent="0.3">
      <c r="A414" s="227">
        <v>330</v>
      </c>
      <c r="B414" s="90" t="s">
        <v>82</v>
      </c>
      <c r="C414" s="90">
        <v>865070</v>
      </c>
      <c r="D414" s="90" t="s">
        <v>80</v>
      </c>
      <c r="E414" s="90">
        <v>91</v>
      </c>
      <c r="F414" s="90" t="s">
        <v>33</v>
      </c>
      <c r="G414" s="90"/>
      <c r="H414" s="90"/>
      <c r="I414" s="90"/>
      <c r="J414" s="90"/>
      <c r="K414" s="90"/>
      <c r="L414" s="90"/>
      <c r="M414" s="90"/>
      <c r="N414" s="90" t="s">
        <v>59</v>
      </c>
      <c r="O414" s="90" t="s">
        <v>483</v>
      </c>
      <c r="P414" s="228" t="s">
        <v>484</v>
      </c>
      <c r="Q414" s="231"/>
      <c r="R414" s="90">
        <v>25</v>
      </c>
      <c r="S414" s="236">
        <v>25</v>
      </c>
      <c r="T414" s="241">
        <v>49.7027608</v>
      </c>
      <c r="U414" s="244">
        <v>45.230308199999996</v>
      </c>
      <c r="V414" s="244">
        <f t="shared" si="1"/>
        <v>4.472452600000004</v>
      </c>
      <c r="W414" s="90" t="s">
        <v>439</v>
      </c>
      <c r="X414" s="90">
        <v>2018</v>
      </c>
    </row>
    <row r="415" spans="1:24" x14ac:dyDescent="0.3">
      <c r="A415" s="227">
        <v>336</v>
      </c>
      <c r="B415" s="90" t="s">
        <v>318</v>
      </c>
      <c r="C415" s="90">
        <v>869460</v>
      </c>
      <c r="D415" s="90" t="s">
        <v>80</v>
      </c>
      <c r="E415" s="90">
        <v>91</v>
      </c>
      <c r="F415" s="90" t="s">
        <v>33</v>
      </c>
      <c r="G415" s="90"/>
      <c r="H415" s="90">
        <v>74686101</v>
      </c>
      <c r="I415" s="90"/>
      <c r="J415" s="90" t="s">
        <v>376</v>
      </c>
      <c r="K415" s="90"/>
      <c r="L415" s="90">
        <v>58333431</v>
      </c>
      <c r="M415" s="90" t="s">
        <v>422</v>
      </c>
      <c r="N415" s="90" t="s">
        <v>73</v>
      </c>
      <c r="O415" s="90" t="s">
        <v>483</v>
      </c>
      <c r="P415" s="228" t="s">
        <v>484</v>
      </c>
      <c r="Q415" s="231">
        <v>2018</v>
      </c>
      <c r="R415" s="90">
        <v>176</v>
      </c>
      <c r="S415" s="236">
        <v>176</v>
      </c>
      <c r="T415" s="241">
        <v>77</v>
      </c>
      <c r="U415" s="244">
        <v>10</v>
      </c>
      <c r="V415" s="244">
        <f t="shared" si="1"/>
        <v>67</v>
      </c>
      <c r="W415" s="90" t="s">
        <v>439</v>
      </c>
      <c r="X415" s="90">
        <v>2018</v>
      </c>
    </row>
    <row r="416" spans="1:24" x14ac:dyDescent="0.3">
      <c r="A416" s="227">
        <v>339</v>
      </c>
      <c r="B416" s="90" t="s">
        <v>34</v>
      </c>
      <c r="C416" s="90">
        <v>874380</v>
      </c>
      <c r="D416" s="90" t="s">
        <v>32</v>
      </c>
      <c r="E416" s="90">
        <v>65</v>
      </c>
      <c r="F416" s="90" t="s">
        <v>33</v>
      </c>
      <c r="G416" s="90"/>
      <c r="H416" s="90"/>
      <c r="I416" s="90"/>
      <c r="J416" s="90"/>
      <c r="K416" s="90"/>
      <c r="L416" s="90"/>
      <c r="M416" s="90"/>
      <c r="N416" s="90" t="s">
        <v>35</v>
      </c>
      <c r="O416" s="90" t="s">
        <v>483</v>
      </c>
      <c r="P416" s="228" t="s">
        <v>484</v>
      </c>
      <c r="Q416" s="231"/>
      <c r="R416" s="90">
        <v>25</v>
      </c>
      <c r="S416" s="236">
        <v>25</v>
      </c>
      <c r="T416" s="241">
        <v>33.840470400000001</v>
      </c>
      <c r="U416" s="244">
        <v>30.832401599999997</v>
      </c>
      <c r="V416" s="244">
        <f t="shared" si="1"/>
        <v>3.0080688000000038</v>
      </c>
      <c r="W416" s="90" t="s">
        <v>439</v>
      </c>
      <c r="X416" s="90">
        <v>2018</v>
      </c>
    </row>
    <row r="417" spans="1:24" x14ac:dyDescent="0.3">
      <c r="A417" s="227">
        <v>349</v>
      </c>
      <c r="B417" s="90" t="s">
        <v>327</v>
      </c>
      <c r="C417" s="90">
        <v>948680</v>
      </c>
      <c r="D417" s="90" t="s">
        <v>116</v>
      </c>
      <c r="E417" s="90">
        <v>90</v>
      </c>
      <c r="F417" s="90" t="s">
        <v>92</v>
      </c>
      <c r="G417" s="90"/>
      <c r="H417" s="90">
        <v>75643487</v>
      </c>
      <c r="I417" s="90"/>
      <c r="J417" s="90" t="s">
        <v>388</v>
      </c>
      <c r="K417" s="90"/>
      <c r="L417" s="90">
        <v>98816938</v>
      </c>
      <c r="M417" s="90" t="s">
        <v>433</v>
      </c>
      <c r="N417" s="90" t="s">
        <v>35</v>
      </c>
      <c r="O417" s="90" t="s">
        <v>483</v>
      </c>
      <c r="P417" s="228" t="s">
        <v>484</v>
      </c>
      <c r="Q417" s="231">
        <v>2014</v>
      </c>
      <c r="R417" s="90">
        <v>210</v>
      </c>
      <c r="S417" s="236">
        <v>210</v>
      </c>
      <c r="T417" s="241">
        <v>382.5</v>
      </c>
      <c r="U417" s="244">
        <v>313.89999999999998</v>
      </c>
      <c r="V417" s="244">
        <f t="shared" si="1"/>
        <v>68.600000000000023</v>
      </c>
      <c r="W417" s="90" t="s">
        <v>439</v>
      </c>
      <c r="X417" s="90">
        <v>2018</v>
      </c>
    </row>
    <row r="418" spans="1:24" x14ac:dyDescent="0.3">
      <c r="A418" s="227">
        <v>350</v>
      </c>
      <c r="B418" s="90" t="s">
        <v>328</v>
      </c>
      <c r="C418" s="90">
        <v>949300</v>
      </c>
      <c r="D418" s="90" t="s">
        <v>331</v>
      </c>
      <c r="E418" s="90">
        <v>98</v>
      </c>
      <c r="F418" s="90" t="s">
        <v>92</v>
      </c>
      <c r="G418" s="90"/>
      <c r="H418" s="90">
        <v>75731230</v>
      </c>
      <c r="I418" s="90"/>
      <c r="J418" s="90" t="s">
        <v>389</v>
      </c>
      <c r="K418" s="90"/>
      <c r="L418" s="90">
        <v>99468287</v>
      </c>
      <c r="M418" s="90" t="s">
        <v>434</v>
      </c>
      <c r="N418" s="90" t="s">
        <v>446</v>
      </c>
      <c r="O418" s="90" t="s">
        <v>483</v>
      </c>
      <c r="P418" s="228" t="s">
        <v>484</v>
      </c>
      <c r="Q418" s="231">
        <v>2018</v>
      </c>
      <c r="R418" s="90">
        <v>257</v>
      </c>
      <c r="S418" s="236">
        <v>257</v>
      </c>
      <c r="T418" s="241">
        <v>0</v>
      </c>
      <c r="U418" s="244">
        <v>0</v>
      </c>
      <c r="V418" s="244">
        <f t="shared" si="1"/>
        <v>0</v>
      </c>
      <c r="W418" s="90" t="s">
        <v>439</v>
      </c>
      <c r="X418" s="90">
        <v>2018</v>
      </c>
    </row>
    <row r="419" spans="1:24" x14ac:dyDescent="0.3">
      <c r="A419">
        <v>7</v>
      </c>
      <c r="B419" t="s">
        <v>482</v>
      </c>
      <c r="C419">
        <v>298672</v>
      </c>
      <c r="D419" t="s">
        <v>52</v>
      </c>
      <c r="E419">
        <v>71</v>
      </c>
      <c r="F419" t="s">
        <v>53</v>
      </c>
      <c r="N419" t="s">
        <v>73</v>
      </c>
      <c r="O419" t="s">
        <v>483</v>
      </c>
      <c r="P419" t="s">
        <v>484</v>
      </c>
      <c r="Q419" s="89">
        <v>2018</v>
      </c>
      <c r="R419" s="102">
        <v>120</v>
      </c>
      <c r="S419" s="103">
        <v>120</v>
      </c>
      <c r="T419">
        <v>30.439</v>
      </c>
      <c r="U419">
        <v>12.96</v>
      </c>
      <c r="V419" s="30">
        <v>17.478999999999999</v>
      </c>
      <c r="W419" t="s">
        <v>439</v>
      </c>
      <c r="X419">
        <v>2019</v>
      </c>
    </row>
    <row r="420" spans="1:24" x14ac:dyDescent="0.3">
      <c r="A420">
        <v>13</v>
      </c>
      <c r="B420" t="s">
        <v>290</v>
      </c>
      <c r="C420">
        <v>322296</v>
      </c>
      <c r="D420" t="s">
        <v>57</v>
      </c>
      <c r="E420">
        <v>73</v>
      </c>
      <c r="F420" t="s">
        <v>53</v>
      </c>
      <c r="N420" t="s">
        <v>730</v>
      </c>
      <c r="O420" t="s">
        <v>483</v>
      </c>
      <c r="P420" t="s">
        <v>484</v>
      </c>
      <c r="Q420" s="89">
        <v>2017</v>
      </c>
      <c r="R420" s="102">
        <v>39.875</v>
      </c>
      <c r="S420" s="103">
        <v>39.875</v>
      </c>
      <c r="T420">
        <v>56.87</v>
      </c>
      <c r="U420">
        <v>0</v>
      </c>
      <c r="V420" s="30">
        <v>56.87</v>
      </c>
      <c r="W420" t="s">
        <v>439</v>
      </c>
      <c r="X420">
        <v>2019</v>
      </c>
    </row>
    <row r="421" spans="1:24" x14ac:dyDescent="0.3">
      <c r="A421">
        <v>14</v>
      </c>
      <c r="B421" t="s">
        <v>488</v>
      </c>
      <c r="C421">
        <v>390110</v>
      </c>
      <c r="D421" t="s">
        <v>147</v>
      </c>
      <c r="E421">
        <v>78</v>
      </c>
      <c r="F421" t="s">
        <v>53</v>
      </c>
      <c r="N421" t="s">
        <v>730</v>
      </c>
      <c r="O421" t="s">
        <v>483</v>
      </c>
      <c r="P421" t="s">
        <v>484</v>
      </c>
      <c r="Q421" s="89">
        <v>2019</v>
      </c>
      <c r="R421" s="102">
        <v>235</v>
      </c>
      <c r="S421" s="103">
        <v>235</v>
      </c>
      <c r="T421">
        <v>160</v>
      </c>
      <c r="U421">
        <v>160</v>
      </c>
      <c r="V421" s="30">
        <v>0</v>
      </c>
      <c r="W421" t="s">
        <v>439</v>
      </c>
      <c r="X421">
        <v>2019</v>
      </c>
    </row>
    <row r="422" spans="1:24" x14ac:dyDescent="0.3">
      <c r="A422">
        <v>16</v>
      </c>
      <c r="B422" t="s">
        <v>489</v>
      </c>
      <c r="C422">
        <v>399660</v>
      </c>
      <c r="D422" t="s">
        <v>147</v>
      </c>
      <c r="E422">
        <v>78</v>
      </c>
      <c r="F422" t="s">
        <v>53</v>
      </c>
      <c r="N422" t="s">
        <v>35</v>
      </c>
      <c r="O422" t="s">
        <v>483</v>
      </c>
      <c r="P422" t="s">
        <v>484</v>
      </c>
      <c r="Q422" s="89">
        <v>2018</v>
      </c>
      <c r="R422" s="102">
        <v>220</v>
      </c>
      <c r="S422" s="103">
        <v>220</v>
      </c>
      <c r="T422">
        <v>0</v>
      </c>
      <c r="U422">
        <v>0</v>
      </c>
      <c r="V422" s="30">
        <v>0</v>
      </c>
      <c r="W422" t="s">
        <v>439</v>
      </c>
      <c r="X422">
        <v>2019</v>
      </c>
    </row>
    <row r="423" spans="1:24" x14ac:dyDescent="0.3">
      <c r="A423">
        <v>23</v>
      </c>
      <c r="B423" t="s">
        <v>492</v>
      </c>
      <c r="C423">
        <v>356031</v>
      </c>
      <c r="D423" t="s">
        <v>101</v>
      </c>
      <c r="E423">
        <v>77</v>
      </c>
      <c r="F423" t="s">
        <v>53</v>
      </c>
      <c r="N423" t="s">
        <v>79</v>
      </c>
      <c r="O423" t="s">
        <v>483</v>
      </c>
      <c r="P423" t="s">
        <v>484</v>
      </c>
      <c r="Q423" s="89">
        <v>2018</v>
      </c>
      <c r="R423" s="102">
        <v>37.5</v>
      </c>
      <c r="S423" s="103">
        <v>37.5</v>
      </c>
      <c r="T423">
        <v>0</v>
      </c>
      <c r="U423">
        <v>0</v>
      </c>
      <c r="V423" s="30">
        <v>0</v>
      </c>
      <c r="W423" t="s">
        <v>439</v>
      </c>
      <c r="X423">
        <v>2019</v>
      </c>
    </row>
    <row r="424" spans="1:24" x14ac:dyDescent="0.3">
      <c r="A424">
        <v>24</v>
      </c>
      <c r="B424" t="s">
        <v>493</v>
      </c>
      <c r="C424">
        <v>358151</v>
      </c>
      <c r="D424" t="s">
        <v>101</v>
      </c>
      <c r="E424">
        <v>77</v>
      </c>
      <c r="F424" t="s">
        <v>53</v>
      </c>
      <c r="N424" t="s">
        <v>35</v>
      </c>
      <c r="O424" t="s">
        <v>483</v>
      </c>
      <c r="P424" t="s">
        <v>484</v>
      </c>
      <c r="Q424" s="89">
        <v>2018</v>
      </c>
      <c r="R424" s="102">
        <v>19.5</v>
      </c>
      <c r="S424" s="103">
        <v>19.5</v>
      </c>
      <c r="T424">
        <v>31.2</v>
      </c>
      <c r="U424">
        <v>11.3</v>
      </c>
      <c r="V424" s="30">
        <v>19.899999999999999</v>
      </c>
      <c r="W424" t="s">
        <v>439</v>
      </c>
      <c r="X424">
        <v>2019</v>
      </c>
    </row>
    <row r="425" spans="1:24" x14ac:dyDescent="0.3">
      <c r="A425">
        <v>25</v>
      </c>
      <c r="B425" t="s">
        <v>494</v>
      </c>
      <c r="C425">
        <v>369005</v>
      </c>
      <c r="D425" t="s">
        <v>101</v>
      </c>
      <c r="E425">
        <v>77</v>
      </c>
      <c r="F425" t="s">
        <v>53</v>
      </c>
      <c r="N425" t="s">
        <v>59</v>
      </c>
      <c r="O425" t="s">
        <v>483</v>
      </c>
      <c r="P425" t="s">
        <v>484</v>
      </c>
      <c r="Q425" s="89">
        <v>2019</v>
      </c>
      <c r="R425" s="102">
        <v>149.81</v>
      </c>
      <c r="S425" s="103">
        <v>149.81</v>
      </c>
      <c r="T425">
        <v>152.56</v>
      </c>
      <c r="U425">
        <v>152.56</v>
      </c>
      <c r="V425" s="30">
        <v>0</v>
      </c>
      <c r="W425" t="s">
        <v>439</v>
      </c>
      <c r="X425">
        <v>2019</v>
      </c>
    </row>
    <row r="426" spans="1:24" x14ac:dyDescent="0.3">
      <c r="A426">
        <v>27</v>
      </c>
      <c r="B426" t="s">
        <v>495</v>
      </c>
      <c r="C426">
        <v>369025</v>
      </c>
      <c r="D426" t="s">
        <v>101</v>
      </c>
      <c r="E426">
        <v>77</v>
      </c>
      <c r="F426" t="s">
        <v>53</v>
      </c>
      <c r="N426" t="s">
        <v>35</v>
      </c>
      <c r="O426" t="s">
        <v>483</v>
      </c>
      <c r="P426" t="s">
        <v>484</v>
      </c>
      <c r="Q426" s="89">
        <v>2017</v>
      </c>
      <c r="R426" s="102">
        <v>40</v>
      </c>
      <c r="S426" s="103">
        <v>40</v>
      </c>
      <c r="T426">
        <v>192.08</v>
      </c>
      <c r="U426">
        <v>153.66</v>
      </c>
      <c r="V426" s="30">
        <v>38.420000000000016</v>
      </c>
      <c r="W426" t="s">
        <v>439</v>
      </c>
      <c r="X426">
        <v>2019</v>
      </c>
    </row>
    <row r="427" spans="1:24" x14ac:dyDescent="0.3">
      <c r="A427">
        <v>29</v>
      </c>
      <c r="B427" t="s">
        <v>496</v>
      </c>
      <c r="C427">
        <v>429286</v>
      </c>
      <c r="D427" t="s">
        <v>497</v>
      </c>
      <c r="E427">
        <v>74</v>
      </c>
      <c r="F427" t="s">
        <v>131</v>
      </c>
      <c r="N427" t="s">
        <v>35</v>
      </c>
      <c r="O427" t="s">
        <v>483</v>
      </c>
      <c r="P427" t="s">
        <v>484</v>
      </c>
      <c r="Q427" s="89">
        <v>2019</v>
      </c>
      <c r="R427" s="102">
        <v>45.6</v>
      </c>
      <c r="S427" s="103">
        <v>45.6</v>
      </c>
      <c r="T427">
        <v>44</v>
      </c>
      <c r="U427">
        <v>29</v>
      </c>
      <c r="V427" s="30">
        <v>15</v>
      </c>
      <c r="W427" t="s">
        <v>439</v>
      </c>
      <c r="X427">
        <v>2019</v>
      </c>
    </row>
    <row r="428" spans="1:24" x14ac:dyDescent="0.3">
      <c r="A428">
        <v>40</v>
      </c>
      <c r="B428" t="s">
        <v>501</v>
      </c>
      <c r="C428">
        <v>456050</v>
      </c>
      <c r="D428" t="s">
        <v>500</v>
      </c>
      <c r="F428" t="s">
        <v>131</v>
      </c>
      <c r="N428" t="s">
        <v>59</v>
      </c>
      <c r="O428" t="s">
        <v>483</v>
      </c>
      <c r="P428" t="s">
        <v>484</v>
      </c>
      <c r="Q428" s="89">
        <v>2019</v>
      </c>
      <c r="R428" s="102">
        <v>41</v>
      </c>
      <c r="S428" s="103">
        <v>41</v>
      </c>
      <c r="T428">
        <v>0</v>
      </c>
      <c r="U428">
        <v>0</v>
      </c>
      <c r="V428" s="30">
        <v>0</v>
      </c>
      <c r="W428" t="s">
        <v>439</v>
      </c>
      <c r="X428">
        <v>2019</v>
      </c>
    </row>
    <row r="429" spans="1:24" x14ac:dyDescent="0.3">
      <c r="A429">
        <v>41</v>
      </c>
      <c r="B429" t="s">
        <v>502</v>
      </c>
      <c r="C429">
        <v>528676</v>
      </c>
      <c r="D429" t="s">
        <v>330</v>
      </c>
      <c r="E429">
        <v>72</v>
      </c>
      <c r="F429" t="s">
        <v>131</v>
      </c>
      <c r="N429" t="s">
        <v>35</v>
      </c>
      <c r="O429" t="s">
        <v>483</v>
      </c>
      <c r="P429" t="s">
        <v>484</v>
      </c>
      <c r="Q429" s="89">
        <v>2018</v>
      </c>
      <c r="R429" s="102">
        <v>274.27</v>
      </c>
      <c r="S429" s="103">
        <v>274.27</v>
      </c>
      <c r="T429">
        <v>612.95899999999995</v>
      </c>
      <c r="U429">
        <v>445.31599999999997</v>
      </c>
      <c r="V429" s="30">
        <v>167.64299999999997</v>
      </c>
      <c r="W429" t="s">
        <v>439</v>
      </c>
      <c r="X429">
        <v>2019</v>
      </c>
    </row>
    <row r="430" spans="1:24" x14ac:dyDescent="0.3">
      <c r="A430">
        <v>42</v>
      </c>
      <c r="B430" t="s">
        <v>503</v>
      </c>
      <c r="C430">
        <v>504065</v>
      </c>
      <c r="D430" t="s">
        <v>330</v>
      </c>
      <c r="E430">
        <v>72</v>
      </c>
      <c r="F430" t="s">
        <v>131</v>
      </c>
      <c r="N430" t="s">
        <v>42</v>
      </c>
      <c r="O430" t="s">
        <v>483</v>
      </c>
      <c r="P430" t="s">
        <v>484</v>
      </c>
      <c r="Q430" s="89">
        <v>2016</v>
      </c>
      <c r="R430" s="102">
        <v>35</v>
      </c>
      <c r="S430" s="103">
        <v>35</v>
      </c>
      <c r="T430">
        <v>38.229999999999997</v>
      </c>
      <c r="U430">
        <v>26.69</v>
      </c>
      <c r="V430" s="30">
        <v>11.539999999999996</v>
      </c>
      <c r="W430" t="s">
        <v>439</v>
      </c>
      <c r="X430">
        <v>2019</v>
      </c>
    </row>
    <row r="431" spans="1:24" x14ac:dyDescent="0.3">
      <c r="A431">
        <v>48</v>
      </c>
      <c r="B431" t="s">
        <v>505</v>
      </c>
      <c r="C431">
        <v>216116</v>
      </c>
      <c r="D431" t="s">
        <v>39</v>
      </c>
      <c r="E431">
        <v>60</v>
      </c>
      <c r="F431" t="s">
        <v>40</v>
      </c>
      <c r="N431" t="s">
        <v>42</v>
      </c>
      <c r="O431" t="s">
        <v>483</v>
      </c>
      <c r="P431" t="s">
        <v>484</v>
      </c>
      <c r="Q431" s="89">
        <v>2018</v>
      </c>
      <c r="R431" s="102">
        <v>47.08</v>
      </c>
      <c r="S431" s="103">
        <v>47.08</v>
      </c>
      <c r="T431">
        <v>65.319000000000003</v>
      </c>
      <c r="U431">
        <v>1</v>
      </c>
      <c r="V431" s="30">
        <v>64.319000000000003</v>
      </c>
      <c r="W431" t="s">
        <v>439</v>
      </c>
      <c r="X431">
        <v>2019</v>
      </c>
    </row>
    <row r="432" spans="1:24" x14ac:dyDescent="0.3">
      <c r="A432">
        <v>49</v>
      </c>
      <c r="B432" t="s">
        <v>506</v>
      </c>
      <c r="C432">
        <v>397600</v>
      </c>
      <c r="D432" t="s">
        <v>147</v>
      </c>
      <c r="E432">
        <v>78</v>
      </c>
      <c r="F432" t="s">
        <v>53</v>
      </c>
      <c r="N432" t="s">
        <v>42</v>
      </c>
      <c r="O432" t="s">
        <v>483</v>
      </c>
      <c r="P432" t="s">
        <v>484</v>
      </c>
      <c r="Q432" s="89">
        <v>2018</v>
      </c>
      <c r="R432" s="102">
        <v>36.6</v>
      </c>
      <c r="S432" s="103">
        <v>36.6</v>
      </c>
      <c r="T432">
        <v>28.61</v>
      </c>
      <c r="U432">
        <v>1</v>
      </c>
      <c r="V432" s="30">
        <v>27.61</v>
      </c>
      <c r="W432" t="s">
        <v>439</v>
      </c>
      <c r="X432">
        <v>2019</v>
      </c>
    </row>
    <row r="433" spans="1:24" x14ac:dyDescent="0.3">
      <c r="A433">
        <v>50</v>
      </c>
      <c r="B433" t="s">
        <v>507</v>
      </c>
      <c r="C433">
        <v>668019</v>
      </c>
      <c r="D433" t="s">
        <v>71</v>
      </c>
      <c r="E433">
        <v>82</v>
      </c>
      <c r="F433" t="s">
        <v>64</v>
      </c>
      <c r="N433" t="s">
        <v>42</v>
      </c>
      <c r="O433" t="s">
        <v>483</v>
      </c>
      <c r="P433" t="s">
        <v>484</v>
      </c>
      <c r="Q433" s="89">
        <v>2018</v>
      </c>
      <c r="R433" s="102">
        <v>62.7</v>
      </c>
      <c r="S433" s="103">
        <v>62.7</v>
      </c>
      <c r="T433">
        <v>86.313999999999993</v>
      </c>
      <c r="U433">
        <v>1</v>
      </c>
      <c r="V433" s="30">
        <v>85.313999999999993</v>
      </c>
      <c r="W433" t="s">
        <v>439</v>
      </c>
      <c r="X433">
        <v>2019</v>
      </c>
    </row>
    <row r="434" spans="1:24" x14ac:dyDescent="0.3">
      <c r="A434">
        <v>51</v>
      </c>
      <c r="B434" t="s">
        <v>508</v>
      </c>
      <c r="C434">
        <v>584247</v>
      </c>
      <c r="D434" t="s">
        <v>67</v>
      </c>
      <c r="E434">
        <v>81</v>
      </c>
      <c r="F434" t="s">
        <v>64</v>
      </c>
      <c r="N434" t="s">
        <v>42</v>
      </c>
      <c r="O434" t="s">
        <v>483</v>
      </c>
      <c r="P434" t="s">
        <v>484</v>
      </c>
      <c r="Q434" s="89">
        <v>2019</v>
      </c>
      <c r="R434" s="102">
        <v>67.78</v>
      </c>
      <c r="S434" s="103">
        <v>67.78</v>
      </c>
      <c r="T434">
        <v>55.433</v>
      </c>
      <c r="U434">
        <v>1</v>
      </c>
      <c r="V434" s="30">
        <v>54.433</v>
      </c>
      <c r="W434" t="s">
        <v>439</v>
      </c>
      <c r="X434">
        <v>2019</v>
      </c>
    </row>
    <row r="435" spans="1:24" x14ac:dyDescent="0.3">
      <c r="A435">
        <v>59</v>
      </c>
      <c r="B435" t="s">
        <v>509</v>
      </c>
      <c r="C435">
        <v>36830</v>
      </c>
      <c r="D435" t="s">
        <v>39</v>
      </c>
      <c r="E435">
        <v>60</v>
      </c>
      <c r="F435" t="s">
        <v>40</v>
      </c>
      <c r="N435" t="s">
        <v>42</v>
      </c>
      <c r="O435" t="s">
        <v>483</v>
      </c>
      <c r="P435" t="s">
        <v>484</v>
      </c>
      <c r="Q435" s="89">
        <v>2019</v>
      </c>
      <c r="R435" s="102">
        <v>6</v>
      </c>
      <c r="S435" s="103">
        <v>6</v>
      </c>
      <c r="T435">
        <v>1.5</v>
      </c>
      <c r="U435">
        <v>1</v>
      </c>
      <c r="V435" s="30">
        <v>0.5</v>
      </c>
      <c r="W435" t="s">
        <v>439</v>
      </c>
      <c r="X435">
        <v>2019</v>
      </c>
    </row>
    <row r="436" spans="1:24" x14ac:dyDescent="0.3">
      <c r="A436">
        <v>61</v>
      </c>
      <c r="B436" t="s">
        <v>511</v>
      </c>
      <c r="C436">
        <v>226530</v>
      </c>
      <c r="D436" t="s">
        <v>48</v>
      </c>
      <c r="E436">
        <v>69</v>
      </c>
      <c r="F436" t="s">
        <v>40</v>
      </c>
      <c r="N436" t="s">
        <v>42</v>
      </c>
      <c r="O436" t="s">
        <v>483</v>
      </c>
      <c r="P436" t="s">
        <v>484</v>
      </c>
      <c r="Q436" s="89">
        <v>2015</v>
      </c>
      <c r="R436" s="102">
        <v>10</v>
      </c>
      <c r="S436" s="103">
        <v>10</v>
      </c>
      <c r="T436">
        <v>0</v>
      </c>
      <c r="U436">
        <v>0</v>
      </c>
      <c r="V436" s="30">
        <v>0</v>
      </c>
      <c r="W436" t="s">
        <v>439</v>
      </c>
      <c r="X436">
        <v>2019</v>
      </c>
    </row>
    <row r="437" spans="1:24" x14ac:dyDescent="0.3">
      <c r="A437">
        <v>64</v>
      </c>
      <c r="B437" t="s">
        <v>513</v>
      </c>
      <c r="C437">
        <v>178800</v>
      </c>
      <c r="D437" t="s">
        <v>514</v>
      </c>
      <c r="F437" t="s">
        <v>40</v>
      </c>
      <c r="N437" t="s">
        <v>35</v>
      </c>
      <c r="O437" t="s">
        <v>483</v>
      </c>
      <c r="P437" t="s">
        <v>484</v>
      </c>
      <c r="Q437" s="89">
        <v>2016</v>
      </c>
      <c r="R437" s="102">
        <v>150.75</v>
      </c>
      <c r="S437" s="103">
        <v>150.75</v>
      </c>
      <c r="T437">
        <v>0</v>
      </c>
      <c r="U437">
        <v>0</v>
      </c>
      <c r="V437" s="30">
        <v>0</v>
      </c>
      <c r="W437" t="s">
        <v>439</v>
      </c>
      <c r="X437">
        <v>2019</v>
      </c>
    </row>
    <row r="438" spans="1:24" x14ac:dyDescent="0.3">
      <c r="A438">
        <v>65</v>
      </c>
      <c r="B438" t="s">
        <v>515</v>
      </c>
      <c r="C438">
        <v>618341</v>
      </c>
      <c r="D438" t="s">
        <v>63</v>
      </c>
      <c r="E438">
        <v>80</v>
      </c>
      <c r="F438" t="s">
        <v>64</v>
      </c>
      <c r="N438" t="s">
        <v>42</v>
      </c>
      <c r="O438" t="s">
        <v>483</v>
      </c>
      <c r="P438" t="s">
        <v>484</v>
      </c>
      <c r="Q438" s="89">
        <v>2014</v>
      </c>
      <c r="R438" s="102">
        <v>6</v>
      </c>
      <c r="S438" s="103">
        <v>6</v>
      </c>
      <c r="T438">
        <v>5.2</v>
      </c>
      <c r="U438">
        <v>4.2</v>
      </c>
      <c r="V438" s="30">
        <v>1</v>
      </c>
      <c r="W438" t="s">
        <v>439</v>
      </c>
      <c r="X438">
        <v>2019</v>
      </c>
    </row>
    <row r="439" spans="1:24" x14ac:dyDescent="0.3">
      <c r="A439">
        <v>67</v>
      </c>
      <c r="B439" t="s">
        <v>516</v>
      </c>
      <c r="C439">
        <v>668018</v>
      </c>
      <c r="D439" t="s">
        <v>71</v>
      </c>
      <c r="E439">
        <v>82</v>
      </c>
      <c r="F439" t="s">
        <v>64</v>
      </c>
      <c r="N439" t="s">
        <v>42</v>
      </c>
      <c r="O439" t="s">
        <v>483</v>
      </c>
      <c r="P439" t="s">
        <v>484</v>
      </c>
      <c r="Q439" s="89">
        <v>2012</v>
      </c>
      <c r="R439" s="102">
        <v>6.9</v>
      </c>
      <c r="S439" s="103">
        <v>6.9</v>
      </c>
      <c r="T439">
        <v>6.5</v>
      </c>
      <c r="U439">
        <v>5</v>
      </c>
      <c r="V439" s="30">
        <v>1.5</v>
      </c>
      <c r="W439" t="s">
        <v>439</v>
      </c>
      <c r="X439">
        <v>2019</v>
      </c>
    </row>
    <row r="440" spans="1:24" x14ac:dyDescent="0.3">
      <c r="A440">
        <v>70</v>
      </c>
      <c r="B440" t="s">
        <v>519</v>
      </c>
      <c r="C440">
        <v>545090</v>
      </c>
      <c r="D440" t="s">
        <v>518</v>
      </c>
      <c r="F440" t="s">
        <v>64</v>
      </c>
      <c r="N440" t="s">
        <v>42</v>
      </c>
      <c r="O440" t="s">
        <v>483</v>
      </c>
      <c r="P440" t="s">
        <v>484</v>
      </c>
      <c r="Q440" s="89">
        <v>2013</v>
      </c>
      <c r="R440" s="102">
        <v>6.5</v>
      </c>
      <c r="S440" s="103">
        <v>6.5</v>
      </c>
      <c r="T440">
        <v>0</v>
      </c>
      <c r="U440">
        <v>0</v>
      </c>
      <c r="V440" s="30">
        <v>0</v>
      </c>
      <c r="W440" t="s">
        <v>439</v>
      </c>
      <c r="X440">
        <v>2019</v>
      </c>
    </row>
    <row r="441" spans="1:24" x14ac:dyDescent="0.3">
      <c r="A441">
        <v>71</v>
      </c>
      <c r="B441" t="s">
        <v>520</v>
      </c>
      <c r="C441">
        <v>548460</v>
      </c>
      <c r="D441" t="s">
        <v>518</v>
      </c>
      <c r="F441" t="s">
        <v>64</v>
      </c>
      <c r="N441" t="s">
        <v>79</v>
      </c>
      <c r="O441" t="s">
        <v>483</v>
      </c>
      <c r="P441" t="s">
        <v>484</v>
      </c>
      <c r="Q441" s="89">
        <v>2014</v>
      </c>
      <c r="R441" s="102">
        <v>68</v>
      </c>
      <c r="S441" s="103">
        <v>68</v>
      </c>
      <c r="T441">
        <v>0</v>
      </c>
      <c r="U441">
        <v>0</v>
      </c>
      <c r="V441" s="30">
        <v>0</v>
      </c>
      <c r="W441" t="s">
        <v>439</v>
      </c>
      <c r="X441">
        <v>2019</v>
      </c>
    </row>
    <row r="442" spans="1:24" x14ac:dyDescent="0.3">
      <c r="A442">
        <v>74</v>
      </c>
      <c r="B442" t="s">
        <v>521</v>
      </c>
      <c r="C442">
        <v>537800</v>
      </c>
      <c r="D442" t="s">
        <v>518</v>
      </c>
      <c r="F442" t="s">
        <v>64</v>
      </c>
      <c r="N442" t="s">
        <v>42</v>
      </c>
      <c r="O442" t="s">
        <v>483</v>
      </c>
      <c r="P442" t="s">
        <v>484</v>
      </c>
      <c r="Q442" s="89">
        <v>2016</v>
      </c>
      <c r="R442" s="102">
        <v>21</v>
      </c>
      <c r="S442" s="103">
        <v>21</v>
      </c>
      <c r="T442">
        <v>14.5</v>
      </c>
      <c r="U442">
        <v>2.9</v>
      </c>
      <c r="V442" s="30">
        <v>11.6</v>
      </c>
      <c r="W442" t="s">
        <v>439</v>
      </c>
      <c r="X442">
        <v>2019</v>
      </c>
    </row>
    <row r="443" spans="1:24" x14ac:dyDescent="0.3">
      <c r="A443">
        <v>76</v>
      </c>
      <c r="B443" t="s">
        <v>522</v>
      </c>
      <c r="C443">
        <v>542155</v>
      </c>
      <c r="D443" t="s">
        <v>518</v>
      </c>
      <c r="F443" t="s">
        <v>64</v>
      </c>
      <c r="N443" t="s">
        <v>42</v>
      </c>
      <c r="O443" t="s">
        <v>483</v>
      </c>
      <c r="P443" t="s">
        <v>484</v>
      </c>
      <c r="Q443" s="89">
        <v>2019</v>
      </c>
      <c r="R443" s="102">
        <v>10</v>
      </c>
      <c r="S443" s="103">
        <v>10</v>
      </c>
      <c r="T443">
        <v>10.7</v>
      </c>
      <c r="U443">
        <v>10.7</v>
      </c>
      <c r="V443" s="30">
        <v>0</v>
      </c>
      <c r="W443" t="s">
        <v>439</v>
      </c>
      <c r="X443">
        <v>2019</v>
      </c>
    </row>
    <row r="444" spans="1:24" x14ac:dyDescent="0.3">
      <c r="A444">
        <v>81</v>
      </c>
      <c r="B444" t="s">
        <v>526</v>
      </c>
      <c r="C444">
        <v>574145</v>
      </c>
      <c r="D444" t="s">
        <v>63</v>
      </c>
      <c r="E444">
        <v>80</v>
      </c>
      <c r="F444" t="s">
        <v>64</v>
      </c>
      <c r="N444" t="s">
        <v>79</v>
      </c>
      <c r="O444" t="s">
        <v>483</v>
      </c>
      <c r="P444" t="s">
        <v>484</v>
      </c>
      <c r="Q444" s="89">
        <v>2017</v>
      </c>
      <c r="R444" s="102">
        <v>148</v>
      </c>
      <c r="S444" s="103">
        <v>148</v>
      </c>
      <c r="T444">
        <v>244.3</v>
      </c>
      <c r="U444">
        <v>236.17</v>
      </c>
      <c r="V444" s="30">
        <v>8.1300000000000239</v>
      </c>
      <c r="W444" t="s">
        <v>439</v>
      </c>
      <c r="X444">
        <v>2019</v>
      </c>
    </row>
    <row r="445" spans="1:24" x14ac:dyDescent="0.3">
      <c r="A445">
        <v>82</v>
      </c>
      <c r="B445" t="s">
        <v>527</v>
      </c>
      <c r="C445">
        <v>566737</v>
      </c>
      <c r="D445" t="s">
        <v>63</v>
      </c>
      <c r="E445">
        <v>80</v>
      </c>
      <c r="F445" t="s">
        <v>64</v>
      </c>
      <c r="N445" t="s">
        <v>730</v>
      </c>
      <c r="O445" t="s">
        <v>483</v>
      </c>
      <c r="P445" t="s">
        <v>484</v>
      </c>
      <c r="Q445" s="89">
        <v>2012</v>
      </c>
      <c r="R445" s="102">
        <v>50</v>
      </c>
      <c r="S445" s="103">
        <v>50</v>
      </c>
      <c r="T445">
        <v>0</v>
      </c>
      <c r="U445">
        <v>0</v>
      </c>
      <c r="V445" s="30">
        <v>0</v>
      </c>
      <c r="W445" t="s">
        <v>439</v>
      </c>
      <c r="X445">
        <v>2019</v>
      </c>
    </row>
    <row r="446" spans="1:24" x14ac:dyDescent="0.3">
      <c r="A446">
        <v>85</v>
      </c>
      <c r="B446" t="s">
        <v>528</v>
      </c>
      <c r="C446">
        <v>597002</v>
      </c>
      <c r="D446" t="s">
        <v>67</v>
      </c>
      <c r="E446">
        <v>81</v>
      </c>
      <c r="F446" t="s">
        <v>64</v>
      </c>
      <c r="N446" t="s">
        <v>730</v>
      </c>
      <c r="O446" t="s">
        <v>483</v>
      </c>
      <c r="P446" t="s">
        <v>484</v>
      </c>
      <c r="Q446" s="89">
        <v>2017</v>
      </c>
      <c r="R446" s="102">
        <v>85</v>
      </c>
      <c r="S446" s="103">
        <v>85</v>
      </c>
      <c r="T446">
        <v>0</v>
      </c>
      <c r="U446">
        <v>0</v>
      </c>
      <c r="V446" s="30">
        <v>0</v>
      </c>
      <c r="W446" t="s">
        <v>439</v>
      </c>
      <c r="X446">
        <v>2019</v>
      </c>
    </row>
    <row r="447" spans="1:24" x14ac:dyDescent="0.3">
      <c r="A447">
        <v>86</v>
      </c>
      <c r="B447" t="s">
        <v>529</v>
      </c>
      <c r="C447">
        <v>599005</v>
      </c>
      <c r="D447" t="s">
        <v>67</v>
      </c>
      <c r="E447">
        <v>81</v>
      </c>
      <c r="F447" t="s">
        <v>64</v>
      </c>
      <c r="N447" t="s">
        <v>42</v>
      </c>
      <c r="O447" t="s">
        <v>483</v>
      </c>
      <c r="P447" t="s">
        <v>484</v>
      </c>
      <c r="Q447" s="89">
        <v>2016</v>
      </c>
      <c r="R447" s="102">
        <v>22</v>
      </c>
      <c r="S447" s="103">
        <v>22</v>
      </c>
      <c r="T447">
        <v>19.84</v>
      </c>
      <c r="U447">
        <v>19.84</v>
      </c>
      <c r="V447" s="30">
        <v>0</v>
      </c>
      <c r="W447" t="s">
        <v>439</v>
      </c>
      <c r="X447">
        <v>2019</v>
      </c>
    </row>
    <row r="448" spans="1:24" x14ac:dyDescent="0.3">
      <c r="A448">
        <v>88</v>
      </c>
      <c r="B448" t="s">
        <v>530</v>
      </c>
      <c r="C448">
        <v>641520</v>
      </c>
      <c r="D448" t="s">
        <v>71</v>
      </c>
      <c r="E448">
        <v>82</v>
      </c>
      <c r="F448" t="s">
        <v>64</v>
      </c>
      <c r="N448" t="s">
        <v>42</v>
      </c>
      <c r="O448" t="s">
        <v>483</v>
      </c>
      <c r="P448" t="s">
        <v>484</v>
      </c>
      <c r="Q448" s="89">
        <v>2016</v>
      </c>
      <c r="R448" s="102">
        <v>25</v>
      </c>
      <c r="S448" s="103">
        <v>25</v>
      </c>
      <c r="T448">
        <v>0</v>
      </c>
      <c r="U448">
        <v>0</v>
      </c>
      <c r="V448" s="30">
        <v>0</v>
      </c>
      <c r="W448" t="s">
        <v>439</v>
      </c>
      <c r="X448">
        <v>2019</v>
      </c>
    </row>
    <row r="449" spans="1:24" x14ac:dyDescent="0.3">
      <c r="A449">
        <v>92</v>
      </c>
      <c r="B449" t="s">
        <v>532</v>
      </c>
      <c r="C449">
        <v>696450</v>
      </c>
      <c r="D449" t="s">
        <v>533</v>
      </c>
      <c r="F449" t="s">
        <v>64</v>
      </c>
      <c r="N449" t="s">
        <v>42</v>
      </c>
      <c r="O449" t="s">
        <v>483</v>
      </c>
      <c r="P449" t="s">
        <v>484</v>
      </c>
      <c r="Q449" s="89">
        <v>2018</v>
      </c>
      <c r="R449" s="102">
        <v>25</v>
      </c>
      <c r="S449" s="103">
        <v>25</v>
      </c>
      <c r="T449">
        <v>53.54</v>
      </c>
      <c r="U449">
        <v>53.54</v>
      </c>
      <c r="V449" s="30">
        <v>0</v>
      </c>
      <c r="W449" t="s">
        <v>439</v>
      </c>
      <c r="X449">
        <v>2019</v>
      </c>
    </row>
    <row r="450" spans="1:24" x14ac:dyDescent="0.3">
      <c r="A450">
        <v>94</v>
      </c>
      <c r="B450" t="s">
        <v>534</v>
      </c>
      <c r="C450">
        <v>690200</v>
      </c>
      <c r="D450" t="s">
        <v>533</v>
      </c>
      <c r="F450" t="s">
        <v>64</v>
      </c>
      <c r="N450" t="s">
        <v>42</v>
      </c>
      <c r="O450" t="s">
        <v>483</v>
      </c>
      <c r="P450" t="s">
        <v>484</v>
      </c>
      <c r="Q450" s="89">
        <v>2014</v>
      </c>
      <c r="R450" s="102">
        <v>25.6</v>
      </c>
      <c r="S450" s="103">
        <v>25.6</v>
      </c>
      <c r="T450">
        <v>0</v>
      </c>
      <c r="U450">
        <v>0</v>
      </c>
      <c r="V450" s="30">
        <v>0</v>
      </c>
      <c r="W450" t="s">
        <v>439</v>
      </c>
      <c r="X450">
        <v>2019</v>
      </c>
    </row>
    <row r="451" spans="1:24" x14ac:dyDescent="0.3">
      <c r="A451">
        <v>95</v>
      </c>
      <c r="B451" t="s">
        <v>535</v>
      </c>
      <c r="C451">
        <v>693780</v>
      </c>
      <c r="D451" t="s">
        <v>113</v>
      </c>
      <c r="F451" t="s">
        <v>64</v>
      </c>
      <c r="N451" t="s">
        <v>59</v>
      </c>
      <c r="O451" t="s">
        <v>483</v>
      </c>
      <c r="P451" t="s">
        <v>484</v>
      </c>
      <c r="Q451" s="89">
        <v>2018</v>
      </c>
      <c r="R451" s="102">
        <v>30.42</v>
      </c>
      <c r="S451" s="103">
        <v>30.42</v>
      </c>
      <c r="T451">
        <v>0</v>
      </c>
      <c r="U451">
        <v>0</v>
      </c>
      <c r="V451" s="30">
        <v>0</v>
      </c>
      <c r="W451" t="s">
        <v>439</v>
      </c>
      <c r="X451">
        <v>2019</v>
      </c>
    </row>
    <row r="452" spans="1:24" x14ac:dyDescent="0.3">
      <c r="A452">
        <v>97</v>
      </c>
      <c r="B452" t="s">
        <v>537</v>
      </c>
      <c r="C452">
        <v>689100</v>
      </c>
      <c r="D452" t="s">
        <v>113</v>
      </c>
      <c r="F452" t="s">
        <v>64</v>
      </c>
      <c r="N452" t="s">
        <v>42</v>
      </c>
      <c r="O452" t="s">
        <v>483</v>
      </c>
      <c r="P452" t="s">
        <v>484</v>
      </c>
      <c r="Q452" s="89">
        <v>2019</v>
      </c>
      <c r="R452" s="102">
        <v>40</v>
      </c>
      <c r="S452" s="103">
        <v>40</v>
      </c>
      <c r="T452">
        <v>0</v>
      </c>
      <c r="U452">
        <v>0</v>
      </c>
      <c r="V452" s="30">
        <v>0</v>
      </c>
      <c r="W452" t="s">
        <v>439</v>
      </c>
      <c r="X452">
        <v>2019</v>
      </c>
    </row>
    <row r="453" spans="1:24" x14ac:dyDescent="0.3">
      <c r="A453">
        <v>104</v>
      </c>
      <c r="B453" t="s">
        <v>540</v>
      </c>
      <c r="C453">
        <v>621857</v>
      </c>
      <c r="D453" t="s">
        <v>221</v>
      </c>
      <c r="E453">
        <v>84</v>
      </c>
      <c r="F453" t="s">
        <v>64</v>
      </c>
      <c r="N453" t="s">
        <v>730</v>
      </c>
      <c r="O453" t="s">
        <v>483</v>
      </c>
      <c r="P453" t="s">
        <v>484</v>
      </c>
      <c r="Q453" s="89">
        <v>2018</v>
      </c>
      <c r="R453" s="102">
        <v>97.2</v>
      </c>
      <c r="S453" s="103">
        <v>97.2</v>
      </c>
      <c r="T453">
        <v>0</v>
      </c>
      <c r="U453">
        <v>0</v>
      </c>
      <c r="V453" s="30">
        <v>0</v>
      </c>
      <c r="W453" t="s">
        <v>439</v>
      </c>
      <c r="X453">
        <v>2019</v>
      </c>
    </row>
    <row r="454" spans="1:24" x14ac:dyDescent="0.3">
      <c r="A454">
        <v>107</v>
      </c>
      <c r="B454" t="s">
        <v>542</v>
      </c>
      <c r="C454">
        <v>620345</v>
      </c>
      <c r="D454" t="s">
        <v>221</v>
      </c>
      <c r="E454">
        <v>84</v>
      </c>
      <c r="F454" t="s">
        <v>64</v>
      </c>
      <c r="N454" t="s">
        <v>730</v>
      </c>
      <c r="O454" t="s">
        <v>483</v>
      </c>
      <c r="P454" t="s">
        <v>484</v>
      </c>
      <c r="Q454" s="89">
        <v>2017</v>
      </c>
      <c r="R454" s="102">
        <v>445</v>
      </c>
      <c r="S454" s="103">
        <v>445</v>
      </c>
      <c r="T454">
        <v>79.52</v>
      </c>
      <c r="U454">
        <v>71.62</v>
      </c>
      <c r="V454" s="30">
        <v>7.8999999999999915</v>
      </c>
      <c r="W454" t="s">
        <v>439</v>
      </c>
      <c r="X454">
        <v>2019</v>
      </c>
    </row>
    <row r="455" spans="1:24" x14ac:dyDescent="0.3">
      <c r="A455">
        <v>108</v>
      </c>
      <c r="B455" t="s">
        <v>543</v>
      </c>
      <c r="C455">
        <v>620202</v>
      </c>
      <c r="D455" t="s">
        <v>221</v>
      </c>
      <c r="E455">
        <v>84</v>
      </c>
      <c r="F455" t="s">
        <v>64</v>
      </c>
      <c r="N455" t="s">
        <v>730</v>
      </c>
      <c r="O455" t="s">
        <v>483</v>
      </c>
      <c r="P455" t="s">
        <v>484</v>
      </c>
      <c r="Q455" s="89">
        <v>2019</v>
      </c>
      <c r="R455" s="102">
        <v>351</v>
      </c>
      <c r="S455" s="103">
        <v>351</v>
      </c>
      <c r="T455">
        <v>2</v>
      </c>
      <c r="U455">
        <v>1</v>
      </c>
      <c r="V455" s="30">
        <v>1</v>
      </c>
      <c r="W455" t="s">
        <v>439</v>
      </c>
      <c r="X455">
        <v>2019</v>
      </c>
    </row>
    <row r="456" spans="1:24" x14ac:dyDescent="0.3">
      <c r="A456">
        <v>119</v>
      </c>
      <c r="B456" t="s">
        <v>547</v>
      </c>
      <c r="C456">
        <v>850100</v>
      </c>
      <c r="D456" t="s">
        <v>548</v>
      </c>
      <c r="E456">
        <v>87</v>
      </c>
      <c r="F456" t="s">
        <v>33</v>
      </c>
      <c r="N456" t="s">
        <v>35</v>
      </c>
      <c r="O456" t="s">
        <v>483</v>
      </c>
      <c r="P456" t="s">
        <v>484</v>
      </c>
      <c r="Q456" s="89">
        <v>1996</v>
      </c>
      <c r="R456" s="102">
        <v>99.7</v>
      </c>
      <c r="S456" s="103">
        <v>99.7</v>
      </c>
      <c r="T456">
        <v>164.8</v>
      </c>
      <c r="U456">
        <v>126.46</v>
      </c>
      <c r="V456" s="30">
        <v>38.340000000000018</v>
      </c>
      <c r="W456" t="s">
        <v>439</v>
      </c>
      <c r="X456">
        <v>2019</v>
      </c>
    </row>
    <row r="457" spans="1:24" x14ac:dyDescent="0.3">
      <c r="A457">
        <v>122</v>
      </c>
      <c r="B457" t="s">
        <v>549</v>
      </c>
      <c r="C457">
        <v>846478</v>
      </c>
      <c r="D457" t="s">
        <v>548</v>
      </c>
      <c r="E457">
        <v>87</v>
      </c>
      <c r="F457" t="s">
        <v>33</v>
      </c>
      <c r="N457" t="s">
        <v>66</v>
      </c>
      <c r="O457" t="s">
        <v>483</v>
      </c>
      <c r="P457" t="s">
        <v>484</v>
      </c>
      <c r="Q457" s="89">
        <v>2018</v>
      </c>
      <c r="R457" s="102">
        <v>199.7</v>
      </c>
      <c r="S457" s="103">
        <v>199.7</v>
      </c>
      <c r="T457">
        <v>0</v>
      </c>
      <c r="U457">
        <v>0</v>
      </c>
      <c r="V457" s="30">
        <v>0</v>
      </c>
      <c r="W457" t="s">
        <v>439</v>
      </c>
      <c r="X457">
        <v>2019</v>
      </c>
    </row>
    <row r="458" spans="1:24" x14ac:dyDescent="0.3">
      <c r="A458">
        <v>123</v>
      </c>
      <c r="B458" t="s">
        <v>550</v>
      </c>
      <c r="C458">
        <v>846565</v>
      </c>
      <c r="D458" t="s">
        <v>548</v>
      </c>
      <c r="E458">
        <v>87</v>
      </c>
      <c r="F458" t="s">
        <v>33</v>
      </c>
      <c r="N458" t="s">
        <v>35</v>
      </c>
      <c r="O458" t="s">
        <v>483</v>
      </c>
      <c r="P458" t="s">
        <v>484</v>
      </c>
      <c r="Q458" s="89">
        <v>2018</v>
      </c>
      <c r="R458" s="102">
        <v>40</v>
      </c>
      <c r="S458" s="103">
        <v>40</v>
      </c>
      <c r="T458">
        <v>49.5</v>
      </c>
      <c r="U458">
        <v>40.1</v>
      </c>
      <c r="V458" s="30">
        <v>9.3999999999999986</v>
      </c>
      <c r="W458" t="s">
        <v>439</v>
      </c>
      <c r="X458">
        <v>2019</v>
      </c>
    </row>
    <row r="459" spans="1:24" x14ac:dyDescent="0.3">
      <c r="A459">
        <v>124</v>
      </c>
      <c r="B459" t="s">
        <v>551</v>
      </c>
      <c r="C459">
        <v>852180</v>
      </c>
      <c r="D459" t="s">
        <v>548</v>
      </c>
      <c r="E459">
        <v>87</v>
      </c>
      <c r="F459" t="s">
        <v>33</v>
      </c>
      <c r="N459" t="s">
        <v>35</v>
      </c>
      <c r="O459" t="s">
        <v>483</v>
      </c>
      <c r="P459" t="s">
        <v>484</v>
      </c>
      <c r="Q459" s="89">
        <v>2019</v>
      </c>
      <c r="R459" s="102">
        <v>12</v>
      </c>
      <c r="S459" s="103">
        <v>12</v>
      </c>
      <c r="T459">
        <v>12.34</v>
      </c>
      <c r="U459">
        <v>3.44</v>
      </c>
      <c r="V459" s="30">
        <v>8.9</v>
      </c>
      <c r="W459" t="s">
        <v>439</v>
      </c>
      <c r="X459">
        <v>2019</v>
      </c>
    </row>
    <row r="460" spans="1:24" x14ac:dyDescent="0.3">
      <c r="A460">
        <v>125</v>
      </c>
      <c r="B460" t="s">
        <v>552</v>
      </c>
      <c r="C460">
        <v>850235</v>
      </c>
      <c r="D460" t="s">
        <v>548</v>
      </c>
      <c r="E460">
        <v>87</v>
      </c>
      <c r="F460" t="s">
        <v>33</v>
      </c>
      <c r="N460" t="s">
        <v>35</v>
      </c>
      <c r="O460" t="s">
        <v>483</v>
      </c>
      <c r="P460" t="s">
        <v>484</v>
      </c>
      <c r="Q460" s="89">
        <v>2019</v>
      </c>
      <c r="R460" s="102">
        <v>12</v>
      </c>
      <c r="S460" s="103">
        <v>12</v>
      </c>
      <c r="T460">
        <v>11.5</v>
      </c>
      <c r="U460">
        <v>10.4</v>
      </c>
      <c r="V460" s="30">
        <v>1.0999999999999996</v>
      </c>
      <c r="W460" t="s">
        <v>439</v>
      </c>
      <c r="X460">
        <v>2019</v>
      </c>
    </row>
    <row r="461" spans="1:24" x14ac:dyDescent="0.3">
      <c r="A461">
        <v>128</v>
      </c>
      <c r="B461" t="s">
        <v>553</v>
      </c>
      <c r="C461">
        <v>852006</v>
      </c>
      <c r="D461" t="s">
        <v>548</v>
      </c>
      <c r="E461">
        <v>87</v>
      </c>
      <c r="F461" t="s">
        <v>33</v>
      </c>
      <c r="N461" t="s">
        <v>73</v>
      </c>
      <c r="O461" t="s">
        <v>483</v>
      </c>
      <c r="P461" t="s">
        <v>484</v>
      </c>
      <c r="Q461" s="89">
        <v>2017</v>
      </c>
      <c r="R461" s="102">
        <v>200</v>
      </c>
      <c r="S461" s="103">
        <v>200</v>
      </c>
      <c r="T461">
        <v>0</v>
      </c>
      <c r="U461">
        <v>0</v>
      </c>
      <c r="V461" s="30">
        <v>0</v>
      </c>
      <c r="W461" t="s">
        <v>439</v>
      </c>
      <c r="X461">
        <v>2019</v>
      </c>
    </row>
    <row r="462" spans="1:24" x14ac:dyDescent="0.3">
      <c r="A462">
        <v>130</v>
      </c>
      <c r="B462" t="s">
        <v>555</v>
      </c>
      <c r="C462">
        <v>847720</v>
      </c>
      <c r="D462" t="s">
        <v>548</v>
      </c>
      <c r="E462">
        <v>87</v>
      </c>
      <c r="F462" t="s">
        <v>33</v>
      </c>
      <c r="N462" t="s">
        <v>79</v>
      </c>
      <c r="O462" t="s">
        <v>483</v>
      </c>
      <c r="P462" t="s">
        <v>484</v>
      </c>
      <c r="Q462" s="89">
        <v>2016</v>
      </c>
      <c r="R462" s="102">
        <v>99.77</v>
      </c>
      <c r="S462" s="103">
        <v>99.77</v>
      </c>
      <c r="T462">
        <v>0</v>
      </c>
      <c r="U462">
        <v>0</v>
      </c>
      <c r="V462" s="30">
        <v>0</v>
      </c>
      <c r="W462" t="s">
        <v>439</v>
      </c>
      <c r="X462">
        <v>2019</v>
      </c>
    </row>
    <row r="463" spans="1:24" x14ac:dyDescent="0.3">
      <c r="A463">
        <v>131</v>
      </c>
      <c r="B463" t="s">
        <v>556</v>
      </c>
      <c r="C463">
        <v>847680</v>
      </c>
      <c r="D463" t="s">
        <v>548</v>
      </c>
      <c r="E463">
        <v>87</v>
      </c>
      <c r="F463" t="s">
        <v>33</v>
      </c>
      <c r="N463" t="s">
        <v>79</v>
      </c>
      <c r="O463" t="s">
        <v>483</v>
      </c>
      <c r="P463" t="s">
        <v>484</v>
      </c>
      <c r="Q463" s="89">
        <v>2019</v>
      </c>
      <c r="R463" s="102">
        <v>159.9</v>
      </c>
      <c r="S463" s="103">
        <v>159.9</v>
      </c>
      <c r="T463">
        <v>0</v>
      </c>
      <c r="U463">
        <v>0</v>
      </c>
      <c r="V463" s="30">
        <v>0</v>
      </c>
      <c r="W463" t="s">
        <v>439</v>
      </c>
      <c r="X463">
        <v>2019</v>
      </c>
    </row>
    <row r="464" spans="1:24" x14ac:dyDescent="0.3">
      <c r="A464">
        <v>132</v>
      </c>
      <c r="B464" t="s">
        <v>557</v>
      </c>
      <c r="C464">
        <v>847660</v>
      </c>
      <c r="D464" t="s">
        <v>548</v>
      </c>
      <c r="E464">
        <v>87</v>
      </c>
      <c r="F464" t="s">
        <v>33</v>
      </c>
      <c r="N464" t="s">
        <v>79</v>
      </c>
      <c r="O464" t="s">
        <v>483</v>
      </c>
      <c r="P464" t="s">
        <v>484</v>
      </c>
      <c r="Q464" s="89">
        <v>2018</v>
      </c>
      <c r="R464" s="102">
        <v>159.9</v>
      </c>
      <c r="S464" s="103">
        <v>159.9</v>
      </c>
      <c r="T464">
        <v>0</v>
      </c>
      <c r="U464">
        <v>0</v>
      </c>
      <c r="V464" s="30">
        <v>0</v>
      </c>
      <c r="W464" t="s">
        <v>439</v>
      </c>
      <c r="X464">
        <v>2019</v>
      </c>
    </row>
    <row r="465" spans="1:24" x14ac:dyDescent="0.3">
      <c r="A465">
        <v>134</v>
      </c>
      <c r="B465" t="s">
        <v>558</v>
      </c>
      <c r="C465">
        <v>844850</v>
      </c>
      <c r="D465" t="s">
        <v>548</v>
      </c>
      <c r="E465">
        <v>87</v>
      </c>
      <c r="F465" t="s">
        <v>33</v>
      </c>
      <c r="N465" t="s">
        <v>446</v>
      </c>
      <c r="O465" t="s">
        <v>483</v>
      </c>
      <c r="P465" t="s">
        <v>484</v>
      </c>
      <c r="Q465" s="89">
        <v>2018</v>
      </c>
      <c r="R465" s="102">
        <v>45</v>
      </c>
      <c r="S465" s="103">
        <v>45</v>
      </c>
      <c r="T465">
        <v>41.4</v>
      </c>
      <c r="U465">
        <v>37.31</v>
      </c>
      <c r="V465" s="30">
        <v>4.0899999999999963</v>
      </c>
      <c r="W465" t="s">
        <v>439</v>
      </c>
      <c r="X465">
        <v>2019</v>
      </c>
    </row>
    <row r="466" spans="1:24" x14ac:dyDescent="0.3">
      <c r="A466">
        <v>138</v>
      </c>
      <c r="B466" t="s">
        <v>559</v>
      </c>
      <c r="C466">
        <v>844540</v>
      </c>
      <c r="D466" t="s">
        <v>548</v>
      </c>
      <c r="E466">
        <v>87</v>
      </c>
      <c r="F466" t="s">
        <v>33</v>
      </c>
      <c r="N466" t="s">
        <v>73</v>
      </c>
      <c r="O466" t="s">
        <v>483</v>
      </c>
      <c r="P466" t="s">
        <v>484</v>
      </c>
      <c r="Q466" s="89">
        <v>2014</v>
      </c>
      <c r="R466" s="99">
        <v>87.1</v>
      </c>
      <c r="S466" s="97">
        <v>87.1</v>
      </c>
      <c r="T466">
        <v>72.87</v>
      </c>
      <c r="U466">
        <v>41.11</v>
      </c>
      <c r="V466" s="30">
        <v>31.760000000000005</v>
      </c>
      <c r="W466" t="s">
        <v>439</v>
      </c>
      <c r="X466">
        <v>2019</v>
      </c>
    </row>
    <row r="467" spans="1:24" x14ac:dyDescent="0.3">
      <c r="A467">
        <v>143</v>
      </c>
      <c r="B467" t="s">
        <v>561</v>
      </c>
      <c r="C467">
        <v>868250</v>
      </c>
      <c r="D467" t="s">
        <v>562</v>
      </c>
      <c r="E467">
        <v>91</v>
      </c>
      <c r="F467" t="s">
        <v>33</v>
      </c>
      <c r="N467" t="s">
        <v>55</v>
      </c>
      <c r="O467" t="s">
        <v>483</v>
      </c>
      <c r="P467" t="s">
        <v>484</v>
      </c>
      <c r="Q467" s="89">
        <v>2019</v>
      </c>
      <c r="R467" s="99">
        <v>156.78</v>
      </c>
      <c r="S467" s="97">
        <v>156.78</v>
      </c>
      <c r="T467">
        <v>0</v>
      </c>
      <c r="U467">
        <v>0</v>
      </c>
      <c r="V467" s="30">
        <v>0</v>
      </c>
      <c r="W467" t="s">
        <v>439</v>
      </c>
      <c r="X467">
        <v>2019</v>
      </c>
    </row>
    <row r="468" spans="1:24" x14ac:dyDescent="0.3">
      <c r="A468">
        <v>144</v>
      </c>
      <c r="B468" t="s">
        <v>563</v>
      </c>
      <c r="C468">
        <v>869030</v>
      </c>
      <c r="D468" t="s">
        <v>562</v>
      </c>
      <c r="E468">
        <v>91</v>
      </c>
      <c r="F468" t="s">
        <v>33</v>
      </c>
      <c r="N468" t="s">
        <v>73</v>
      </c>
      <c r="O468" t="s">
        <v>483</v>
      </c>
      <c r="P468" t="s">
        <v>484</v>
      </c>
      <c r="Q468" s="89">
        <v>2017</v>
      </c>
      <c r="R468" s="99">
        <v>417.36</v>
      </c>
      <c r="S468" s="97">
        <v>417.36</v>
      </c>
      <c r="T468">
        <v>0</v>
      </c>
      <c r="U468">
        <v>0</v>
      </c>
      <c r="V468" s="30">
        <v>0</v>
      </c>
      <c r="W468" t="s">
        <v>439</v>
      </c>
      <c r="X468">
        <v>2019</v>
      </c>
    </row>
    <row r="469" spans="1:24" x14ac:dyDescent="0.3">
      <c r="A469">
        <v>145</v>
      </c>
      <c r="B469" t="s">
        <v>564</v>
      </c>
      <c r="C469">
        <v>869040</v>
      </c>
      <c r="D469" t="s">
        <v>562</v>
      </c>
      <c r="E469">
        <v>91</v>
      </c>
      <c r="F469" t="s">
        <v>33</v>
      </c>
      <c r="N469" t="s">
        <v>55</v>
      </c>
      <c r="O469" t="s">
        <v>483</v>
      </c>
      <c r="P469" t="s">
        <v>484</v>
      </c>
      <c r="Q469" s="89">
        <v>2015</v>
      </c>
      <c r="R469" s="99">
        <v>92.22</v>
      </c>
      <c r="S469" s="97">
        <v>92.23</v>
      </c>
      <c r="T469">
        <v>135.76499999999999</v>
      </c>
      <c r="U469">
        <v>135.76499999999999</v>
      </c>
      <c r="V469" s="30">
        <v>0</v>
      </c>
      <c r="W469" t="s">
        <v>439</v>
      </c>
      <c r="X469">
        <v>2019</v>
      </c>
    </row>
    <row r="470" spans="1:24" x14ac:dyDescent="0.3">
      <c r="A470">
        <v>146</v>
      </c>
      <c r="B470" t="s">
        <v>564</v>
      </c>
      <c r="C470">
        <v>869040</v>
      </c>
      <c r="D470" t="s">
        <v>562</v>
      </c>
      <c r="E470">
        <v>91</v>
      </c>
      <c r="F470" t="s">
        <v>33</v>
      </c>
      <c r="N470" t="s">
        <v>55</v>
      </c>
      <c r="O470" t="s">
        <v>483</v>
      </c>
      <c r="P470" t="s">
        <v>484</v>
      </c>
      <c r="Q470" s="89">
        <v>2019</v>
      </c>
      <c r="R470" s="99">
        <v>101.08</v>
      </c>
      <c r="S470" s="97">
        <v>101.08</v>
      </c>
      <c r="T470">
        <v>0</v>
      </c>
      <c r="U470">
        <v>0</v>
      </c>
      <c r="V470" s="30">
        <v>0</v>
      </c>
      <c r="W470" t="s">
        <v>439</v>
      </c>
      <c r="X470">
        <v>2019</v>
      </c>
    </row>
    <row r="471" spans="1:24" x14ac:dyDescent="0.3">
      <c r="A471">
        <v>147</v>
      </c>
      <c r="B471" t="s">
        <v>565</v>
      </c>
      <c r="C471">
        <v>869290</v>
      </c>
      <c r="D471" t="s">
        <v>562</v>
      </c>
      <c r="E471">
        <v>91</v>
      </c>
      <c r="F471" t="s">
        <v>33</v>
      </c>
      <c r="N471" t="s">
        <v>730</v>
      </c>
      <c r="O471" t="s">
        <v>483</v>
      </c>
      <c r="P471" t="s">
        <v>484</v>
      </c>
      <c r="Q471" s="89">
        <v>2016</v>
      </c>
      <c r="R471" s="99">
        <v>75.599999999999994</v>
      </c>
      <c r="S471" s="97">
        <v>75.599999999999994</v>
      </c>
      <c r="T471">
        <v>0</v>
      </c>
      <c r="U471">
        <v>0</v>
      </c>
      <c r="V471" s="30">
        <v>0</v>
      </c>
      <c r="W471" t="s">
        <v>439</v>
      </c>
      <c r="X471">
        <v>2019</v>
      </c>
    </row>
    <row r="472" spans="1:24" x14ac:dyDescent="0.3">
      <c r="A472">
        <v>149</v>
      </c>
      <c r="B472" t="s">
        <v>82</v>
      </c>
      <c r="C472">
        <v>805070</v>
      </c>
      <c r="D472" t="s">
        <v>562</v>
      </c>
      <c r="E472">
        <v>91</v>
      </c>
      <c r="F472" t="s">
        <v>33</v>
      </c>
      <c r="N472" t="s">
        <v>59</v>
      </c>
      <c r="O472" t="s">
        <v>483</v>
      </c>
      <c r="P472" t="s">
        <v>484</v>
      </c>
      <c r="Q472" s="89">
        <v>2019</v>
      </c>
      <c r="R472" s="99">
        <v>25.175000000000001</v>
      </c>
      <c r="S472" s="97">
        <v>25.175000000000001</v>
      </c>
      <c r="T472">
        <v>36.619999999999997</v>
      </c>
      <c r="U472">
        <v>18.760000000000002</v>
      </c>
      <c r="V472" s="30">
        <v>17.859999999999996</v>
      </c>
      <c r="W472" t="s">
        <v>439</v>
      </c>
      <c r="X472">
        <v>2019</v>
      </c>
    </row>
    <row r="473" spans="1:24" x14ac:dyDescent="0.3">
      <c r="A473">
        <v>150</v>
      </c>
      <c r="B473" t="s">
        <v>566</v>
      </c>
      <c r="C473">
        <v>864250</v>
      </c>
      <c r="D473" t="s">
        <v>562</v>
      </c>
      <c r="E473">
        <v>91</v>
      </c>
      <c r="F473" t="s">
        <v>33</v>
      </c>
      <c r="N473" t="s">
        <v>35</v>
      </c>
      <c r="O473" t="s">
        <v>483</v>
      </c>
      <c r="P473" t="s">
        <v>484</v>
      </c>
      <c r="Q473" s="89">
        <v>2018</v>
      </c>
      <c r="R473" s="99">
        <v>153</v>
      </c>
      <c r="S473" s="97">
        <v>153</v>
      </c>
      <c r="T473">
        <v>175.2</v>
      </c>
      <c r="U473">
        <v>23.77</v>
      </c>
      <c r="V473" s="30">
        <v>151.42999999999998</v>
      </c>
      <c r="W473" t="s">
        <v>439</v>
      </c>
      <c r="X473">
        <v>2019</v>
      </c>
    </row>
    <row r="474" spans="1:24" x14ac:dyDescent="0.3">
      <c r="A474">
        <v>153</v>
      </c>
      <c r="B474" t="s">
        <v>568</v>
      </c>
      <c r="C474">
        <v>869540</v>
      </c>
      <c r="D474" t="s">
        <v>562</v>
      </c>
      <c r="E474">
        <v>91</v>
      </c>
      <c r="F474" t="s">
        <v>33</v>
      </c>
      <c r="N474" t="s">
        <v>73</v>
      </c>
      <c r="O474" t="s">
        <v>483</v>
      </c>
      <c r="P474" t="s">
        <v>484</v>
      </c>
      <c r="Q474" s="89">
        <v>2019</v>
      </c>
      <c r="R474" s="99">
        <v>203.01</v>
      </c>
      <c r="S474" s="97">
        <v>203.01</v>
      </c>
      <c r="T474">
        <v>0</v>
      </c>
      <c r="U474">
        <v>0</v>
      </c>
      <c r="V474" s="30">
        <v>0</v>
      </c>
      <c r="W474" t="s">
        <v>439</v>
      </c>
      <c r="X474">
        <v>2019</v>
      </c>
    </row>
    <row r="475" spans="1:24" x14ac:dyDescent="0.3">
      <c r="A475">
        <v>154</v>
      </c>
      <c r="B475" t="s">
        <v>569</v>
      </c>
      <c r="C475">
        <v>869460</v>
      </c>
      <c r="D475" t="s">
        <v>562</v>
      </c>
      <c r="E475">
        <v>91</v>
      </c>
      <c r="F475" t="s">
        <v>33</v>
      </c>
      <c r="N475" t="s">
        <v>73</v>
      </c>
      <c r="O475" t="s">
        <v>483</v>
      </c>
      <c r="P475" t="s">
        <v>484</v>
      </c>
      <c r="Q475" s="89">
        <v>2015</v>
      </c>
      <c r="R475" s="99">
        <v>75</v>
      </c>
      <c r="S475" s="97">
        <v>75</v>
      </c>
      <c r="T475">
        <v>113.57</v>
      </c>
      <c r="U475">
        <v>73.61</v>
      </c>
      <c r="V475" s="30">
        <v>39.959999999999994</v>
      </c>
      <c r="W475" t="s">
        <v>439</v>
      </c>
      <c r="X475">
        <v>2019</v>
      </c>
    </row>
    <row r="476" spans="1:24" x14ac:dyDescent="0.3">
      <c r="A476">
        <v>155</v>
      </c>
      <c r="B476" t="s">
        <v>318</v>
      </c>
      <c r="C476">
        <v>869460</v>
      </c>
      <c r="D476" t="s">
        <v>562</v>
      </c>
      <c r="E476">
        <v>91</v>
      </c>
      <c r="F476" t="s">
        <v>33</v>
      </c>
      <c r="N476" t="s">
        <v>73</v>
      </c>
      <c r="O476" t="s">
        <v>483</v>
      </c>
      <c r="P476" t="s">
        <v>484</v>
      </c>
      <c r="Q476" s="89">
        <v>2015</v>
      </c>
      <c r="R476" s="99">
        <v>101</v>
      </c>
      <c r="S476" s="97">
        <v>101</v>
      </c>
      <c r="T476">
        <v>149.96</v>
      </c>
      <c r="U476">
        <v>96.15</v>
      </c>
      <c r="V476" s="30">
        <v>53.81</v>
      </c>
      <c r="W476" t="s">
        <v>439</v>
      </c>
      <c r="X476">
        <v>2019</v>
      </c>
    </row>
    <row r="477" spans="1:24" x14ac:dyDescent="0.3">
      <c r="A477">
        <v>156</v>
      </c>
      <c r="B477" t="s">
        <v>570</v>
      </c>
      <c r="C477">
        <v>870301</v>
      </c>
      <c r="D477" t="s">
        <v>562</v>
      </c>
      <c r="E477">
        <v>91</v>
      </c>
      <c r="F477" t="s">
        <v>33</v>
      </c>
      <c r="N477" t="s">
        <v>59</v>
      </c>
      <c r="O477" t="s">
        <v>483</v>
      </c>
      <c r="P477" t="s">
        <v>484</v>
      </c>
      <c r="Q477" s="89">
        <v>2001</v>
      </c>
      <c r="R477" s="99">
        <v>36</v>
      </c>
      <c r="S477" s="97">
        <v>36</v>
      </c>
      <c r="T477">
        <v>0</v>
      </c>
      <c r="U477">
        <v>0</v>
      </c>
      <c r="V477" s="30">
        <v>0</v>
      </c>
      <c r="W477" t="s">
        <v>439</v>
      </c>
      <c r="X477">
        <v>2019</v>
      </c>
    </row>
    <row r="478" spans="1:24" x14ac:dyDescent="0.3">
      <c r="A478">
        <v>157</v>
      </c>
      <c r="B478" t="s">
        <v>571</v>
      </c>
      <c r="C478">
        <v>864560</v>
      </c>
      <c r="D478" t="s">
        <v>562</v>
      </c>
      <c r="E478">
        <v>91</v>
      </c>
      <c r="F478" t="s">
        <v>33</v>
      </c>
      <c r="N478" t="s">
        <v>35</v>
      </c>
      <c r="O478" t="s">
        <v>483</v>
      </c>
      <c r="P478" t="s">
        <v>484</v>
      </c>
      <c r="Q478" s="89">
        <v>2009</v>
      </c>
      <c r="R478" s="99">
        <v>150</v>
      </c>
      <c r="S478" s="97">
        <v>150</v>
      </c>
      <c r="T478">
        <v>100.45</v>
      </c>
      <c r="U478">
        <v>66.16</v>
      </c>
      <c r="V478" s="30">
        <v>34.290000000000006</v>
      </c>
      <c r="W478" t="s">
        <v>439</v>
      </c>
      <c r="X478">
        <v>2019</v>
      </c>
    </row>
    <row r="479" spans="1:24" x14ac:dyDescent="0.3">
      <c r="A479">
        <v>162</v>
      </c>
      <c r="B479" t="s">
        <v>573</v>
      </c>
      <c r="C479">
        <v>876490</v>
      </c>
      <c r="D479" t="s">
        <v>574</v>
      </c>
      <c r="E479">
        <v>65</v>
      </c>
      <c r="F479" t="s">
        <v>33</v>
      </c>
      <c r="N479" t="s">
        <v>35</v>
      </c>
      <c r="O479" t="s">
        <v>483</v>
      </c>
      <c r="P479" t="s">
        <v>484</v>
      </c>
      <c r="Q479" s="89">
        <v>2013</v>
      </c>
      <c r="R479" s="99">
        <v>65.08</v>
      </c>
      <c r="S479" s="97">
        <v>65.08</v>
      </c>
      <c r="T479">
        <v>205.7</v>
      </c>
      <c r="U479">
        <v>205.7</v>
      </c>
      <c r="V479" s="30">
        <v>0</v>
      </c>
      <c r="W479" t="s">
        <v>439</v>
      </c>
      <c r="X479">
        <v>2019</v>
      </c>
    </row>
    <row r="480" spans="1:24" x14ac:dyDescent="0.3">
      <c r="A480">
        <v>163</v>
      </c>
      <c r="B480" t="s">
        <v>575</v>
      </c>
      <c r="C480">
        <v>876440</v>
      </c>
      <c r="D480" t="s">
        <v>574</v>
      </c>
      <c r="E480">
        <v>65</v>
      </c>
      <c r="F480" t="s">
        <v>33</v>
      </c>
      <c r="N480" t="s">
        <v>35</v>
      </c>
      <c r="O480" t="s">
        <v>483</v>
      </c>
      <c r="P480" t="s">
        <v>484</v>
      </c>
      <c r="Q480" s="89">
        <v>2010</v>
      </c>
      <c r="R480" s="99">
        <v>10</v>
      </c>
      <c r="S480" s="97">
        <v>10</v>
      </c>
      <c r="T480">
        <v>17</v>
      </c>
      <c r="U480">
        <v>17</v>
      </c>
      <c r="V480" s="30">
        <v>0</v>
      </c>
      <c r="W480" t="s">
        <v>439</v>
      </c>
      <c r="X480">
        <v>2019</v>
      </c>
    </row>
    <row r="481" spans="1:24" x14ac:dyDescent="0.3">
      <c r="A481">
        <v>165</v>
      </c>
      <c r="B481" t="s">
        <v>577</v>
      </c>
      <c r="C481">
        <v>877265</v>
      </c>
      <c r="D481" t="s">
        <v>574</v>
      </c>
      <c r="E481">
        <v>65</v>
      </c>
      <c r="F481" t="s">
        <v>33</v>
      </c>
      <c r="N481" t="s">
        <v>35</v>
      </c>
      <c r="O481" t="s">
        <v>483</v>
      </c>
      <c r="P481" t="s">
        <v>484</v>
      </c>
      <c r="Q481" s="89">
        <v>2017</v>
      </c>
      <c r="R481" s="99">
        <v>24</v>
      </c>
      <c r="S481" s="97">
        <v>24</v>
      </c>
      <c r="T481">
        <v>0</v>
      </c>
      <c r="U481">
        <v>0</v>
      </c>
      <c r="V481" s="30">
        <v>0</v>
      </c>
      <c r="W481" t="s">
        <v>439</v>
      </c>
      <c r="X481">
        <v>2019</v>
      </c>
    </row>
    <row r="482" spans="1:24" x14ac:dyDescent="0.3">
      <c r="A482">
        <v>171</v>
      </c>
      <c r="B482" t="s">
        <v>580</v>
      </c>
      <c r="C482">
        <v>808220</v>
      </c>
      <c r="D482" t="s">
        <v>581</v>
      </c>
      <c r="E482">
        <v>93</v>
      </c>
      <c r="F482" t="s">
        <v>33</v>
      </c>
      <c r="N482" t="s">
        <v>59</v>
      </c>
      <c r="O482" t="s">
        <v>483</v>
      </c>
      <c r="P482" t="s">
        <v>484</v>
      </c>
      <c r="Q482" s="89">
        <v>1987</v>
      </c>
      <c r="R482" s="99">
        <v>180</v>
      </c>
      <c r="S482" s="97">
        <v>180</v>
      </c>
      <c r="T482">
        <v>0</v>
      </c>
      <c r="U482">
        <v>0</v>
      </c>
      <c r="V482" s="30">
        <v>0</v>
      </c>
      <c r="W482" t="s">
        <v>439</v>
      </c>
      <c r="X482">
        <v>2019</v>
      </c>
    </row>
    <row r="483" spans="1:24" x14ac:dyDescent="0.3">
      <c r="A483">
        <v>172</v>
      </c>
      <c r="B483" t="s">
        <v>582</v>
      </c>
      <c r="C483">
        <v>804380</v>
      </c>
      <c r="D483" t="s">
        <v>581</v>
      </c>
      <c r="E483">
        <v>93</v>
      </c>
      <c r="F483" t="s">
        <v>33</v>
      </c>
      <c r="N483" t="s">
        <v>42</v>
      </c>
      <c r="O483" t="s">
        <v>483</v>
      </c>
      <c r="P483" t="s">
        <v>484</v>
      </c>
      <c r="Q483" s="89">
        <v>1960</v>
      </c>
      <c r="R483" s="99">
        <v>141.21</v>
      </c>
      <c r="S483" s="97">
        <v>141.21</v>
      </c>
      <c r="T483">
        <v>0</v>
      </c>
      <c r="U483">
        <v>0</v>
      </c>
      <c r="V483" s="30">
        <v>0</v>
      </c>
      <c r="W483" t="s">
        <v>439</v>
      </c>
      <c r="X483">
        <v>2019</v>
      </c>
    </row>
    <row r="484" spans="1:24" x14ac:dyDescent="0.3">
      <c r="A484">
        <v>173</v>
      </c>
      <c r="B484" t="s">
        <v>583</v>
      </c>
      <c r="C484">
        <v>814580</v>
      </c>
      <c r="D484" t="s">
        <v>581</v>
      </c>
      <c r="E484">
        <v>93</v>
      </c>
      <c r="F484" t="s">
        <v>33</v>
      </c>
      <c r="N484" t="s">
        <v>42</v>
      </c>
      <c r="O484" t="s">
        <v>483</v>
      </c>
      <c r="P484" t="s">
        <v>484</v>
      </c>
      <c r="Q484" s="89">
        <v>1960</v>
      </c>
      <c r="R484" s="99">
        <v>60</v>
      </c>
      <c r="S484" s="97">
        <v>60</v>
      </c>
      <c r="T484">
        <v>88.927000000000007</v>
      </c>
      <c r="U484">
        <v>66.2</v>
      </c>
      <c r="V484" s="30">
        <v>22.727000000000004</v>
      </c>
      <c r="W484" t="s">
        <v>439</v>
      </c>
      <c r="X484">
        <v>2019</v>
      </c>
    </row>
    <row r="485" spans="1:24" x14ac:dyDescent="0.3">
      <c r="A485">
        <v>174</v>
      </c>
      <c r="B485" t="s">
        <v>584</v>
      </c>
      <c r="C485">
        <v>813291</v>
      </c>
      <c r="D485" t="s">
        <v>581</v>
      </c>
      <c r="E485">
        <v>93</v>
      </c>
      <c r="F485" t="s">
        <v>33</v>
      </c>
      <c r="N485" t="s">
        <v>730</v>
      </c>
      <c r="O485" t="s">
        <v>483</v>
      </c>
      <c r="P485" t="s">
        <v>484</v>
      </c>
      <c r="Q485" s="89">
        <v>1960</v>
      </c>
      <c r="R485" s="99">
        <v>39.270000000000003</v>
      </c>
      <c r="S485" s="97">
        <v>39.270000000000003</v>
      </c>
      <c r="T485">
        <v>0</v>
      </c>
      <c r="U485">
        <v>0</v>
      </c>
      <c r="V485" s="30">
        <v>0</v>
      </c>
      <c r="W485" t="s">
        <v>439</v>
      </c>
      <c r="X485">
        <v>2019</v>
      </c>
    </row>
    <row r="486" spans="1:24" x14ac:dyDescent="0.3">
      <c r="A486">
        <v>175</v>
      </c>
      <c r="B486" t="s">
        <v>585</v>
      </c>
      <c r="C486">
        <v>816430</v>
      </c>
      <c r="D486" t="s">
        <v>581</v>
      </c>
      <c r="E486">
        <v>93</v>
      </c>
      <c r="F486" t="s">
        <v>33</v>
      </c>
      <c r="N486" t="s">
        <v>79</v>
      </c>
      <c r="O486" t="s">
        <v>483</v>
      </c>
      <c r="P486" t="s">
        <v>484</v>
      </c>
      <c r="Q486" s="89">
        <v>2019</v>
      </c>
      <c r="R486" s="99">
        <v>60</v>
      </c>
      <c r="S486" s="97">
        <v>60</v>
      </c>
      <c r="T486">
        <v>0</v>
      </c>
      <c r="U486">
        <v>0</v>
      </c>
      <c r="V486" s="30">
        <v>0</v>
      </c>
      <c r="W486" t="s">
        <v>439</v>
      </c>
      <c r="X486">
        <v>2019</v>
      </c>
    </row>
    <row r="487" spans="1:24" x14ac:dyDescent="0.3">
      <c r="A487">
        <v>178</v>
      </c>
      <c r="B487" t="s">
        <v>586</v>
      </c>
      <c r="C487">
        <v>814550</v>
      </c>
      <c r="D487" t="s">
        <v>581</v>
      </c>
      <c r="E487">
        <v>93</v>
      </c>
      <c r="F487" t="s">
        <v>33</v>
      </c>
      <c r="N487" t="s">
        <v>79</v>
      </c>
      <c r="O487" t="s">
        <v>483</v>
      </c>
      <c r="P487" t="s">
        <v>484</v>
      </c>
      <c r="Q487" s="89">
        <v>2015</v>
      </c>
      <c r="R487" s="99">
        <v>128.06</v>
      </c>
      <c r="S487" s="97">
        <v>128.06</v>
      </c>
      <c r="T487">
        <v>0</v>
      </c>
      <c r="U487">
        <v>0</v>
      </c>
      <c r="V487" s="30">
        <v>0</v>
      </c>
      <c r="W487" t="s">
        <v>439</v>
      </c>
      <c r="X487">
        <v>2019</v>
      </c>
    </row>
    <row r="488" spans="1:24" x14ac:dyDescent="0.3">
      <c r="A488">
        <v>181</v>
      </c>
      <c r="B488" t="s">
        <v>587</v>
      </c>
      <c r="C488">
        <v>834670</v>
      </c>
      <c r="D488" t="s">
        <v>581</v>
      </c>
      <c r="E488">
        <v>93</v>
      </c>
      <c r="F488" t="s">
        <v>33</v>
      </c>
      <c r="N488" t="s">
        <v>73</v>
      </c>
      <c r="O488" t="s">
        <v>483</v>
      </c>
      <c r="P488" t="s">
        <v>484</v>
      </c>
      <c r="Q488" s="89">
        <v>2019</v>
      </c>
      <c r="R488" s="99">
        <v>99.51</v>
      </c>
      <c r="S488" s="97">
        <v>99.51</v>
      </c>
      <c r="T488">
        <v>0</v>
      </c>
      <c r="U488">
        <v>0</v>
      </c>
      <c r="V488" s="30">
        <v>0</v>
      </c>
      <c r="W488" t="s">
        <v>439</v>
      </c>
      <c r="X488">
        <v>2019</v>
      </c>
    </row>
    <row r="489" spans="1:24" x14ac:dyDescent="0.3">
      <c r="A489">
        <v>185</v>
      </c>
      <c r="B489" t="s">
        <v>588</v>
      </c>
      <c r="C489">
        <v>833170</v>
      </c>
      <c r="D489" t="s">
        <v>581</v>
      </c>
      <c r="E489">
        <v>93</v>
      </c>
      <c r="F489" t="s">
        <v>33</v>
      </c>
      <c r="N489" t="s">
        <v>55</v>
      </c>
      <c r="O489" t="s">
        <v>483</v>
      </c>
      <c r="P489" t="s">
        <v>484</v>
      </c>
      <c r="Q489" s="89">
        <v>2015</v>
      </c>
      <c r="R489" s="99">
        <v>40.200000000000003</v>
      </c>
      <c r="S489" s="97">
        <v>40.200000000000003</v>
      </c>
      <c r="T489">
        <v>0</v>
      </c>
      <c r="U489">
        <v>0</v>
      </c>
      <c r="V489" s="30">
        <v>0</v>
      </c>
      <c r="W489" t="s">
        <v>439</v>
      </c>
      <c r="X489">
        <v>2019</v>
      </c>
    </row>
    <row r="490" spans="1:24" x14ac:dyDescent="0.3">
      <c r="A490">
        <v>186</v>
      </c>
      <c r="B490" t="s">
        <v>589</v>
      </c>
      <c r="C490">
        <v>830090</v>
      </c>
      <c r="D490" t="s">
        <v>581</v>
      </c>
      <c r="E490">
        <v>93</v>
      </c>
      <c r="F490" t="s">
        <v>33</v>
      </c>
      <c r="N490" t="s">
        <v>42</v>
      </c>
      <c r="O490" t="s">
        <v>483</v>
      </c>
      <c r="P490" t="s">
        <v>484</v>
      </c>
      <c r="Q490" s="89">
        <v>2019</v>
      </c>
      <c r="R490" s="99">
        <v>11</v>
      </c>
      <c r="S490" s="97">
        <v>11</v>
      </c>
      <c r="T490">
        <v>8364</v>
      </c>
      <c r="U490">
        <v>8364</v>
      </c>
      <c r="V490" s="30">
        <v>0</v>
      </c>
      <c r="W490" t="s">
        <v>439</v>
      </c>
      <c r="X490">
        <v>2019</v>
      </c>
    </row>
    <row r="491" spans="1:24" x14ac:dyDescent="0.3">
      <c r="A491">
        <v>187</v>
      </c>
      <c r="B491" t="s">
        <v>589</v>
      </c>
      <c r="C491">
        <v>830090</v>
      </c>
      <c r="D491" t="s">
        <v>581</v>
      </c>
      <c r="E491">
        <v>93</v>
      </c>
      <c r="F491" t="s">
        <v>33</v>
      </c>
      <c r="N491" t="s">
        <v>42</v>
      </c>
      <c r="O491" t="s">
        <v>483</v>
      </c>
      <c r="P491" t="s">
        <v>484</v>
      </c>
      <c r="Q491" s="89">
        <v>2019</v>
      </c>
      <c r="R491" s="99">
        <v>2</v>
      </c>
      <c r="S491" s="97">
        <v>2</v>
      </c>
      <c r="T491">
        <v>2120</v>
      </c>
      <c r="U491">
        <v>2120</v>
      </c>
      <c r="V491" s="30">
        <v>0</v>
      </c>
      <c r="W491" t="s">
        <v>439</v>
      </c>
      <c r="X491">
        <v>2019</v>
      </c>
    </row>
    <row r="492" spans="1:24" x14ac:dyDescent="0.3">
      <c r="A492">
        <v>192</v>
      </c>
      <c r="B492" t="s">
        <v>591</v>
      </c>
      <c r="C492">
        <v>895551</v>
      </c>
      <c r="D492" t="s">
        <v>592</v>
      </c>
      <c r="E492">
        <v>64</v>
      </c>
      <c r="F492" t="s">
        <v>33</v>
      </c>
      <c r="N492" t="s">
        <v>55</v>
      </c>
      <c r="O492" t="s">
        <v>483</v>
      </c>
      <c r="P492" t="s">
        <v>484</v>
      </c>
      <c r="Q492" s="89">
        <v>2016</v>
      </c>
      <c r="R492" s="102">
        <v>107.2</v>
      </c>
      <c r="S492" s="103">
        <v>107.2</v>
      </c>
      <c r="T492">
        <v>0</v>
      </c>
      <c r="U492">
        <v>0</v>
      </c>
      <c r="V492" s="30">
        <v>0</v>
      </c>
      <c r="W492" t="s">
        <v>439</v>
      </c>
      <c r="X492">
        <v>2019</v>
      </c>
    </row>
    <row r="493" spans="1:24" x14ac:dyDescent="0.3">
      <c r="A493">
        <v>193</v>
      </c>
      <c r="B493" t="s">
        <v>593</v>
      </c>
      <c r="C493">
        <v>999999</v>
      </c>
      <c r="D493" t="s">
        <v>592</v>
      </c>
      <c r="E493">
        <v>64</v>
      </c>
      <c r="F493" t="s">
        <v>33</v>
      </c>
      <c r="N493" t="s">
        <v>35</v>
      </c>
      <c r="O493" t="s">
        <v>483</v>
      </c>
      <c r="P493" t="s">
        <v>484</v>
      </c>
      <c r="Q493" s="89">
        <v>2016</v>
      </c>
      <c r="R493" s="102">
        <v>69.989999999999995</v>
      </c>
      <c r="S493" s="103">
        <v>66.989999999999995</v>
      </c>
      <c r="T493">
        <v>66.2</v>
      </c>
      <c r="U493">
        <v>66.2</v>
      </c>
      <c r="V493" s="30">
        <v>0</v>
      </c>
      <c r="W493" t="s">
        <v>439</v>
      </c>
      <c r="X493">
        <v>2019</v>
      </c>
    </row>
    <row r="494" spans="1:24" x14ac:dyDescent="0.3">
      <c r="A494">
        <v>195</v>
      </c>
      <c r="B494" t="s">
        <v>594</v>
      </c>
      <c r="C494">
        <v>857730</v>
      </c>
      <c r="D494" t="s">
        <v>592</v>
      </c>
      <c r="E494">
        <v>64</v>
      </c>
      <c r="F494" t="s">
        <v>33</v>
      </c>
      <c r="N494" t="s">
        <v>59</v>
      </c>
      <c r="O494" t="s">
        <v>483</v>
      </c>
      <c r="P494" t="s">
        <v>484</v>
      </c>
      <c r="Q494" s="89">
        <v>2008</v>
      </c>
      <c r="R494" s="102">
        <v>102.6</v>
      </c>
      <c r="S494" s="103">
        <v>102.6</v>
      </c>
      <c r="T494">
        <v>0</v>
      </c>
      <c r="U494">
        <v>0</v>
      </c>
      <c r="V494" s="30">
        <v>0</v>
      </c>
      <c r="W494" t="s">
        <v>439</v>
      </c>
      <c r="X494">
        <v>2019</v>
      </c>
    </row>
    <row r="495" spans="1:24" x14ac:dyDescent="0.3">
      <c r="A495">
        <v>196</v>
      </c>
      <c r="B495" t="s">
        <v>595</v>
      </c>
      <c r="C495">
        <v>857396</v>
      </c>
      <c r="D495" t="s">
        <v>592</v>
      </c>
      <c r="E495">
        <v>64</v>
      </c>
      <c r="F495" t="s">
        <v>33</v>
      </c>
      <c r="N495" t="s">
        <v>79</v>
      </c>
      <c r="O495" t="s">
        <v>483</v>
      </c>
      <c r="P495" t="s">
        <v>484</v>
      </c>
      <c r="Q495" s="89">
        <v>2017</v>
      </c>
      <c r="R495" s="102">
        <v>76.319999999999993</v>
      </c>
      <c r="S495" s="103">
        <v>76.319999999999993</v>
      </c>
      <c r="T495">
        <v>79.58</v>
      </c>
      <c r="U495">
        <v>79.58</v>
      </c>
      <c r="V495" s="30">
        <v>0</v>
      </c>
      <c r="W495" t="s">
        <v>439</v>
      </c>
      <c r="X495">
        <v>2019</v>
      </c>
    </row>
    <row r="496" spans="1:24" x14ac:dyDescent="0.3">
      <c r="A496">
        <v>199</v>
      </c>
      <c r="B496" t="s">
        <v>597</v>
      </c>
      <c r="C496">
        <v>948680</v>
      </c>
      <c r="D496" t="s">
        <v>598</v>
      </c>
      <c r="F496" t="s">
        <v>92</v>
      </c>
      <c r="N496" t="s">
        <v>35</v>
      </c>
      <c r="O496" t="s">
        <v>483</v>
      </c>
      <c r="P496" t="s">
        <v>484</v>
      </c>
      <c r="Q496" s="89">
        <v>2019</v>
      </c>
      <c r="R496" s="102">
        <v>211</v>
      </c>
      <c r="S496" s="103">
        <v>211</v>
      </c>
      <c r="T496">
        <v>335.75</v>
      </c>
      <c r="U496">
        <v>312.05</v>
      </c>
      <c r="V496" s="30">
        <v>23.699999999999989</v>
      </c>
      <c r="W496" t="s">
        <v>439</v>
      </c>
      <c r="X496">
        <v>2019</v>
      </c>
    </row>
    <row r="497" spans="1:24" x14ac:dyDescent="0.3">
      <c r="A497">
        <v>201</v>
      </c>
      <c r="B497" t="s">
        <v>599</v>
      </c>
      <c r="C497">
        <v>949300</v>
      </c>
      <c r="D497" t="s">
        <v>331</v>
      </c>
      <c r="E497">
        <v>98</v>
      </c>
      <c r="F497" t="s">
        <v>92</v>
      </c>
      <c r="N497" t="s">
        <v>446</v>
      </c>
      <c r="O497" t="s">
        <v>483</v>
      </c>
      <c r="P497" t="s">
        <v>484</v>
      </c>
      <c r="Q497" s="89">
        <v>2018</v>
      </c>
      <c r="R497" s="102">
        <v>128</v>
      </c>
      <c r="S497" s="103">
        <v>128</v>
      </c>
      <c r="T497">
        <v>0</v>
      </c>
      <c r="U497">
        <v>0</v>
      </c>
      <c r="V497" s="30">
        <v>0</v>
      </c>
      <c r="W497" t="s">
        <v>439</v>
      </c>
      <c r="X497">
        <v>2019</v>
      </c>
    </row>
    <row r="498" spans="1:24" x14ac:dyDescent="0.3">
      <c r="A498">
        <v>203</v>
      </c>
      <c r="B498" t="s">
        <v>600</v>
      </c>
      <c r="C498">
        <v>970785</v>
      </c>
      <c r="D498" t="s">
        <v>601</v>
      </c>
      <c r="F498" s="90" t="s">
        <v>92</v>
      </c>
      <c r="N498" t="s">
        <v>35</v>
      </c>
      <c r="O498" t="s">
        <v>483</v>
      </c>
      <c r="P498" t="s">
        <v>484</v>
      </c>
      <c r="Q498" s="89">
        <v>2019</v>
      </c>
      <c r="R498" s="99">
        <v>67</v>
      </c>
      <c r="S498" s="97">
        <v>67</v>
      </c>
      <c r="T498">
        <v>0</v>
      </c>
      <c r="U498">
        <v>0</v>
      </c>
      <c r="V498" s="30">
        <v>0</v>
      </c>
      <c r="W498" t="s">
        <v>439</v>
      </c>
      <c r="X498">
        <v>2019</v>
      </c>
    </row>
    <row r="499" spans="1:24" x14ac:dyDescent="0.3">
      <c r="A499">
        <v>204</v>
      </c>
      <c r="B499" t="s">
        <v>602</v>
      </c>
      <c r="C499">
        <v>970579</v>
      </c>
      <c r="D499" t="s">
        <v>601</v>
      </c>
      <c r="F499" s="90" t="s">
        <v>92</v>
      </c>
      <c r="N499" t="s">
        <v>35</v>
      </c>
      <c r="O499" t="s">
        <v>483</v>
      </c>
      <c r="P499" t="s">
        <v>484</v>
      </c>
      <c r="Q499" s="89">
        <v>2013</v>
      </c>
      <c r="R499" s="99">
        <v>67</v>
      </c>
      <c r="S499" s="97">
        <v>67</v>
      </c>
      <c r="T499">
        <v>0</v>
      </c>
      <c r="U499">
        <v>0</v>
      </c>
      <c r="V499" s="30">
        <v>0</v>
      </c>
      <c r="W499" t="s">
        <v>439</v>
      </c>
      <c r="X499">
        <v>2019</v>
      </c>
    </row>
    <row r="500" spans="1:24" x14ac:dyDescent="0.3">
      <c r="A500">
        <v>207</v>
      </c>
      <c r="B500" t="s">
        <v>604</v>
      </c>
      <c r="C500">
        <v>894500</v>
      </c>
      <c r="D500" t="s">
        <v>605</v>
      </c>
      <c r="E500">
        <v>94</v>
      </c>
      <c r="F500" t="s">
        <v>92</v>
      </c>
      <c r="N500" t="s">
        <v>35</v>
      </c>
      <c r="O500" t="s">
        <v>483</v>
      </c>
      <c r="P500" t="s">
        <v>484</v>
      </c>
      <c r="Q500" s="89">
        <v>2004</v>
      </c>
      <c r="R500" s="102">
        <v>22.5</v>
      </c>
      <c r="S500" s="103">
        <v>22.5</v>
      </c>
      <c r="T500">
        <v>35</v>
      </c>
      <c r="U500">
        <v>32.549999999999997</v>
      </c>
      <c r="V500" s="30">
        <v>2.4500000000000028</v>
      </c>
      <c r="W500" t="s">
        <v>439</v>
      </c>
      <c r="X500">
        <v>2019</v>
      </c>
    </row>
    <row r="501" spans="1:24" x14ac:dyDescent="0.3">
      <c r="A501">
        <v>209</v>
      </c>
      <c r="B501" t="s">
        <v>607</v>
      </c>
      <c r="C501">
        <v>894650</v>
      </c>
      <c r="D501" t="s">
        <v>605</v>
      </c>
      <c r="E501">
        <v>94</v>
      </c>
      <c r="F501" t="s">
        <v>92</v>
      </c>
      <c r="N501" t="s">
        <v>35</v>
      </c>
      <c r="O501" t="s">
        <v>483</v>
      </c>
      <c r="P501" t="s">
        <v>484</v>
      </c>
      <c r="Q501" s="89">
        <v>2019</v>
      </c>
      <c r="R501" s="102">
        <v>26.25</v>
      </c>
      <c r="S501" s="103">
        <v>26.25</v>
      </c>
      <c r="T501">
        <v>46.3</v>
      </c>
      <c r="U501">
        <v>43.05</v>
      </c>
      <c r="V501" s="30">
        <v>3.25</v>
      </c>
      <c r="W501" t="s">
        <v>439</v>
      </c>
      <c r="X501">
        <v>2019</v>
      </c>
    </row>
    <row r="502" spans="1:24" x14ac:dyDescent="0.3">
      <c r="A502">
        <v>219</v>
      </c>
      <c r="B502" t="s">
        <v>613</v>
      </c>
      <c r="C502">
        <v>899100</v>
      </c>
      <c r="D502" t="s">
        <v>605</v>
      </c>
      <c r="E502">
        <v>94</v>
      </c>
      <c r="F502" t="s">
        <v>92</v>
      </c>
      <c r="N502" t="s">
        <v>42</v>
      </c>
      <c r="O502" t="s">
        <v>483</v>
      </c>
      <c r="P502" t="s">
        <v>484</v>
      </c>
      <c r="Q502" s="89">
        <v>1982</v>
      </c>
      <c r="R502" s="102">
        <v>21</v>
      </c>
      <c r="S502" s="103">
        <v>21</v>
      </c>
      <c r="T502">
        <v>36.6</v>
      </c>
      <c r="U502">
        <v>34.6</v>
      </c>
      <c r="V502" s="30">
        <v>2</v>
      </c>
      <c r="W502" t="s">
        <v>439</v>
      </c>
      <c r="X502">
        <v>2019</v>
      </c>
    </row>
    <row r="503" spans="1:24" x14ac:dyDescent="0.3">
      <c r="A503">
        <v>220</v>
      </c>
      <c r="B503" t="s">
        <v>614</v>
      </c>
      <c r="C503">
        <v>883150</v>
      </c>
      <c r="D503" t="s">
        <v>605</v>
      </c>
      <c r="E503">
        <v>94</v>
      </c>
      <c r="F503" t="s">
        <v>92</v>
      </c>
      <c r="N503" t="s">
        <v>42</v>
      </c>
      <c r="O503" t="s">
        <v>483</v>
      </c>
      <c r="P503" t="s">
        <v>484</v>
      </c>
      <c r="Q503" s="89">
        <v>1977</v>
      </c>
      <c r="R503" s="102">
        <v>3.6</v>
      </c>
      <c r="S503" s="103">
        <v>3.6</v>
      </c>
      <c r="T503">
        <v>5.6</v>
      </c>
      <c r="U503">
        <v>5.0999999999999996</v>
      </c>
      <c r="V503" s="30">
        <v>0.5</v>
      </c>
      <c r="W503" t="s">
        <v>439</v>
      </c>
      <c r="X503">
        <v>2019</v>
      </c>
    </row>
    <row r="504" spans="1:24" x14ac:dyDescent="0.3">
      <c r="A504">
        <v>224</v>
      </c>
      <c r="B504" t="s">
        <v>617</v>
      </c>
      <c r="C504">
        <v>907010</v>
      </c>
      <c r="D504" t="s">
        <v>605</v>
      </c>
      <c r="E504">
        <v>94</v>
      </c>
      <c r="F504" t="s">
        <v>92</v>
      </c>
      <c r="N504" t="s">
        <v>35</v>
      </c>
      <c r="O504" t="s">
        <v>483</v>
      </c>
      <c r="P504" t="s">
        <v>484</v>
      </c>
      <c r="Q504" s="89">
        <v>2014</v>
      </c>
      <c r="R504" s="102">
        <v>20.8</v>
      </c>
      <c r="S504" s="103">
        <v>20.8</v>
      </c>
      <c r="T504">
        <v>4.21</v>
      </c>
      <c r="U504">
        <v>3</v>
      </c>
      <c r="V504" s="30">
        <v>1.21</v>
      </c>
      <c r="W504" t="s">
        <v>439</v>
      </c>
      <c r="X504">
        <v>2019</v>
      </c>
    </row>
    <row r="505" spans="1:24" x14ac:dyDescent="0.3">
      <c r="A505">
        <v>231</v>
      </c>
      <c r="B505" t="s">
        <v>622</v>
      </c>
      <c r="C505">
        <v>773300</v>
      </c>
      <c r="D505" t="s">
        <v>153</v>
      </c>
      <c r="E505">
        <v>95</v>
      </c>
      <c r="F505" t="s">
        <v>89</v>
      </c>
      <c r="N505" t="s">
        <v>59</v>
      </c>
      <c r="O505" t="s">
        <v>483</v>
      </c>
      <c r="P505" t="s">
        <v>484</v>
      </c>
      <c r="Q505" s="89">
        <v>1994</v>
      </c>
      <c r="R505" s="102">
        <v>506</v>
      </c>
      <c r="S505" s="103">
        <v>506</v>
      </c>
      <c r="T505">
        <v>0</v>
      </c>
      <c r="U505">
        <v>0</v>
      </c>
      <c r="V505" s="30">
        <v>0</v>
      </c>
      <c r="W505" t="s">
        <v>439</v>
      </c>
      <c r="X505">
        <v>2019</v>
      </c>
    </row>
    <row r="506" spans="1:24" x14ac:dyDescent="0.3">
      <c r="A506">
        <v>244</v>
      </c>
      <c r="B506" t="s">
        <v>628</v>
      </c>
      <c r="C506">
        <v>920350</v>
      </c>
      <c r="D506" t="s">
        <v>627</v>
      </c>
      <c r="F506" t="s">
        <v>92</v>
      </c>
      <c r="N506" t="s">
        <v>35</v>
      </c>
      <c r="O506" t="s">
        <v>483</v>
      </c>
      <c r="P506" t="s">
        <v>484</v>
      </c>
      <c r="Q506" s="89">
        <v>2019</v>
      </c>
      <c r="R506" s="102">
        <v>16.8</v>
      </c>
      <c r="S506" s="103">
        <v>16.8</v>
      </c>
      <c r="T506">
        <v>0</v>
      </c>
      <c r="U506">
        <v>0</v>
      </c>
      <c r="V506" s="30">
        <v>0</v>
      </c>
      <c r="W506" t="s">
        <v>439</v>
      </c>
      <c r="X506">
        <v>2019</v>
      </c>
    </row>
    <row r="507" spans="1:24" x14ac:dyDescent="0.3">
      <c r="A507">
        <v>248</v>
      </c>
      <c r="B507" t="s">
        <v>630</v>
      </c>
      <c r="C507">
        <v>784201</v>
      </c>
      <c r="D507" t="s">
        <v>88</v>
      </c>
      <c r="E507">
        <v>97</v>
      </c>
      <c r="F507" t="s">
        <v>89</v>
      </c>
      <c r="N507" t="s">
        <v>42</v>
      </c>
      <c r="O507" t="s">
        <v>483</v>
      </c>
      <c r="P507" t="s">
        <v>484</v>
      </c>
      <c r="Q507" s="89">
        <v>1998</v>
      </c>
      <c r="R507" s="99">
        <v>24</v>
      </c>
      <c r="S507" s="97">
        <v>24</v>
      </c>
      <c r="T507">
        <v>41.76</v>
      </c>
      <c r="U507">
        <v>31.48</v>
      </c>
      <c r="V507" s="30">
        <v>10.279999999999998</v>
      </c>
      <c r="W507" t="s">
        <v>439</v>
      </c>
      <c r="X507">
        <v>2019</v>
      </c>
    </row>
    <row r="508" spans="1:24" x14ac:dyDescent="0.3">
      <c r="A508">
        <v>249</v>
      </c>
      <c r="B508" t="s">
        <v>631</v>
      </c>
      <c r="C508">
        <v>797475</v>
      </c>
      <c r="D508" t="s">
        <v>88</v>
      </c>
      <c r="E508">
        <v>97</v>
      </c>
      <c r="F508" t="s">
        <v>89</v>
      </c>
      <c r="N508" t="s">
        <v>42</v>
      </c>
      <c r="O508" t="s">
        <v>483</v>
      </c>
      <c r="P508" t="s">
        <v>484</v>
      </c>
      <c r="Q508" s="89">
        <v>2011</v>
      </c>
      <c r="R508" s="99">
        <v>25</v>
      </c>
      <c r="S508" s="97">
        <v>25</v>
      </c>
      <c r="T508">
        <v>0</v>
      </c>
      <c r="U508">
        <v>0</v>
      </c>
      <c r="V508" s="30">
        <v>0</v>
      </c>
      <c r="W508" t="s">
        <v>439</v>
      </c>
      <c r="X508">
        <v>2019</v>
      </c>
    </row>
    <row r="509" spans="1:24" x14ac:dyDescent="0.3">
      <c r="A509">
        <v>250</v>
      </c>
      <c r="B509" t="s">
        <v>632</v>
      </c>
      <c r="C509">
        <v>797750</v>
      </c>
      <c r="D509" t="s">
        <v>88</v>
      </c>
      <c r="E509">
        <v>97</v>
      </c>
      <c r="F509" t="s">
        <v>89</v>
      </c>
      <c r="N509" t="s">
        <v>35</v>
      </c>
      <c r="O509" t="s">
        <v>483</v>
      </c>
      <c r="P509" t="s">
        <v>484</v>
      </c>
      <c r="Q509" s="89">
        <v>2017</v>
      </c>
      <c r="R509" s="99">
        <v>5</v>
      </c>
      <c r="S509" s="97">
        <v>5</v>
      </c>
      <c r="T509">
        <v>8.67</v>
      </c>
      <c r="U509">
        <v>6.8</v>
      </c>
      <c r="V509" s="30">
        <v>1.87</v>
      </c>
      <c r="W509" t="s">
        <v>439</v>
      </c>
      <c r="X509">
        <v>2019</v>
      </c>
    </row>
    <row r="510" spans="1:24" x14ac:dyDescent="0.3">
      <c r="A510">
        <v>251</v>
      </c>
      <c r="B510" t="s">
        <v>633</v>
      </c>
      <c r="C510">
        <v>797755</v>
      </c>
      <c r="D510" t="s">
        <v>88</v>
      </c>
      <c r="E510">
        <v>97</v>
      </c>
      <c r="F510" t="s">
        <v>89</v>
      </c>
      <c r="N510" t="s">
        <v>35</v>
      </c>
      <c r="O510" t="s">
        <v>483</v>
      </c>
      <c r="P510" t="s">
        <v>484</v>
      </c>
      <c r="Q510" s="89">
        <v>2013</v>
      </c>
      <c r="R510" s="99">
        <v>5.7</v>
      </c>
      <c r="S510" s="97">
        <v>5.7</v>
      </c>
      <c r="T510">
        <v>9.7899999999999991</v>
      </c>
      <c r="U510">
        <v>8.1999999999999993</v>
      </c>
      <c r="V510" s="30">
        <v>1.5899999999999999</v>
      </c>
      <c r="W510" t="s">
        <v>439</v>
      </c>
      <c r="X510">
        <v>2019</v>
      </c>
    </row>
    <row r="511" spans="1:24" x14ac:dyDescent="0.3">
      <c r="A511">
        <v>252</v>
      </c>
      <c r="B511" t="s">
        <v>634</v>
      </c>
      <c r="C511">
        <v>795341</v>
      </c>
      <c r="D511" t="s">
        <v>88</v>
      </c>
      <c r="E511">
        <v>97</v>
      </c>
      <c r="F511" t="s">
        <v>89</v>
      </c>
      <c r="N511" t="s">
        <v>42</v>
      </c>
      <c r="O511" t="s">
        <v>483</v>
      </c>
      <c r="P511" t="s">
        <v>484</v>
      </c>
      <c r="Q511" s="89">
        <v>2018</v>
      </c>
      <c r="R511" s="99">
        <v>5.7</v>
      </c>
      <c r="S511" s="97">
        <v>5.7</v>
      </c>
      <c r="T511">
        <v>0</v>
      </c>
      <c r="U511">
        <v>0</v>
      </c>
      <c r="V511" s="30">
        <v>0</v>
      </c>
      <c r="W511" t="s">
        <v>439</v>
      </c>
      <c r="X511">
        <v>2019</v>
      </c>
    </row>
    <row r="512" spans="1:24" x14ac:dyDescent="0.3">
      <c r="A512">
        <v>253</v>
      </c>
      <c r="B512" t="s">
        <v>635</v>
      </c>
      <c r="C512">
        <v>795078</v>
      </c>
      <c r="D512" t="s">
        <v>88</v>
      </c>
      <c r="E512">
        <v>97</v>
      </c>
      <c r="F512" t="s">
        <v>89</v>
      </c>
      <c r="N512" t="s">
        <v>35</v>
      </c>
      <c r="O512" t="s">
        <v>483</v>
      </c>
      <c r="P512" t="s">
        <v>484</v>
      </c>
      <c r="Q512" s="89">
        <v>2018</v>
      </c>
      <c r="R512" s="99">
        <v>40</v>
      </c>
      <c r="S512" s="97">
        <v>40</v>
      </c>
      <c r="T512">
        <v>0</v>
      </c>
      <c r="U512">
        <v>0</v>
      </c>
      <c r="V512" s="30">
        <v>0</v>
      </c>
      <c r="W512" t="s">
        <v>439</v>
      </c>
      <c r="X512">
        <v>2019</v>
      </c>
    </row>
    <row r="513" spans="1:24" x14ac:dyDescent="0.3">
      <c r="A513">
        <v>254</v>
      </c>
      <c r="B513" t="s">
        <v>636</v>
      </c>
      <c r="C513">
        <v>787521</v>
      </c>
      <c r="D513" t="s">
        <v>88</v>
      </c>
      <c r="E513">
        <v>97</v>
      </c>
      <c r="F513" t="s">
        <v>89</v>
      </c>
      <c r="N513" t="s">
        <v>35</v>
      </c>
      <c r="O513" t="s">
        <v>483</v>
      </c>
      <c r="P513" t="s">
        <v>484</v>
      </c>
      <c r="Q513" s="89">
        <v>2018</v>
      </c>
      <c r="R513" s="99">
        <v>5.5</v>
      </c>
      <c r="S513" s="97">
        <v>5.5</v>
      </c>
      <c r="T513">
        <v>0</v>
      </c>
      <c r="U513">
        <v>0</v>
      </c>
      <c r="V513" s="30">
        <v>0</v>
      </c>
      <c r="W513" t="s">
        <v>439</v>
      </c>
      <c r="X513">
        <v>2019</v>
      </c>
    </row>
    <row r="514" spans="1:24" x14ac:dyDescent="0.3">
      <c r="A514">
        <v>255</v>
      </c>
      <c r="B514" t="s">
        <v>637</v>
      </c>
      <c r="C514">
        <v>791495</v>
      </c>
      <c r="D514" t="s">
        <v>88</v>
      </c>
      <c r="E514">
        <v>97</v>
      </c>
      <c r="F514" t="s">
        <v>89</v>
      </c>
      <c r="N514" t="s">
        <v>42</v>
      </c>
      <c r="O514" t="s">
        <v>483</v>
      </c>
      <c r="P514" t="s">
        <v>484</v>
      </c>
      <c r="Q514" s="89">
        <v>2014</v>
      </c>
      <c r="R514" s="99">
        <v>2</v>
      </c>
      <c r="S514" s="97">
        <v>2</v>
      </c>
      <c r="T514">
        <v>2.64</v>
      </c>
      <c r="U514">
        <v>2.61</v>
      </c>
      <c r="V514" s="30">
        <v>3.0000000000000249E-2</v>
      </c>
      <c r="W514" t="s">
        <v>439</v>
      </c>
      <c r="X514">
        <v>2019</v>
      </c>
    </row>
    <row r="515" spans="1:24" x14ac:dyDescent="0.3">
      <c r="A515">
        <v>256</v>
      </c>
      <c r="B515" t="s">
        <v>637</v>
      </c>
      <c r="C515">
        <v>791495</v>
      </c>
      <c r="D515" t="s">
        <v>88</v>
      </c>
      <c r="E515">
        <v>97</v>
      </c>
      <c r="F515" t="s">
        <v>89</v>
      </c>
      <c r="N515" t="s">
        <v>42</v>
      </c>
      <c r="O515" t="s">
        <v>483</v>
      </c>
      <c r="P515" t="s">
        <v>484</v>
      </c>
      <c r="Q515" s="89">
        <v>2015</v>
      </c>
      <c r="R515" s="99">
        <v>18</v>
      </c>
      <c r="S515" s="97">
        <v>18</v>
      </c>
      <c r="T515">
        <v>0</v>
      </c>
      <c r="U515">
        <v>0</v>
      </c>
      <c r="V515" s="30">
        <v>0</v>
      </c>
      <c r="W515" t="s">
        <v>439</v>
      </c>
      <c r="X515">
        <v>2019</v>
      </c>
    </row>
    <row r="516" spans="1:24" x14ac:dyDescent="0.3">
      <c r="A516">
        <v>257</v>
      </c>
      <c r="B516" t="s">
        <v>638</v>
      </c>
      <c r="C516">
        <v>754825</v>
      </c>
      <c r="D516" t="s">
        <v>639</v>
      </c>
      <c r="F516" t="s">
        <v>89</v>
      </c>
      <c r="N516" t="s">
        <v>35</v>
      </c>
      <c r="O516" t="s">
        <v>483</v>
      </c>
      <c r="P516" t="s">
        <v>484</v>
      </c>
      <c r="Q516" s="89">
        <v>2016</v>
      </c>
      <c r="R516" s="99">
        <v>151.80000000000001</v>
      </c>
      <c r="S516" s="97">
        <v>151.80000000000001</v>
      </c>
      <c r="T516">
        <v>0</v>
      </c>
      <c r="U516">
        <v>0</v>
      </c>
      <c r="V516" s="30">
        <v>0</v>
      </c>
      <c r="W516" t="s">
        <v>439</v>
      </c>
      <c r="X516">
        <v>2019</v>
      </c>
    </row>
    <row r="517" spans="1:24" x14ac:dyDescent="0.3">
      <c r="A517">
        <v>258</v>
      </c>
      <c r="B517" t="s">
        <v>640</v>
      </c>
      <c r="C517">
        <v>754828</v>
      </c>
      <c r="D517" t="s">
        <v>639</v>
      </c>
      <c r="F517" t="s">
        <v>89</v>
      </c>
      <c r="N517" t="s">
        <v>35</v>
      </c>
      <c r="O517" t="s">
        <v>483</v>
      </c>
      <c r="P517" t="s">
        <v>484</v>
      </c>
      <c r="Q517" s="89">
        <v>2015</v>
      </c>
      <c r="R517" s="99">
        <v>225.45</v>
      </c>
      <c r="S517" s="97">
        <v>225.45</v>
      </c>
      <c r="T517">
        <v>0</v>
      </c>
      <c r="U517">
        <v>0</v>
      </c>
      <c r="V517" s="30">
        <v>0</v>
      </c>
      <c r="W517" t="s">
        <v>439</v>
      </c>
      <c r="X517">
        <v>2019</v>
      </c>
    </row>
    <row r="518" spans="1:24" x14ac:dyDescent="0.3">
      <c r="A518">
        <v>259</v>
      </c>
      <c r="B518" t="s">
        <v>641</v>
      </c>
      <c r="C518">
        <v>754822</v>
      </c>
      <c r="D518" t="s">
        <v>639</v>
      </c>
      <c r="F518" t="s">
        <v>89</v>
      </c>
      <c r="N518" t="s">
        <v>35</v>
      </c>
      <c r="O518" t="s">
        <v>483</v>
      </c>
      <c r="P518" t="s">
        <v>484</v>
      </c>
      <c r="Q518" s="89">
        <v>2016</v>
      </c>
      <c r="R518" s="99">
        <v>113.4</v>
      </c>
      <c r="S518" s="97">
        <v>113.4</v>
      </c>
      <c r="T518">
        <v>0</v>
      </c>
      <c r="U518">
        <v>0</v>
      </c>
      <c r="V518" s="30">
        <v>0</v>
      </c>
      <c r="W518" t="s">
        <v>439</v>
      </c>
      <c r="X518">
        <v>2019</v>
      </c>
    </row>
    <row r="519" spans="1:24" x14ac:dyDescent="0.3">
      <c r="A519">
        <v>260</v>
      </c>
      <c r="B519" t="s">
        <v>642</v>
      </c>
      <c r="C519">
        <v>754830</v>
      </c>
      <c r="D519" t="s">
        <v>639</v>
      </c>
      <c r="F519" t="s">
        <v>89</v>
      </c>
      <c r="N519" t="s">
        <v>35</v>
      </c>
      <c r="O519" t="s">
        <v>483</v>
      </c>
      <c r="P519" t="s">
        <v>484</v>
      </c>
      <c r="Q519" s="89">
        <v>2015</v>
      </c>
      <c r="R519" s="99">
        <v>211.5</v>
      </c>
      <c r="S519" s="97">
        <v>211.5</v>
      </c>
      <c r="T519">
        <v>0</v>
      </c>
      <c r="U519">
        <v>0</v>
      </c>
      <c r="V519" s="30">
        <v>0</v>
      </c>
      <c r="W519" t="s">
        <v>439</v>
      </c>
      <c r="X519">
        <v>2019</v>
      </c>
    </row>
    <row r="520" spans="1:24" x14ac:dyDescent="0.3">
      <c r="A520">
        <v>288</v>
      </c>
      <c r="B520" t="s">
        <v>646</v>
      </c>
      <c r="C520">
        <v>703420</v>
      </c>
      <c r="D520" t="s">
        <v>647</v>
      </c>
      <c r="E520">
        <v>86</v>
      </c>
      <c r="F520" t="s">
        <v>89</v>
      </c>
      <c r="N520" t="s">
        <v>42</v>
      </c>
      <c r="O520" t="s">
        <v>483</v>
      </c>
      <c r="P520" t="s">
        <v>484</v>
      </c>
      <c r="Q520" s="89">
        <v>2013</v>
      </c>
      <c r="R520" s="102">
        <v>16</v>
      </c>
      <c r="S520" s="103">
        <v>16</v>
      </c>
      <c r="T520">
        <v>20.8</v>
      </c>
      <c r="U520">
        <v>15.1</v>
      </c>
      <c r="V520" s="30">
        <v>5.7000000000000011</v>
      </c>
      <c r="W520" t="s">
        <v>439</v>
      </c>
      <c r="X520">
        <v>2019</v>
      </c>
    </row>
    <row r="521" spans="1:24" x14ac:dyDescent="0.3">
      <c r="A521">
        <v>298</v>
      </c>
      <c r="B521" t="s">
        <v>654</v>
      </c>
      <c r="C521">
        <v>725135</v>
      </c>
      <c r="D521" t="s">
        <v>647</v>
      </c>
      <c r="E521">
        <v>86</v>
      </c>
      <c r="F521" t="s">
        <v>89</v>
      </c>
      <c r="N521" t="s">
        <v>35</v>
      </c>
      <c r="O521" t="s">
        <v>483</v>
      </c>
      <c r="P521" t="s">
        <v>484</v>
      </c>
      <c r="Q521" s="89">
        <v>1982</v>
      </c>
      <c r="R521" s="102">
        <v>12</v>
      </c>
      <c r="S521" s="103">
        <v>12</v>
      </c>
      <c r="T521">
        <v>19.8</v>
      </c>
      <c r="U521">
        <v>19.8</v>
      </c>
      <c r="V521" s="30">
        <v>0</v>
      </c>
      <c r="W521" t="s">
        <v>439</v>
      </c>
      <c r="X521">
        <v>2019</v>
      </c>
    </row>
    <row r="522" spans="1:24" x14ac:dyDescent="0.3">
      <c r="A522">
        <v>300</v>
      </c>
      <c r="B522" t="s">
        <v>655</v>
      </c>
      <c r="C522">
        <v>722150</v>
      </c>
      <c r="D522" t="s">
        <v>647</v>
      </c>
      <c r="E522">
        <v>86</v>
      </c>
      <c r="F522" t="s">
        <v>89</v>
      </c>
      <c r="N522" t="s">
        <v>42</v>
      </c>
      <c r="O522" t="s">
        <v>483</v>
      </c>
      <c r="P522" t="s">
        <v>484</v>
      </c>
      <c r="Q522" s="89">
        <v>1982</v>
      </c>
      <c r="R522" s="102">
        <v>7.3</v>
      </c>
      <c r="S522" s="103">
        <v>7.3</v>
      </c>
      <c r="T522">
        <v>11.9</v>
      </c>
      <c r="U522">
        <v>11.9</v>
      </c>
      <c r="V522" s="30">
        <v>0</v>
      </c>
      <c r="W522" t="s">
        <v>439</v>
      </c>
      <c r="X522">
        <v>2019</v>
      </c>
    </row>
    <row r="523" spans="1:24" x14ac:dyDescent="0.3">
      <c r="A523">
        <v>302</v>
      </c>
      <c r="B523" t="s">
        <v>656</v>
      </c>
      <c r="C523">
        <v>709140</v>
      </c>
      <c r="D523" t="s">
        <v>647</v>
      </c>
      <c r="E523">
        <v>86</v>
      </c>
      <c r="F523" t="s">
        <v>89</v>
      </c>
      <c r="N523" t="s">
        <v>35</v>
      </c>
      <c r="O523" t="s">
        <v>483</v>
      </c>
      <c r="P523" t="s">
        <v>484</v>
      </c>
      <c r="Q523" s="89">
        <v>2015</v>
      </c>
      <c r="R523" s="102">
        <v>8</v>
      </c>
      <c r="S523" s="103">
        <v>8</v>
      </c>
      <c r="T523">
        <v>0</v>
      </c>
      <c r="U523">
        <v>0</v>
      </c>
      <c r="V523" s="30">
        <v>0</v>
      </c>
      <c r="W523" t="s">
        <v>439</v>
      </c>
      <c r="X523">
        <v>2019</v>
      </c>
    </row>
    <row r="524" spans="1:24" x14ac:dyDescent="0.3">
      <c r="A524">
        <v>304</v>
      </c>
      <c r="B524" t="s">
        <v>658</v>
      </c>
      <c r="C524">
        <v>922570</v>
      </c>
      <c r="D524" t="s">
        <v>627</v>
      </c>
      <c r="F524" t="s">
        <v>92</v>
      </c>
      <c r="N524" t="s">
        <v>59</v>
      </c>
      <c r="O524" t="s">
        <v>483</v>
      </c>
      <c r="P524" t="s">
        <v>484</v>
      </c>
      <c r="Q524" s="89">
        <v>1972</v>
      </c>
      <c r="R524" s="102">
        <v>5.5</v>
      </c>
      <c r="S524" s="103">
        <v>5.5</v>
      </c>
      <c r="T524">
        <v>0</v>
      </c>
      <c r="U524">
        <v>0</v>
      </c>
      <c r="V524" s="30">
        <v>0</v>
      </c>
      <c r="W524" t="s">
        <v>439</v>
      </c>
      <c r="X524">
        <v>2019</v>
      </c>
    </row>
    <row r="525" spans="1:24" x14ac:dyDescent="0.3">
      <c r="A525">
        <v>305</v>
      </c>
      <c r="B525" t="s">
        <v>659</v>
      </c>
      <c r="C525">
        <v>923140</v>
      </c>
      <c r="D525" t="s">
        <v>627</v>
      </c>
      <c r="F525" t="s">
        <v>92</v>
      </c>
      <c r="N525" t="s">
        <v>59</v>
      </c>
      <c r="O525" t="s">
        <v>483</v>
      </c>
      <c r="P525" t="s">
        <v>484</v>
      </c>
      <c r="Q525" s="89">
        <v>2012</v>
      </c>
      <c r="R525" s="102">
        <v>5.5</v>
      </c>
      <c r="S525" s="103">
        <v>5.5</v>
      </c>
      <c r="T525">
        <v>0</v>
      </c>
      <c r="U525">
        <v>0</v>
      </c>
      <c r="V525" s="30">
        <v>0</v>
      </c>
      <c r="W525" t="s">
        <v>439</v>
      </c>
      <c r="X525">
        <v>2019</v>
      </c>
    </row>
    <row r="526" spans="1:24" x14ac:dyDescent="0.3">
      <c r="A526">
        <v>309</v>
      </c>
      <c r="B526" t="s">
        <v>112</v>
      </c>
      <c r="C526">
        <v>703110</v>
      </c>
      <c r="D526" t="s">
        <v>647</v>
      </c>
      <c r="E526">
        <v>86</v>
      </c>
      <c r="F526" t="s">
        <v>89</v>
      </c>
      <c r="N526" t="s">
        <v>42</v>
      </c>
      <c r="O526" t="s">
        <v>483</v>
      </c>
      <c r="P526" t="s">
        <v>484</v>
      </c>
      <c r="Q526" s="89">
        <v>2017</v>
      </c>
      <c r="R526" s="102">
        <v>7.2</v>
      </c>
      <c r="S526" s="103">
        <v>7.2</v>
      </c>
      <c r="T526">
        <v>11.8</v>
      </c>
      <c r="U526">
        <v>10.199999999999999</v>
      </c>
      <c r="V526" s="30">
        <v>1.6000000000000014</v>
      </c>
      <c r="W526" t="s">
        <v>439</v>
      </c>
      <c r="X526">
        <v>2019</v>
      </c>
    </row>
    <row r="527" spans="1:24" x14ac:dyDescent="0.3">
      <c r="A527">
        <v>310</v>
      </c>
      <c r="B527" t="s">
        <v>662</v>
      </c>
      <c r="C527">
        <v>954600</v>
      </c>
      <c r="D527" t="s">
        <v>331</v>
      </c>
      <c r="E527">
        <v>98</v>
      </c>
      <c r="F527" t="s">
        <v>92</v>
      </c>
      <c r="N527" t="s">
        <v>42</v>
      </c>
      <c r="O527" t="s">
        <v>483</v>
      </c>
      <c r="P527" t="s">
        <v>484</v>
      </c>
      <c r="Q527" s="89">
        <v>2017</v>
      </c>
      <c r="R527" s="102">
        <v>14.3</v>
      </c>
      <c r="S527" s="103">
        <v>14.3</v>
      </c>
      <c r="T527">
        <v>20.09</v>
      </c>
      <c r="U527">
        <v>12.6</v>
      </c>
      <c r="V527" s="30">
        <v>7.49</v>
      </c>
      <c r="W527" t="s">
        <v>439</v>
      </c>
      <c r="X527">
        <v>2019</v>
      </c>
    </row>
    <row r="528" spans="1:24" x14ac:dyDescent="0.3">
      <c r="A528">
        <v>313</v>
      </c>
      <c r="B528" t="s">
        <v>664</v>
      </c>
      <c r="C528">
        <v>216351</v>
      </c>
      <c r="D528" t="s">
        <v>48</v>
      </c>
      <c r="E528">
        <v>69</v>
      </c>
      <c r="F528" t="s">
        <v>40</v>
      </c>
      <c r="N528" t="s">
        <v>42</v>
      </c>
      <c r="O528" t="s">
        <v>483</v>
      </c>
      <c r="P528" t="s">
        <v>484</v>
      </c>
      <c r="Q528" s="89">
        <v>2008</v>
      </c>
      <c r="R528" s="102">
        <v>150.41499999999999</v>
      </c>
      <c r="S528" s="103">
        <v>150.41499999999999</v>
      </c>
      <c r="T528">
        <v>201.136</v>
      </c>
      <c r="U528">
        <v>180.4</v>
      </c>
      <c r="V528" s="30">
        <v>20.736000000000001</v>
      </c>
      <c r="W528" t="s">
        <v>439</v>
      </c>
      <c r="X528">
        <v>2019</v>
      </c>
    </row>
    <row r="529" spans="1:24" x14ac:dyDescent="0.3">
      <c r="A529">
        <v>314</v>
      </c>
      <c r="B529" t="s">
        <v>665</v>
      </c>
      <c r="C529">
        <v>226530</v>
      </c>
      <c r="D529" t="s">
        <v>48</v>
      </c>
      <c r="E529">
        <v>69</v>
      </c>
      <c r="F529" t="s">
        <v>40</v>
      </c>
      <c r="N529" t="s">
        <v>42</v>
      </c>
      <c r="O529" t="s">
        <v>483</v>
      </c>
      <c r="P529" t="s">
        <v>484</v>
      </c>
      <c r="Q529" s="89">
        <v>2012</v>
      </c>
      <c r="R529" s="102">
        <v>11.13</v>
      </c>
      <c r="S529" s="103">
        <v>11.13</v>
      </c>
      <c r="T529">
        <v>7.6</v>
      </c>
      <c r="U529">
        <v>5.7</v>
      </c>
      <c r="V529" s="30">
        <v>2</v>
      </c>
      <c r="W529" t="s">
        <v>439</v>
      </c>
      <c r="X529">
        <v>2019</v>
      </c>
    </row>
    <row r="530" spans="1:24" x14ac:dyDescent="0.3">
      <c r="A530">
        <v>315</v>
      </c>
      <c r="B530" t="s">
        <v>666</v>
      </c>
      <c r="C530">
        <v>204705</v>
      </c>
      <c r="D530" t="s">
        <v>514</v>
      </c>
      <c r="F530" t="s">
        <v>40</v>
      </c>
      <c r="N530" t="s">
        <v>35</v>
      </c>
      <c r="O530" t="s">
        <v>483</v>
      </c>
      <c r="P530" t="s">
        <v>484</v>
      </c>
      <c r="Q530" s="89">
        <v>2017</v>
      </c>
      <c r="R530" s="102">
        <v>10</v>
      </c>
      <c r="S530" s="103">
        <v>10</v>
      </c>
      <c r="T530">
        <v>0</v>
      </c>
      <c r="U530">
        <v>0</v>
      </c>
      <c r="V530" s="30">
        <v>0</v>
      </c>
      <c r="W530" t="s">
        <v>439</v>
      </c>
      <c r="X530">
        <v>2019</v>
      </c>
    </row>
    <row r="531" spans="1:24" x14ac:dyDescent="0.3">
      <c r="A531">
        <v>316</v>
      </c>
      <c r="B531" t="s">
        <v>667</v>
      </c>
      <c r="C531">
        <v>199800</v>
      </c>
      <c r="D531" t="s">
        <v>514</v>
      </c>
      <c r="F531" t="s">
        <v>40</v>
      </c>
      <c r="N531" t="s">
        <v>35</v>
      </c>
      <c r="O531" t="s">
        <v>483</v>
      </c>
      <c r="P531" t="s">
        <v>484</v>
      </c>
      <c r="Q531" s="89">
        <v>2015</v>
      </c>
      <c r="R531" s="102">
        <v>20.100000000000001</v>
      </c>
      <c r="S531" s="103">
        <v>20.100000000000001</v>
      </c>
      <c r="T531">
        <v>0</v>
      </c>
      <c r="U531">
        <v>0</v>
      </c>
      <c r="V531" s="30">
        <v>0</v>
      </c>
      <c r="W531" t="s">
        <v>439</v>
      </c>
      <c r="X531">
        <v>2019</v>
      </c>
    </row>
    <row r="532" spans="1:24" x14ac:dyDescent="0.3">
      <c r="A532">
        <v>318</v>
      </c>
      <c r="B532" t="s">
        <v>670</v>
      </c>
      <c r="C532">
        <v>134820</v>
      </c>
      <c r="D532" t="s">
        <v>106</v>
      </c>
      <c r="E532">
        <v>62</v>
      </c>
      <c r="F532" t="s">
        <v>40</v>
      </c>
      <c r="N532" t="s">
        <v>59</v>
      </c>
      <c r="O532" t="s">
        <v>483</v>
      </c>
      <c r="P532" t="s">
        <v>484</v>
      </c>
      <c r="Q532" s="89">
        <v>2021</v>
      </c>
      <c r="R532" s="102">
        <v>172.8</v>
      </c>
      <c r="S532" s="103">
        <v>172.8</v>
      </c>
      <c r="T532">
        <v>0</v>
      </c>
      <c r="U532">
        <v>0</v>
      </c>
      <c r="V532" s="30">
        <v>0</v>
      </c>
      <c r="W532" t="s">
        <v>439</v>
      </c>
      <c r="X532">
        <v>2019</v>
      </c>
    </row>
    <row r="533" spans="1:24" x14ac:dyDescent="0.3">
      <c r="A533">
        <v>319</v>
      </c>
      <c r="B533" t="s">
        <v>671</v>
      </c>
      <c r="C533">
        <v>133520</v>
      </c>
      <c r="D533" t="s">
        <v>106</v>
      </c>
      <c r="E533">
        <v>62</v>
      </c>
      <c r="F533" t="s">
        <v>40</v>
      </c>
      <c r="N533" t="s">
        <v>79</v>
      </c>
      <c r="O533" t="s">
        <v>483</v>
      </c>
      <c r="P533" t="s">
        <v>484</v>
      </c>
      <c r="Q533" s="89">
        <v>2021</v>
      </c>
      <c r="R533" s="102">
        <v>21.6</v>
      </c>
      <c r="S533" s="103">
        <v>21.6</v>
      </c>
      <c r="T533">
        <v>0</v>
      </c>
      <c r="U533">
        <v>0</v>
      </c>
      <c r="V533" s="30">
        <v>0</v>
      </c>
      <c r="W533" t="s">
        <v>439</v>
      </c>
      <c r="X533">
        <v>2019</v>
      </c>
    </row>
    <row r="534" spans="1:24" x14ac:dyDescent="0.3">
      <c r="A534">
        <v>320</v>
      </c>
      <c r="B534" t="s">
        <v>672</v>
      </c>
      <c r="C534">
        <v>163660</v>
      </c>
      <c r="D534" t="s">
        <v>106</v>
      </c>
      <c r="E534">
        <v>62</v>
      </c>
      <c r="F534" t="s">
        <v>40</v>
      </c>
      <c r="N534" t="s">
        <v>42</v>
      </c>
      <c r="O534" t="s">
        <v>483</v>
      </c>
      <c r="P534" t="s">
        <v>484</v>
      </c>
      <c r="Q534" s="89">
        <v>2019</v>
      </c>
      <c r="R534" s="102">
        <v>35.840000000000003</v>
      </c>
      <c r="S534" s="103">
        <v>35.840000000000003</v>
      </c>
      <c r="T534">
        <v>0</v>
      </c>
      <c r="U534">
        <v>0</v>
      </c>
      <c r="V534" s="30">
        <v>0</v>
      </c>
      <c r="W534" t="s">
        <v>439</v>
      </c>
      <c r="X534">
        <v>2019</v>
      </c>
    </row>
    <row r="535" spans="1:24" x14ac:dyDescent="0.3">
      <c r="A535">
        <v>322</v>
      </c>
      <c r="B535" t="s">
        <v>674</v>
      </c>
      <c r="C535">
        <v>274143</v>
      </c>
      <c r="D535" t="s">
        <v>138</v>
      </c>
      <c r="E535">
        <v>66</v>
      </c>
      <c r="F535" t="s">
        <v>40</v>
      </c>
      <c r="N535" t="s">
        <v>79</v>
      </c>
      <c r="O535" t="s">
        <v>483</v>
      </c>
      <c r="P535" t="s">
        <v>484</v>
      </c>
      <c r="Q535" s="89">
        <v>2020</v>
      </c>
      <c r="R535" s="102">
        <v>19.8</v>
      </c>
      <c r="S535" s="103">
        <v>19.8</v>
      </c>
      <c r="T535">
        <v>0</v>
      </c>
      <c r="U535">
        <v>0</v>
      </c>
      <c r="V535" s="30">
        <v>0</v>
      </c>
      <c r="W535" t="s">
        <v>439</v>
      </c>
      <c r="X535">
        <v>2019</v>
      </c>
    </row>
    <row r="536" spans="1:24" x14ac:dyDescent="0.3">
      <c r="A536">
        <v>323</v>
      </c>
      <c r="B536" t="s">
        <v>675</v>
      </c>
      <c r="C536">
        <v>279230</v>
      </c>
      <c r="D536" t="s">
        <v>138</v>
      </c>
      <c r="E536">
        <v>66</v>
      </c>
      <c r="F536" t="s">
        <v>40</v>
      </c>
      <c r="N536" t="s">
        <v>35</v>
      </c>
      <c r="O536" t="s">
        <v>483</v>
      </c>
      <c r="P536" t="s">
        <v>484</v>
      </c>
      <c r="Q536" s="89">
        <v>2021</v>
      </c>
      <c r="R536" s="102">
        <v>75.3</v>
      </c>
      <c r="S536" s="103">
        <v>75.3</v>
      </c>
      <c r="T536">
        <v>0</v>
      </c>
      <c r="U536">
        <v>0</v>
      </c>
      <c r="V536" s="30">
        <v>0</v>
      </c>
      <c r="W536" t="s">
        <v>439</v>
      </c>
      <c r="X536">
        <v>2019</v>
      </c>
    </row>
    <row r="537" spans="1:24" x14ac:dyDescent="0.3">
      <c r="A537">
        <v>324</v>
      </c>
      <c r="B537" t="s">
        <v>676</v>
      </c>
      <c r="C537">
        <v>279225</v>
      </c>
      <c r="D537" t="s">
        <v>138</v>
      </c>
      <c r="E537">
        <v>66</v>
      </c>
      <c r="F537" t="s">
        <v>40</v>
      </c>
      <c r="N537" t="s">
        <v>35</v>
      </c>
      <c r="O537" t="s">
        <v>483</v>
      </c>
      <c r="P537" t="s">
        <v>484</v>
      </c>
      <c r="Q537" s="89">
        <v>2020</v>
      </c>
      <c r="R537" s="102">
        <v>78.400000000000006</v>
      </c>
      <c r="S537" s="103">
        <v>78.400000000000006</v>
      </c>
      <c r="T537">
        <v>0</v>
      </c>
      <c r="U537">
        <v>0</v>
      </c>
      <c r="V537" s="30">
        <v>0</v>
      </c>
      <c r="W537" t="s">
        <v>439</v>
      </c>
      <c r="X537">
        <v>2019</v>
      </c>
    </row>
    <row r="538" spans="1:24" x14ac:dyDescent="0.3">
      <c r="A538">
        <v>325</v>
      </c>
      <c r="B538" t="s">
        <v>677</v>
      </c>
      <c r="C538">
        <v>279334</v>
      </c>
      <c r="D538" t="s">
        <v>138</v>
      </c>
      <c r="E538">
        <v>66</v>
      </c>
      <c r="F538" t="s">
        <v>40</v>
      </c>
      <c r="N538" t="s">
        <v>35</v>
      </c>
      <c r="O538" t="s">
        <v>483</v>
      </c>
      <c r="P538" t="s">
        <v>484</v>
      </c>
      <c r="Q538" s="89">
        <v>2020</v>
      </c>
      <c r="R538" s="102">
        <v>65</v>
      </c>
      <c r="S538" s="103">
        <v>65</v>
      </c>
      <c r="T538">
        <v>0</v>
      </c>
      <c r="U538">
        <v>0</v>
      </c>
      <c r="V538" s="30">
        <v>0</v>
      </c>
      <c r="W538" t="s">
        <v>439</v>
      </c>
      <c r="X538">
        <v>2019</v>
      </c>
    </row>
    <row r="539" spans="1:24" x14ac:dyDescent="0.3">
      <c r="A539">
        <v>326</v>
      </c>
      <c r="B539" t="s">
        <v>678</v>
      </c>
      <c r="C539">
        <v>279235</v>
      </c>
      <c r="D539" t="s">
        <v>138</v>
      </c>
      <c r="E539">
        <v>66</v>
      </c>
      <c r="F539" t="s">
        <v>40</v>
      </c>
      <c r="N539" t="s">
        <v>35</v>
      </c>
      <c r="O539" t="s">
        <v>483</v>
      </c>
      <c r="P539" t="s">
        <v>484</v>
      </c>
      <c r="Q539" s="89">
        <v>2020</v>
      </c>
      <c r="R539" s="102">
        <v>105.19</v>
      </c>
      <c r="S539" s="103">
        <v>105.19</v>
      </c>
      <c r="T539">
        <v>0</v>
      </c>
      <c r="U539">
        <v>0</v>
      </c>
      <c r="V539" s="30">
        <v>0</v>
      </c>
      <c r="W539" t="s">
        <v>439</v>
      </c>
      <c r="X539">
        <v>2019</v>
      </c>
    </row>
    <row r="540" spans="1:24" x14ac:dyDescent="0.3">
      <c r="A540">
        <v>327</v>
      </c>
      <c r="B540" t="s">
        <v>679</v>
      </c>
      <c r="C540">
        <v>850250</v>
      </c>
      <c r="D540" t="s">
        <v>548</v>
      </c>
      <c r="E540">
        <v>87</v>
      </c>
      <c r="F540" t="s">
        <v>33</v>
      </c>
      <c r="N540" t="s">
        <v>42</v>
      </c>
      <c r="O540" t="s">
        <v>483</v>
      </c>
      <c r="P540" t="s">
        <v>484</v>
      </c>
      <c r="Q540" s="89">
        <v>2022</v>
      </c>
      <c r="R540" s="99">
        <v>70.52</v>
      </c>
      <c r="S540" s="97">
        <v>70.52</v>
      </c>
      <c r="T540">
        <v>0</v>
      </c>
      <c r="U540">
        <v>0</v>
      </c>
      <c r="V540" s="30">
        <v>0</v>
      </c>
      <c r="W540" t="s">
        <v>439</v>
      </c>
      <c r="X540">
        <v>2019</v>
      </c>
    </row>
    <row r="541" spans="1:24" x14ac:dyDescent="0.3">
      <c r="A541">
        <v>328</v>
      </c>
      <c r="B541" t="s">
        <v>680</v>
      </c>
      <c r="C541">
        <v>285065</v>
      </c>
      <c r="D541" t="s">
        <v>138</v>
      </c>
      <c r="E541">
        <v>66</v>
      </c>
      <c r="F541" t="s">
        <v>40</v>
      </c>
      <c r="N541" t="s">
        <v>55</v>
      </c>
      <c r="O541" t="s">
        <v>483</v>
      </c>
      <c r="P541" t="s">
        <v>484</v>
      </c>
      <c r="Q541" s="89">
        <v>2017</v>
      </c>
      <c r="R541" s="102">
        <v>63</v>
      </c>
      <c r="S541" s="103">
        <v>63</v>
      </c>
      <c r="T541">
        <v>12.4</v>
      </c>
      <c r="U541">
        <v>12.4</v>
      </c>
      <c r="V541" s="30">
        <v>1</v>
      </c>
      <c r="W541" t="s">
        <v>439</v>
      </c>
      <c r="X541">
        <v>2019</v>
      </c>
    </row>
    <row r="542" spans="1:24" x14ac:dyDescent="0.3">
      <c r="A542">
        <v>329</v>
      </c>
      <c r="B542" t="s">
        <v>681</v>
      </c>
      <c r="C542">
        <v>137530</v>
      </c>
      <c r="D542" t="s">
        <v>106</v>
      </c>
      <c r="E542">
        <v>62</v>
      </c>
      <c r="F542" t="s">
        <v>40</v>
      </c>
      <c r="N542" t="s">
        <v>42</v>
      </c>
      <c r="O542" t="s">
        <v>483</v>
      </c>
      <c r="P542" t="s">
        <v>484</v>
      </c>
      <c r="Q542" s="89">
        <v>2019</v>
      </c>
      <c r="R542" s="102">
        <v>55.9</v>
      </c>
      <c r="S542" s="103">
        <v>55.9</v>
      </c>
      <c r="T542">
        <v>12.829000000000001</v>
      </c>
      <c r="U542">
        <v>10.17</v>
      </c>
      <c r="V542" s="30">
        <v>2.657</v>
      </c>
      <c r="W542" t="s">
        <v>439</v>
      </c>
      <c r="X542">
        <v>2019</v>
      </c>
    </row>
    <row r="543" spans="1:24" x14ac:dyDescent="0.3">
      <c r="A543">
        <v>330</v>
      </c>
      <c r="B543" t="s">
        <v>682</v>
      </c>
      <c r="C543">
        <v>28020</v>
      </c>
      <c r="D543" t="s">
        <v>39</v>
      </c>
      <c r="E543">
        <v>60</v>
      </c>
      <c r="F543" t="s">
        <v>40</v>
      </c>
      <c r="N543" t="s">
        <v>79</v>
      </c>
      <c r="O543" t="s">
        <v>483</v>
      </c>
      <c r="P543" t="s">
        <v>484</v>
      </c>
      <c r="Q543" s="89">
        <v>2016</v>
      </c>
      <c r="R543" s="102">
        <v>9</v>
      </c>
      <c r="S543" s="103">
        <v>9</v>
      </c>
      <c r="T543">
        <v>14.08</v>
      </c>
      <c r="U543">
        <v>14.08</v>
      </c>
      <c r="V543" s="30">
        <v>1</v>
      </c>
      <c r="W543" t="s">
        <v>439</v>
      </c>
      <c r="X543">
        <v>2019</v>
      </c>
    </row>
    <row r="544" spans="1:24" x14ac:dyDescent="0.3">
      <c r="A544">
        <v>331</v>
      </c>
      <c r="B544" t="s">
        <v>682</v>
      </c>
      <c r="C544">
        <v>28020</v>
      </c>
      <c r="D544" t="s">
        <v>39</v>
      </c>
      <c r="E544">
        <v>60</v>
      </c>
      <c r="F544" t="s">
        <v>40</v>
      </c>
      <c r="N544" t="s">
        <v>42</v>
      </c>
      <c r="O544" t="s">
        <v>483</v>
      </c>
      <c r="P544" t="s">
        <v>484</v>
      </c>
      <c r="Q544" s="89">
        <v>2016</v>
      </c>
      <c r="R544" s="102">
        <v>7.56</v>
      </c>
      <c r="S544" s="103">
        <v>7.56</v>
      </c>
      <c r="T544">
        <v>12.2</v>
      </c>
      <c r="U544">
        <v>12.2</v>
      </c>
      <c r="V544" s="30">
        <v>1</v>
      </c>
      <c r="W544" t="s">
        <v>439</v>
      </c>
      <c r="X544">
        <v>2019</v>
      </c>
    </row>
    <row r="545" spans="1:24" x14ac:dyDescent="0.3">
      <c r="A545">
        <v>332</v>
      </c>
      <c r="B545" t="s">
        <v>682</v>
      </c>
      <c r="C545">
        <v>28020</v>
      </c>
      <c r="D545" t="s">
        <v>39</v>
      </c>
      <c r="E545">
        <v>60</v>
      </c>
      <c r="F545" t="s">
        <v>40</v>
      </c>
      <c r="N545" t="s">
        <v>42</v>
      </c>
      <c r="O545" t="s">
        <v>483</v>
      </c>
      <c r="P545" t="s">
        <v>484</v>
      </c>
      <c r="Q545" s="89">
        <v>2016</v>
      </c>
      <c r="R545" s="102">
        <v>3</v>
      </c>
      <c r="S545" s="103">
        <v>3</v>
      </c>
      <c r="T545">
        <v>4.2</v>
      </c>
      <c r="U545">
        <v>4.2</v>
      </c>
      <c r="V545" s="30">
        <v>1</v>
      </c>
      <c r="W545" t="s">
        <v>439</v>
      </c>
      <c r="X545">
        <v>2019</v>
      </c>
    </row>
    <row r="546" spans="1:24" x14ac:dyDescent="0.3">
      <c r="A546">
        <v>333</v>
      </c>
      <c r="B546" t="s">
        <v>683</v>
      </c>
      <c r="C546">
        <v>220000</v>
      </c>
      <c r="D546" t="s">
        <v>39</v>
      </c>
      <c r="E546">
        <v>60</v>
      </c>
      <c r="F546" t="s">
        <v>40</v>
      </c>
      <c r="N546" t="s">
        <v>42</v>
      </c>
      <c r="O546" t="s">
        <v>483</v>
      </c>
      <c r="P546" t="s">
        <v>484</v>
      </c>
      <c r="Q546" s="89">
        <v>2016</v>
      </c>
      <c r="R546" s="102">
        <v>20</v>
      </c>
      <c r="S546" s="103">
        <v>20</v>
      </c>
      <c r="T546">
        <v>36</v>
      </c>
      <c r="U546">
        <v>36</v>
      </c>
      <c r="V546" s="30">
        <v>1</v>
      </c>
      <c r="W546" t="s">
        <v>439</v>
      </c>
      <c r="X546">
        <v>2019</v>
      </c>
    </row>
    <row r="547" spans="1:24" x14ac:dyDescent="0.3">
      <c r="A547">
        <v>334</v>
      </c>
      <c r="B547" t="s">
        <v>684</v>
      </c>
      <c r="C547">
        <v>257630</v>
      </c>
      <c r="D547" t="s">
        <v>685</v>
      </c>
      <c r="E547">
        <v>70</v>
      </c>
      <c r="F547" t="s">
        <v>40</v>
      </c>
      <c r="N547" t="s">
        <v>79</v>
      </c>
      <c r="O547" t="s">
        <v>483</v>
      </c>
      <c r="P547" t="s">
        <v>484</v>
      </c>
      <c r="Q547" s="89">
        <v>2020</v>
      </c>
      <c r="R547" s="102">
        <v>19.8</v>
      </c>
      <c r="S547" s="103">
        <v>19.8</v>
      </c>
      <c r="T547">
        <v>0</v>
      </c>
      <c r="U547">
        <v>0</v>
      </c>
      <c r="V547" s="30">
        <v>0</v>
      </c>
      <c r="W547" t="s">
        <v>439</v>
      </c>
      <c r="X547">
        <v>2019</v>
      </c>
    </row>
    <row r="548" spans="1:24" x14ac:dyDescent="0.3">
      <c r="A548">
        <v>335</v>
      </c>
      <c r="B548" t="s">
        <v>686</v>
      </c>
      <c r="C548">
        <v>16220</v>
      </c>
      <c r="D548" t="s">
        <v>39</v>
      </c>
      <c r="E548">
        <v>60</v>
      </c>
      <c r="F548" t="s">
        <v>40</v>
      </c>
      <c r="N548" t="s">
        <v>42</v>
      </c>
      <c r="O548" t="s">
        <v>483</v>
      </c>
      <c r="P548" t="s">
        <v>484</v>
      </c>
      <c r="Q548" s="89">
        <v>2020</v>
      </c>
      <c r="R548" s="102">
        <v>40</v>
      </c>
      <c r="S548" s="103">
        <v>40</v>
      </c>
      <c r="T548">
        <v>0</v>
      </c>
      <c r="U548">
        <v>0</v>
      </c>
      <c r="V548" s="30">
        <v>0</v>
      </c>
      <c r="W548" t="s">
        <v>439</v>
      </c>
      <c r="X548">
        <v>2019</v>
      </c>
    </row>
    <row r="549" spans="1:24" x14ac:dyDescent="0.3">
      <c r="A549">
        <v>336</v>
      </c>
      <c r="B549" t="s">
        <v>687</v>
      </c>
      <c r="C549">
        <v>60010</v>
      </c>
      <c r="D549" t="s">
        <v>39</v>
      </c>
      <c r="E549">
        <v>60</v>
      </c>
      <c r="F549" t="s">
        <v>40</v>
      </c>
      <c r="N549" t="s">
        <v>42</v>
      </c>
      <c r="O549" t="s">
        <v>483</v>
      </c>
      <c r="P549" t="s">
        <v>484</v>
      </c>
      <c r="Q549" s="89">
        <v>2019</v>
      </c>
      <c r="R549" s="102">
        <v>30</v>
      </c>
      <c r="S549" s="103">
        <v>30</v>
      </c>
      <c r="T549">
        <v>0</v>
      </c>
      <c r="U549">
        <v>0</v>
      </c>
      <c r="V549" s="30">
        <v>0</v>
      </c>
      <c r="W549" t="s">
        <v>439</v>
      </c>
      <c r="X549">
        <v>2019</v>
      </c>
    </row>
    <row r="550" spans="1:24" x14ac:dyDescent="0.3">
      <c r="A550">
        <v>337</v>
      </c>
      <c r="B550" t="s">
        <v>688</v>
      </c>
      <c r="C550">
        <v>245035</v>
      </c>
      <c r="D550" t="s">
        <v>685</v>
      </c>
      <c r="E550">
        <v>70</v>
      </c>
      <c r="F550" t="s">
        <v>40</v>
      </c>
      <c r="N550" t="s">
        <v>42</v>
      </c>
      <c r="O550" t="s">
        <v>483</v>
      </c>
      <c r="P550" t="s">
        <v>484</v>
      </c>
      <c r="Q550" s="89">
        <v>2019</v>
      </c>
      <c r="R550" s="102">
        <v>15.9</v>
      </c>
      <c r="S550" s="103">
        <v>15.9</v>
      </c>
      <c r="T550">
        <v>19.908000000000001</v>
      </c>
      <c r="U550">
        <v>12.848000000000001</v>
      </c>
      <c r="V550" s="30">
        <v>7.06</v>
      </c>
      <c r="W550" t="s">
        <v>439</v>
      </c>
      <c r="X550">
        <v>2019</v>
      </c>
    </row>
    <row r="551" spans="1:24" x14ac:dyDescent="0.3">
      <c r="A551">
        <v>338</v>
      </c>
      <c r="B551" t="s">
        <v>689</v>
      </c>
      <c r="C551">
        <v>240485</v>
      </c>
      <c r="D551" t="s">
        <v>685</v>
      </c>
      <c r="E551">
        <v>70</v>
      </c>
      <c r="F551" t="s">
        <v>40</v>
      </c>
      <c r="N551" t="s">
        <v>42</v>
      </c>
      <c r="O551" t="s">
        <v>483</v>
      </c>
      <c r="P551" t="s">
        <v>484</v>
      </c>
      <c r="Q551" s="89">
        <v>2020</v>
      </c>
      <c r="R551" s="102">
        <v>80.3</v>
      </c>
      <c r="S551" s="103">
        <v>80.3</v>
      </c>
      <c r="T551">
        <v>0</v>
      </c>
      <c r="U551">
        <v>0</v>
      </c>
      <c r="V551" s="30">
        <v>0</v>
      </c>
      <c r="W551" t="s">
        <v>439</v>
      </c>
      <c r="X551">
        <v>2019</v>
      </c>
    </row>
    <row r="552" spans="1:24" x14ac:dyDescent="0.3">
      <c r="A552">
        <v>339</v>
      </c>
      <c r="B552" t="s">
        <v>690</v>
      </c>
      <c r="C552">
        <v>38470</v>
      </c>
      <c r="D552" t="s">
        <v>39</v>
      </c>
      <c r="E552">
        <v>60</v>
      </c>
      <c r="F552" t="s">
        <v>40</v>
      </c>
      <c r="N552" t="s">
        <v>42</v>
      </c>
      <c r="O552" t="s">
        <v>483</v>
      </c>
      <c r="P552" t="s">
        <v>484</v>
      </c>
      <c r="Q552" s="89">
        <v>2019</v>
      </c>
      <c r="R552" s="102">
        <v>5.4</v>
      </c>
      <c r="S552" s="103">
        <v>5.4</v>
      </c>
      <c r="T552">
        <v>5.9</v>
      </c>
      <c r="U552">
        <v>5.9</v>
      </c>
      <c r="V552" s="30">
        <v>1</v>
      </c>
      <c r="W552" t="s">
        <v>439</v>
      </c>
      <c r="X552">
        <v>2019</v>
      </c>
    </row>
    <row r="553" spans="1:24" x14ac:dyDescent="0.3">
      <c r="A553">
        <v>340</v>
      </c>
      <c r="B553" t="s">
        <v>690</v>
      </c>
      <c r="C553">
        <v>38470</v>
      </c>
      <c r="D553" t="s">
        <v>39</v>
      </c>
      <c r="E553">
        <v>60</v>
      </c>
      <c r="F553" t="s">
        <v>40</v>
      </c>
      <c r="N553" t="s">
        <v>42</v>
      </c>
      <c r="O553" t="s">
        <v>483</v>
      </c>
      <c r="P553" t="s">
        <v>484</v>
      </c>
      <c r="Q553" s="89">
        <v>2017</v>
      </c>
      <c r="R553" s="102">
        <v>2.9</v>
      </c>
      <c r="S553" s="103">
        <v>2.9</v>
      </c>
      <c r="T553">
        <v>4</v>
      </c>
      <c r="U553">
        <v>4</v>
      </c>
      <c r="V553" s="30">
        <v>1</v>
      </c>
      <c r="W553" t="s">
        <v>439</v>
      </c>
      <c r="X553">
        <v>2019</v>
      </c>
    </row>
    <row r="554" spans="1:24" x14ac:dyDescent="0.3">
      <c r="A554">
        <v>341</v>
      </c>
      <c r="B554" t="s">
        <v>690</v>
      </c>
      <c r="C554">
        <v>48470</v>
      </c>
      <c r="D554" t="s">
        <v>39</v>
      </c>
      <c r="E554">
        <v>60</v>
      </c>
      <c r="F554" t="s">
        <v>40</v>
      </c>
      <c r="N554" t="s">
        <v>42</v>
      </c>
      <c r="O554" t="s">
        <v>483</v>
      </c>
      <c r="P554" t="s">
        <v>484</v>
      </c>
      <c r="Q554" s="89">
        <v>2015</v>
      </c>
      <c r="R554" s="102">
        <v>3.3</v>
      </c>
      <c r="S554" s="103">
        <v>3.3</v>
      </c>
      <c r="T554">
        <v>4.0999999999999996</v>
      </c>
      <c r="U554">
        <v>4.0999999999999996</v>
      </c>
      <c r="V554" s="30">
        <v>1</v>
      </c>
      <c r="W554" t="s">
        <v>439</v>
      </c>
      <c r="X554">
        <v>2019</v>
      </c>
    </row>
    <row r="555" spans="1:24" x14ac:dyDescent="0.3">
      <c r="A555">
        <v>342</v>
      </c>
      <c r="B555" t="s">
        <v>691</v>
      </c>
      <c r="C555">
        <v>673230</v>
      </c>
      <c r="D555" t="s">
        <v>113</v>
      </c>
      <c r="F555" t="s">
        <v>64</v>
      </c>
      <c r="N555" t="s">
        <v>42</v>
      </c>
      <c r="O555" t="s">
        <v>483</v>
      </c>
      <c r="P555" t="s">
        <v>484</v>
      </c>
      <c r="Q555" s="89">
        <v>2019</v>
      </c>
      <c r="R555" s="102">
        <v>5.36</v>
      </c>
      <c r="S555" s="103">
        <v>5.36</v>
      </c>
      <c r="T555">
        <v>5.73</v>
      </c>
      <c r="U555">
        <v>5.73</v>
      </c>
      <c r="V555" s="30">
        <v>1</v>
      </c>
      <c r="W555" t="s">
        <v>439</v>
      </c>
      <c r="X555">
        <v>2019</v>
      </c>
    </row>
    <row r="556" spans="1:24" x14ac:dyDescent="0.3">
      <c r="A556">
        <v>343</v>
      </c>
      <c r="B556" t="s">
        <v>691</v>
      </c>
      <c r="C556">
        <v>673230</v>
      </c>
      <c r="D556" t="s">
        <v>113</v>
      </c>
      <c r="F556" t="s">
        <v>64</v>
      </c>
      <c r="N556" t="s">
        <v>42</v>
      </c>
      <c r="O556" t="s">
        <v>483</v>
      </c>
      <c r="P556" t="s">
        <v>484</v>
      </c>
      <c r="Q556" s="89">
        <v>2018</v>
      </c>
      <c r="R556" s="102">
        <v>5.36</v>
      </c>
      <c r="S556" s="103">
        <v>5.36</v>
      </c>
      <c r="T556">
        <v>7.6</v>
      </c>
      <c r="U556">
        <v>7.6</v>
      </c>
      <c r="V556" s="30">
        <v>1</v>
      </c>
      <c r="W556" t="s">
        <v>439</v>
      </c>
      <c r="X556">
        <v>2019</v>
      </c>
    </row>
    <row r="557" spans="1:24" x14ac:dyDescent="0.3">
      <c r="A557">
        <v>344</v>
      </c>
      <c r="B557" t="s">
        <v>691</v>
      </c>
      <c r="C557">
        <v>673230</v>
      </c>
      <c r="D557" t="s">
        <v>113</v>
      </c>
      <c r="F557" t="s">
        <v>64</v>
      </c>
      <c r="N557" t="s">
        <v>42</v>
      </c>
      <c r="O557" t="s">
        <v>483</v>
      </c>
      <c r="P557" t="s">
        <v>484</v>
      </c>
      <c r="Q557" s="89">
        <v>2017</v>
      </c>
      <c r="R557" s="102">
        <v>2.4</v>
      </c>
      <c r="S557" s="103">
        <v>2.4</v>
      </c>
      <c r="T557">
        <v>3.4</v>
      </c>
      <c r="U557">
        <v>3.4</v>
      </c>
      <c r="V557" s="30">
        <v>1</v>
      </c>
      <c r="W557" t="s">
        <v>439</v>
      </c>
      <c r="X557">
        <v>2019</v>
      </c>
    </row>
    <row r="558" spans="1:24" x14ac:dyDescent="0.3">
      <c r="A558">
        <v>345</v>
      </c>
      <c r="B558" t="s">
        <v>692</v>
      </c>
      <c r="C558">
        <v>50800</v>
      </c>
      <c r="D558" t="s">
        <v>39</v>
      </c>
      <c r="E558">
        <v>60</v>
      </c>
      <c r="F558" t="s">
        <v>40</v>
      </c>
      <c r="N558" t="s">
        <v>42</v>
      </c>
      <c r="O558" t="s">
        <v>483</v>
      </c>
      <c r="P558" t="s">
        <v>484</v>
      </c>
      <c r="Q558" s="89">
        <v>2020</v>
      </c>
      <c r="R558" s="102">
        <v>16.12</v>
      </c>
      <c r="S558" s="103">
        <v>16.12</v>
      </c>
      <c r="T558">
        <v>0</v>
      </c>
      <c r="U558">
        <v>0</v>
      </c>
      <c r="V558" s="30">
        <v>0</v>
      </c>
      <c r="W558" t="s">
        <v>439</v>
      </c>
      <c r="X558">
        <v>2019</v>
      </c>
    </row>
    <row r="559" spans="1:24" x14ac:dyDescent="0.3">
      <c r="A559">
        <v>346</v>
      </c>
      <c r="B559" t="s">
        <v>693</v>
      </c>
      <c r="C559">
        <v>412650</v>
      </c>
      <c r="D559" t="s">
        <v>652</v>
      </c>
      <c r="F559" t="s">
        <v>53</v>
      </c>
      <c r="N559" t="s">
        <v>42</v>
      </c>
      <c r="O559" t="s">
        <v>483</v>
      </c>
      <c r="P559" t="s">
        <v>484</v>
      </c>
      <c r="Q559" s="89">
        <v>2021</v>
      </c>
      <c r="R559" s="102">
        <v>50.22</v>
      </c>
      <c r="S559" s="103">
        <v>50.22</v>
      </c>
      <c r="T559">
        <v>0</v>
      </c>
      <c r="U559">
        <v>0</v>
      </c>
      <c r="V559" s="30">
        <v>0</v>
      </c>
      <c r="W559" t="s">
        <v>439</v>
      </c>
      <c r="X559">
        <v>2019</v>
      </c>
    </row>
    <row r="560" spans="1:24" x14ac:dyDescent="0.3">
      <c r="A560">
        <v>347</v>
      </c>
      <c r="B560" t="s">
        <v>694</v>
      </c>
      <c r="C560">
        <v>418820</v>
      </c>
      <c r="D560" t="s">
        <v>652</v>
      </c>
      <c r="F560" t="s">
        <v>53</v>
      </c>
      <c r="N560" t="s">
        <v>35</v>
      </c>
      <c r="O560" t="s">
        <v>483</v>
      </c>
      <c r="P560" t="s">
        <v>484</v>
      </c>
      <c r="Q560" s="89">
        <v>2020</v>
      </c>
      <c r="R560" s="102">
        <v>418.28</v>
      </c>
      <c r="S560" s="103">
        <v>418.28</v>
      </c>
      <c r="T560">
        <v>0</v>
      </c>
      <c r="U560">
        <v>0</v>
      </c>
      <c r="V560" s="30">
        <v>0</v>
      </c>
      <c r="W560" t="s">
        <v>439</v>
      </c>
      <c r="X560">
        <v>2019</v>
      </c>
    </row>
    <row r="561" spans="1:24" x14ac:dyDescent="0.3">
      <c r="A561">
        <v>348</v>
      </c>
      <c r="B561" t="s">
        <v>695</v>
      </c>
      <c r="C561">
        <v>418900</v>
      </c>
      <c r="D561" t="s">
        <v>652</v>
      </c>
      <c r="F561" t="s">
        <v>53</v>
      </c>
      <c r="N561" t="s">
        <v>35</v>
      </c>
      <c r="O561" t="s">
        <v>483</v>
      </c>
      <c r="P561" t="s">
        <v>484</v>
      </c>
      <c r="Q561" s="89">
        <v>2020</v>
      </c>
      <c r="R561" s="102">
        <v>188.02500000000001</v>
      </c>
      <c r="S561" s="103">
        <v>188.02500000000001</v>
      </c>
      <c r="T561">
        <v>0</v>
      </c>
      <c r="U561">
        <v>0</v>
      </c>
      <c r="V561" s="30">
        <v>0</v>
      </c>
      <c r="W561" t="s">
        <v>439</v>
      </c>
      <c r="X561">
        <v>2019</v>
      </c>
    </row>
    <row r="562" spans="1:24" x14ac:dyDescent="0.3">
      <c r="A562">
        <v>349</v>
      </c>
      <c r="B562" t="s">
        <v>696</v>
      </c>
      <c r="C562">
        <v>869040</v>
      </c>
      <c r="D562" t="s">
        <v>562</v>
      </c>
      <c r="E562">
        <v>91</v>
      </c>
      <c r="F562" t="s">
        <v>33</v>
      </c>
      <c r="N562" t="s">
        <v>55</v>
      </c>
      <c r="O562" t="s">
        <v>483</v>
      </c>
      <c r="P562" t="s">
        <v>484</v>
      </c>
      <c r="Q562" s="89">
        <v>2020</v>
      </c>
      <c r="R562" s="99">
        <v>191</v>
      </c>
      <c r="S562" s="97">
        <v>191</v>
      </c>
      <c r="T562">
        <v>0</v>
      </c>
      <c r="U562">
        <v>0</v>
      </c>
      <c r="V562" s="30">
        <v>0</v>
      </c>
      <c r="W562" t="s">
        <v>439</v>
      </c>
      <c r="X562">
        <v>2019</v>
      </c>
    </row>
    <row r="563" spans="1:24" x14ac:dyDescent="0.3">
      <c r="A563">
        <v>7</v>
      </c>
      <c r="B563" t="s">
        <v>482</v>
      </c>
      <c r="C563">
        <v>298672</v>
      </c>
      <c r="D563" t="s">
        <v>52</v>
      </c>
      <c r="E563">
        <v>71</v>
      </c>
      <c r="F563" t="s">
        <v>53</v>
      </c>
      <c r="N563" t="s">
        <v>73</v>
      </c>
      <c r="O563" t="s">
        <v>483</v>
      </c>
      <c r="P563" t="s">
        <v>484</v>
      </c>
      <c r="Q563" s="89">
        <v>2018</v>
      </c>
      <c r="R563" s="102">
        <v>120</v>
      </c>
      <c r="S563" s="103">
        <v>120</v>
      </c>
      <c r="T563">
        <v>30.439</v>
      </c>
      <c r="U563">
        <v>12.96</v>
      </c>
      <c r="V563" s="30">
        <v>17.478999999999999</v>
      </c>
      <c r="W563" t="s">
        <v>439</v>
      </c>
      <c r="X563">
        <v>2020</v>
      </c>
    </row>
    <row r="564" spans="1:24" x14ac:dyDescent="0.3">
      <c r="A564">
        <v>13</v>
      </c>
      <c r="B564" t="s">
        <v>290</v>
      </c>
      <c r="C564">
        <v>322296</v>
      </c>
      <c r="D564" t="s">
        <v>57</v>
      </c>
      <c r="E564">
        <v>73</v>
      </c>
      <c r="F564" t="s">
        <v>53</v>
      </c>
      <c r="N564" t="s">
        <v>730</v>
      </c>
      <c r="O564" t="s">
        <v>483</v>
      </c>
      <c r="P564" t="s">
        <v>484</v>
      </c>
      <c r="Q564" s="89">
        <v>2017</v>
      </c>
      <c r="R564" s="102">
        <v>39.875</v>
      </c>
      <c r="S564" s="103">
        <v>39.875</v>
      </c>
      <c r="T564">
        <v>56.87</v>
      </c>
      <c r="U564">
        <v>0</v>
      </c>
      <c r="V564" s="30">
        <v>56.87</v>
      </c>
      <c r="W564" t="s">
        <v>439</v>
      </c>
      <c r="X564">
        <v>2020</v>
      </c>
    </row>
    <row r="565" spans="1:24" x14ac:dyDescent="0.3">
      <c r="A565">
        <v>14</v>
      </c>
      <c r="B565" t="s">
        <v>488</v>
      </c>
      <c r="C565">
        <v>390110</v>
      </c>
      <c r="D565" t="s">
        <v>147</v>
      </c>
      <c r="E565">
        <v>78</v>
      </c>
      <c r="F565" t="s">
        <v>53</v>
      </c>
      <c r="N565" t="s">
        <v>730</v>
      </c>
      <c r="O565" t="s">
        <v>483</v>
      </c>
      <c r="P565" t="s">
        <v>484</v>
      </c>
      <c r="Q565" s="89">
        <v>2019</v>
      </c>
      <c r="R565" s="102">
        <v>235</v>
      </c>
      <c r="S565" s="103">
        <v>235</v>
      </c>
      <c r="T565">
        <v>160</v>
      </c>
      <c r="U565">
        <v>160</v>
      </c>
      <c r="V565" s="30">
        <v>0</v>
      </c>
      <c r="W565" t="s">
        <v>439</v>
      </c>
      <c r="X565">
        <v>2020</v>
      </c>
    </row>
    <row r="566" spans="1:24" x14ac:dyDescent="0.3">
      <c r="A566">
        <v>15</v>
      </c>
      <c r="B566" t="s">
        <v>488</v>
      </c>
      <c r="C566">
        <v>390111</v>
      </c>
      <c r="D566" t="s">
        <v>147</v>
      </c>
      <c r="E566">
        <v>78</v>
      </c>
      <c r="F566" t="s">
        <v>53</v>
      </c>
      <c r="N566" t="s">
        <v>730</v>
      </c>
      <c r="O566" t="s">
        <v>483</v>
      </c>
      <c r="P566" t="s">
        <v>484</v>
      </c>
      <c r="Q566" s="89">
        <v>2020</v>
      </c>
      <c r="R566" s="102">
        <v>515</v>
      </c>
      <c r="S566" s="103">
        <v>515</v>
      </c>
      <c r="T566">
        <v>0</v>
      </c>
      <c r="U566">
        <v>0</v>
      </c>
      <c r="V566" s="30">
        <v>0</v>
      </c>
      <c r="W566" t="s">
        <v>439</v>
      </c>
      <c r="X566">
        <v>2020</v>
      </c>
    </row>
    <row r="567" spans="1:24" x14ac:dyDescent="0.3">
      <c r="A567">
        <v>16</v>
      </c>
      <c r="B567" t="s">
        <v>489</v>
      </c>
      <c r="C567">
        <v>399660</v>
      </c>
      <c r="D567" t="s">
        <v>147</v>
      </c>
      <c r="E567">
        <v>78</v>
      </c>
      <c r="F567" t="s">
        <v>53</v>
      </c>
      <c r="N567" t="s">
        <v>35</v>
      </c>
      <c r="O567" t="s">
        <v>483</v>
      </c>
      <c r="P567" t="s">
        <v>484</v>
      </c>
      <c r="Q567" s="89">
        <v>2018</v>
      </c>
      <c r="R567" s="102">
        <v>220</v>
      </c>
      <c r="S567" s="103">
        <v>220</v>
      </c>
      <c r="T567">
        <v>0</v>
      </c>
      <c r="U567">
        <v>0</v>
      </c>
      <c r="V567" s="30">
        <v>0</v>
      </c>
      <c r="W567" t="s">
        <v>439</v>
      </c>
      <c r="X567">
        <v>2020</v>
      </c>
    </row>
    <row r="568" spans="1:24" x14ac:dyDescent="0.3">
      <c r="A568">
        <v>22</v>
      </c>
      <c r="B568" t="s">
        <v>699</v>
      </c>
      <c r="C568">
        <v>355210</v>
      </c>
      <c r="D568" t="s">
        <v>101</v>
      </c>
      <c r="E568">
        <v>77</v>
      </c>
      <c r="F568" t="s">
        <v>53</v>
      </c>
      <c r="N568" t="s">
        <v>35</v>
      </c>
      <c r="O568" t="s">
        <v>483</v>
      </c>
      <c r="P568" t="s">
        <v>484</v>
      </c>
      <c r="Q568" s="89">
        <v>2020</v>
      </c>
      <c r="R568" s="102">
        <v>121</v>
      </c>
      <c r="S568" s="103">
        <v>121</v>
      </c>
      <c r="T568">
        <v>0</v>
      </c>
      <c r="U568">
        <v>0</v>
      </c>
      <c r="V568" s="30">
        <v>0</v>
      </c>
      <c r="W568" t="s">
        <v>439</v>
      </c>
      <c r="X568">
        <v>2020</v>
      </c>
    </row>
    <row r="569" spans="1:24" x14ac:dyDescent="0.3">
      <c r="A569">
        <v>23</v>
      </c>
      <c r="B569" t="s">
        <v>492</v>
      </c>
      <c r="C569">
        <v>356031</v>
      </c>
      <c r="D569" t="s">
        <v>101</v>
      </c>
      <c r="E569">
        <v>77</v>
      </c>
      <c r="F569" t="s">
        <v>53</v>
      </c>
      <c r="N569" t="s">
        <v>79</v>
      </c>
      <c r="O569" t="s">
        <v>483</v>
      </c>
      <c r="P569" t="s">
        <v>484</v>
      </c>
      <c r="Q569" s="89">
        <v>2018</v>
      </c>
      <c r="R569" s="102">
        <v>37.5</v>
      </c>
      <c r="S569" s="103">
        <v>37.5</v>
      </c>
      <c r="T569">
        <v>0</v>
      </c>
      <c r="U569">
        <v>0</v>
      </c>
      <c r="V569" s="30">
        <v>0</v>
      </c>
      <c r="W569" t="s">
        <v>439</v>
      </c>
      <c r="X569">
        <v>2020</v>
      </c>
    </row>
    <row r="570" spans="1:24" x14ac:dyDescent="0.3">
      <c r="A570">
        <v>24</v>
      </c>
      <c r="B570" t="s">
        <v>493</v>
      </c>
      <c r="C570">
        <v>358151</v>
      </c>
      <c r="D570" t="s">
        <v>101</v>
      </c>
      <c r="E570">
        <v>77</v>
      </c>
      <c r="F570" t="s">
        <v>53</v>
      </c>
      <c r="N570" t="s">
        <v>35</v>
      </c>
      <c r="O570" t="s">
        <v>483</v>
      </c>
      <c r="P570" t="s">
        <v>484</v>
      </c>
      <c r="Q570" s="89">
        <v>2018</v>
      </c>
      <c r="R570" s="102">
        <v>19.5</v>
      </c>
      <c r="S570" s="103">
        <v>19.5</v>
      </c>
      <c r="T570">
        <v>31.2</v>
      </c>
      <c r="U570">
        <v>11.3</v>
      </c>
      <c r="V570" s="30">
        <v>19.899999999999999</v>
      </c>
      <c r="W570" t="s">
        <v>439</v>
      </c>
      <c r="X570">
        <v>2020</v>
      </c>
    </row>
    <row r="571" spans="1:24" x14ac:dyDescent="0.3">
      <c r="A571">
        <v>25</v>
      </c>
      <c r="B571" t="s">
        <v>494</v>
      </c>
      <c r="C571">
        <v>369005</v>
      </c>
      <c r="D571" t="s">
        <v>101</v>
      </c>
      <c r="E571">
        <v>77</v>
      </c>
      <c r="F571" t="s">
        <v>53</v>
      </c>
      <c r="N571" t="s">
        <v>59</v>
      </c>
      <c r="O571" t="s">
        <v>483</v>
      </c>
      <c r="P571" t="s">
        <v>484</v>
      </c>
      <c r="Q571" s="89">
        <v>2019</v>
      </c>
      <c r="R571" s="102">
        <v>149.81</v>
      </c>
      <c r="S571" s="103">
        <v>149.81</v>
      </c>
      <c r="T571">
        <v>152.56</v>
      </c>
      <c r="U571">
        <v>152.56</v>
      </c>
      <c r="V571" s="30">
        <v>0</v>
      </c>
      <c r="W571" t="s">
        <v>439</v>
      </c>
      <c r="X571">
        <v>2020</v>
      </c>
    </row>
    <row r="572" spans="1:24" x14ac:dyDescent="0.3">
      <c r="A572">
        <v>26</v>
      </c>
      <c r="B572" t="s">
        <v>700</v>
      </c>
      <c r="C572">
        <v>431050</v>
      </c>
      <c r="D572" t="s">
        <v>497</v>
      </c>
      <c r="E572">
        <v>74</v>
      </c>
      <c r="F572" t="s">
        <v>131</v>
      </c>
      <c r="N572" t="s">
        <v>42</v>
      </c>
      <c r="O572" t="s">
        <v>483</v>
      </c>
      <c r="P572" t="s">
        <v>484</v>
      </c>
      <c r="Q572" s="89">
        <v>2020</v>
      </c>
      <c r="R572" s="102">
        <v>151</v>
      </c>
      <c r="S572" s="103">
        <v>151</v>
      </c>
      <c r="T572">
        <v>0</v>
      </c>
      <c r="U572">
        <v>0</v>
      </c>
      <c r="V572" s="30">
        <v>0</v>
      </c>
      <c r="W572" t="s">
        <v>439</v>
      </c>
      <c r="X572">
        <v>2020</v>
      </c>
    </row>
    <row r="573" spans="1:24" x14ac:dyDescent="0.3">
      <c r="A573">
        <v>27</v>
      </c>
      <c r="B573" t="s">
        <v>495</v>
      </c>
      <c r="C573">
        <v>369025</v>
      </c>
      <c r="D573" t="s">
        <v>101</v>
      </c>
      <c r="E573">
        <v>77</v>
      </c>
      <c r="F573" t="s">
        <v>53</v>
      </c>
      <c r="N573" t="s">
        <v>35</v>
      </c>
      <c r="O573" t="s">
        <v>483</v>
      </c>
      <c r="P573" t="s">
        <v>484</v>
      </c>
      <c r="Q573" s="89">
        <v>2017</v>
      </c>
      <c r="R573" s="102">
        <v>40</v>
      </c>
      <c r="S573" s="103">
        <v>40</v>
      </c>
      <c r="T573">
        <v>192.08</v>
      </c>
      <c r="U573">
        <v>153.66</v>
      </c>
      <c r="V573" s="30">
        <v>38.420000000000016</v>
      </c>
      <c r="W573" t="s">
        <v>439</v>
      </c>
      <c r="X573">
        <v>2020</v>
      </c>
    </row>
    <row r="574" spans="1:24" x14ac:dyDescent="0.3">
      <c r="A574">
        <v>28</v>
      </c>
      <c r="B574" t="s">
        <v>701</v>
      </c>
      <c r="C574">
        <v>434122</v>
      </c>
      <c r="D574" t="s">
        <v>497</v>
      </c>
      <c r="E574">
        <v>74</v>
      </c>
      <c r="F574" t="s">
        <v>131</v>
      </c>
      <c r="N574" t="s">
        <v>35</v>
      </c>
      <c r="O574" t="s">
        <v>483</v>
      </c>
      <c r="P574" t="s">
        <v>484</v>
      </c>
      <c r="Q574" s="89">
        <v>2020</v>
      </c>
      <c r="R574" s="102">
        <v>187.3</v>
      </c>
      <c r="S574" s="103">
        <v>187.3</v>
      </c>
      <c r="T574">
        <v>0</v>
      </c>
      <c r="U574">
        <v>0</v>
      </c>
      <c r="V574" s="30">
        <v>0</v>
      </c>
      <c r="W574" t="s">
        <v>439</v>
      </c>
      <c r="X574">
        <v>2020</v>
      </c>
    </row>
    <row r="575" spans="1:24" x14ac:dyDescent="0.3">
      <c r="A575">
        <v>29</v>
      </c>
      <c r="B575" t="s">
        <v>496</v>
      </c>
      <c r="C575">
        <v>429286</v>
      </c>
      <c r="D575" t="s">
        <v>497</v>
      </c>
      <c r="E575">
        <v>74</v>
      </c>
      <c r="F575" t="s">
        <v>131</v>
      </c>
      <c r="N575" t="s">
        <v>35</v>
      </c>
      <c r="O575" t="s">
        <v>483</v>
      </c>
      <c r="P575" t="s">
        <v>484</v>
      </c>
      <c r="Q575" s="89">
        <v>2019</v>
      </c>
      <c r="R575" s="102">
        <v>45.6</v>
      </c>
      <c r="S575" s="103">
        <v>45.6</v>
      </c>
      <c r="T575">
        <v>44</v>
      </c>
      <c r="U575">
        <v>29</v>
      </c>
      <c r="V575" s="30">
        <v>15</v>
      </c>
      <c r="W575" t="s">
        <v>439</v>
      </c>
      <c r="X575">
        <v>2020</v>
      </c>
    </row>
    <row r="576" spans="1:24" x14ac:dyDescent="0.3">
      <c r="A576">
        <v>31</v>
      </c>
      <c r="B576" t="s">
        <v>702</v>
      </c>
      <c r="C576">
        <v>434123</v>
      </c>
      <c r="D576" t="s">
        <v>497</v>
      </c>
      <c r="E576">
        <v>74</v>
      </c>
      <c r="F576" t="s">
        <v>131</v>
      </c>
      <c r="N576" t="s">
        <v>35</v>
      </c>
      <c r="O576" t="s">
        <v>483</v>
      </c>
      <c r="P576" t="s">
        <v>484</v>
      </c>
      <c r="Q576" s="89">
        <v>2020</v>
      </c>
      <c r="R576" s="102">
        <v>213</v>
      </c>
      <c r="S576" s="103">
        <v>213</v>
      </c>
      <c r="T576">
        <v>0</v>
      </c>
      <c r="U576">
        <v>0</v>
      </c>
      <c r="V576" s="30">
        <v>0</v>
      </c>
      <c r="W576" t="s">
        <v>439</v>
      </c>
      <c r="X576">
        <v>2020</v>
      </c>
    </row>
    <row r="577" spans="1:24" x14ac:dyDescent="0.3">
      <c r="A577">
        <v>32</v>
      </c>
      <c r="B577" t="s">
        <v>703</v>
      </c>
      <c r="C577">
        <v>434121</v>
      </c>
      <c r="D577" t="s">
        <v>497</v>
      </c>
      <c r="E577">
        <v>74</v>
      </c>
      <c r="F577" t="s">
        <v>131</v>
      </c>
      <c r="N577" t="s">
        <v>35</v>
      </c>
      <c r="O577" t="s">
        <v>483</v>
      </c>
      <c r="P577" t="s">
        <v>484</v>
      </c>
      <c r="Q577" s="89">
        <v>2020</v>
      </c>
      <c r="R577" s="102">
        <v>213</v>
      </c>
      <c r="S577" s="103">
        <v>213</v>
      </c>
      <c r="T577">
        <v>0</v>
      </c>
      <c r="U577">
        <v>0</v>
      </c>
      <c r="V577" s="30">
        <v>0</v>
      </c>
      <c r="W577" t="s">
        <v>439</v>
      </c>
      <c r="X577">
        <v>2020</v>
      </c>
    </row>
    <row r="578" spans="1:24" x14ac:dyDescent="0.3">
      <c r="A578">
        <v>33</v>
      </c>
      <c r="B578" t="s">
        <v>704</v>
      </c>
      <c r="C578">
        <v>438088</v>
      </c>
      <c r="D578" t="s">
        <v>497</v>
      </c>
      <c r="E578">
        <v>74</v>
      </c>
      <c r="F578" t="s">
        <v>131</v>
      </c>
      <c r="N578" t="s">
        <v>35</v>
      </c>
      <c r="O578" t="s">
        <v>483</v>
      </c>
      <c r="P578" t="s">
        <v>484</v>
      </c>
      <c r="Q578" s="89">
        <v>2020</v>
      </c>
      <c r="R578" s="102">
        <v>310</v>
      </c>
      <c r="S578" s="103">
        <v>310</v>
      </c>
      <c r="T578">
        <v>0</v>
      </c>
      <c r="U578">
        <v>0</v>
      </c>
      <c r="V578" s="30">
        <v>0</v>
      </c>
      <c r="W578" t="s">
        <v>439</v>
      </c>
      <c r="X578">
        <v>2020</v>
      </c>
    </row>
    <row r="579" spans="1:24" x14ac:dyDescent="0.3">
      <c r="A579">
        <v>34</v>
      </c>
      <c r="B579" t="s">
        <v>705</v>
      </c>
      <c r="C579">
        <v>438149</v>
      </c>
      <c r="D579" t="s">
        <v>497</v>
      </c>
      <c r="E579">
        <v>74</v>
      </c>
      <c r="F579" t="s">
        <v>131</v>
      </c>
      <c r="N579" t="s">
        <v>35</v>
      </c>
      <c r="O579" t="s">
        <v>483</v>
      </c>
      <c r="P579" t="s">
        <v>484</v>
      </c>
      <c r="Q579" s="89">
        <v>2020</v>
      </c>
      <c r="R579" s="102">
        <v>310.08</v>
      </c>
      <c r="S579" s="103">
        <v>310.08</v>
      </c>
      <c r="T579">
        <v>0</v>
      </c>
      <c r="U579">
        <v>0</v>
      </c>
      <c r="V579" s="30">
        <v>0</v>
      </c>
      <c r="W579" t="s">
        <v>439</v>
      </c>
      <c r="X579">
        <v>2020</v>
      </c>
    </row>
    <row r="580" spans="1:24" x14ac:dyDescent="0.3">
      <c r="A580">
        <v>35</v>
      </c>
      <c r="B580" t="s">
        <v>706</v>
      </c>
      <c r="C580">
        <v>438093</v>
      </c>
      <c r="D580" t="s">
        <v>497</v>
      </c>
      <c r="E580">
        <v>74</v>
      </c>
      <c r="F580" t="s">
        <v>131</v>
      </c>
      <c r="N580" t="s">
        <v>35</v>
      </c>
      <c r="O580" t="s">
        <v>483</v>
      </c>
      <c r="P580" t="s">
        <v>484</v>
      </c>
      <c r="Q580" s="89">
        <v>2020</v>
      </c>
      <c r="R580" s="102">
        <v>310.08</v>
      </c>
      <c r="S580" s="103">
        <v>310.08</v>
      </c>
      <c r="T580">
        <v>0</v>
      </c>
      <c r="U580">
        <v>0</v>
      </c>
      <c r="V580" s="30">
        <v>0</v>
      </c>
      <c r="W580" t="s">
        <v>439</v>
      </c>
      <c r="X580">
        <v>2020</v>
      </c>
    </row>
    <row r="581" spans="1:24" x14ac:dyDescent="0.3">
      <c r="A581">
        <v>36</v>
      </c>
      <c r="B581" t="s">
        <v>707</v>
      </c>
      <c r="C581">
        <v>460010</v>
      </c>
      <c r="D581" t="s">
        <v>500</v>
      </c>
      <c r="F581" t="s">
        <v>131</v>
      </c>
      <c r="N581" t="s">
        <v>42</v>
      </c>
      <c r="O581" t="s">
        <v>483</v>
      </c>
      <c r="P581" t="s">
        <v>484</v>
      </c>
      <c r="Q581" s="89">
        <v>2020</v>
      </c>
      <c r="R581" s="102">
        <v>33.299999999999997</v>
      </c>
      <c r="S581" s="103">
        <v>33.200000000000003</v>
      </c>
      <c r="T581">
        <v>0</v>
      </c>
      <c r="U581">
        <v>0</v>
      </c>
      <c r="V581" s="30">
        <v>0</v>
      </c>
      <c r="W581" t="s">
        <v>439</v>
      </c>
      <c r="X581">
        <v>2020</v>
      </c>
    </row>
    <row r="582" spans="1:24" x14ac:dyDescent="0.3">
      <c r="A582">
        <v>37</v>
      </c>
      <c r="B582" t="s">
        <v>708</v>
      </c>
      <c r="C582">
        <v>456830</v>
      </c>
      <c r="D582" t="s">
        <v>500</v>
      </c>
      <c r="F582" t="s">
        <v>131</v>
      </c>
      <c r="N582" t="s">
        <v>59</v>
      </c>
      <c r="O582" t="s">
        <v>483</v>
      </c>
      <c r="P582" t="s">
        <v>484</v>
      </c>
      <c r="Q582" s="89">
        <v>2020</v>
      </c>
      <c r="R582" s="102">
        <v>53.2</v>
      </c>
      <c r="S582" s="103">
        <v>53.3</v>
      </c>
      <c r="T582">
        <v>0</v>
      </c>
      <c r="U582">
        <v>0</v>
      </c>
      <c r="V582" s="30">
        <v>0</v>
      </c>
      <c r="W582" t="s">
        <v>439</v>
      </c>
      <c r="X582">
        <v>2020</v>
      </c>
    </row>
    <row r="583" spans="1:24" x14ac:dyDescent="0.3">
      <c r="A583">
        <v>40</v>
      </c>
      <c r="B583" t="s">
        <v>501</v>
      </c>
      <c r="C583">
        <v>456050</v>
      </c>
      <c r="D583" t="s">
        <v>500</v>
      </c>
      <c r="F583" t="s">
        <v>131</v>
      </c>
      <c r="N583" t="s">
        <v>59</v>
      </c>
      <c r="O583" t="s">
        <v>483</v>
      </c>
      <c r="P583" t="s">
        <v>484</v>
      </c>
      <c r="Q583" s="89">
        <v>2019</v>
      </c>
      <c r="R583" s="102">
        <v>41</v>
      </c>
      <c r="S583" s="103">
        <v>41</v>
      </c>
      <c r="T583">
        <v>0</v>
      </c>
      <c r="U583">
        <v>0</v>
      </c>
      <c r="V583" s="30">
        <v>0</v>
      </c>
      <c r="W583" t="s">
        <v>439</v>
      </c>
      <c r="X583">
        <v>2020</v>
      </c>
    </row>
    <row r="584" spans="1:24" x14ac:dyDescent="0.3">
      <c r="A584">
        <v>41</v>
      </c>
      <c r="B584" t="s">
        <v>502</v>
      </c>
      <c r="C584">
        <v>528676</v>
      </c>
      <c r="D584" t="s">
        <v>330</v>
      </c>
      <c r="E584">
        <v>72</v>
      </c>
      <c r="F584" t="s">
        <v>131</v>
      </c>
      <c r="N584" t="s">
        <v>35</v>
      </c>
      <c r="O584" t="s">
        <v>483</v>
      </c>
      <c r="P584" t="s">
        <v>484</v>
      </c>
      <c r="Q584" s="89">
        <v>2018</v>
      </c>
      <c r="R584" s="102">
        <v>274.27</v>
      </c>
      <c r="S584" s="103">
        <v>274.27</v>
      </c>
      <c r="T584">
        <v>612.95899999999995</v>
      </c>
      <c r="U584">
        <v>445.31599999999997</v>
      </c>
      <c r="V584" s="30">
        <v>167.64299999999997</v>
      </c>
      <c r="W584" t="s">
        <v>439</v>
      </c>
      <c r="X584">
        <v>2020</v>
      </c>
    </row>
    <row r="585" spans="1:24" x14ac:dyDescent="0.3">
      <c r="A585">
        <v>42</v>
      </c>
      <c r="B585" t="s">
        <v>503</v>
      </c>
      <c r="C585">
        <v>504065</v>
      </c>
      <c r="D585" t="s">
        <v>330</v>
      </c>
      <c r="E585">
        <v>72</v>
      </c>
      <c r="F585" t="s">
        <v>131</v>
      </c>
      <c r="N585" t="s">
        <v>42</v>
      </c>
      <c r="O585" t="s">
        <v>483</v>
      </c>
      <c r="P585" t="s">
        <v>484</v>
      </c>
      <c r="Q585" s="89">
        <v>2016</v>
      </c>
      <c r="R585" s="102">
        <v>35</v>
      </c>
      <c r="S585" s="103">
        <v>35</v>
      </c>
      <c r="T585">
        <v>38.229999999999997</v>
      </c>
      <c r="U585">
        <v>26.69</v>
      </c>
      <c r="V585" s="30">
        <v>11.539999999999996</v>
      </c>
      <c r="W585" t="s">
        <v>439</v>
      </c>
      <c r="X585">
        <v>2020</v>
      </c>
    </row>
    <row r="586" spans="1:24" x14ac:dyDescent="0.3">
      <c r="A586">
        <v>43</v>
      </c>
      <c r="B586" t="s">
        <v>709</v>
      </c>
      <c r="C586">
        <v>94520</v>
      </c>
      <c r="D586" t="s">
        <v>126</v>
      </c>
      <c r="E586">
        <v>61</v>
      </c>
      <c r="F586" t="s">
        <v>40</v>
      </c>
      <c r="N586" t="s">
        <v>42</v>
      </c>
      <c r="O586" t="s">
        <v>483</v>
      </c>
      <c r="P586" t="s">
        <v>484</v>
      </c>
      <c r="Q586" s="89">
        <v>2020</v>
      </c>
      <c r="R586" s="102">
        <v>1700</v>
      </c>
      <c r="S586" s="103">
        <v>1700</v>
      </c>
      <c r="T586">
        <v>0</v>
      </c>
      <c r="U586">
        <v>0</v>
      </c>
      <c r="V586" s="30">
        <v>0</v>
      </c>
      <c r="W586" t="s">
        <v>439</v>
      </c>
      <c r="X586">
        <v>2020</v>
      </c>
    </row>
    <row r="587" spans="1:24" x14ac:dyDescent="0.3">
      <c r="A587">
        <v>44</v>
      </c>
      <c r="B587" t="s">
        <v>710</v>
      </c>
      <c r="C587">
        <v>22070</v>
      </c>
      <c r="D587" t="s">
        <v>39</v>
      </c>
      <c r="E587">
        <v>60</v>
      </c>
      <c r="F587" t="s">
        <v>40</v>
      </c>
      <c r="N587" t="s">
        <v>42</v>
      </c>
      <c r="O587" t="s">
        <v>483</v>
      </c>
      <c r="P587" t="s">
        <v>484</v>
      </c>
      <c r="Q587" s="89">
        <v>2020</v>
      </c>
      <c r="R587" s="102">
        <v>27</v>
      </c>
      <c r="S587" s="103">
        <v>27</v>
      </c>
      <c r="T587">
        <v>0</v>
      </c>
      <c r="U587">
        <v>0</v>
      </c>
      <c r="V587" s="30">
        <v>0</v>
      </c>
      <c r="W587" t="s">
        <v>439</v>
      </c>
      <c r="X587">
        <v>2020</v>
      </c>
    </row>
    <row r="588" spans="1:24" x14ac:dyDescent="0.3">
      <c r="A588">
        <v>46</v>
      </c>
      <c r="B588" t="s">
        <v>711</v>
      </c>
      <c r="C588">
        <v>44060</v>
      </c>
      <c r="D588" t="s">
        <v>39</v>
      </c>
      <c r="E588">
        <v>60</v>
      </c>
      <c r="F588" t="s">
        <v>40</v>
      </c>
      <c r="N588" t="s">
        <v>42</v>
      </c>
      <c r="O588" t="s">
        <v>483</v>
      </c>
      <c r="P588" t="s">
        <v>484</v>
      </c>
      <c r="Q588" s="89">
        <v>2020</v>
      </c>
      <c r="R588" s="102">
        <v>22.68</v>
      </c>
      <c r="S588" s="103">
        <v>22.67</v>
      </c>
      <c r="T588">
        <v>0</v>
      </c>
      <c r="U588">
        <v>0</v>
      </c>
      <c r="V588" s="30">
        <v>0</v>
      </c>
      <c r="W588" t="s">
        <v>439</v>
      </c>
      <c r="X588">
        <v>2020</v>
      </c>
    </row>
    <row r="589" spans="1:24" x14ac:dyDescent="0.3">
      <c r="A589">
        <v>47</v>
      </c>
      <c r="B589" t="s">
        <v>712</v>
      </c>
      <c r="C589">
        <v>327730</v>
      </c>
      <c r="D589" t="s">
        <v>57</v>
      </c>
      <c r="E589">
        <v>73</v>
      </c>
      <c r="F589" t="s">
        <v>53</v>
      </c>
      <c r="N589" t="s">
        <v>42</v>
      </c>
      <c r="O589" t="s">
        <v>483</v>
      </c>
      <c r="P589" t="s">
        <v>484</v>
      </c>
      <c r="Q589" s="89">
        <v>2020</v>
      </c>
      <c r="R589" s="102">
        <v>48</v>
      </c>
      <c r="S589" s="103">
        <v>48</v>
      </c>
      <c r="T589">
        <v>0</v>
      </c>
      <c r="U589">
        <v>0</v>
      </c>
      <c r="V589" s="30">
        <v>0</v>
      </c>
      <c r="W589" t="s">
        <v>439</v>
      </c>
      <c r="X589">
        <v>2020</v>
      </c>
    </row>
    <row r="590" spans="1:24" x14ac:dyDescent="0.3">
      <c r="A590">
        <v>48</v>
      </c>
      <c r="B590" t="s">
        <v>505</v>
      </c>
      <c r="C590">
        <v>216116</v>
      </c>
      <c r="D590" t="s">
        <v>39</v>
      </c>
      <c r="E590">
        <v>60</v>
      </c>
      <c r="F590" t="s">
        <v>40</v>
      </c>
      <c r="N590" t="s">
        <v>42</v>
      </c>
      <c r="O590" t="s">
        <v>483</v>
      </c>
      <c r="P590" t="s">
        <v>484</v>
      </c>
      <c r="Q590" s="89">
        <v>2018</v>
      </c>
      <c r="R590" s="102">
        <v>47.08</v>
      </c>
      <c r="S590" s="103">
        <v>47.08</v>
      </c>
      <c r="T590">
        <v>65.319000000000003</v>
      </c>
      <c r="U590">
        <v>1</v>
      </c>
      <c r="V590" s="30">
        <v>64.319000000000003</v>
      </c>
      <c r="W590" t="s">
        <v>439</v>
      </c>
      <c r="X590">
        <v>2020</v>
      </c>
    </row>
    <row r="591" spans="1:24" x14ac:dyDescent="0.3">
      <c r="A591">
        <v>49</v>
      </c>
      <c r="B591" t="s">
        <v>506</v>
      </c>
      <c r="C591">
        <v>397600</v>
      </c>
      <c r="D591" t="s">
        <v>147</v>
      </c>
      <c r="E591">
        <v>78</v>
      </c>
      <c r="F591" t="s">
        <v>53</v>
      </c>
      <c r="N591" t="s">
        <v>42</v>
      </c>
      <c r="O591" t="s">
        <v>483</v>
      </c>
      <c r="P591" t="s">
        <v>484</v>
      </c>
      <c r="Q591" s="89">
        <v>2018</v>
      </c>
      <c r="R591" s="102">
        <v>36.6</v>
      </c>
      <c r="S591" s="103">
        <v>36.6</v>
      </c>
      <c r="T591">
        <v>28.61</v>
      </c>
      <c r="U591">
        <v>1</v>
      </c>
      <c r="V591" s="30">
        <v>27.61</v>
      </c>
      <c r="W591" t="s">
        <v>439</v>
      </c>
      <c r="X591">
        <v>2020</v>
      </c>
    </row>
    <row r="592" spans="1:24" x14ac:dyDescent="0.3">
      <c r="A592">
        <v>50</v>
      </c>
      <c r="B592" t="s">
        <v>507</v>
      </c>
      <c r="C592">
        <v>668019</v>
      </c>
      <c r="D592" t="s">
        <v>71</v>
      </c>
      <c r="E592">
        <v>82</v>
      </c>
      <c r="F592" t="s">
        <v>64</v>
      </c>
      <c r="N592" t="s">
        <v>42</v>
      </c>
      <c r="O592" t="s">
        <v>483</v>
      </c>
      <c r="P592" t="s">
        <v>484</v>
      </c>
      <c r="Q592" s="89">
        <v>2018</v>
      </c>
      <c r="R592" s="102">
        <v>62.7</v>
      </c>
      <c r="S592" s="103">
        <v>62.7</v>
      </c>
      <c r="T592">
        <v>86.313999999999993</v>
      </c>
      <c r="U592">
        <v>1</v>
      </c>
      <c r="V592" s="30">
        <v>85.313999999999993</v>
      </c>
      <c r="W592" t="s">
        <v>439</v>
      </c>
      <c r="X592">
        <v>2020</v>
      </c>
    </row>
    <row r="593" spans="1:24" x14ac:dyDescent="0.3">
      <c r="A593">
        <v>51</v>
      </c>
      <c r="B593" t="s">
        <v>508</v>
      </c>
      <c r="C593">
        <v>584247</v>
      </c>
      <c r="D593" t="s">
        <v>67</v>
      </c>
      <c r="E593">
        <v>81</v>
      </c>
      <c r="F593" t="s">
        <v>64</v>
      </c>
      <c r="N593" t="s">
        <v>42</v>
      </c>
      <c r="O593" t="s">
        <v>483</v>
      </c>
      <c r="P593" t="s">
        <v>484</v>
      </c>
      <c r="Q593" s="89">
        <v>2019</v>
      </c>
      <c r="R593" s="102">
        <v>67.78</v>
      </c>
      <c r="S593" s="103">
        <v>67.78</v>
      </c>
      <c r="T593">
        <v>55.433</v>
      </c>
      <c r="U593">
        <v>1</v>
      </c>
      <c r="V593" s="30">
        <v>54.433</v>
      </c>
      <c r="W593" t="s">
        <v>439</v>
      </c>
      <c r="X593">
        <v>2020</v>
      </c>
    </row>
    <row r="594" spans="1:24" x14ac:dyDescent="0.3">
      <c r="A594">
        <v>52</v>
      </c>
      <c r="B594" t="s">
        <v>713</v>
      </c>
      <c r="C594">
        <v>94880</v>
      </c>
      <c r="D594" t="s">
        <v>126</v>
      </c>
      <c r="E594">
        <v>61</v>
      </c>
      <c r="F594" t="s">
        <v>40</v>
      </c>
      <c r="N594" t="s">
        <v>42</v>
      </c>
      <c r="O594" t="s">
        <v>483</v>
      </c>
      <c r="P594" t="s">
        <v>484</v>
      </c>
      <c r="Q594" s="89">
        <v>2020</v>
      </c>
      <c r="R594" s="102">
        <v>25.5</v>
      </c>
      <c r="S594" s="103">
        <v>25.5</v>
      </c>
      <c r="T594">
        <v>0</v>
      </c>
      <c r="U594">
        <v>0</v>
      </c>
      <c r="V594" s="30">
        <v>0</v>
      </c>
      <c r="W594" t="s">
        <v>439</v>
      </c>
      <c r="X594">
        <v>2020</v>
      </c>
    </row>
    <row r="595" spans="1:24" x14ac:dyDescent="0.3">
      <c r="A595">
        <v>53</v>
      </c>
      <c r="B595" t="s">
        <v>714</v>
      </c>
      <c r="C595">
        <v>74510</v>
      </c>
      <c r="D595" t="s">
        <v>126</v>
      </c>
      <c r="E595">
        <v>61</v>
      </c>
      <c r="F595" t="s">
        <v>40</v>
      </c>
      <c r="N595" t="s">
        <v>730</v>
      </c>
      <c r="O595" t="s">
        <v>483</v>
      </c>
      <c r="P595" t="s">
        <v>484</v>
      </c>
      <c r="Q595" s="89">
        <v>2021</v>
      </c>
      <c r="R595" s="102">
        <v>70.349999999999994</v>
      </c>
      <c r="S595" s="103">
        <v>70.349999999999994</v>
      </c>
      <c r="T595">
        <v>0</v>
      </c>
      <c r="U595">
        <v>0</v>
      </c>
      <c r="V595" s="30">
        <v>0</v>
      </c>
      <c r="W595" t="s">
        <v>439</v>
      </c>
      <c r="X595">
        <v>2020</v>
      </c>
    </row>
    <row r="596" spans="1:24" x14ac:dyDescent="0.3">
      <c r="A596">
        <v>54</v>
      </c>
      <c r="B596" t="s">
        <v>715</v>
      </c>
      <c r="C596">
        <v>40010</v>
      </c>
      <c r="D596" t="s">
        <v>39</v>
      </c>
      <c r="E596">
        <v>60</v>
      </c>
      <c r="F596" t="s">
        <v>40</v>
      </c>
      <c r="N596" t="s">
        <v>42</v>
      </c>
      <c r="O596" t="s">
        <v>483</v>
      </c>
      <c r="P596" t="s">
        <v>484</v>
      </c>
      <c r="Q596" s="89">
        <v>2021</v>
      </c>
      <c r="R596" s="102">
        <v>72</v>
      </c>
      <c r="S596" s="103">
        <v>72</v>
      </c>
      <c r="T596">
        <v>0</v>
      </c>
      <c r="U596">
        <v>0</v>
      </c>
      <c r="V596" s="30">
        <v>0</v>
      </c>
      <c r="W596" t="s">
        <v>439</v>
      </c>
      <c r="X596">
        <v>2020</v>
      </c>
    </row>
    <row r="597" spans="1:24" x14ac:dyDescent="0.3">
      <c r="A597">
        <v>55</v>
      </c>
      <c r="B597" t="s">
        <v>716</v>
      </c>
      <c r="C597">
        <v>50360</v>
      </c>
      <c r="D597" t="s">
        <v>39</v>
      </c>
      <c r="E597">
        <v>60</v>
      </c>
      <c r="F597" t="s">
        <v>40</v>
      </c>
      <c r="N597" t="s">
        <v>42</v>
      </c>
      <c r="O597" t="s">
        <v>483</v>
      </c>
      <c r="P597" t="s">
        <v>484</v>
      </c>
      <c r="Q597" s="89">
        <v>2021</v>
      </c>
      <c r="R597" s="102">
        <v>14</v>
      </c>
      <c r="S597" s="103">
        <v>14</v>
      </c>
      <c r="T597">
        <v>0</v>
      </c>
      <c r="U597">
        <v>0</v>
      </c>
      <c r="V597" s="30">
        <v>0</v>
      </c>
      <c r="W597" t="s">
        <v>439</v>
      </c>
      <c r="X597">
        <v>2020</v>
      </c>
    </row>
    <row r="598" spans="1:24" x14ac:dyDescent="0.3">
      <c r="A598">
        <v>56</v>
      </c>
      <c r="B598" t="s">
        <v>717</v>
      </c>
      <c r="C598">
        <v>26270</v>
      </c>
      <c r="D598" t="s">
        <v>39</v>
      </c>
      <c r="E598">
        <v>60</v>
      </c>
      <c r="F598" t="s">
        <v>40</v>
      </c>
      <c r="N598" t="s">
        <v>42</v>
      </c>
      <c r="O598" t="s">
        <v>483</v>
      </c>
      <c r="P598" t="s">
        <v>484</v>
      </c>
      <c r="Q598" s="89">
        <v>2021</v>
      </c>
      <c r="R598" s="102">
        <v>40</v>
      </c>
      <c r="S598" s="103">
        <v>40</v>
      </c>
      <c r="T598">
        <v>50.843000000000004</v>
      </c>
      <c r="U598">
        <v>39.5</v>
      </c>
      <c r="V598" s="30">
        <v>11.343000000000004</v>
      </c>
      <c r="W598" t="s">
        <v>439</v>
      </c>
      <c r="X598">
        <v>2020</v>
      </c>
    </row>
    <row r="599" spans="1:24" x14ac:dyDescent="0.3">
      <c r="A599">
        <v>57</v>
      </c>
      <c r="B599" t="s">
        <v>47</v>
      </c>
      <c r="C599">
        <v>26310</v>
      </c>
      <c r="D599" t="s">
        <v>39</v>
      </c>
      <c r="E599">
        <v>60</v>
      </c>
      <c r="F599" t="s">
        <v>40</v>
      </c>
      <c r="N599" t="s">
        <v>42</v>
      </c>
      <c r="O599" t="s">
        <v>483</v>
      </c>
      <c r="P599" t="s">
        <v>484</v>
      </c>
      <c r="Q599" s="89">
        <v>2020</v>
      </c>
      <c r="R599" s="102">
        <v>10</v>
      </c>
      <c r="S599" s="103">
        <v>10</v>
      </c>
      <c r="T599">
        <v>8.1</v>
      </c>
      <c r="U599">
        <v>2.13</v>
      </c>
      <c r="V599" s="30">
        <v>5.97</v>
      </c>
      <c r="W599" t="s">
        <v>439</v>
      </c>
      <c r="X599">
        <v>2020</v>
      </c>
    </row>
    <row r="600" spans="1:24" x14ac:dyDescent="0.3">
      <c r="A600">
        <v>58</v>
      </c>
      <c r="B600" t="s">
        <v>49</v>
      </c>
      <c r="C600">
        <v>215075</v>
      </c>
      <c r="D600" t="s">
        <v>48</v>
      </c>
      <c r="E600">
        <v>69</v>
      </c>
      <c r="F600" t="s">
        <v>40</v>
      </c>
      <c r="N600" t="s">
        <v>42</v>
      </c>
      <c r="O600" t="s">
        <v>483</v>
      </c>
      <c r="P600" t="s">
        <v>484</v>
      </c>
      <c r="Q600" s="89">
        <v>2020</v>
      </c>
      <c r="R600" s="102">
        <v>600</v>
      </c>
      <c r="S600" s="103">
        <v>600</v>
      </c>
      <c r="T600">
        <v>560</v>
      </c>
      <c r="U600">
        <v>560</v>
      </c>
      <c r="V600" s="30">
        <v>0</v>
      </c>
      <c r="W600" t="s">
        <v>439</v>
      </c>
      <c r="X600">
        <v>2020</v>
      </c>
    </row>
    <row r="601" spans="1:24" x14ac:dyDescent="0.3">
      <c r="A601">
        <v>59</v>
      </c>
      <c r="B601" t="s">
        <v>509</v>
      </c>
      <c r="C601">
        <v>36830</v>
      </c>
      <c r="D601" t="s">
        <v>39</v>
      </c>
      <c r="E601">
        <v>60</v>
      </c>
      <c r="F601" t="s">
        <v>40</v>
      </c>
      <c r="N601" t="s">
        <v>42</v>
      </c>
      <c r="O601" t="s">
        <v>483</v>
      </c>
      <c r="P601" t="s">
        <v>484</v>
      </c>
      <c r="Q601" s="89">
        <v>2019</v>
      </c>
      <c r="R601" s="102">
        <v>6</v>
      </c>
      <c r="S601" s="103">
        <v>6</v>
      </c>
      <c r="T601">
        <v>1.5</v>
      </c>
      <c r="U601">
        <v>1</v>
      </c>
      <c r="V601" s="30">
        <v>0.5</v>
      </c>
      <c r="W601" t="s">
        <v>439</v>
      </c>
      <c r="X601">
        <v>2020</v>
      </c>
    </row>
    <row r="602" spans="1:24" x14ac:dyDescent="0.3">
      <c r="A602">
        <v>61</v>
      </c>
      <c r="B602" t="s">
        <v>511</v>
      </c>
      <c r="C602">
        <v>226530</v>
      </c>
      <c r="D602" t="s">
        <v>48</v>
      </c>
      <c r="E602">
        <v>69</v>
      </c>
      <c r="F602" t="s">
        <v>40</v>
      </c>
      <c r="N602" t="s">
        <v>42</v>
      </c>
      <c r="O602" t="s">
        <v>483</v>
      </c>
      <c r="P602" t="s">
        <v>484</v>
      </c>
      <c r="Q602" s="89">
        <v>2015</v>
      </c>
      <c r="R602" s="102">
        <v>10</v>
      </c>
      <c r="S602" s="103">
        <v>10</v>
      </c>
      <c r="T602">
        <v>0</v>
      </c>
      <c r="U602">
        <v>0</v>
      </c>
      <c r="V602" s="30">
        <v>0</v>
      </c>
      <c r="W602" t="s">
        <v>439</v>
      </c>
      <c r="X602">
        <v>2020</v>
      </c>
    </row>
    <row r="603" spans="1:24" x14ac:dyDescent="0.3">
      <c r="A603">
        <v>64</v>
      </c>
      <c r="B603" t="s">
        <v>513</v>
      </c>
      <c r="C603">
        <v>178800</v>
      </c>
      <c r="D603" t="s">
        <v>514</v>
      </c>
      <c r="F603" t="s">
        <v>40</v>
      </c>
      <c r="N603" t="s">
        <v>35</v>
      </c>
      <c r="O603" t="s">
        <v>483</v>
      </c>
      <c r="P603" t="s">
        <v>484</v>
      </c>
      <c r="Q603" s="89">
        <v>2016</v>
      </c>
      <c r="R603" s="102">
        <v>150.75</v>
      </c>
      <c r="S603" s="103">
        <v>150.75</v>
      </c>
      <c r="T603">
        <v>0</v>
      </c>
      <c r="U603">
        <v>0</v>
      </c>
      <c r="V603" s="30">
        <v>0</v>
      </c>
      <c r="W603" t="s">
        <v>439</v>
      </c>
      <c r="X603">
        <v>2020</v>
      </c>
    </row>
    <row r="604" spans="1:24" x14ac:dyDescent="0.3">
      <c r="A604">
        <v>65</v>
      </c>
      <c r="B604" t="s">
        <v>515</v>
      </c>
      <c r="C604">
        <v>618341</v>
      </c>
      <c r="D604" t="s">
        <v>63</v>
      </c>
      <c r="E604">
        <v>80</v>
      </c>
      <c r="F604" t="s">
        <v>64</v>
      </c>
      <c r="N604" t="s">
        <v>42</v>
      </c>
      <c r="O604" t="s">
        <v>483</v>
      </c>
      <c r="P604" t="s">
        <v>484</v>
      </c>
      <c r="Q604" s="89">
        <v>2014</v>
      </c>
      <c r="R604" s="102">
        <v>6</v>
      </c>
      <c r="S604" s="103">
        <v>6</v>
      </c>
      <c r="T604">
        <v>5.2</v>
      </c>
      <c r="U604">
        <v>4.2</v>
      </c>
      <c r="V604" s="30">
        <v>1</v>
      </c>
      <c r="W604" t="s">
        <v>439</v>
      </c>
      <c r="X604">
        <v>2020</v>
      </c>
    </row>
    <row r="605" spans="1:24" x14ac:dyDescent="0.3">
      <c r="A605">
        <v>66</v>
      </c>
      <c r="B605" t="s">
        <v>719</v>
      </c>
      <c r="C605">
        <v>584249</v>
      </c>
      <c r="D605" t="s">
        <v>67</v>
      </c>
      <c r="E605">
        <v>81</v>
      </c>
      <c r="F605" t="s">
        <v>64</v>
      </c>
      <c r="N605" t="s">
        <v>42</v>
      </c>
      <c r="O605" t="s">
        <v>483</v>
      </c>
      <c r="P605" t="s">
        <v>484</v>
      </c>
      <c r="Q605" s="89">
        <v>2020</v>
      </c>
      <c r="R605" s="102">
        <v>6.5</v>
      </c>
      <c r="S605" s="103">
        <v>6.5</v>
      </c>
      <c r="T605">
        <v>4.5999999999999996</v>
      </c>
      <c r="U605">
        <v>3.9</v>
      </c>
      <c r="V605" s="30">
        <v>0.69999999999999973</v>
      </c>
      <c r="W605" t="s">
        <v>439</v>
      </c>
      <c r="X605">
        <v>2020</v>
      </c>
    </row>
    <row r="606" spans="1:24" x14ac:dyDescent="0.3">
      <c r="A606">
        <v>67</v>
      </c>
      <c r="B606" t="s">
        <v>516</v>
      </c>
      <c r="C606">
        <v>668018</v>
      </c>
      <c r="D606" t="s">
        <v>71</v>
      </c>
      <c r="E606">
        <v>82</v>
      </c>
      <c r="F606" t="s">
        <v>64</v>
      </c>
      <c r="N606" t="s">
        <v>42</v>
      </c>
      <c r="O606" t="s">
        <v>483</v>
      </c>
      <c r="P606" t="s">
        <v>484</v>
      </c>
      <c r="Q606" s="89">
        <v>2012</v>
      </c>
      <c r="R606" s="102">
        <v>6.9</v>
      </c>
      <c r="S606" s="103">
        <v>6.9</v>
      </c>
      <c r="T606">
        <v>6.5</v>
      </c>
      <c r="U606">
        <v>5</v>
      </c>
      <c r="V606" s="30">
        <v>1.5</v>
      </c>
      <c r="W606" t="s">
        <v>439</v>
      </c>
      <c r="X606">
        <v>2020</v>
      </c>
    </row>
    <row r="607" spans="1:24" x14ac:dyDescent="0.3">
      <c r="A607">
        <v>70</v>
      </c>
      <c r="B607" t="s">
        <v>519</v>
      </c>
      <c r="C607">
        <v>545090</v>
      </c>
      <c r="D607" t="s">
        <v>518</v>
      </c>
      <c r="F607" t="s">
        <v>64</v>
      </c>
      <c r="N607" t="s">
        <v>42</v>
      </c>
      <c r="O607" t="s">
        <v>483</v>
      </c>
      <c r="P607" t="s">
        <v>484</v>
      </c>
      <c r="Q607" s="89">
        <v>2013</v>
      </c>
      <c r="R607" s="102">
        <v>6.5</v>
      </c>
      <c r="S607" s="103">
        <v>6.5</v>
      </c>
      <c r="T607">
        <v>0</v>
      </c>
      <c r="U607">
        <v>0</v>
      </c>
      <c r="V607" s="30">
        <v>0</v>
      </c>
      <c r="W607" t="s">
        <v>439</v>
      </c>
      <c r="X607">
        <v>2020</v>
      </c>
    </row>
    <row r="608" spans="1:24" x14ac:dyDescent="0.3">
      <c r="A608">
        <v>71</v>
      </c>
      <c r="B608" t="s">
        <v>520</v>
      </c>
      <c r="C608">
        <v>548460</v>
      </c>
      <c r="D608" t="s">
        <v>518</v>
      </c>
      <c r="F608" t="s">
        <v>64</v>
      </c>
      <c r="N608" t="s">
        <v>79</v>
      </c>
      <c r="O608" t="s">
        <v>483</v>
      </c>
      <c r="P608" t="s">
        <v>484</v>
      </c>
      <c r="Q608" s="89">
        <v>2014</v>
      </c>
      <c r="R608" s="102">
        <v>68</v>
      </c>
      <c r="S608" s="103">
        <v>68</v>
      </c>
      <c r="T608">
        <v>0</v>
      </c>
      <c r="U608">
        <v>0</v>
      </c>
      <c r="V608" s="30">
        <v>0</v>
      </c>
      <c r="W608" t="s">
        <v>439</v>
      </c>
      <c r="X608">
        <v>2020</v>
      </c>
    </row>
    <row r="609" spans="1:24" x14ac:dyDescent="0.3">
      <c r="A609">
        <v>73</v>
      </c>
      <c r="B609" t="s">
        <v>722</v>
      </c>
      <c r="C609">
        <v>541440</v>
      </c>
      <c r="D609" t="s">
        <v>518</v>
      </c>
      <c r="F609" t="s">
        <v>64</v>
      </c>
      <c r="N609" t="s">
        <v>79</v>
      </c>
      <c r="O609" t="s">
        <v>483</v>
      </c>
      <c r="P609" t="s">
        <v>484</v>
      </c>
      <c r="Q609" s="89">
        <v>2021</v>
      </c>
      <c r="R609" s="102">
        <v>15</v>
      </c>
      <c r="S609" s="103">
        <v>15</v>
      </c>
      <c r="T609">
        <v>23</v>
      </c>
      <c r="U609">
        <v>5</v>
      </c>
      <c r="V609" s="30">
        <v>18</v>
      </c>
      <c r="W609" t="s">
        <v>439</v>
      </c>
      <c r="X609">
        <v>2020</v>
      </c>
    </row>
    <row r="610" spans="1:24" x14ac:dyDescent="0.3">
      <c r="A610">
        <v>74</v>
      </c>
      <c r="B610" t="s">
        <v>521</v>
      </c>
      <c r="C610">
        <v>537800</v>
      </c>
      <c r="D610" t="s">
        <v>518</v>
      </c>
      <c r="F610" t="s">
        <v>64</v>
      </c>
      <c r="N610" t="s">
        <v>42</v>
      </c>
      <c r="O610" t="s">
        <v>483</v>
      </c>
      <c r="P610" t="s">
        <v>484</v>
      </c>
      <c r="Q610" s="89">
        <v>2016</v>
      </c>
      <c r="R610" s="102">
        <v>21</v>
      </c>
      <c r="S610" s="103">
        <v>21</v>
      </c>
      <c r="T610">
        <v>14.5</v>
      </c>
      <c r="U610">
        <v>2.9</v>
      </c>
      <c r="V610" s="30">
        <v>11.6</v>
      </c>
      <c r="W610" t="s">
        <v>439</v>
      </c>
      <c r="X610">
        <v>2020</v>
      </c>
    </row>
    <row r="611" spans="1:24" x14ac:dyDescent="0.3">
      <c r="A611">
        <v>76</v>
      </c>
      <c r="B611" t="s">
        <v>522</v>
      </c>
      <c r="C611">
        <v>542155</v>
      </c>
      <c r="D611" t="s">
        <v>518</v>
      </c>
      <c r="F611" t="s">
        <v>64</v>
      </c>
      <c r="N611" t="s">
        <v>42</v>
      </c>
      <c r="O611" t="s">
        <v>483</v>
      </c>
      <c r="P611" t="s">
        <v>484</v>
      </c>
      <c r="Q611" s="89">
        <v>2019</v>
      </c>
      <c r="R611" s="102">
        <v>10</v>
      </c>
      <c r="S611" s="103">
        <v>10</v>
      </c>
      <c r="T611">
        <v>10.7</v>
      </c>
      <c r="U611">
        <v>10.7</v>
      </c>
      <c r="V611" s="30">
        <v>0</v>
      </c>
      <c r="W611" t="s">
        <v>439</v>
      </c>
      <c r="X611">
        <v>2020</v>
      </c>
    </row>
    <row r="612" spans="1:24" x14ac:dyDescent="0.3">
      <c r="A612">
        <v>81</v>
      </c>
      <c r="B612" t="s">
        <v>526</v>
      </c>
      <c r="C612">
        <v>574145</v>
      </c>
      <c r="D612" t="s">
        <v>63</v>
      </c>
      <c r="E612">
        <v>80</v>
      </c>
      <c r="F612" t="s">
        <v>64</v>
      </c>
      <c r="N612" t="s">
        <v>79</v>
      </c>
      <c r="O612" t="s">
        <v>483</v>
      </c>
      <c r="P612" t="s">
        <v>484</v>
      </c>
      <c r="Q612" s="89">
        <v>2017</v>
      </c>
      <c r="R612" s="102">
        <v>148</v>
      </c>
      <c r="S612" s="103">
        <v>148</v>
      </c>
      <c r="T612">
        <v>244.3</v>
      </c>
      <c r="U612">
        <v>236.17</v>
      </c>
      <c r="V612" s="30">
        <v>8.1300000000000239</v>
      </c>
      <c r="W612" t="s">
        <v>439</v>
      </c>
      <c r="X612">
        <v>2020</v>
      </c>
    </row>
    <row r="613" spans="1:24" x14ac:dyDescent="0.3">
      <c r="A613">
        <v>82</v>
      </c>
      <c r="B613" t="s">
        <v>527</v>
      </c>
      <c r="C613">
        <v>566737</v>
      </c>
      <c r="D613" t="s">
        <v>63</v>
      </c>
      <c r="E613">
        <v>80</v>
      </c>
      <c r="F613" t="s">
        <v>64</v>
      </c>
      <c r="N613" t="s">
        <v>730</v>
      </c>
      <c r="O613" t="s">
        <v>483</v>
      </c>
      <c r="P613" t="s">
        <v>484</v>
      </c>
      <c r="Q613" s="89">
        <v>2012</v>
      </c>
      <c r="R613" s="102">
        <v>50</v>
      </c>
      <c r="S613" s="103">
        <v>50</v>
      </c>
      <c r="T613">
        <v>0</v>
      </c>
      <c r="U613">
        <v>0</v>
      </c>
      <c r="V613" s="30">
        <v>0</v>
      </c>
      <c r="W613" t="s">
        <v>439</v>
      </c>
      <c r="X613">
        <v>2020</v>
      </c>
    </row>
    <row r="614" spans="1:24" x14ac:dyDescent="0.3">
      <c r="A614">
        <v>84</v>
      </c>
      <c r="B614" t="s">
        <v>723</v>
      </c>
      <c r="C614">
        <v>597030</v>
      </c>
      <c r="D614" t="s">
        <v>67</v>
      </c>
      <c r="E614">
        <v>81</v>
      </c>
      <c r="F614" t="s">
        <v>64</v>
      </c>
      <c r="N614" t="s">
        <v>35</v>
      </c>
      <c r="O614" t="s">
        <v>483</v>
      </c>
      <c r="P614" t="s">
        <v>484</v>
      </c>
      <c r="Q614" s="89">
        <v>2020</v>
      </c>
      <c r="R614" s="102">
        <v>150</v>
      </c>
      <c r="S614" s="103">
        <v>150</v>
      </c>
      <c r="T614">
        <v>160.12</v>
      </c>
      <c r="U614">
        <v>98.4</v>
      </c>
      <c r="V614" s="30">
        <v>61.72</v>
      </c>
      <c r="W614" t="s">
        <v>439</v>
      </c>
      <c r="X614">
        <v>2020</v>
      </c>
    </row>
    <row r="615" spans="1:24" x14ac:dyDescent="0.3">
      <c r="A615">
        <v>85</v>
      </c>
      <c r="B615" t="s">
        <v>528</v>
      </c>
      <c r="C615">
        <v>597002</v>
      </c>
      <c r="D615" t="s">
        <v>67</v>
      </c>
      <c r="E615">
        <v>81</v>
      </c>
      <c r="F615" t="s">
        <v>64</v>
      </c>
      <c r="N615" t="s">
        <v>730</v>
      </c>
      <c r="O615" t="s">
        <v>483</v>
      </c>
      <c r="P615" t="s">
        <v>484</v>
      </c>
      <c r="Q615" s="89">
        <v>2017</v>
      </c>
      <c r="R615" s="102">
        <v>85</v>
      </c>
      <c r="S615" s="103">
        <v>85</v>
      </c>
      <c r="T615">
        <v>0</v>
      </c>
      <c r="U615">
        <v>0</v>
      </c>
      <c r="V615" s="30">
        <v>0</v>
      </c>
      <c r="W615" t="s">
        <v>439</v>
      </c>
      <c r="X615">
        <v>2020</v>
      </c>
    </row>
    <row r="616" spans="1:24" x14ac:dyDescent="0.3">
      <c r="A616">
        <v>86</v>
      </c>
      <c r="B616" t="s">
        <v>529</v>
      </c>
      <c r="C616">
        <v>599005</v>
      </c>
      <c r="D616" t="s">
        <v>67</v>
      </c>
      <c r="E616">
        <v>81</v>
      </c>
      <c r="F616" t="s">
        <v>64</v>
      </c>
      <c r="N616" t="s">
        <v>42</v>
      </c>
      <c r="O616" t="s">
        <v>483</v>
      </c>
      <c r="P616" t="s">
        <v>484</v>
      </c>
      <c r="Q616" s="89">
        <v>2016</v>
      </c>
      <c r="R616" s="102">
        <v>22</v>
      </c>
      <c r="S616" s="103">
        <v>22</v>
      </c>
      <c r="T616">
        <v>19.84</v>
      </c>
      <c r="U616">
        <v>19.84</v>
      </c>
      <c r="V616" s="30">
        <v>0</v>
      </c>
      <c r="W616" t="s">
        <v>439</v>
      </c>
      <c r="X616">
        <v>2020</v>
      </c>
    </row>
    <row r="617" spans="1:24" x14ac:dyDescent="0.3">
      <c r="A617">
        <v>87</v>
      </c>
      <c r="B617" t="s">
        <v>724</v>
      </c>
      <c r="C617">
        <v>644291</v>
      </c>
      <c r="D617" t="s">
        <v>71</v>
      </c>
      <c r="E617">
        <v>82</v>
      </c>
      <c r="F617" t="s">
        <v>64</v>
      </c>
      <c r="N617" t="s">
        <v>42</v>
      </c>
      <c r="O617" t="s">
        <v>483</v>
      </c>
      <c r="P617" t="s">
        <v>484</v>
      </c>
      <c r="Q617" s="89">
        <v>2020</v>
      </c>
      <c r="R617" s="102">
        <v>21</v>
      </c>
      <c r="S617" s="103">
        <v>21</v>
      </c>
      <c r="T617">
        <v>0</v>
      </c>
      <c r="U617">
        <v>0</v>
      </c>
      <c r="V617" s="30">
        <v>0</v>
      </c>
      <c r="W617" t="s">
        <v>439</v>
      </c>
      <c r="X617">
        <v>2020</v>
      </c>
    </row>
    <row r="618" spans="1:24" x14ac:dyDescent="0.3">
      <c r="A618">
        <v>88</v>
      </c>
      <c r="B618" t="s">
        <v>530</v>
      </c>
      <c r="C618">
        <v>641520</v>
      </c>
      <c r="D618" t="s">
        <v>71</v>
      </c>
      <c r="E618">
        <v>82</v>
      </c>
      <c r="F618" t="s">
        <v>64</v>
      </c>
      <c r="N618" t="s">
        <v>42</v>
      </c>
      <c r="O618" t="s">
        <v>483</v>
      </c>
      <c r="P618" t="s">
        <v>484</v>
      </c>
      <c r="Q618" s="89">
        <v>2016</v>
      </c>
      <c r="R618" s="102">
        <v>25</v>
      </c>
      <c r="S618" s="103">
        <v>25</v>
      </c>
      <c r="T618">
        <v>0</v>
      </c>
      <c r="U618">
        <v>0</v>
      </c>
      <c r="V618" s="30">
        <v>0</v>
      </c>
      <c r="W618" t="s">
        <v>439</v>
      </c>
      <c r="X618">
        <v>2020</v>
      </c>
    </row>
    <row r="619" spans="1:24" x14ac:dyDescent="0.3">
      <c r="A619">
        <v>90</v>
      </c>
      <c r="B619" t="s">
        <v>725</v>
      </c>
      <c r="C619">
        <v>650111</v>
      </c>
      <c r="D619" t="s">
        <v>71</v>
      </c>
      <c r="E619">
        <v>82</v>
      </c>
      <c r="F619" t="s">
        <v>64</v>
      </c>
      <c r="N619" t="s">
        <v>73</v>
      </c>
      <c r="O619" t="s">
        <v>483</v>
      </c>
      <c r="P619" t="s">
        <v>484</v>
      </c>
      <c r="Q619" s="89">
        <v>2020</v>
      </c>
      <c r="R619" s="102">
        <v>6.24</v>
      </c>
      <c r="S619" s="103">
        <v>6.24</v>
      </c>
      <c r="T619">
        <v>0</v>
      </c>
      <c r="U619">
        <v>0</v>
      </c>
      <c r="V619" s="30">
        <v>0</v>
      </c>
      <c r="W619" t="s">
        <v>439</v>
      </c>
      <c r="X619">
        <v>2020</v>
      </c>
    </row>
    <row r="620" spans="1:24" x14ac:dyDescent="0.3">
      <c r="A620">
        <v>92</v>
      </c>
      <c r="B620" t="s">
        <v>532</v>
      </c>
      <c r="C620">
        <v>696450</v>
      </c>
      <c r="D620" t="s">
        <v>533</v>
      </c>
      <c r="F620" t="s">
        <v>64</v>
      </c>
      <c r="N620" t="s">
        <v>42</v>
      </c>
      <c r="O620" t="s">
        <v>483</v>
      </c>
      <c r="P620" t="s">
        <v>484</v>
      </c>
      <c r="Q620" s="89">
        <v>2018</v>
      </c>
      <c r="R620" s="102">
        <v>25</v>
      </c>
      <c r="S620" s="103">
        <v>25</v>
      </c>
      <c r="T620">
        <v>53.54</v>
      </c>
      <c r="U620">
        <v>53.54</v>
      </c>
      <c r="V620" s="30">
        <v>0</v>
      </c>
      <c r="W620" t="s">
        <v>439</v>
      </c>
      <c r="X620">
        <v>2020</v>
      </c>
    </row>
    <row r="621" spans="1:24" x14ac:dyDescent="0.3">
      <c r="A621">
        <v>94</v>
      </c>
      <c r="B621" t="s">
        <v>534</v>
      </c>
      <c r="C621">
        <v>690200</v>
      </c>
      <c r="D621" t="s">
        <v>533</v>
      </c>
      <c r="F621" t="s">
        <v>64</v>
      </c>
      <c r="N621" t="s">
        <v>42</v>
      </c>
      <c r="O621" t="s">
        <v>483</v>
      </c>
      <c r="P621" t="s">
        <v>484</v>
      </c>
      <c r="Q621" s="89">
        <v>2014</v>
      </c>
      <c r="R621" s="102">
        <v>25.6</v>
      </c>
      <c r="S621" s="103">
        <v>25.6</v>
      </c>
      <c r="T621">
        <v>0</v>
      </c>
      <c r="U621">
        <v>0</v>
      </c>
      <c r="V621" s="30">
        <v>0</v>
      </c>
      <c r="W621" t="s">
        <v>439</v>
      </c>
      <c r="X621">
        <v>2020</v>
      </c>
    </row>
    <row r="622" spans="1:24" x14ac:dyDescent="0.3">
      <c r="A622">
        <v>95</v>
      </c>
      <c r="B622" t="s">
        <v>535</v>
      </c>
      <c r="C622">
        <v>693780</v>
      </c>
      <c r="D622" t="s">
        <v>113</v>
      </c>
      <c r="F622" t="s">
        <v>64</v>
      </c>
      <c r="N622" t="s">
        <v>59</v>
      </c>
      <c r="O622" t="s">
        <v>483</v>
      </c>
      <c r="P622" t="s">
        <v>484</v>
      </c>
      <c r="Q622" s="89">
        <v>2018</v>
      </c>
      <c r="R622" s="102">
        <v>30.42</v>
      </c>
      <c r="S622" s="103">
        <v>30.42</v>
      </c>
      <c r="T622">
        <v>0</v>
      </c>
      <c r="U622">
        <v>0</v>
      </c>
      <c r="V622" s="30">
        <v>0</v>
      </c>
      <c r="W622" t="s">
        <v>439</v>
      </c>
      <c r="X622">
        <v>2020</v>
      </c>
    </row>
    <row r="623" spans="1:24" x14ac:dyDescent="0.3">
      <c r="A623">
        <v>97</v>
      </c>
      <c r="B623" t="s">
        <v>537</v>
      </c>
      <c r="C623">
        <v>689100</v>
      </c>
      <c r="D623" t="s">
        <v>113</v>
      </c>
      <c r="F623" t="s">
        <v>64</v>
      </c>
      <c r="N623" t="s">
        <v>42</v>
      </c>
      <c r="O623" t="s">
        <v>483</v>
      </c>
      <c r="P623" t="s">
        <v>484</v>
      </c>
      <c r="Q623" s="89">
        <v>2019</v>
      </c>
      <c r="R623" s="102">
        <v>40</v>
      </c>
      <c r="S623" s="103">
        <v>40</v>
      </c>
      <c r="T623">
        <v>0</v>
      </c>
      <c r="U623">
        <v>0</v>
      </c>
      <c r="V623" s="30">
        <v>0</v>
      </c>
      <c r="W623" t="s">
        <v>439</v>
      </c>
      <c r="X623">
        <v>2020</v>
      </c>
    </row>
    <row r="624" spans="1:24" x14ac:dyDescent="0.3">
      <c r="A624">
        <v>99</v>
      </c>
      <c r="B624" t="s">
        <v>726</v>
      </c>
      <c r="C624">
        <v>672550</v>
      </c>
      <c r="D624" t="s">
        <v>113</v>
      </c>
      <c r="F624" t="s">
        <v>64</v>
      </c>
      <c r="N624" t="s">
        <v>42</v>
      </c>
      <c r="O624" t="s">
        <v>483</v>
      </c>
      <c r="P624" t="s">
        <v>484</v>
      </c>
      <c r="Q624" s="89">
        <v>2020</v>
      </c>
      <c r="R624" s="102">
        <v>33.26</v>
      </c>
      <c r="S624" s="103">
        <v>33.26</v>
      </c>
      <c r="T624">
        <v>0</v>
      </c>
      <c r="U624">
        <v>0</v>
      </c>
      <c r="V624" s="30">
        <v>0</v>
      </c>
      <c r="W624" t="s">
        <v>439</v>
      </c>
      <c r="X624">
        <v>2020</v>
      </c>
    </row>
    <row r="625" spans="1:24" x14ac:dyDescent="0.3">
      <c r="A625">
        <v>102</v>
      </c>
      <c r="B625" t="s">
        <v>728</v>
      </c>
      <c r="C625">
        <v>616650</v>
      </c>
      <c r="D625" t="s">
        <v>221</v>
      </c>
      <c r="E625">
        <v>84</v>
      </c>
      <c r="F625" t="s">
        <v>64</v>
      </c>
      <c r="N625" t="s">
        <v>730</v>
      </c>
      <c r="O625" t="s">
        <v>483</v>
      </c>
      <c r="P625" t="s">
        <v>484</v>
      </c>
      <c r="Q625" s="89">
        <v>2020</v>
      </c>
      <c r="R625" s="102">
        <v>72</v>
      </c>
      <c r="S625" s="103">
        <v>72</v>
      </c>
      <c r="T625">
        <v>116.7</v>
      </c>
      <c r="U625">
        <v>116.7</v>
      </c>
      <c r="V625" s="30">
        <v>0</v>
      </c>
      <c r="W625" t="s">
        <v>439</v>
      </c>
      <c r="X625">
        <v>2020</v>
      </c>
    </row>
    <row r="626" spans="1:24" x14ac:dyDescent="0.3">
      <c r="A626">
        <v>104</v>
      </c>
      <c r="B626" t="s">
        <v>540</v>
      </c>
      <c r="C626">
        <v>621857</v>
      </c>
      <c r="D626" t="s">
        <v>221</v>
      </c>
      <c r="E626">
        <v>84</v>
      </c>
      <c r="F626" t="s">
        <v>64</v>
      </c>
      <c r="N626" t="s">
        <v>730</v>
      </c>
      <c r="O626" t="s">
        <v>483</v>
      </c>
      <c r="P626" t="s">
        <v>484</v>
      </c>
      <c r="Q626" s="89">
        <v>2018</v>
      </c>
      <c r="R626" s="102">
        <v>97.2</v>
      </c>
      <c r="S626" s="103">
        <v>97.2</v>
      </c>
      <c r="T626">
        <v>0</v>
      </c>
      <c r="U626">
        <v>0</v>
      </c>
      <c r="V626" s="30">
        <v>0</v>
      </c>
      <c r="W626" t="s">
        <v>439</v>
      </c>
      <c r="X626">
        <v>2020</v>
      </c>
    </row>
    <row r="627" spans="1:24" x14ac:dyDescent="0.3">
      <c r="A627">
        <v>106</v>
      </c>
      <c r="B627" t="s">
        <v>731</v>
      </c>
      <c r="C627">
        <v>620570</v>
      </c>
      <c r="D627" t="s">
        <v>221</v>
      </c>
      <c r="E627">
        <v>84</v>
      </c>
      <c r="F627" t="s">
        <v>64</v>
      </c>
      <c r="N627" t="s">
        <v>73</v>
      </c>
      <c r="O627" t="s">
        <v>483</v>
      </c>
      <c r="P627" t="s">
        <v>484</v>
      </c>
      <c r="Q627" s="89">
        <v>2020</v>
      </c>
      <c r="R627" s="102">
        <v>198.1</v>
      </c>
      <c r="S627" s="103">
        <v>198.1</v>
      </c>
      <c r="T627">
        <v>0</v>
      </c>
      <c r="U627">
        <v>0</v>
      </c>
      <c r="V627" s="30">
        <v>0</v>
      </c>
      <c r="W627" t="s">
        <v>439</v>
      </c>
      <c r="X627">
        <v>2020</v>
      </c>
    </row>
    <row r="628" spans="1:24" x14ac:dyDescent="0.3">
      <c r="A628">
        <v>107</v>
      </c>
      <c r="B628" t="s">
        <v>542</v>
      </c>
      <c r="C628">
        <v>620345</v>
      </c>
      <c r="D628" t="s">
        <v>221</v>
      </c>
      <c r="E628">
        <v>84</v>
      </c>
      <c r="F628" t="s">
        <v>64</v>
      </c>
      <c r="N628" t="s">
        <v>730</v>
      </c>
      <c r="O628" t="s">
        <v>483</v>
      </c>
      <c r="P628" t="s">
        <v>484</v>
      </c>
      <c r="Q628" s="89">
        <v>2017</v>
      </c>
      <c r="R628" s="102">
        <v>445</v>
      </c>
      <c r="S628" s="103">
        <v>445</v>
      </c>
      <c r="T628">
        <v>79.52</v>
      </c>
      <c r="U628">
        <v>71.62</v>
      </c>
      <c r="V628" s="30">
        <v>7.8999999999999915</v>
      </c>
      <c r="W628" t="s">
        <v>439</v>
      </c>
      <c r="X628">
        <v>2020</v>
      </c>
    </row>
    <row r="629" spans="1:24" x14ac:dyDescent="0.3">
      <c r="A629">
        <v>108</v>
      </c>
      <c r="B629" t="s">
        <v>543</v>
      </c>
      <c r="C629">
        <v>620202</v>
      </c>
      <c r="D629" t="s">
        <v>221</v>
      </c>
      <c r="E629">
        <v>84</v>
      </c>
      <c r="F629" t="s">
        <v>64</v>
      </c>
      <c r="N629" t="s">
        <v>730</v>
      </c>
      <c r="O629" t="s">
        <v>483</v>
      </c>
      <c r="P629" t="s">
        <v>484</v>
      </c>
      <c r="Q629" s="89">
        <v>2019</v>
      </c>
      <c r="R629" s="102">
        <v>351</v>
      </c>
      <c r="S629" s="103">
        <v>351</v>
      </c>
      <c r="T629">
        <v>2</v>
      </c>
      <c r="U629">
        <v>1</v>
      </c>
      <c r="V629" s="30">
        <v>1</v>
      </c>
      <c r="W629" t="s">
        <v>439</v>
      </c>
      <c r="X629">
        <v>2020</v>
      </c>
    </row>
    <row r="630" spans="1:24" x14ac:dyDescent="0.3">
      <c r="A630">
        <v>109</v>
      </c>
      <c r="B630" t="s">
        <v>732</v>
      </c>
      <c r="C630">
        <v>620152</v>
      </c>
      <c r="D630" t="s">
        <v>221</v>
      </c>
      <c r="E630">
        <v>84</v>
      </c>
      <c r="F630" t="s">
        <v>64</v>
      </c>
      <c r="N630" t="s">
        <v>730</v>
      </c>
      <c r="O630" t="s">
        <v>483</v>
      </c>
      <c r="P630" t="s">
        <v>484</v>
      </c>
      <c r="Q630" s="89">
        <v>2020</v>
      </c>
      <c r="R630" s="102">
        <v>260.5</v>
      </c>
      <c r="S630" s="103">
        <v>260.5</v>
      </c>
      <c r="T630">
        <v>0</v>
      </c>
      <c r="U630">
        <v>0</v>
      </c>
      <c r="V630" s="30">
        <v>0</v>
      </c>
      <c r="W630" t="s">
        <v>439</v>
      </c>
      <c r="X630">
        <v>2020</v>
      </c>
    </row>
    <row r="631" spans="1:24" x14ac:dyDescent="0.3">
      <c r="A631">
        <v>111</v>
      </c>
      <c r="B631" t="s">
        <v>733</v>
      </c>
      <c r="C631">
        <v>618055</v>
      </c>
      <c r="D631" t="s">
        <v>221</v>
      </c>
      <c r="E631">
        <v>84</v>
      </c>
      <c r="F631" t="s">
        <v>64</v>
      </c>
      <c r="N631" t="s">
        <v>79</v>
      </c>
      <c r="O631" t="s">
        <v>483</v>
      </c>
      <c r="P631" t="s">
        <v>484</v>
      </c>
      <c r="Q631" s="89">
        <v>2020</v>
      </c>
      <c r="R631" s="102">
        <v>194.04</v>
      </c>
      <c r="S631" s="103">
        <v>194.04</v>
      </c>
      <c r="T631">
        <v>0</v>
      </c>
      <c r="U631">
        <v>0</v>
      </c>
      <c r="V631" s="30">
        <v>0</v>
      </c>
      <c r="W631" t="s">
        <v>439</v>
      </c>
      <c r="X631">
        <v>2020</v>
      </c>
    </row>
    <row r="632" spans="1:24" x14ac:dyDescent="0.3">
      <c r="A632">
        <v>113</v>
      </c>
      <c r="B632" t="s">
        <v>734</v>
      </c>
      <c r="C632">
        <v>628740</v>
      </c>
      <c r="D632" t="s">
        <v>221</v>
      </c>
      <c r="E632">
        <v>84</v>
      </c>
      <c r="F632" t="s">
        <v>64</v>
      </c>
      <c r="N632" t="s">
        <v>730</v>
      </c>
      <c r="O632" t="s">
        <v>483</v>
      </c>
      <c r="P632" t="s">
        <v>484</v>
      </c>
      <c r="Q632" s="89">
        <v>2020</v>
      </c>
      <c r="R632" s="102">
        <v>119</v>
      </c>
      <c r="S632" s="103">
        <v>119</v>
      </c>
      <c r="T632">
        <v>0</v>
      </c>
      <c r="U632">
        <v>0</v>
      </c>
      <c r="V632" s="30">
        <v>0</v>
      </c>
      <c r="W632" t="s">
        <v>439</v>
      </c>
      <c r="X632">
        <v>2020</v>
      </c>
    </row>
    <row r="633" spans="1:24" x14ac:dyDescent="0.3">
      <c r="A633">
        <v>115</v>
      </c>
      <c r="B633" t="s">
        <v>736</v>
      </c>
      <c r="C633">
        <v>667080</v>
      </c>
      <c r="D633" t="s">
        <v>71</v>
      </c>
      <c r="E633">
        <v>82</v>
      </c>
      <c r="F633" t="s">
        <v>64</v>
      </c>
      <c r="N633" t="s">
        <v>35</v>
      </c>
      <c r="O633" t="s">
        <v>483</v>
      </c>
      <c r="P633" t="s">
        <v>484</v>
      </c>
      <c r="Q633" s="89">
        <v>2020</v>
      </c>
      <c r="R633" s="102">
        <v>66.400000000000006</v>
      </c>
      <c r="S633" s="103">
        <v>66.400000000000006</v>
      </c>
      <c r="T633">
        <v>0</v>
      </c>
      <c r="U633">
        <v>0</v>
      </c>
      <c r="V633" s="30">
        <v>0</v>
      </c>
      <c r="W633" t="s">
        <v>439</v>
      </c>
      <c r="X633">
        <v>2020</v>
      </c>
    </row>
    <row r="634" spans="1:24" x14ac:dyDescent="0.3">
      <c r="A634">
        <v>116</v>
      </c>
      <c r="B634" t="s">
        <v>737</v>
      </c>
      <c r="C634">
        <v>667050</v>
      </c>
      <c r="D634" t="s">
        <v>71</v>
      </c>
      <c r="E634">
        <v>82</v>
      </c>
      <c r="F634" t="s">
        <v>64</v>
      </c>
      <c r="N634" t="s">
        <v>35</v>
      </c>
      <c r="O634" t="s">
        <v>483</v>
      </c>
      <c r="P634" t="s">
        <v>484</v>
      </c>
      <c r="Q634" s="89">
        <v>2020</v>
      </c>
      <c r="R634" s="102">
        <v>16</v>
      </c>
      <c r="S634" s="103">
        <v>16</v>
      </c>
      <c r="T634">
        <v>0</v>
      </c>
      <c r="U634">
        <v>0</v>
      </c>
      <c r="V634" s="30">
        <v>0</v>
      </c>
      <c r="W634" t="s">
        <v>439</v>
      </c>
      <c r="X634">
        <v>2020</v>
      </c>
    </row>
    <row r="635" spans="1:24" x14ac:dyDescent="0.3">
      <c r="A635">
        <v>118</v>
      </c>
      <c r="B635" t="s">
        <v>738</v>
      </c>
      <c r="C635">
        <v>850160</v>
      </c>
      <c r="D635" t="s">
        <v>548</v>
      </c>
      <c r="E635">
        <v>87</v>
      </c>
      <c r="F635" t="s">
        <v>33</v>
      </c>
      <c r="N635" t="s">
        <v>79</v>
      </c>
      <c r="O635" t="s">
        <v>483</v>
      </c>
      <c r="P635" t="s">
        <v>484</v>
      </c>
      <c r="Q635" s="89">
        <v>2020</v>
      </c>
      <c r="R635" s="102">
        <v>70</v>
      </c>
      <c r="S635" s="103">
        <v>70</v>
      </c>
      <c r="T635">
        <v>85.6</v>
      </c>
      <c r="U635">
        <v>14.5</v>
      </c>
      <c r="V635" s="30">
        <v>71.099999999999994</v>
      </c>
      <c r="W635" t="s">
        <v>439</v>
      </c>
      <c r="X635">
        <v>2020</v>
      </c>
    </row>
    <row r="636" spans="1:24" x14ac:dyDescent="0.3">
      <c r="A636">
        <v>119</v>
      </c>
      <c r="B636" t="s">
        <v>547</v>
      </c>
      <c r="C636">
        <v>850100</v>
      </c>
      <c r="D636" t="s">
        <v>548</v>
      </c>
      <c r="E636">
        <v>87</v>
      </c>
      <c r="F636" t="s">
        <v>33</v>
      </c>
      <c r="N636" t="s">
        <v>35</v>
      </c>
      <c r="O636" t="s">
        <v>483</v>
      </c>
      <c r="P636" t="s">
        <v>484</v>
      </c>
      <c r="Q636" s="89">
        <v>1996</v>
      </c>
      <c r="R636" s="102">
        <v>99.7</v>
      </c>
      <c r="S636" s="103">
        <v>99.7</v>
      </c>
      <c r="T636">
        <v>164.8</v>
      </c>
      <c r="U636">
        <v>126.46</v>
      </c>
      <c r="V636" s="30">
        <v>38.340000000000018</v>
      </c>
      <c r="W636" t="s">
        <v>439</v>
      </c>
      <c r="X636">
        <v>2020</v>
      </c>
    </row>
    <row r="637" spans="1:24" x14ac:dyDescent="0.3">
      <c r="A637">
        <v>120</v>
      </c>
      <c r="B637" t="s">
        <v>739</v>
      </c>
      <c r="C637">
        <v>849560</v>
      </c>
      <c r="D637" t="s">
        <v>548</v>
      </c>
      <c r="E637">
        <v>87</v>
      </c>
      <c r="F637" t="s">
        <v>33</v>
      </c>
      <c r="N637" t="s">
        <v>55</v>
      </c>
      <c r="O637" t="s">
        <v>483</v>
      </c>
      <c r="P637" t="s">
        <v>484</v>
      </c>
      <c r="Q637" s="89">
        <v>2020</v>
      </c>
      <c r="R637" s="102">
        <v>300</v>
      </c>
      <c r="S637" s="103">
        <v>300</v>
      </c>
      <c r="T637">
        <v>446.23</v>
      </c>
      <c r="U637">
        <v>393.63</v>
      </c>
      <c r="V637" s="30">
        <v>52.600000000000023</v>
      </c>
      <c r="W637" t="s">
        <v>439</v>
      </c>
      <c r="X637">
        <v>2020</v>
      </c>
    </row>
    <row r="638" spans="1:24" x14ac:dyDescent="0.3">
      <c r="A638">
        <v>121</v>
      </c>
      <c r="B638" t="s">
        <v>740</v>
      </c>
      <c r="C638">
        <v>848330</v>
      </c>
      <c r="D638" t="s">
        <v>548</v>
      </c>
      <c r="E638">
        <v>87</v>
      </c>
      <c r="F638" t="s">
        <v>33</v>
      </c>
      <c r="N638" t="s">
        <v>73</v>
      </c>
      <c r="O638" t="s">
        <v>483</v>
      </c>
      <c r="P638" t="s">
        <v>484</v>
      </c>
      <c r="Q638" s="89">
        <v>2020</v>
      </c>
      <c r="R638" s="102">
        <v>27</v>
      </c>
      <c r="S638" s="103">
        <v>27</v>
      </c>
      <c r="T638">
        <v>0</v>
      </c>
      <c r="U638">
        <v>0</v>
      </c>
      <c r="V638" s="30">
        <v>0</v>
      </c>
      <c r="W638" t="s">
        <v>439</v>
      </c>
      <c r="X638">
        <v>2020</v>
      </c>
    </row>
    <row r="639" spans="1:24" x14ac:dyDescent="0.3">
      <c r="A639">
        <v>122</v>
      </c>
      <c r="B639" t="s">
        <v>549</v>
      </c>
      <c r="C639">
        <v>846478</v>
      </c>
      <c r="D639" t="s">
        <v>548</v>
      </c>
      <c r="E639">
        <v>87</v>
      </c>
      <c r="F639" t="s">
        <v>33</v>
      </c>
      <c r="N639" t="s">
        <v>66</v>
      </c>
      <c r="O639" t="s">
        <v>483</v>
      </c>
      <c r="P639" t="s">
        <v>484</v>
      </c>
      <c r="Q639" s="89">
        <v>2018</v>
      </c>
      <c r="R639" s="102">
        <v>199.7</v>
      </c>
      <c r="S639" s="103">
        <v>199.7</v>
      </c>
      <c r="T639">
        <v>0</v>
      </c>
      <c r="U639">
        <v>0</v>
      </c>
      <c r="V639" s="30">
        <v>0</v>
      </c>
      <c r="W639" t="s">
        <v>439</v>
      </c>
      <c r="X639">
        <v>2020</v>
      </c>
    </row>
    <row r="640" spans="1:24" x14ac:dyDescent="0.3">
      <c r="A640">
        <v>123</v>
      </c>
      <c r="B640" t="s">
        <v>550</v>
      </c>
      <c r="C640">
        <v>846565</v>
      </c>
      <c r="D640" t="s">
        <v>548</v>
      </c>
      <c r="E640">
        <v>87</v>
      </c>
      <c r="F640" t="s">
        <v>33</v>
      </c>
      <c r="N640" t="s">
        <v>35</v>
      </c>
      <c r="O640" t="s">
        <v>483</v>
      </c>
      <c r="P640" t="s">
        <v>484</v>
      </c>
      <c r="Q640" s="89">
        <v>2018</v>
      </c>
      <c r="R640" s="102">
        <v>40</v>
      </c>
      <c r="S640" s="103">
        <v>40</v>
      </c>
      <c r="T640">
        <v>49.5</v>
      </c>
      <c r="U640">
        <v>40.1</v>
      </c>
      <c r="V640" s="30">
        <v>9.3999999999999986</v>
      </c>
      <c r="W640" t="s">
        <v>439</v>
      </c>
      <c r="X640">
        <v>2020</v>
      </c>
    </row>
    <row r="641" spans="1:24" x14ac:dyDescent="0.3">
      <c r="A641">
        <v>124</v>
      </c>
      <c r="B641" t="s">
        <v>551</v>
      </c>
      <c r="C641">
        <v>852180</v>
      </c>
      <c r="D641" t="s">
        <v>548</v>
      </c>
      <c r="E641">
        <v>87</v>
      </c>
      <c r="F641" t="s">
        <v>33</v>
      </c>
      <c r="N641" t="s">
        <v>35</v>
      </c>
      <c r="O641" t="s">
        <v>483</v>
      </c>
      <c r="P641" t="s">
        <v>484</v>
      </c>
      <c r="Q641" s="89">
        <v>2019</v>
      </c>
      <c r="R641" s="102">
        <v>12</v>
      </c>
      <c r="S641" s="103">
        <v>12</v>
      </c>
      <c r="T641">
        <v>12.34</v>
      </c>
      <c r="U641">
        <v>3.44</v>
      </c>
      <c r="V641" s="30">
        <v>8.9</v>
      </c>
      <c r="W641" t="s">
        <v>439</v>
      </c>
      <c r="X641">
        <v>2020</v>
      </c>
    </row>
    <row r="642" spans="1:24" x14ac:dyDescent="0.3">
      <c r="A642">
        <v>125</v>
      </c>
      <c r="B642" t="s">
        <v>552</v>
      </c>
      <c r="C642">
        <v>850235</v>
      </c>
      <c r="D642" t="s">
        <v>548</v>
      </c>
      <c r="E642">
        <v>87</v>
      </c>
      <c r="F642" t="s">
        <v>33</v>
      </c>
      <c r="N642" t="s">
        <v>35</v>
      </c>
      <c r="O642" t="s">
        <v>483</v>
      </c>
      <c r="P642" t="s">
        <v>484</v>
      </c>
      <c r="Q642" s="89">
        <v>2019</v>
      </c>
      <c r="R642" s="102">
        <v>12</v>
      </c>
      <c r="S642" s="103">
        <v>12</v>
      </c>
      <c r="T642">
        <v>11.5</v>
      </c>
      <c r="U642">
        <v>10.4</v>
      </c>
      <c r="V642" s="30">
        <v>1.0999999999999996</v>
      </c>
      <c r="W642" t="s">
        <v>439</v>
      </c>
      <c r="X642">
        <v>2020</v>
      </c>
    </row>
    <row r="643" spans="1:24" x14ac:dyDescent="0.3">
      <c r="A643">
        <v>126</v>
      </c>
      <c r="B643" t="s">
        <v>741</v>
      </c>
      <c r="C643">
        <v>852239</v>
      </c>
      <c r="D643" t="s">
        <v>548</v>
      </c>
      <c r="E643">
        <v>87</v>
      </c>
      <c r="F643" t="s">
        <v>33</v>
      </c>
      <c r="N643" t="s">
        <v>35</v>
      </c>
      <c r="O643" t="s">
        <v>483</v>
      </c>
      <c r="P643" t="s">
        <v>484</v>
      </c>
      <c r="Q643" s="89">
        <v>2020</v>
      </c>
      <c r="R643" s="102">
        <v>49.49</v>
      </c>
      <c r="S643" s="103">
        <v>49.49</v>
      </c>
      <c r="T643">
        <v>72.254000000000005</v>
      </c>
      <c r="U643">
        <v>52.774999999999999</v>
      </c>
      <c r="V643" s="30">
        <v>19.479000000000006</v>
      </c>
      <c r="W643" t="s">
        <v>439</v>
      </c>
      <c r="X643">
        <v>2020</v>
      </c>
    </row>
    <row r="644" spans="1:24" x14ac:dyDescent="0.3">
      <c r="A644">
        <v>127</v>
      </c>
      <c r="B644" t="s">
        <v>553</v>
      </c>
      <c r="C644">
        <v>852006</v>
      </c>
      <c r="D644" t="s">
        <v>548</v>
      </c>
      <c r="E644">
        <v>87</v>
      </c>
      <c r="F644" t="s">
        <v>33</v>
      </c>
      <c r="N644" t="s">
        <v>73</v>
      </c>
      <c r="O644" t="s">
        <v>483</v>
      </c>
      <c r="P644" t="s">
        <v>484</v>
      </c>
      <c r="Q644" s="89">
        <v>2020</v>
      </c>
      <c r="R644" s="102">
        <v>182</v>
      </c>
      <c r="S644" s="103">
        <v>182</v>
      </c>
      <c r="T644">
        <v>155.74</v>
      </c>
      <c r="U644">
        <v>143.4</v>
      </c>
      <c r="V644" s="30">
        <v>12.340000000000003</v>
      </c>
      <c r="W644" t="s">
        <v>439</v>
      </c>
      <c r="X644">
        <v>2020</v>
      </c>
    </row>
    <row r="645" spans="1:24" x14ac:dyDescent="0.3">
      <c r="A645">
        <v>128</v>
      </c>
      <c r="B645" t="s">
        <v>553</v>
      </c>
      <c r="C645">
        <v>852006</v>
      </c>
      <c r="D645" t="s">
        <v>548</v>
      </c>
      <c r="E645">
        <v>87</v>
      </c>
      <c r="F645" t="s">
        <v>33</v>
      </c>
      <c r="N645" t="s">
        <v>73</v>
      </c>
      <c r="O645" t="s">
        <v>483</v>
      </c>
      <c r="P645" t="s">
        <v>484</v>
      </c>
      <c r="Q645" s="89">
        <v>2017</v>
      </c>
      <c r="R645" s="102">
        <v>200</v>
      </c>
      <c r="S645" s="103">
        <v>200</v>
      </c>
      <c r="T645">
        <v>0</v>
      </c>
      <c r="U645">
        <v>0</v>
      </c>
      <c r="V645" s="30">
        <v>0</v>
      </c>
      <c r="W645" t="s">
        <v>439</v>
      </c>
      <c r="X645">
        <v>2020</v>
      </c>
    </row>
    <row r="646" spans="1:24" x14ac:dyDescent="0.3">
      <c r="A646">
        <v>130</v>
      </c>
      <c r="B646" t="s">
        <v>555</v>
      </c>
      <c r="C646">
        <v>847720</v>
      </c>
      <c r="D646" t="s">
        <v>548</v>
      </c>
      <c r="E646">
        <v>87</v>
      </c>
      <c r="F646" t="s">
        <v>33</v>
      </c>
      <c r="N646" t="s">
        <v>79</v>
      </c>
      <c r="O646" t="s">
        <v>483</v>
      </c>
      <c r="P646" t="s">
        <v>484</v>
      </c>
      <c r="Q646" s="89">
        <v>2016</v>
      </c>
      <c r="R646" s="102">
        <v>99.77</v>
      </c>
      <c r="S646" s="103">
        <v>99.77</v>
      </c>
      <c r="T646">
        <v>0</v>
      </c>
      <c r="U646">
        <v>0</v>
      </c>
      <c r="V646" s="30">
        <v>0</v>
      </c>
      <c r="W646" t="s">
        <v>439</v>
      </c>
      <c r="X646">
        <v>2020</v>
      </c>
    </row>
    <row r="647" spans="1:24" x14ac:dyDescent="0.3">
      <c r="A647">
        <v>131</v>
      </c>
      <c r="B647" t="s">
        <v>556</v>
      </c>
      <c r="C647">
        <v>847680</v>
      </c>
      <c r="D647" t="s">
        <v>548</v>
      </c>
      <c r="E647">
        <v>87</v>
      </c>
      <c r="F647" t="s">
        <v>33</v>
      </c>
      <c r="N647" t="s">
        <v>79</v>
      </c>
      <c r="O647" t="s">
        <v>483</v>
      </c>
      <c r="P647" t="s">
        <v>484</v>
      </c>
      <c r="Q647" s="89">
        <v>2019</v>
      </c>
      <c r="R647" s="102">
        <v>159.9</v>
      </c>
      <c r="S647" s="103">
        <v>159.9</v>
      </c>
      <c r="T647">
        <v>0</v>
      </c>
      <c r="U647">
        <v>0</v>
      </c>
      <c r="V647" s="30">
        <v>0</v>
      </c>
      <c r="W647" t="s">
        <v>439</v>
      </c>
      <c r="X647">
        <v>2020</v>
      </c>
    </row>
    <row r="648" spans="1:24" x14ac:dyDescent="0.3">
      <c r="A648">
        <v>132</v>
      </c>
      <c r="B648" t="s">
        <v>557</v>
      </c>
      <c r="C648">
        <v>847660</v>
      </c>
      <c r="D648" t="s">
        <v>548</v>
      </c>
      <c r="E648">
        <v>87</v>
      </c>
      <c r="F648" t="s">
        <v>33</v>
      </c>
      <c r="N648" t="s">
        <v>79</v>
      </c>
      <c r="O648" t="s">
        <v>483</v>
      </c>
      <c r="P648" t="s">
        <v>484</v>
      </c>
      <c r="Q648" s="89">
        <v>2018</v>
      </c>
      <c r="R648" s="102">
        <v>159.9</v>
      </c>
      <c r="S648" s="103">
        <v>159.9</v>
      </c>
      <c r="T648">
        <v>0</v>
      </c>
      <c r="U648">
        <v>0</v>
      </c>
      <c r="V648" s="30">
        <v>0</v>
      </c>
      <c r="W648" t="s">
        <v>439</v>
      </c>
      <c r="X648">
        <v>2020</v>
      </c>
    </row>
    <row r="649" spans="1:24" x14ac:dyDescent="0.3">
      <c r="A649">
        <v>133</v>
      </c>
      <c r="B649" t="s">
        <v>742</v>
      </c>
      <c r="C649">
        <v>844840</v>
      </c>
      <c r="D649" t="s">
        <v>548</v>
      </c>
      <c r="E649">
        <v>87</v>
      </c>
      <c r="F649" t="s">
        <v>33</v>
      </c>
      <c r="N649" t="s">
        <v>446</v>
      </c>
      <c r="O649" t="s">
        <v>483</v>
      </c>
      <c r="P649" t="s">
        <v>484</v>
      </c>
      <c r="Q649" s="89">
        <v>2020</v>
      </c>
      <c r="R649" s="102">
        <v>15</v>
      </c>
      <c r="S649" s="103">
        <v>15</v>
      </c>
      <c r="T649">
        <v>0</v>
      </c>
      <c r="U649">
        <v>0</v>
      </c>
      <c r="V649" s="30">
        <v>0</v>
      </c>
      <c r="W649" t="s">
        <v>439</v>
      </c>
      <c r="X649">
        <v>2020</v>
      </c>
    </row>
    <row r="650" spans="1:24" x14ac:dyDescent="0.3">
      <c r="A650">
        <v>134</v>
      </c>
      <c r="B650" t="s">
        <v>558</v>
      </c>
      <c r="C650">
        <v>844850</v>
      </c>
      <c r="D650" t="s">
        <v>548</v>
      </c>
      <c r="E650">
        <v>87</v>
      </c>
      <c r="F650" t="s">
        <v>33</v>
      </c>
      <c r="N650" t="s">
        <v>446</v>
      </c>
      <c r="O650" t="s">
        <v>483</v>
      </c>
      <c r="P650" t="s">
        <v>484</v>
      </c>
      <c r="Q650" s="89">
        <v>2018</v>
      </c>
      <c r="R650" s="99">
        <v>45</v>
      </c>
      <c r="S650" s="97">
        <v>45</v>
      </c>
      <c r="T650">
        <v>41.4</v>
      </c>
      <c r="U650">
        <v>37.31</v>
      </c>
      <c r="V650" s="30">
        <v>4.0899999999999963</v>
      </c>
      <c r="W650" t="s">
        <v>439</v>
      </c>
      <c r="X650">
        <v>2020</v>
      </c>
    </row>
    <row r="651" spans="1:24" x14ac:dyDescent="0.3">
      <c r="A651">
        <v>135</v>
      </c>
      <c r="B651" t="s">
        <v>743</v>
      </c>
      <c r="C651">
        <v>842360</v>
      </c>
      <c r="D651" t="s">
        <v>548</v>
      </c>
      <c r="E651">
        <v>87</v>
      </c>
      <c r="F651" t="s">
        <v>33</v>
      </c>
      <c r="N651" t="s">
        <v>66</v>
      </c>
      <c r="O651" t="s">
        <v>483</v>
      </c>
      <c r="P651" t="s">
        <v>484</v>
      </c>
      <c r="Q651" s="89">
        <v>2020</v>
      </c>
      <c r="R651" s="99">
        <v>99.66</v>
      </c>
      <c r="S651" s="97">
        <v>99.66</v>
      </c>
      <c r="T651">
        <v>0</v>
      </c>
      <c r="U651">
        <v>0</v>
      </c>
      <c r="V651" s="30">
        <v>0</v>
      </c>
      <c r="W651" t="s">
        <v>439</v>
      </c>
      <c r="X651">
        <v>2020</v>
      </c>
    </row>
    <row r="652" spans="1:24" x14ac:dyDescent="0.3">
      <c r="A652">
        <v>136</v>
      </c>
      <c r="B652" t="s">
        <v>744</v>
      </c>
      <c r="C652">
        <v>842730</v>
      </c>
      <c r="D652" t="s">
        <v>548</v>
      </c>
      <c r="E652">
        <v>87</v>
      </c>
      <c r="F652" t="s">
        <v>33</v>
      </c>
      <c r="N652" t="s">
        <v>66</v>
      </c>
      <c r="O652" t="s">
        <v>483</v>
      </c>
      <c r="P652" t="s">
        <v>484</v>
      </c>
      <c r="Q652" s="89">
        <v>2020</v>
      </c>
      <c r="R652" s="99">
        <v>184</v>
      </c>
      <c r="S652" s="97">
        <v>184</v>
      </c>
      <c r="T652">
        <v>0</v>
      </c>
      <c r="U652">
        <v>0</v>
      </c>
      <c r="V652" s="30">
        <v>0</v>
      </c>
      <c r="W652" t="s">
        <v>439</v>
      </c>
      <c r="X652">
        <v>2020</v>
      </c>
    </row>
    <row r="653" spans="1:24" x14ac:dyDescent="0.3">
      <c r="A653">
        <v>137</v>
      </c>
      <c r="B653" t="s">
        <v>745</v>
      </c>
      <c r="C653">
        <v>844890</v>
      </c>
      <c r="D653" t="s">
        <v>548</v>
      </c>
      <c r="E653">
        <v>87</v>
      </c>
      <c r="F653" t="s">
        <v>33</v>
      </c>
      <c r="N653" t="s">
        <v>42</v>
      </c>
      <c r="O653" t="s">
        <v>483</v>
      </c>
      <c r="P653" t="s">
        <v>484</v>
      </c>
      <c r="Q653" s="89">
        <v>2020</v>
      </c>
      <c r="R653" s="99">
        <v>39.33</v>
      </c>
      <c r="S653" s="97">
        <v>39.33</v>
      </c>
      <c r="T653">
        <v>0</v>
      </c>
      <c r="U653">
        <v>0</v>
      </c>
      <c r="V653" s="30">
        <v>0</v>
      </c>
      <c r="W653" t="s">
        <v>439</v>
      </c>
      <c r="X653">
        <v>2020</v>
      </c>
    </row>
    <row r="654" spans="1:24" x14ac:dyDescent="0.3">
      <c r="A654">
        <v>138</v>
      </c>
      <c r="B654" t="s">
        <v>559</v>
      </c>
      <c r="C654">
        <v>844540</v>
      </c>
      <c r="D654" t="s">
        <v>548</v>
      </c>
      <c r="E654">
        <v>87</v>
      </c>
      <c r="F654" t="s">
        <v>33</v>
      </c>
      <c r="N654" t="s">
        <v>73</v>
      </c>
      <c r="O654" t="s">
        <v>483</v>
      </c>
      <c r="P654" t="s">
        <v>484</v>
      </c>
      <c r="Q654" s="89">
        <v>2014</v>
      </c>
      <c r="R654" s="99">
        <v>87.1</v>
      </c>
      <c r="S654" s="97">
        <v>87.1</v>
      </c>
      <c r="T654">
        <v>72.87</v>
      </c>
      <c r="U654">
        <v>41.11</v>
      </c>
      <c r="V654" s="30">
        <v>31.760000000000005</v>
      </c>
      <c r="W654" t="s">
        <v>439</v>
      </c>
      <c r="X654">
        <v>2020</v>
      </c>
    </row>
    <row r="655" spans="1:24" x14ac:dyDescent="0.3">
      <c r="A655">
        <v>140</v>
      </c>
      <c r="B655" t="s">
        <v>746</v>
      </c>
      <c r="C655">
        <v>861170</v>
      </c>
      <c r="D655" t="s">
        <v>562</v>
      </c>
      <c r="E655">
        <v>91</v>
      </c>
      <c r="F655" t="s">
        <v>33</v>
      </c>
      <c r="N655" t="s">
        <v>35</v>
      </c>
      <c r="O655" t="s">
        <v>483</v>
      </c>
      <c r="P655" t="s">
        <v>484</v>
      </c>
      <c r="Q655" s="89">
        <v>2020</v>
      </c>
      <c r="R655" s="99">
        <v>12</v>
      </c>
      <c r="S655" s="97">
        <v>12</v>
      </c>
      <c r="T655">
        <v>24.58</v>
      </c>
      <c r="U655">
        <v>22.86</v>
      </c>
      <c r="V655" s="30">
        <v>1.7199999999999989</v>
      </c>
      <c r="W655" t="s">
        <v>439</v>
      </c>
      <c r="X655">
        <v>2020</v>
      </c>
    </row>
    <row r="656" spans="1:24" x14ac:dyDescent="0.3">
      <c r="A656">
        <v>141</v>
      </c>
      <c r="B656" t="s">
        <v>747</v>
      </c>
      <c r="C656">
        <v>862760</v>
      </c>
      <c r="D656" t="s">
        <v>562</v>
      </c>
      <c r="E656">
        <v>91</v>
      </c>
      <c r="F656" t="s">
        <v>33</v>
      </c>
      <c r="N656" t="s">
        <v>73</v>
      </c>
      <c r="O656" t="s">
        <v>483</v>
      </c>
      <c r="P656" t="s">
        <v>484</v>
      </c>
      <c r="Q656" s="89">
        <v>2020</v>
      </c>
      <c r="R656" s="99">
        <v>27.28</v>
      </c>
      <c r="S656" s="97">
        <v>27.28</v>
      </c>
      <c r="T656">
        <v>53.75</v>
      </c>
      <c r="U656">
        <v>18.54</v>
      </c>
      <c r="V656" s="30">
        <v>35.21</v>
      </c>
      <c r="W656" t="s">
        <v>439</v>
      </c>
      <c r="X656">
        <v>2020</v>
      </c>
    </row>
    <row r="657" spans="1:24" x14ac:dyDescent="0.3">
      <c r="A657">
        <v>143</v>
      </c>
      <c r="B657" t="s">
        <v>561</v>
      </c>
      <c r="C657">
        <v>868250</v>
      </c>
      <c r="D657" t="s">
        <v>562</v>
      </c>
      <c r="E657">
        <v>91</v>
      </c>
      <c r="F657" t="s">
        <v>33</v>
      </c>
      <c r="N657" t="s">
        <v>55</v>
      </c>
      <c r="O657" t="s">
        <v>483</v>
      </c>
      <c r="P657" t="s">
        <v>484</v>
      </c>
      <c r="Q657" s="89">
        <v>2019</v>
      </c>
      <c r="R657" s="99">
        <v>156.78</v>
      </c>
      <c r="S657" s="97">
        <v>156.78</v>
      </c>
      <c r="T657">
        <v>0</v>
      </c>
      <c r="U657">
        <v>0</v>
      </c>
      <c r="V657" s="30">
        <v>0</v>
      </c>
      <c r="W657" t="s">
        <v>439</v>
      </c>
      <c r="X657">
        <v>2020</v>
      </c>
    </row>
    <row r="658" spans="1:24" x14ac:dyDescent="0.3">
      <c r="A658">
        <v>144</v>
      </c>
      <c r="B658" t="s">
        <v>563</v>
      </c>
      <c r="C658">
        <v>869030</v>
      </c>
      <c r="D658" t="s">
        <v>562</v>
      </c>
      <c r="E658">
        <v>91</v>
      </c>
      <c r="F658" t="s">
        <v>33</v>
      </c>
      <c r="N658" t="s">
        <v>73</v>
      </c>
      <c r="O658" t="s">
        <v>483</v>
      </c>
      <c r="P658" t="s">
        <v>484</v>
      </c>
      <c r="Q658" s="89">
        <v>2017</v>
      </c>
      <c r="R658" s="99">
        <v>417.36</v>
      </c>
      <c r="S658" s="97">
        <v>417.36</v>
      </c>
      <c r="T658">
        <v>0</v>
      </c>
      <c r="U658">
        <v>0</v>
      </c>
      <c r="V658" s="30">
        <v>0</v>
      </c>
      <c r="W658" t="s">
        <v>439</v>
      </c>
      <c r="X658">
        <v>2020</v>
      </c>
    </row>
    <row r="659" spans="1:24" x14ac:dyDescent="0.3">
      <c r="A659">
        <v>145</v>
      </c>
      <c r="B659" t="s">
        <v>564</v>
      </c>
      <c r="C659">
        <v>869040</v>
      </c>
      <c r="D659" t="s">
        <v>562</v>
      </c>
      <c r="E659">
        <v>91</v>
      </c>
      <c r="F659" t="s">
        <v>33</v>
      </c>
      <c r="N659" t="s">
        <v>55</v>
      </c>
      <c r="O659" t="s">
        <v>483</v>
      </c>
      <c r="P659" t="s">
        <v>484</v>
      </c>
      <c r="Q659" s="89">
        <v>2015</v>
      </c>
      <c r="R659" s="99">
        <v>92.22</v>
      </c>
      <c r="S659" s="97">
        <v>92.23</v>
      </c>
      <c r="T659">
        <v>135.76499999999999</v>
      </c>
      <c r="U659">
        <v>135.76499999999999</v>
      </c>
      <c r="V659" s="30">
        <v>0</v>
      </c>
      <c r="W659" t="s">
        <v>439</v>
      </c>
      <c r="X659">
        <v>2020</v>
      </c>
    </row>
    <row r="660" spans="1:24" x14ac:dyDescent="0.3">
      <c r="A660">
        <v>146</v>
      </c>
      <c r="B660" t="s">
        <v>564</v>
      </c>
      <c r="C660">
        <v>869040</v>
      </c>
      <c r="D660" t="s">
        <v>562</v>
      </c>
      <c r="E660">
        <v>91</v>
      </c>
      <c r="F660" t="s">
        <v>33</v>
      </c>
      <c r="N660" t="s">
        <v>55</v>
      </c>
      <c r="O660" t="s">
        <v>483</v>
      </c>
      <c r="P660" t="s">
        <v>484</v>
      </c>
      <c r="Q660" s="89">
        <v>2019</v>
      </c>
      <c r="R660" s="99">
        <v>101.08</v>
      </c>
      <c r="S660" s="97">
        <v>101.08</v>
      </c>
      <c r="T660">
        <v>0</v>
      </c>
      <c r="U660">
        <v>0</v>
      </c>
      <c r="V660" s="30">
        <v>0</v>
      </c>
      <c r="W660" t="s">
        <v>439</v>
      </c>
      <c r="X660">
        <v>2020</v>
      </c>
    </row>
    <row r="661" spans="1:24" x14ac:dyDescent="0.3">
      <c r="A661">
        <v>147</v>
      </c>
      <c r="B661" t="s">
        <v>565</v>
      </c>
      <c r="C661">
        <v>869290</v>
      </c>
      <c r="D661" t="s">
        <v>562</v>
      </c>
      <c r="E661">
        <v>91</v>
      </c>
      <c r="F661" t="s">
        <v>33</v>
      </c>
      <c r="N661" t="s">
        <v>730</v>
      </c>
      <c r="O661" t="s">
        <v>483</v>
      </c>
      <c r="P661" t="s">
        <v>484</v>
      </c>
      <c r="Q661" s="89">
        <v>2016</v>
      </c>
      <c r="R661" s="99">
        <v>75.599999999999994</v>
      </c>
      <c r="S661" s="97">
        <v>75.599999999999994</v>
      </c>
      <c r="T661">
        <v>0</v>
      </c>
      <c r="U661">
        <v>0</v>
      </c>
      <c r="V661" s="30">
        <v>0</v>
      </c>
      <c r="W661" t="s">
        <v>439</v>
      </c>
      <c r="X661">
        <v>2020</v>
      </c>
    </row>
    <row r="662" spans="1:24" x14ac:dyDescent="0.3">
      <c r="A662">
        <v>148</v>
      </c>
      <c r="B662" t="s">
        <v>749</v>
      </c>
      <c r="C662">
        <v>869290</v>
      </c>
      <c r="D662" t="s">
        <v>562</v>
      </c>
      <c r="E662">
        <v>91</v>
      </c>
      <c r="F662" t="s">
        <v>33</v>
      </c>
      <c r="N662" t="s">
        <v>730</v>
      </c>
      <c r="O662" t="s">
        <v>483</v>
      </c>
      <c r="P662" t="s">
        <v>484</v>
      </c>
      <c r="Q662" s="89">
        <v>2020</v>
      </c>
      <c r="R662" s="99">
        <v>157.94999999999999</v>
      </c>
      <c r="S662" s="97">
        <v>157.94999999999999</v>
      </c>
      <c r="T662">
        <v>0</v>
      </c>
      <c r="U662">
        <v>0</v>
      </c>
      <c r="V662" s="30">
        <v>0</v>
      </c>
      <c r="W662" t="s">
        <v>439</v>
      </c>
      <c r="X662">
        <v>2020</v>
      </c>
    </row>
    <row r="663" spans="1:24" x14ac:dyDescent="0.3">
      <c r="A663">
        <v>149</v>
      </c>
      <c r="B663" t="s">
        <v>82</v>
      </c>
      <c r="C663">
        <v>805070</v>
      </c>
      <c r="D663" t="s">
        <v>562</v>
      </c>
      <c r="E663">
        <v>91</v>
      </c>
      <c r="F663" t="s">
        <v>33</v>
      </c>
      <c r="N663" t="s">
        <v>59</v>
      </c>
      <c r="O663" t="s">
        <v>483</v>
      </c>
      <c r="P663" t="s">
        <v>484</v>
      </c>
      <c r="Q663" s="89">
        <v>2019</v>
      </c>
      <c r="R663" s="99">
        <v>25.175000000000001</v>
      </c>
      <c r="S663" s="97">
        <v>25.175000000000001</v>
      </c>
      <c r="T663">
        <v>36.619999999999997</v>
      </c>
      <c r="U663">
        <v>18.760000000000002</v>
      </c>
      <c r="V663" s="30">
        <v>17.859999999999996</v>
      </c>
      <c r="W663" t="s">
        <v>439</v>
      </c>
      <c r="X663">
        <v>2020</v>
      </c>
    </row>
    <row r="664" spans="1:24" x14ac:dyDescent="0.3">
      <c r="A664">
        <v>150</v>
      </c>
      <c r="B664" t="s">
        <v>566</v>
      </c>
      <c r="C664">
        <v>864250</v>
      </c>
      <c r="D664" t="s">
        <v>562</v>
      </c>
      <c r="E664">
        <v>91</v>
      </c>
      <c r="F664" t="s">
        <v>33</v>
      </c>
      <c r="N664" t="s">
        <v>35</v>
      </c>
      <c r="O664" t="s">
        <v>483</v>
      </c>
      <c r="P664" t="s">
        <v>484</v>
      </c>
      <c r="Q664" s="89">
        <v>2018</v>
      </c>
      <c r="R664" s="99">
        <v>153</v>
      </c>
      <c r="S664" s="97">
        <v>153</v>
      </c>
      <c r="T664">
        <v>175.2</v>
      </c>
      <c r="U664">
        <v>23.77</v>
      </c>
      <c r="V664" s="30">
        <v>151.42999999999998</v>
      </c>
      <c r="W664" t="s">
        <v>439</v>
      </c>
      <c r="X664">
        <v>2020</v>
      </c>
    </row>
    <row r="665" spans="1:24" x14ac:dyDescent="0.3">
      <c r="A665">
        <v>153</v>
      </c>
      <c r="B665" t="s">
        <v>568</v>
      </c>
      <c r="C665">
        <v>869540</v>
      </c>
      <c r="D665" t="s">
        <v>562</v>
      </c>
      <c r="E665">
        <v>91</v>
      </c>
      <c r="F665" t="s">
        <v>33</v>
      </c>
      <c r="N665" t="s">
        <v>73</v>
      </c>
      <c r="O665" t="s">
        <v>483</v>
      </c>
      <c r="P665" t="s">
        <v>484</v>
      </c>
      <c r="Q665" s="89">
        <v>2019</v>
      </c>
      <c r="R665" s="99">
        <v>203.01</v>
      </c>
      <c r="S665" s="97">
        <v>203.01</v>
      </c>
      <c r="T665">
        <v>0</v>
      </c>
      <c r="U665">
        <v>0</v>
      </c>
      <c r="V665" s="30">
        <v>0</v>
      </c>
      <c r="W665" t="s">
        <v>439</v>
      </c>
      <c r="X665">
        <v>2020</v>
      </c>
    </row>
    <row r="666" spans="1:24" x14ac:dyDescent="0.3">
      <c r="A666">
        <v>154</v>
      </c>
      <c r="B666" t="s">
        <v>569</v>
      </c>
      <c r="C666">
        <v>869460</v>
      </c>
      <c r="D666" t="s">
        <v>562</v>
      </c>
      <c r="E666">
        <v>91</v>
      </c>
      <c r="F666" t="s">
        <v>33</v>
      </c>
      <c r="N666" t="s">
        <v>73</v>
      </c>
      <c r="O666" t="s">
        <v>483</v>
      </c>
      <c r="P666" t="s">
        <v>484</v>
      </c>
      <c r="Q666" s="89">
        <v>2015</v>
      </c>
      <c r="R666" s="99">
        <v>75</v>
      </c>
      <c r="S666" s="97">
        <v>75</v>
      </c>
      <c r="T666">
        <v>113.57</v>
      </c>
      <c r="U666">
        <v>73.61</v>
      </c>
      <c r="V666" s="30">
        <v>39.959999999999994</v>
      </c>
      <c r="W666" t="s">
        <v>439</v>
      </c>
      <c r="X666">
        <v>2020</v>
      </c>
    </row>
    <row r="667" spans="1:24" x14ac:dyDescent="0.3">
      <c r="A667">
        <v>155</v>
      </c>
      <c r="B667" t="s">
        <v>318</v>
      </c>
      <c r="C667">
        <v>869460</v>
      </c>
      <c r="D667" t="s">
        <v>562</v>
      </c>
      <c r="E667">
        <v>91</v>
      </c>
      <c r="F667" t="s">
        <v>33</v>
      </c>
      <c r="N667" t="s">
        <v>73</v>
      </c>
      <c r="O667" t="s">
        <v>483</v>
      </c>
      <c r="P667" t="s">
        <v>484</v>
      </c>
      <c r="Q667" s="89">
        <v>2015</v>
      </c>
      <c r="R667" s="99">
        <v>101</v>
      </c>
      <c r="S667" s="97">
        <v>101</v>
      </c>
      <c r="T667">
        <v>149.96</v>
      </c>
      <c r="U667">
        <v>96.15</v>
      </c>
      <c r="V667" s="30">
        <v>53.81</v>
      </c>
      <c r="W667" t="s">
        <v>439</v>
      </c>
      <c r="X667">
        <v>2020</v>
      </c>
    </row>
    <row r="668" spans="1:24" x14ac:dyDescent="0.3">
      <c r="A668">
        <v>156</v>
      </c>
      <c r="B668" t="s">
        <v>570</v>
      </c>
      <c r="C668">
        <v>870301</v>
      </c>
      <c r="D668" t="s">
        <v>562</v>
      </c>
      <c r="E668">
        <v>91</v>
      </c>
      <c r="F668" t="s">
        <v>33</v>
      </c>
      <c r="N668" t="s">
        <v>59</v>
      </c>
      <c r="O668" t="s">
        <v>483</v>
      </c>
      <c r="P668" t="s">
        <v>484</v>
      </c>
      <c r="Q668" s="89">
        <v>2001</v>
      </c>
      <c r="R668" s="99">
        <v>36</v>
      </c>
      <c r="S668" s="97">
        <v>36</v>
      </c>
      <c r="T668">
        <v>0</v>
      </c>
      <c r="U668">
        <v>0</v>
      </c>
      <c r="V668" s="30">
        <v>0</v>
      </c>
      <c r="W668" t="s">
        <v>439</v>
      </c>
      <c r="X668">
        <v>2020</v>
      </c>
    </row>
    <row r="669" spans="1:24" x14ac:dyDescent="0.3">
      <c r="A669">
        <v>157</v>
      </c>
      <c r="B669" t="s">
        <v>571</v>
      </c>
      <c r="C669">
        <v>864560</v>
      </c>
      <c r="D669" t="s">
        <v>562</v>
      </c>
      <c r="E669">
        <v>91</v>
      </c>
      <c r="F669" t="s">
        <v>33</v>
      </c>
      <c r="N669" t="s">
        <v>35</v>
      </c>
      <c r="O669" t="s">
        <v>483</v>
      </c>
      <c r="P669" t="s">
        <v>484</v>
      </c>
      <c r="Q669" s="89">
        <v>2009</v>
      </c>
      <c r="R669" s="99">
        <v>150</v>
      </c>
      <c r="S669" s="97">
        <v>150</v>
      </c>
      <c r="T669">
        <v>100.45</v>
      </c>
      <c r="U669">
        <v>66.16</v>
      </c>
      <c r="V669" s="30">
        <v>34.290000000000006</v>
      </c>
      <c r="W669" t="s">
        <v>439</v>
      </c>
      <c r="X669">
        <v>2020</v>
      </c>
    </row>
    <row r="670" spans="1:24" x14ac:dyDescent="0.3">
      <c r="A670">
        <v>162</v>
      </c>
      <c r="B670" t="s">
        <v>573</v>
      </c>
      <c r="C670">
        <v>876490</v>
      </c>
      <c r="D670" t="s">
        <v>574</v>
      </c>
      <c r="E670">
        <v>65</v>
      </c>
      <c r="F670" t="s">
        <v>33</v>
      </c>
      <c r="N670" t="s">
        <v>35</v>
      </c>
      <c r="O670" t="s">
        <v>483</v>
      </c>
      <c r="P670" t="s">
        <v>484</v>
      </c>
      <c r="Q670" s="89">
        <v>2013</v>
      </c>
      <c r="R670" s="99">
        <v>65.08</v>
      </c>
      <c r="S670" s="97">
        <v>65.08</v>
      </c>
      <c r="T670">
        <v>205.7</v>
      </c>
      <c r="U670">
        <v>205.7</v>
      </c>
      <c r="V670" s="30">
        <v>0</v>
      </c>
      <c r="W670" t="s">
        <v>439</v>
      </c>
      <c r="X670">
        <v>2020</v>
      </c>
    </row>
    <row r="671" spans="1:24" x14ac:dyDescent="0.3">
      <c r="A671">
        <v>163</v>
      </c>
      <c r="B671" t="s">
        <v>575</v>
      </c>
      <c r="C671">
        <v>876440</v>
      </c>
      <c r="D671" t="s">
        <v>574</v>
      </c>
      <c r="E671">
        <v>65</v>
      </c>
      <c r="F671" t="s">
        <v>33</v>
      </c>
      <c r="N671" t="s">
        <v>35</v>
      </c>
      <c r="O671" t="s">
        <v>483</v>
      </c>
      <c r="P671" t="s">
        <v>484</v>
      </c>
      <c r="Q671" s="89">
        <v>2010</v>
      </c>
      <c r="R671" s="99">
        <v>10</v>
      </c>
      <c r="S671" s="97">
        <v>10</v>
      </c>
      <c r="T671">
        <v>17</v>
      </c>
      <c r="U671">
        <v>17</v>
      </c>
      <c r="V671" s="30">
        <v>0</v>
      </c>
      <c r="W671" t="s">
        <v>439</v>
      </c>
      <c r="X671">
        <v>2020</v>
      </c>
    </row>
    <row r="672" spans="1:24" x14ac:dyDescent="0.3">
      <c r="A672">
        <v>165</v>
      </c>
      <c r="B672" t="s">
        <v>577</v>
      </c>
      <c r="C672">
        <v>877265</v>
      </c>
      <c r="D672" t="s">
        <v>574</v>
      </c>
      <c r="E672">
        <v>65</v>
      </c>
      <c r="F672" t="s">
        <v>33</v>
      </c>
      <c r="N672" t="s">
        <v>35</v>
      </c>
      <c r="O672" t="s">
        <v>483</v>
      </c>
      <c r="P672" t="s">
        <v>484</v>
      </c>
      <c r="Q672" s="89">
        <v>2017</v>
      </c>
      <c r="R672" s="99">
        <v>24</v>
      </c>
      <c r="S672" s="97">
        <v>24</v>
      </c>
      <c r="T672">
        <v>0</v>
      </c>
      <c r="U672">
        <v>0</v>
      </c>
      <c r="V672" s="30">
        <v>0</v>
      </c>
      <c r="W672" t="s">
        <v>439</v>
      </c>
      <c r="X672">
        <v>2020</v>
      </c>
    </row>
    <row r="673" spans="1:24" x14ac:dyDescent="0.3">
      <c r="A673">
        <v>170</v>
      </c>
      <c r="B673" t="s">
        <v>752</v>
      </c>
      <c r="C673">
        <v>874380</v>
      </c>
      <c r="D673" t="s">
        <v>574</v>
      </c>
      <c r="E673">
        <v>65</v>
      </c>
      <c r="F673" t="s">
        <v>33</v>
      </c>
      <c r="N673" t="s">
        <v>35</v>
      </c>
      <c r="O673" t="s">
        <v>483</v>
      </c>
      <c r="P673" t="s">
        <v>484</v>
      </c>
      <c r="Q673" s="89">
        <v>2020</v>
      </c>
      <c r="R673" s="99">
        <v>25</v>
      </c>
      <c r="S673" s="97">
        <v>25</v>
      </c>
      <c r="T673">
        <v>3.15</v>
      </c>
      <c r="U673">
        <v>3.15</v>
      </c>
      <c r="V673" s="30">
        <v>0</v>
      </c>
      <c r="W673" t="s">
        <v>439</v>
      </c>
      <c r="X673">
        <v>2020</v>
      </c>
    </row>
    <row r="674" spans="1:24" x14ac:dyDescent="0.3">
      <c r="A674">
        <v>171</v>
      </c>
      <c r="B674" t="s">
        <v>580</v>
      </c>
      <c r="C674">
        <v>808220</v>
      </c>
      <c r="D674" t="s">
        <v>581</v>
      </c>
      <c r="E674">
        <v>93</v>
      </c>
      <c r="F674" t="s">
        <v>33</v>
      </c>
      <c r="N674" t="s">
        <v>59</v>
      </c>
      <c r="O674" t="s">
        <v>483</v>
      </c>
      <c r="P674" t="s">
        <v>484</v>
      </c>
      <c r="Q674" s="89">
        <v>1987</v>
      </c>
      <c r="R674" s="99">
        <v>180</v>
      </c>
      <c r="S674" s="97">
        <v>180</v>
      </c>
      <c r="T674">
        <v>0</v>
      </c>
      <c r="U674">
        <v>0</v>
      </c>
      <c r="V674" s="30">
        <v>0</v>
      </c>
      <c r="W674" t="s">
        <v>439</v>
      </c>
      <c r="X674">
        <v>2020</v>
      </c>
    </row>
    <row r="675" spans="1:24" x14ac:dyDescent="0.3">
      <c r="A675">
        <v>172</v>
      </c>
      <c r="B675" t="s">
        <v>582</v>
      </c>
      <c r="C675">
        <v>804380</v>
      </c>
      <c r="D675" t="s">
        <v>581</v>
      </c>
      <c r="E675">
        <v>93</v>
      </c>
      <c r="F675" t="s">
        <v>33</v>
      </c>
      <c r="N675" t="s">
        <v>42</v>
      </c>
      <c r="O675" t="s">
        <v>483</v>
      </c>
      <c r="P675" t="s">
        <v>484</v>
      </c>
      <c r="Q675" s="89">
        <v>1960</v>
      </c>
      <c r="R675" s="99">
        <v>141.21</v>
      </c>
      <c r="S675" s="97">
        <v>141.21</v>
      </c>
      <c r="T675">
        <v>0</v>
      </c>
      <c r="U675">
        <v>0</v>
      </c>
      <c r="V675" s="30">
        <v>0</v>
      </c>
      <c r="W675" t="s">
        <v>439</v>
      </c>
      <c r="X675">
        <v>2020</v>
      </c>
    </row>
    <row r="676" spans="1:24" x14ac:dyDescent="0.3">
      <c r="A676">
        <v>173</v>
      </c>
      <c r="B676" t="s">
        <v>583</v>
      </c>
      <c r="C676">
        <v>814580</v>
      </c>
      <c r="D676" t="s">
        <v>581</v>
      </c>
      <c r="E676">
        <v>93</v>
      </c>
      <c r="F676" t="s">
        <v>33</v>
      </c>
      <c r="N676" t="s">
        <v>42</v>
      </c>
      <c r="O676" t="s">
        <v>483</v>
      </c>
      <c r="P676" t="s">
        <v>484</v>
      </c>
      <c r="Q676" s="89">
        <v>1960</v>
      </c>
      <c r="R676" s="99">
        <v>60</v>
      </c>
      <c r="S676" s="97">
        <v>60</v>
      </c>
      <c r="T676">
        <v>88.927000000000007</v>
      </c>
      <c r="U676">
        <v>66.2</v>
      </c>
      <c r="V676" s="30">
        <v>22.727000000000004</v>
      </c>
      <c r="W676" t="s">
        <v>439</v>
      </c>
      <c r="X676">
        <v>2020</v>
      </c>
    </row>
    <row r="677" spans="1:24" x14ac:dyDescent="0.3">
      <c r="A677">
        <v>174</v>
      </c>
      <c r="B677" t="s">
        <v>584</v>
      </c>
      <c r="C677">
        <v>813291</v>
      </c>
      <c r="D677" t="s">
        <v>581</v>
      </c>
      <c r="E677">
        <v>93</v>
      </c>
      <c r="F677" t="s">
        <v>33</v>
      </c>
      <c r="N677" t="s">
        <v>730</v>
      </c>
      <c r="O677" t="s">
        <v>483</v>
      </c>
      <c r="P677" t="s">
        <v>484</v>
      </c>
      <c r="Q677" s="89">
        <v>1960</v>
      </c>
      <c r="R677" s="99">
        <v>39.270000000000003</v>
      </c>
      <c r="S677" s="97">
        <v>39.270000000000003</v>
      </c>
      <c r="T677">
        <v>0</v>
      </c>
      <c r="U677">
        <v>0</v>
      </c>
      <c r="V677" s="30">
        <v>0</v>
      </c>
      <c r="W677" t="s">
        <v>439</v>
      </c>
      <c r="X677">
        <v>2020</v>
      </c>
    </row>
    <row r="678" spans="1:24" x14ac:dyDescent="0.3">
      <c r="A678">
        <v>175</v>
      </c>
      <c r="B678" t="s">
        <v>585</v>
      </c>
      <c r="C678">
        <v>816430</v>
      </c>
      <c r="D678" t="s">
        <v>581</v>
      </c>
      <c r="E678">
        <v>93</v>
      </c>
      <c r="F678" t="s">
        <v>33</v>
      </c>
      <c r="N678" t="s">
        <v>79</v>
      </c>
      <c r="O678" t="s">
        <v>483</v>
      </c>
      <c r="P678" t="s">
        <v>484</v>
      </c>
      <c r="Q678" s="89">
        <v>2019</v>
      </c>
      <c r="R678" s="99">
        <v>60</v>
      </c>
      <c r="S678" s="97">
        <v>60</v>
      </c>
      <c r="T678">
        <v>0</v>
      </c>
      <c r="U678">
        <v>0</v>
      </c>
      <c r="V678" s="30">
        <v>0</v>
      </c>
      <c r="W678" t="s">
        <v>439</v>
      </c>
      <c r="X678">
        <v>2020</v>
      </c>
    </row>
    <row r="679" spans="1:24" x14ac:dyDescent="0.3">
      <c r="A679">
        <v>176</v>
      </c>
      <c r="B679" t="s">
        <v>753</v>
      </c>
      <c r="C679">
        <v>816590</v>
      </c>
      <c r="D679" t="s">
        <v>581</v>
      </c>
      <c r="E679">
        <v>93</v>
      </c>
      <c r="F679" t="s">
        <v>33</v>
      </c>
      <c r="N679" t="s">
        <v>79</v>
      </c>
      <c r="O679" t="s">
        <v>483</v>
      </c>
      <c r="P679" t="s">
        <v>484</v>
      </c>
      <c r="Q679" s="89">
        <v>2020</v>
      </c>
      <c r="R679" s="99">
        <v>40</v>
      </c>
      <c r="S679" s="97">
        <v>40</v>
      </c>
      <c r="T679">
        <v>62.27</v>
      </c>
      <c r="U679">
        <v>1</v>
      </c>
      <c r="V679" s="30">
        <v>61.27</v>
      </c>
      <c r="W679" t="s">
        <v>439</v>
      </c>
      <c r="X679">
        <v>2020</v>
      </c>
    </row>
    <row r="680" spans="1:24" x14ac:dyDescent="0.3">
      <c r="A680">
        <v>177</v>
      </c>
      <c r="B680" t="s">
        <v>754</v>
      </c>
      <c r="C680">
        <v>814310</v>
      </c>
      <c r="D680" t="s">
        <v>581</v>
      </c>
      <c r="E680">
        <v>93</v>
      </c>
      <c r="F680" t="s">
        <v>33</v>
      </c>
      <c r="N680" t="s">
        <v>79</v>
      </c>
      <c r="O680" t="s">
        <v>483</v>
      </c>
      <c r="P680" t="s">
        <v>484</v>
      </c>
      <c r="Q680" s="89">
        <v>2020</v>
      </c>
      <c r="R680" s="99">
        <v>127.075</v>
      </c>
      <c r="S680" s="97">
        <v>127.075</v>
      </c>
      <c r="T680">
        <v>0</v>
      </c>
      <c r="U680">
        <v>0</v>
      </c>
      <c r="V680" s="30">
        <v>0</v>
      </c>
      <c r="W680" t="s">
        <v>439</v>
      </c>
      <c r="X680">
        <v>2020</v>
      </c>
    </row>
    <row r="681" spans="1:24" x14ac:dyDescent="0.3">
      <c r="A681">
        <v>178</v>
      </c>
      <c r="B681" t="s">
        <v>586</v>
      </c>
      <c r="C681">
        <v>814550</v>
      </c>
      <c r="D681" t="s">
        <v>581</v>
      </c>
      <c r="E681">
        <v>93</v>
      </c>
      <c r="F681" t="s">
        <v>33</v>
      </c>
      <c r="N681" t="s">
        <v>79</v>
      </c>
      <c r="O681" t="s">
        <v>483</v>
      </c>
      <c r="P681" t="s">
        <v>484</v>
      </c>
      <c r="Q681" s="89">
        <v>2015</v>
      </c>
      <c r="R681" s="99">
        <v>128.06</v>
      </c>
      <c r="S681" s="97">
        <v>128.06</v>
      </c>
      <c r="T681">
        <v>0</v>
      </c>
      <c r="U681">
        <v>0</v>
      </c>
      <c r="V681" s="30">
        <v>0</v>
      </c>
      <c r="W681" t="s">
        <v>439</v>
      </c>
      <c r="X681">
        <v>2020</v>
      </c>
    </row>
    <row r="682" spans="1:24" x14ac:dyDescent="0.3">
      <c r="A682">
        <v>180</v>
      </c>
      <c r="B682" t="s">
        <v>756</v>
      </c>
      <c r="C682">
        <v>834700</v>
      </c>
      <c r="D682" t="s">
        <v>581</v>
      </c>
      <c r="E682">
        <v>93</v>
      </c>
      <c r="F682" t="s">
        <v>33</v>
      </c>
      <c r="N682" t="s">
        <v>79</v>
      </c>
      <c r="O682" t="s">
        <v>483</v>
      </c>
      <c r="P682" t="s">
        <v>484</v>
      </c>
      <c r="Q682" s="89">
        <v>2020</v>
      </c>
      <c r="R682" s="99">
        <v>110</v>
      </c>
      <c r="S682" s="97">
        <v>110</v>
      </c>
      <c r="T682">
        <v>104.5</v>
      </c>
      <c r="U682">
        <v>53.7</v>
      </c>
      <c r="V682" s="30">
        <v>50.8</v>
      </c>
      <c r="W682" t="s">
        <v>439</v>
      </c>
      <c r="X682">
        <v>2020</v>
      </c>
    </row>
    <row r="683" spans="1:24" x14ac:dyDescent="0.3">
      <c r="A683">
        <v>181</v>
      </c>
      <c r="B683" t="s">
        <v>587</v>
      </c>
      <c r="C683">
        <v>834670</v>
      </c>
      <c r="D683" t="s">
        <v>581</v>
      </c>
      <c r="E683">
        <v>93</v>
      </c>
      <c r="F683" t="s">
        <v>33</v>
      </c>
      <c r="N683" t="s">
        <v>73</v>
      </c>
      <c r="O683" t="s">
        <v>483</v>
      </c>
      <c r="P683" t="s">
        <v>484</v>
      </c>
      <c r="Q683" s="89">
        <v>2019</v>
      </c>
      <c r="R683" s="99">
        <v>99.51</v>
      </c>
      <c r="S683" s="97">
        <v>99.51</v>
      </c>
      <c r="T683">
        <v>0</v>
      </c>
      <c r="U683">
        <v>0</v>
      </c>
      <c r="V683" s="30">
        <v>0</v>
      </c>
      <c r="W683" t="s">
        <v>439</v>
      </c>
      <c r="X683">
        <v>2020</v>
      </c>
    </row>
    <row r="684" spans="1:24" x14ac:dyDescent="0.3">
      <c r="A684">
        <v>182</v>
      </c>
      <c r="B684" t="s">
        <v>757</v>
      </c>
      <c r="C684">
        <v>835430</v>
      </c>
      <c r="D684" t="s">
        <v>581</v>
      </c>
      <c r="E684">
        <v>93</v>
      </c>
      <c r="F684" t="s">
        <v>33</v>
      </c>
      <c r="N684" t="s">
        <v>59</v>
      </c>
      <c r="O684" t="s">
        <v>483</v>
      </c>
      <c r="P684" t="s">
        <v>484</v>
      </c>
      <c r="Q684" s="89">
        <v>2020</v>
      </c>
      <c r="R684" s="99">
        <v>90.21</v>
      </c>
      <c r="S684" s="97">
        <v>90.21</v>
      </c>
      <c r="T684">
        <v>96.7</v>
      </c>
      <c r="U684">
        <v>59.55</v>
      </c>
      <c r="V684" s="30">
        <v>37.150000000000006</v>
      </c>
      <c r="W684" t="s">
        <v>439</v>
      </c>
      <c r="X684">
        <v>2020</v>
      </c>
    </row>
    <row r="685" spans="1:24" x14ac:dyDescent="0.3">
      <c r="A685">
        <v>183</v>
      </c>
      <c r="B685" t="s">
        <v>758</v>
      </c>
      <c r="C685">
        <v>835740</v>
      </c>
      <c r="D685" t="s">
        <v>581</v>
      </c>
      <c r="E685">
        <v>93</v>
      </c>
      <c r="F685" t="s">
        <v>33</v>
      </c>
      <c r="N685" t="s">
        <v>42</v>
      </c>
      <c r="O685" t="s">
        <v>483</v>
      </c>
      <c r="P685" t="s">
        <v>484</v>
      </c>
      <c r="Q685" s="89">
        <v>2020</v>
      </c>
      <c r="R685" s="99">
        <v>545.02</v>
      </c>
      <c r="S685" s="97">
        <v>545.02</v>
      </c>
      <c r="T685">
        <v>0</v>
      </c>
      <c r="U685">
        <v>0</v>
      </c>
      <c r="V685" s="30">
        <v>0</v>
      </c>
      <c r="W685" t="s">
        <v>439</v>
      </c>
      <c r="X685">
        <v>2020</v>
      </c>
    </row>
    <row r="686" spans="1:24" x14ac:dyDescent="0.3">
      <c r="A686">
        <v>184</v>
      </c>
      <c r="B686" t="s">
        <v>759</v>
      </c>
      <c r="C686">
        <v>834320</v>
      </c>
      <c r="D686" t="s">
        <v>581</v>
      </c>
      <c r="E686">
        <v>93</v>
      </c>
      <c r="F686" t="s">
        <v>33</v>
      </c>
      <c r="N686" t="s">
        <v>55</v>
      </c>
      <c r="O686" t="s">
        <v>483</v>
      </c>
      <c r="P686" t="s">
        <v>484</v>
      </c>
      <c r="Q686" s="89">
        <v>2020</v>
      </c>
      <c r="R686" s="99">
        <v>50.63</v>
      </c>
      <c r="S686" s="97">
        <v>50.63</v>
      </c>
      <c r="T686">
        <v>0</v>
      </c>
      <c r="U686">
        <v>0</v>
      </c>
      <c r="V686" s="30">
        <v>0</v>
      </c>
      <c r="W686" t="s">
        <v>439</v>
      </c>
      <c r="X686">
        <v>2020</v>
      </c>
    </row>
    <row r="687" spans="1:24" x14ac:dyDescent="0.3">
      <c r="A687">
        <v>185</v>
      </c>
      <c r="B687" t="s">
        <v>588</v>
      </c>
      <c r="C687">
        <v>833170</v>
      </c>
      <c r="D687" t="s">
        <v>581</v>
      </c>
      <c r="E687">
        <v>93</v>
      </c>
      <c r="F687" t="s">
        <v>33</v>
      </c>
      <c r="N687" t="s">
        <v>55</v>
      </c>
      <c r="O687" t="s">
        <v>483</v>
      </c>
      <c r="P687" t="s">
        <v>484</v>
      </c>
      <c r="Q687" s="89">
        <v>2015</v>
      </c>
      <c r="R687" s="99">
        <v>40.200000000000003</v>
      </c>
      <c r="S687" s="97">
        <v>40.200000000000003</v>
      </c>
      <c r="T687">
        <v>0</v>
      </c>
      <c r="U687">
        <v>0</v>
      </c>
      <c r="V687" s="30">
        <v>0</v>
      </c>
      <c r="W687" t="s">
        <v>439</v>
      </c>
      <c r="X687">
        <v>2020</v>
      </c>
    </row>
    <row r="688" spans="1:24" x14ac:dyDescent="0.3">
      <c r="A688">
        <v>186</v>
      </c>
      <c r="B688" t="s">
        <v>589</v>
      </c>
      <c r="C688">
        <v>830090</v>
      </c>
      <c r="D688" t="s">
        <v>581</v>
      </c>
      <c r="E688">
        <v>93</v>
      </c>
      <c r="F688" t="s">
        <v>33</v>
      </c>
      <c r="N688" t="s">
        <v>42</v>
      </c>
      <c r="O688" t="s">
        <v>483</v>
      </c>
      <c r="P688" t="s">
        <v>484</v>
      </c>
      <c r="Q688" s="89">
        <v>2019</v>
      </c>
      <c r="R688" s="99">
        <v>11</v>
      </c>
      <c r="S688" s="97">
        <v>11</v>
      </c>
      <c r="T688">
        <v>8364</v>
      </c>
      <c r="U688">
        <v>8364</v>
      </c>
      <c r="V688" s="30">
        <v>0</v>
      </c>
      <c r="W688" t="s">
        <v>439</v>
      </c>
      <c r="X688">
        <v>2020</v>
      </c>
    </row>
    <row r="689" spans="1:24" x14ac:dyDescent="0.3">
      <c r="A689">
        <v>187</v>
      </c>
      <c r="B689" t="s">
        <v>589</v>
      </c>
      <c r="C689">
        <v>830090</v>
      </c>
      <c r="D689" t="s">
        <v>581</v>
      </c>
      <c r="E689">
        <v>93</v>
      </c>
      <c r="F689" t="s">
        <v>33</v>
      </c>
      <c r="N689" t="s">
        <v>42</v>
      </c>
      <c r="O689" t="s">
        <v>483</v>
      </c>
      <c r="P689" t="s">
        <v>484</v>
      </c>
      <c r="Q689" s="89">
        <v>2019</v>
      </c>
      <c r="R689" s="99">
        <v>2</v>
      </c>
      <c r="S689" s="97">
        <v>2</v>
      </c>
      <c r="T689">
        <v>2120</v>
      </c>
      <c r="U689">
        <v>2120</v>
      </c>
      <c r="V689" s="30">
        <v>0</v>
      </c>
      <c r="W689" t="s">
        <v>439</v>
      </c>
      <c r="X689">
        <v>2020</v>
      </c>
    </row>
    <row r="690" spans="1:24" x14ac:dyDescent="0.3">
      <c r="A690">
        <v>188</v>
      </c>
      <c r="B690" t="s">
        <v>760</v>
      </c>
      <c r="C690">
        <v>838370</v>
      </c>
      <c r="D690" t="s">
        <v>581</v>
      </c>
      <c r="E690">
        <v>93</v>
      </c>
      <c r="F690" t="s">
        <v>33</v>
      </c>
      <c r="N690" t="s">
        <v>42</v>
      </c>
      <c r="O690" t="s">
        <v>483</v>
      </c>
      <c r="P690" t="s">
        <v>484</v>
      </c>
      <c r="Q690" s="89">
        <v>2020</v>
      </c>
      <c r="R690" s="99">
        <v>13</v>
      </c>
      <c r="S690" s="97">
        <v>13</v>
      </c>
      <c r="T690">
        <v>19.78</v>
      </c>
      <c r="U690">
        <v>7.9</v>
      </c>
      <c r="V690" s="30">
        <v>11.88</v>
      </c>
      <c r="W690" t="s">
        <v>439</v>
      </c>
      <c r="X690">
        <v>2020</v>
      </c>
    </row>
    <row r="691" spans="1:24" x14ac:dyDescent="0.3">
      <c r="A691">
        <v>189</v>
      </c>
      <c r="B691" t="s">
        <v>761</v>
      </c>
      <c r="C691">
        <v>838190</v>
      </c>
      <c r="D691" t="s">
        <v>581</v>
      </c>
      <c r="E691">
        <v>93</v>
      </c>
      <c r="F691" t="s">
        <v>33</v>
      </c>
      <c r="N691" t="s">
        <v>42</v>
      </c>
      <c r="O691" t="s">
        <v>483</v>
      </c>
      <c r="P691" t="s">
        <v>484</v>
      </c>
      <c r="Q691" s="89">
        <v>2020</v>
      </c>
      <c r="R691" s="99">
        <v>60.68</v>
      </c>
      <c r="S691" s="97">
        <v>60.68</v>
      </c>
      <c r="T691">
        <v>2</v>
      </c>
      <c r="U691">
        <v>1</v>
      </c>
      <c r="V691" s="30">
        <v>1</v>
      </c>
      <c r="W691" t="s">
        <v>439</v>
      </c>
      <c r="X691">
        <v>2020</v>
      </c>
    </row>
    <row r="692" spans="1:24" x14ac:dyDescent="0.3">
      <c r="A692">
        <v>192</v>
      </c>
      <c r="B692" t="s">
        <v>591</v>
      </c>
      <c r="C692">
        <v>895551</v>
      </c>
      <c r="D692" t="s">
        <v>592</v>
      </c>
      <c r="E692">
        <v>64</v>
      </c>
      <c r="F692" t="s">
        <v>33</v>
      </c>
      <c r="N692" t="s">
        <v>55</v>
      </c>
      <c r="O692" t="s">
        <v>483</v>
      </c>
      <c r="P692" t="s">
        <v>484</v>
      </c>
      <c r="Q692" s="89">
        <v>2016</v>
      </c>
      <c r="R692" s="102">
        <v>107.2</v>
      </c>
      <c r="S692" s="103">
        <v>107.2</v>
      </c>
      <c r="T692">
        <v>0</v>
      </c>
      <c r="U692">
        <v>0</v>
      </c>
      <c r="V692" s="30">
        <v>0</v>
      </c>
      <c r="W692" t="s">
        <v>439</v>
      </c>
      <c r="X692">
        <v>2020</v>
      </c>
    </row>
    <row r="693" spans="1:24" x14ac:dyDescent="0.3">
      <c r="A693">
        <v>193</v>
      </c>
      <c r="B693" t="s">
        <v>593</v>
      </c>
      <c r="C693">
        <v>999999</v>
      </c>
      <c r="D693" t="s">
        <v>592</v>
      </c>
      <c r="E693">
        <v>64</v>
      </c>
      <c r="F693" t="s">
        <v>33</v>
      </c>
      <c r="N693" t="s">
        <v>35</v>
      </c>
      <c r="O693" t="s">
        <v>483</v>
      </c>
      <c r="P693" t="s">
        <v>484</v>
      </c>
      <c r="Q693" s="89">
        <v>2016</v>
      </c>
      <c r="R693" s="102">
        <v>69.989999999999995</v>
      </c>
      <c r="S693" s="103">
        <v>66.989999999999995</v>
      </c>
      <c r="T693">
        <v>66.2</v>
      </c>
      <c r="U693">
        <v>66.2</v>
      </c>
      <c r="V693" s="30">
        <v>0</v>
      </c>
      <c r="W693" t="s">
        <v>439</v>
      </c>
      <c r="X693">
        <v>2020</v>
      </c>
    </row>
    <row r="694" spans="1:24" x14ac:dyDescent="0.3">
      <c r="A694">
        <v>194</v>
      </c>
      <c r="B694" t="s">
        <v>762</v>
      </c>
      <c r="C694">
        <v>696937</v>
      </c>
      <c r="D694" t="s">
        <v>592</v>
      </c>
      <c r="E694">
        <v>64</v>
      </c>
      <c r="F694" t="s">
        <v>33</v>
      </c>
      <c r="N694" t="s">
        <v>66</v>
      </c>
      <c r="O694" t="s">
        <v>483</v>
      </c>
      <c r="P694" t="s">
        <v>484</v>
      </c>
      <c r="Q694" s="89">
        <v>2020</v>
      </c>
      <c r="R694" s="102">
        <v>52</v>
      </c>
      <c r="S694" s="103">
        <v>52</v>
      </c>
      <c r="T694">
        <v>88.3</v>
      </c>
      <c r="U694">
        <v>88.3</v>
      </c>
      <c r="V694" s="30">
        <v>0</v>
      </c>
      <c r="W694" t="s">
        <v>439</v>
      </c>
      <c r="X694">
        <v>2020</v>
      </c>
    </row>
    <row r="695" spans="1:24" x14ac:dyDescent="0.3">
      <c r="A695">
        <v>195</v>
      </c>
      <c r="B695" t="s">
        <v>594</v>
      </c>
      <c r="C695">
        <v>857730</v>
      </c>
      <c r="D695" t="s">
        <v>592</v>
      </c>
      <c r="E695">
        <v>64</v>
      </c>
      <c r="F695" t="s">
        <v>33</v>
      </c>
      <c r="N695" t="s">
        <v>59</v>
      </c>
      <c r="O695" t="s">
        <v>483</v>
      </c>
      <c r="P695" t="s">
        <v>484</v>
      </c>
      <c r="Q695" s="89">
        <v>2008</v>
      </c>
      <c r="R695" s="102">
        <v>102.6</v>
      </c>
      <c r="S695" s="103">
        <v>102.6</v>
      </c>
      <c r="T695">
        <v>0</v>
      </c>
      <c r="U695">
        <v>0</v>
      </c>
      <c r="V695" s="30">
        <v>0</v>
      </c>
      <c r="W695" t="s">
        <v>439</v>
      </c>
      <c r="X695">
        <v>2020</v>
      </c>
    </row>
    <row r="696" spans="1:24" x14ac:dyDescent="0.3">
      <c r="A696">
        <v>196</v>
      </c>
      <c r="B696" t="s">
        <v>595</v>
      </c>
      <c r="C696">
        <v>857396</v>
      </c>
      <c r="D696" t="s">
        <v>592</v>
      </c>
      <c r="E696">
        <v>64</v>
      </c>
      <c r="F696" t="s">
        <v>33</v>
      </c>
      <c r="N696" t="s">
        <v>79</v>
      </c>
      <c r="O696" t="s">
        <v>483</v>
      </c>
      <c r="P696" t="s">
        <v>484</v>
      </c>
      <c r="Q696" s="89">
        <v>2017</v>
      </c>
      <c r="R696" s="102">
        <v>76.319999999999993</v>
      </c>
      <c r="S696" s="103">
        <v>76.319999999999993</v>
      </c>
      <c r="T696">
        <v>79.58</v>
      </c>
      <c r="U696">
        <v>79.58</v>
      </c>
      <c r="V696" s="30">
        <v>0</v>
      </c>
      <c r="W696" t="s">
        <v>439</v>
      </c>
      <c r="X696">
        <v>2020</v>
      </c>
    </row>
    <row r="697" spans="1:24" x14ac:dyDescent="0.3">
      <c r="A697">
        <v>199</v>
      </c>
      <c r="B697" t="s">
        <v>597</v>
      </c>
      <c r="C697">
        <v>948680</v>
      </c>
      <c r="D697" t="s">
        <v>598</v>
      </c>
      <c r="F697" t="s">
        <v>92</v>
      </c>
      <c r="N697" t="s">
        <v>35</v>
      </c>
      <c r="O697" t="s">
        <v>483</v>
      </c>
      <c r="P697" t="s">
        <v>484</v>
      </c>
      <c r="Q697" s="89">
        <v>2019</v>
      </c>
      <c r="R697" s="102">
        <v>211</v>
      </c>
      <c r="S697" s="103">
        <v>211</v>
      </c>
      <c r="T697">
        <v>335.75</v>
      </c>
      <c r="U697">
        <v>312.05</v>
      </c>
      <c r="V697" s="30">
        <v>23.699999999999989</v>
      </c>
      <c r="W697" t="s">
        <v>439</v>
      </c>
      <c r="X697">
        <v>2020</v>
      </c>
    </row>
    <row r="698" spans="1:24" x14ac:dyDescent="0.3">
      <c r="A698">
        <v>200</v>
      </c>
      <c r="B698" t="s">
        <v>764</v>
      </c>
      <c r="C698">
        <v>949300</v>
      </c>
      <c r="D698" t="s">
        <v>331</v>
      </c>
      <c r="E698">
        <v>98</v>
      </c>
      <c r="F698" t="s">
        <v>92</v>
      </c>
      <c r="N698" t="s">
        <v>42</v>
      </c>
      <c r="O698" t="s">
        <v>483</v>
      </c>
      <c r="P698" t="s">
        <v>484</v>
      </c>
      <c r="Q698" s="89">
        <v>2021</v>
      </c>
      <c r="R698" s="102">
        <v>254</v>
      </c>
      <c r="S698" s="103">
        <v>254</v>
      </c>
      <c r="T698">
        <v>47.523000000000003</v>
      </c>
      <c r="U698">
        <v>19.52</v>
      </c>
      <c r="V698" s="30">
        <v>28.003000000000004</v>
      </c>
      <c r="W698" t="s">
        <v>439</v>
      </c>
      <c r="X698">
        <v>2020</v>
      </c>
    </row>
    <row r="699" spans="1:24" x14ac:dyDescent="0.3">
      <c r="A699">
        <v>201</v>
      </c>
      <c r="B699" t="s">
        <v>599</v>
      </c>
      <c r="C699">
        <v>949300</v>
      </c>
      <c r="D699" t="s">
        <v>331</v>
      </c>
      <c r="E699">
        <v>98</v>
      </c>
      <c r="F699" t="s">
        <v>92</v>
      </c>
      <c r="N699" t="s">
        <v>446</v>
      </c>
      <c r="O699" t="s">
        <v>483</v>
      </c>
      <c r="P699" t="s">
        <v>484</v>
      </c>
      <c r="Q699" s="89">
        <v>2018</v>
      </c>
      <c r="R699" s="102">
        <v>128</v>
      </c>
      <c r="S699" s="103">
        <v>128</v>
      </c>
      <c r="T699">
        <v>0</v>
      </c>
      <c r="U699">
        <v>0</v>
      </c>
      <c r="V699" s="30">
        <v>0</v>
      </c>
      <c r="W699" t="s">
        <v>439</v>
      </c>
      <c r="X699">
        <v>2020</v>
      </c>
    </row>
    <row r="700" spans="1:24" x14ac:dyDescent="0.3">
      <c r="A700">
        <v>203</v>
      </c>
      <c r="B700" t="s">
        <v>600</v>
      </c>
      <c r="C700">
        <v>970785</v>
      </c>
      <c r="D700" t="s">
        <v>601</v>
      </c>
      <c r="F700" s="90" t="s">
        <v>92</v>
      </c>
      <c r="N700" t="s">
        <v>35</v>
      </c>
      <c r="O700" t="s">
        <v>483</v>
      </c>
      <c r="P700" t="s">
        <v>484</v>
      </c>
      <c r="Q700" s="89">
        <v>2019</v>
      </c>
      <c r="R700" s="99">
        <v>67</v>
      </c>
      <c r="S700" s="97">
        <v>67</v>
      </c>
      <c r="T700">
        <v>0</v>
      </c>
      <c r="U700">
        <v>0</v>
      </c>
      <c r="V700" s="30">
        <v>0</v>
      </c>
      <c r="W700" t="s">
        <v>439</v>
      </c>
      <c r="X700">
        <v>2020</v>
      </c>
    </row>
    <row r="701" spans="1:24" x14ac:dyDescent="0.3">
      <c r="A701">
        <v>204</v>
      </c>
      <c r="B701" t="s">
        <v>602</v>
      </c>
      <c r="C701">
        <v>970579</v>
      </c>
      <c r="D701" t="s">
        <v>601</v>
      </c>
      <c r="F701" s="90" t="s">
        <v>92</v>
      </c>
      <c r="N701" t="s">
        <v>35</v>
      </c>
      <c r="O701" t="s">
        <v>483</v>
      </c>
      <c r="P701" t="s">
        <v>484</v>
      </c>
      <c r="Q701" s="89">
        <v>2013</v>
      </c>
      <c r="R701" s="99">
        <v>67</v>
      </c>
      <c r="S701" s="97">
        <v>67</v>
      </c>
      <c r="T701">
        <v>0</v>
      </c>
      <c r="U701">
        <v>0</v>
      </c>
      <c r="V701" s="30">
        <v>0</v>
      </c>
      <c r="W701" t="s">
        <v>439</v>
      </c>
      <c r="X701">
        <v>2020</v>
      </c>
    </row>
    <row r="702" spans="1:24" x14ac:dyDescent="0.3">
      <c r="A702">
        <v>207</v>
      </c>
      <c r="B702" t="s">
        <v>604</v>
      </c>
      <c r="C702">
        <v>894500</v>
      </c>
      <c r="D702" t="s">
        <v>605</v>
      </c>
      <c r="E702">
        <v>94</v>
      </c>
      <c r="F702" t="s">
        <v>92</v>
      </c>
      <c r="N702" t="s">
        <v>35</v>
      </c>
      <c r="O702" t="s">
        <v>483</v>
      </c>
      <c r="P702" t="s">
        <v>484</v>
      </c>
      <c r="Q702" s="89">
        <v>2004</v>
      </c>
      <c r="R702" s="102">
        <v>22.5</v>
      </c>
      <c r="S702" s="103">
        <v>22.5</v>
      </c>
      <c r="T702">
        <v>35</v>
      </c>
      <c r="U702">
        <v>32.549999999999997</v>
      </c>
      <c r="V702" s="30">
        <v>2.4500000000000028</v>
      </c>
      <c r="W702" t="s">
        <v>439</v>
      </c>
      <c r="X702">
        <v>2020</v>
      </c>
    </row>
    <row r="703" spans="1:24" x14ac:dyDescent="0.3">
      <c r="A703">
        <v>209</v>
      </c>
      <c r="B703" t="s">
        <v>607</v>
      </c>
      <c r="C703">
        <v>894650</v>
      </c>
      <c r="D703" t="s">
        <v>605</v>
      </c>
      <c r="E703">
        <v>94</v>
      </c>
      <c r="F703" t="s">
        <v>92</v>
      </c>
      <c r="N703" t="s">
        <v>35</v>
      </c>
      <c r="O703" t="s">
        <v>483</v>
      </c>
      <c r="P703" t="s">
        <v>484</v>
      </c>
      <c r="Q703" s="89">
        <v>2019</v>
      </c>
      <c r="R703" s="102">
        <v>26.25</v>
      </c>
      <c r="S703" s="103">
        <v>26.25</v>
      </c>
      <c r="T703">
        <v>46.3</v>
      </c>
      <c r="U703">
        <v>43.05</v>
      </c>
      <c r="V703" s="30">
        <v>3.25</v>
      </c>
      <c r="W703" t="s">
        <v>439</v>
      </c>
      <c r="X703">
        <v>2020</v>
      </c>
    </row>
    <row r="704" spans="1:24" x14ac:dyDescent="0.3">
      <c r="A704">
        <v>210</v>
      </c>
      <c r="B704" t="s">
        <v>767</v>
      </c>
      <c r="C704">
        <v>894070</v>
      </c>
      <c r="D704" t="s">
        <v>605</v>
      </c>
      <c r="E704">
        <v>94</v>
      </c>
      <c r="F704" t="s">
        <v>92</v>
      </c>
      <c r="N704" t="s">
        <v>42</v>
      </c>
      <c r="O704" t="s">
        <v>483</v>
      </c>
      <c r="P704" t="s">
        <v>484</v>
      </c>
      <c r="Q704" s="89">
        <v>2020</v>
      </c>
      <c r="R704" s="102">
        <v>97.9</v>
      </c>
      <c r="S704" s="103">
        <v>97.9</v>
      </c>
      <c r="T704">
        <v>120.2</v>
      </c>
      <c r="U704">
        <v>108.18</v>
      </c>
      <c r="V704" s="30">
        <v>12.019999999999996</v>
      </c>
      <c r="W704" t="s">
        <v>439</v>
      </c>
      <c r="X704">
        <v>2020</v>
      </c>
    </row>
    <row r="705" spans="1:24" x14ac:dyDescent="0.3">
      <c r="A705">
        <v>219</v>
      </c>
      <c r="B705" t="s">
        <v>613</v>
      </c>
      <c r="C705">
        <v>899100</v>
      </c>
      <c r="D705" t="s">
        <v>605</v>
      </c>
      <c r="E705">
        <v>94</v>
      </c>
      <c r="F705" t="s">
        <v>92</v>
      </c>
      <c r="N705" t="s">
        <v>42</v>
      </c>
      <c r="O705" t="s">
        <v>483</v>
      </c>
      <c r="P705" t="s">
        <v>484</v>
      </c>
      <c r="Q705" s="89">
        <v>1982</v>
      </c>
      <c r="R705" s="102">
        <v>21</v>
      </c>
      <c r="S705" s="103">
        <v>21</v>
      </c>
      <c r="T705">
        <v>36.6</v>
      </c>
      <c r="U705">
        <v>34.6</v>
      </c>
      <c r="V705" s="30">
        <v>2</v>
      </c>
      <c r="W705" t="s">
        <v>439</v>
      </c>
      <c r="X705">
        <v>2020</v>
      </c>
    </row>
    <row r="706" spans="1:24" x14ac:dyDescent="0.3">
      <c r="A706">
        <v>220</v>
      </c>
      <c r="B706" t="s">
        <v>614</v>
      </c>
      <c r="C706">
        <v>883150</v>
      </c>
      <c r="D706" t="s">
        <v>605</v>
      </c>
      <c r="E706">
        <v>94</v>
      </c>
      <c r="F706" t="s">
        <v>92</v>
      </c>
      <c r="N706" t="s">
        <v>42</v>
      </c>
      <c r="O706" t="s">
        <v>483</v>
      </c>
      <c r="P706" t="s">
        <v>484</v>
      </c>
      <c r="Q706" s="89">
        <v>1977</v>
      </c>
      <c r="R706" s="102">
        <v>3.6</v>
      </c>
      <c r="S706" s="103">
        <v>3.6</v>
      </c>
      <c r="T706">
        <v>5.6</v>
      </c>
      <c r="U706">
        <v>5.0999999999999996</v>
      </c>
      <c r="V706" s="30">
        <v>0.5</v>
      </c>
      <c r="W706" t="s">
        <v>439</v>
      </c>
      <c r="X706">
        <v>2020</v>
      </c>
    </row>
    <row r="707" spans="1:24" x14ac:dyDescent="0.3">
      <c r="A707">
        <v>224</v>
      </c>
      <c r="B707" t="s">
        <v>617</v>
      </c>
      <c r="C707">
        <v>907010</v>
      </c>
      <c r="D707" t="s">
        <v>605</v>
      </c>
      <c r="E707">
        <v>94</v>
      </c>
      <c r="F707" t="s">
        <v>92</v>
      </c>
      <c r="N707" t="s">
        <v>35</v>
      </c>
      <c r="O707" t="s">
        <v>483</v>
      </c>
      <c r="P707" t="s">
        <v>484</v>
      </c>
      <c r="Q707" s="89">
        <v>2014</v>
      </c>
      <c r="R707" s="102">
        <v>20.8</v>
      </c>
      <c r="S707" s="103">
        <v>20.8</v>
      </c>
      <c r="T707">
        <v>4.21</v>
      </c>
      <c r="U707">
        <v>3</v>
      </c>
      <c r="V707" s="30">
        <v>1.21</v>
      </c>
      <c r="W707" t="s">
        <v>439</v>
      </c>
      <c r="X707">
        <v>2020</v>
      </c>
    </row>
    <row r="708" spans="1:24" x14ac:dyDescent="0.3">
      <c r="A708">
        <v>228</v>
      </c>
      <c r="B708" t="s">
        <v>770</v>
      </c>
      <c r="C708">
        <v>765200</v>
      </c>
      <c r="D708" t="s">
        <v>153</v>
      </c>
      <c r="E708">
        <v>95</v>
      </c>
      <c r="F708" t="s">
        <v>89</v>
      </c>
      <c r="N708" t="s">
        <v>42</v>
      </c>
      <c r="O708" t="s">
        <v>483</v>
      </c>
      <c r="P708" t="s">
        <v>484</v>
      </c>
      <c r="Q708" s="89">
        <v>2020</v>
      </c>
      <c r="R708" s="102">
        <v>98</v>
      </c>
      <c r="S708" s="103">
        <v>98</v>
      </c>
      <c r="T708">
        <v>0</v>
      </c>
      <c r="U708">
        <v>0</v>
      </c>
      <c r="V708" s="30">
        <v>0</v>
      </c>
      <c r="W708" t="s">
        <v>439</v>
      </c>
      <c r="X708">
        <v>2020</v>
      </c>
    </row>
    <row r="709" spans="1:24" x14ac:dyDescent="0.3">
      <c r="A709">
        <v>231</v>
      </c>
      <c r="B709" t="s">
        <v>622</v>
      </c>
      <c r="C709">
        <v>773300</v>
      </c>
      <c r="D709" t="s">
        <v>153</v>
      </c>
      <c r="E709">
        <v>95</v>
      </c>
      <c r="F709" t="s">
        <v>89</v>
      </c>
      <c r="N709" t="s">
        <v>59</v>
      </c>
      <c r="O709" t="s">
        <v>483</v>
      </c>
      <c r="P709" t="s">
        <v>484</v>
      </c>
      <c r="Q709" s="89">
        <v>1994</v>
      </c>
      <c r="R709" s="102">
        <v>506</v>
      </c>
      <c r="S709" s="103">
        <v>506</v>
      </c>
      <c r="T709">
        <v>0</v>
      </c>
      <c r="U709">
        <v>0</v>
      </c>
      <c r="V709" s="30">
        <v>0</v>
      </c>
      <c r="W709" t="s">
        <v>439</v>
      </c>
      <c r="X709">
        <v>2020</v>
      </c>
    </row>
    <row r="710" spans="1:24" x14ac:dyDescent="0.3">
      <c r="A710">
        <v>240</v>
      </c>
      <c r="B710" t="s">
        <v>772</v>
      </c>
      <c r="C710">
        <v>770230</v>
      </c>
      <c r="D710" t="s">
        <v>153</v>
      </c>
      <c r="E710">
        <v>95</v>
      </c>
      <c r="F710" t="s">
        <v>89</v>
      </c>
      <c r="N710" t="s">
        <v>35</v>
      </c>
      <c r="O710" t="s">
        <v>483</v>
      </c>
      <c r="P710" t="s">
        <v>484</v>
      </c>
      <c r="Q710" s="89">
        <v>2020</v>
      </c>
      <c r="R710" s="102">
        <v>67</v>
      </c>
      <c r="S710" s="103">
        <v>67</v>
      </c>
      <c r="T710">
        <v>0</v>
      </c>
      <c r="U710">
        <v>0</v>
      </c>
      <c r="V710" s="30">
        <v>0</v>
      </c>
      <c r="W710" t="s">
        <v>439</v>
      </c>
      <c r="X710">
        <v>2020</v>
      </c>
    </row>
    <row r="711" spans="1:24" x14ac:dyDescent="0.3">
      <c r="A711">
        <v>244</v>
      </c>
      <c r="B711" t="s">
        <v>628</v>
      </c>
      <c r="C711">
        <v>920350</v>
      </c>
      <c r="D711" t="s">
        <v>627</v>
      </c>
      <c r="F711" t="s">
        <v>92</v>
      </c>
      <c r="N711" t="s">
        <v>35</v>
      </c>
      <c r="O711" t="s">
        <v>483</v>
      </c>
      <c r="P711" t="s">
        <v>484</v>
      </c>
      <c r="Q711" s="89">
        <v>2019</v>
      </c>
      <c r="R711" s="102">
        <v>16.8</v>
      </c>
      <c r="S711" s="103">
        <v>16.8</v>
      </c>
      <c r="T711">
        <v>0</v>
      </c>
      <c r="U711">
        <v>0</v>
      </c>
      <c r="V711" s="30">
        <v>0</v>
      </c>
      <c r="W711" t="s">
        <v>439</v>
      </c>
      <c r="X711">
        <v>2020</v>
      </c>
    </row>
    <row r="712" spans="1:24" x14ac:dyDescent="0.3">
      <c r="A712">
        <v>245</v>
      </c>
      <c r="B712" t="s">
        <v>774</v>
      </c>
      <c r="C712">
        <v>919040</v>
      </c>
      <c r="D712" t="s">
        <v>627</v>
      </c>
      <c r="F712" t="s">
        <v>92</v>
      </c>
      <c r="N712" t="s">
        <v>59</v>
      </c>
      <c r="O712" t="s">
        <v>483</v>
      </c>
      <c r="P712" t="s">
        <v>484</v>
      </c>
      <c r="Q712" s="89">
        <v>2020</v>
      </c>
      <c r="R712" s="102">
        <v>5.5</v>
      </c>
      <c r="S712" s="103">
        <v>5.5</v>
      </c>
      <c r="T712">
        <v>0</v>
      </c>
      <c r="U712">
        <v>0</v>
      </c>
      <c r="V712" s="30">
        <v>0</v>
      </c>
      <c r="W712" t="s">
        <v>439</v>
      </c>
      <c r="X712">
        <v>2020</v>
      </c>
    </row>
    <row r="713" spans="1:24" x14ac:dyDescent="0.3">
      <c r="A713">
        <v>247</v>
      </c>
      <c r="B713" t="s">
        <v>775</v>
      </c>
      <c r="C713">
        <v>784220</v>
      </c>
      <c r="D713" t="s">
        <v>88</v>
      </c>
      <c r="E713">
        <v>97</v>
      </c>
      <c r="F713" t="s">
        <v>89</v>
      </c>
      <c r="N713" t="s">
        <v>42</v>
      </c>
      <c r="O713" t="s">
        <v>483</v>
      </c>
      <c r="P713" t="s">
        <v>484</v>
      </c>
      <c r="Q713" s="89">
        <v>2021</v>
      </c>
      <c r="R713" s="99">
        <v>12</v>
      </c>
      <c r="S713" s="97">
        <v>12</v>
      </c>
      <c r="T713">
        <v>31.26</v>
      </c>
      <c r="U713">
        <v>14.84</v>
      </c>
      <c r="V713" s="30">
        <v>16.420000000000002</v>
      </c>
      <c r="W713" t="s">
        <v>439</v>
      </c>
      <c r="X713">
        <v>2020</v>
      </c>
    </row>
    <row r="714" spans="1:24" x14ac:dyDescent="0.3">
      <c r="A714">
        <v>248</v>
      </c>
      <c r="B714" t="s">
        <v>630</v>
      </c>
      <c r="C714">
        <v>784201</v>
      </c>
      <c r="D714" t="s">
        <v>88</v>
      </c>
      <c r="E714">
        <v>97</v>
      </c>
      <c r="F714" t="s">
        <v>89</v>
      </c>
      <c r="N714" t="s">
        <v>42</v>
      </c>
      <c r="O714" t="s">
        <v>483</v>
      </c>
      <c r="P714" t="s">
        <v>484</v>
      </c>
      <c r="Q714" s="89">
        <v>1998</v>
      </c>
      <c r="R714" s="99">
        <v>24</v>
      </c>
      <c r="S714" s="97">
        <v>24</v>
      </c>
      <c r="T714">
        <v>41.76</v>
      </c>
      <c r="U714">
        <v>31.48</v>
      </c>
      <c r="V714" s="30">
        <v>10.279999999999998</v>
      </c>
      <c r="W714" t="s">
        <v>439</v>
      </c>
      <c r="X714">
        <v>2020</v>
      </c>
    </row>
    <row r="715" spans="1:24" x14ac:dyDescent="0.3">
      <c r="A715">
        <v>249</v>
      </c>
      <c r="B715" t="s">
        <v>631</v>
      </c>
      <c r="C715">
        <v>797475</v>
      </c>
      <c r="D715" t="s">
        <v>88</v>
      </c>
      <c r="E715">
        <v>97</v>
      </c>
      <c r="F715" t="s">
        <v>89</v>
      </c>
      <c r="N715" t="s">
        <v>42</v>
      </c>
      <c r="O715" t="s">
        <v>483</v>
      </c>
      <c r="P715" t="s">
        <v>484</v>
      </c>
      <c r="Q715" s="89">
        <v>2011</v>
      </c>
      <c r="R715" s="99">
        <v>25</v>
      </c>
      <c r="S715" s="97">
        <v>25</v>
      </c>
      <c r="T715">
        <v>0</v>
      </c>
      <c r="U715">
        <v>0</v>
      </c>
      <c r="V715" s="30">
        <v>0</v>
      </c>
      <c r="W715" t="s">
        <v>439</v>
      </c>
      <c r="X715">
        <v>2020</v>
      </c>
    </row>
    <row r="716" spans="1:24" x14ac:dyDescent="0.3">
      <c r="A716">
        <v>250</v>
      </c>
      <c r="B716" t="s">
        <v>632</v>
      </c>
      <c r="C716">
        <v>797750</v>
      </c>
      <c r="D716" t="s">
        <v>88</v>
      </c>
      <c r="E716">
        <v>97</v>
      </c>
      <c r="F716" t="s">
        <v>89</v>
      </c>
      <c r="N716" t="s">
        <v>35</v>
      </c>
      <c r="O716" t="s">
        <v>483</v>
      </c>
      <c r="P716" t="s">
        <v>484</v>
      </c>
      <c r="Q716" s="89">
        <v>2017</v>
      </c>
      <c r="R716" s="99">
        <v>5</v>
      </c>
      <c r="S716" s="97">
        <v>5</v>
      </c>
      <c r="T716">
        <v>8.67</v>
      </c>
      <c r="U716">
        <v>6.8</v>
      </c>
      <c r="V716" s="30">
        <v>1.87</v>
      </c>
      <c r="W716" t="s">
        <v>439</v>
      </c>
      <c r="X716">
        <v>2020</v>
      </c>
    </row>
    <row r="717" spans="1:24" x14ac:dyDescent="0.3">
      <c r="A717">
        <v>251</v>
      </c>
      <c r="B717" t="s">
        <v>633</v>
      </c>
      <c r="C717">
        <v>797755</v>
      </c>
      <c r="D717" t="s">
        <v>88</v>
      </c>
      <c r="E717">
        <v>97</v>
      </c>
      <c r="F717" t="s">
        <v>89</v>
      </c>
      <c r="N717" t="s">
        <v>35</v>
      </c>
      <c r="O717" t="s">
        <v>483</v>
      </c>
      <c r="P717" t="s">
        <v>484</v>
      </c>
      <c r="Q717" s="89">
        <v>2013</v>
      </c>
      <c r="R717" s="99">
        <v>5.7</v>
      </c>
      <c r="S717" s="97">
        <v>5.7</v>
      </c>
      <c r="T717">
        <v>9.7899999999999991</v>
      </c>
      <c r="U717">
        <v>8.1999999999999993</v>
      </c>
      <c r="V717" s="30">
        <v>1.5899999999999999</v>
      </c>
      <c r="W717" t="s">
        <v>439</v>
      </c>
      <c r="X717">
        <v>2020</v>
      </c>
    </row>
    <row r="718" spans="1:24" x14ac:dyDescent="0.3">
      <c r="A718">
        <v>252</v>
      </c>
      <c r="B718" t="s">
        <v>634</v>
      </c>
      <c r="C718">
        <v>795341</v>
      </c>
      <c r="D718" t="s">
        <v>88</v>
      </c>
      <c r="E718">
        <v>97</v>
      </c>
      <c r="F718" t="s">
        <v>89</v>
      </c>
      <c r="N718" t="s">
        <v>42</v>
      </c>
      <c r="O718" t="s">
        <v>483</v>
      </c>
      <c r="P718" t="s">
        <v>484</v>
      </c>
      <c r="Q718" s="89">
        <v>2018</v>
      </c>
      <c r="R718" s="99">
        <v>5.7</v>
      </c>
      <c r="S718" s="97">
        <v>5.7</v>
      </c>
      <c r="T718">
        <v>0</v>
      </c>
      <c r="U718">
        <v>0</v>
      </c>
      <c r="V718" s="30">
        <v>0</v>
      </c>
      <c r="W718" t="s">
        <v>439</v>
      </c>
      <c r="X718">
        <v>2020</v>
      </c>
    </row>
    <row r="719" spans="1:24" x14ac:dyDescent="0.3">
      <c r="A719">
        <v>253</v>
      </c>
      <c r="B719" t="s">
        <v>635</v>
      </c>
      <c r="C719">
        <v>795078</v>
      </c>
      <c r="D719" t="s">
        <v>88</v>
      </c>
      <c r="E719">
        <v>97</v>
      </c>
      <c r="F719" t="s">
        <v>89</v>
      </c>
      <c r="N719" t="s">
        <v>35</v>
      </c>
      <c r="O719" t="s">
        <v>483</v>
      </c>
      <c r="P719" t="s">
        <v>484</v>
      </c>
      <c r="Q719" s="89">
        <v>2018</v>
      </c>
      <c r="R719" s="99">
        <v>40</v>
      </c>
      <c r="S719" s="97">
        <v>40</v>
      </c>
      <c r="T719">
        <v>0</v>
      </c>
      <c r="U719">
        <v>0</v>
      </c>
      <c r="V719" s="30">
        <v>0</v>
      </c>
      <c r="W719" t="s">
        <v>439</v>
      </c>
      <c r="X719">
        <v>2020</v>
      </c>
    </row>
    <row r="720" spans="1:24" x14ac:dyDescent="0.3">
      <c r="A720">
        <v>254</v>
      </c>
      <c r="B720" t="s">
        <v>636</v>
      </c>
      <c r="C720">
        <v>787521</v>
      </c>
      <c r="D720" t="s">
        <v>88</v>
      </c>
      <c r="E720">
        <v>97</v>
      </c>
      <c r="F720" t="s">
        <v>89</v>
      </c>
      <c r="N720" t="s">
        <v>35</v>
      </c>
      <c r="O720" t="s">
        <v>483</v>
      </c>
      <c r="P720" t="s">
        <v>484</v>
      </c>
      <c r="Q720" s="89">
        <v>2018</v>
      </c>
      <c r="R720" s="99">
        <v>5.5</v>
      </c>
      <c r="S720" s="97">
        <v>5.5</v>
      </c>
      <c r="T720">
        <v>0</v>
      </c>
      <c r="U720">
        <v>0</v>
      </c>
      <c r="V720" s="30">
        <v>0</v>
      </c>
      <c r="W720" t="s">
        <v>439</v>
      </c>
      <c r="X720">
        <v>2020</v>
      </c>
    </row>
    <row r="721" spans="1:24" x14ac:dyDescent="0.3">
      <c r="A721">
        <v>255</v>
      </c>
      <c r="B721" t="s">
        <v>637</v>
      </c>
      <c r="C721">
        <v>791495</v>
      </c>
      <c r="D721" t="s">
        <v>88</v>
      </c>
      <c r="E721">
        <v>97</v>
      </c>
      <c r="F721" t="s">
        <v>89</v>
      </c>
      <c r="N721" t="s">
        <v>42</v>
      </c>
      <c r="O721" t="s">
        <v>483</v>
      </c>
      <c r="P721" t="s">
        <v>484</v>
      </c>
      <c r="Q721" s="89">
        <v>2014</v>
      </c>
      <c r="R721" s="99">
        <v>2</v>
      </c>
      <c r="S721" s="97">
        <v>2</v>
      </c>
      <c r="T721">
        <v>2.64</v>
      </c>
      <c r="U721">
        <v>2.61</v>
      </c>
      <c r="V721" s="30">
        <v>3.0000000000000249E-2</v>
      </c>
      <c r="W721" t="s">
        <v>439</v>
      </c>
      <c r="X721">
        <v>2020</v>
      </c>
    </row>
    <row r="722" spans="1:24" x14ac:dyDescent="0.3">
      <c r="A722">
        <v>256</v>
      </c>
      <c r="B722" t="s">
        <v>637</v>
      </c>
      <c r="C722">
        <v>791495</v>
      </c>
      <c r="D722" t="s">
        <v>88</v>
      </c>
      <c r="E722">
        <v>97</v>
      </c>
      <c r="F722" t="s">
        <v>89</v>
      </c>
      <c r="N722" t="s">
        <v>42</v>
      </c>
      <c r="O722" t="s">
        <v>483</v>
      </c>
      <c r="P722" t="s">
        <v>484</v>
      </c>
      <c r="Q722" s="89">
        <v>2015</v>
      </c>
      <c r="R722" s="99">
        <v>18</v>
      </c>
      <c r="S722" s="97">
        <v>18</v>
      </c>
      <c r="T722">
        <v>0</v>
      </c>
      <c r="U722">
        <v>0</v>
      </c>
      <c r="V722" s="30">
        <v>0</v>
      </c>
      <c r="W722" t="s">
        <v>439</v>
      </c>
      <c r="X722">
        <v>2020</v>
      </c>
    </row>
    <row r="723" spans="1:24" x14ac:dyDescent="0.3">
      <c r="A723">
        <v>257</v>
      </c>
      <c r="B723" t="s">
        <v>638</v>
      </c>
      <c r="C723">
        <v>754825</v>
      </c>
      <c r="D723" t="s">
        <v>639</v>
      </c>
      <c r="F723" t="s">
        <v>89</v>
      </c>
      <c r="N723" t="s">
        <v>35</v>
      </c>
      <c r="O723" t="s">
        <v>483</v>
      </c>
      <c r="P723" t="s">
        <v>484</v>
      </c>
      <c r="Q723" s="89">
        <v>2016</v>
      </c>
      <c r="R723" s="99">
        <v>151.80000000000001</v>
      </c>
      <c r="S723" s="97">
        <v>151.80000000000001</v>
      </c>
      <c r="T723">
        <v>0</v>
      </c>
      <c r="U723">
        <v>0</v>
      </c>
      <c r="V723" s="30">
        <v>0</v>
      </c>
      <c r="W723" t="s">
        <v>439</v>
      </c>
      <c r="X723">
        <v>2020</v>
      </c>
    </row>
    <row r="724" spans="1:24" x14ac:dyDescent="0.3">
      <c r="A724">
        <v>258</v>
      </c>
      <c r="B724" t="s">
        <v>640</v>
      </c>
      <c r="C724">
        <v>754828</v>
      </c>
      <c r="D724" t="s">
        <v>639</v>
      </c>
      <c r="F724" t="s">
        <v>89</v>
      </c>
      <c r="N724" t="s">
        <v>35</v>
      </c>
      <c r="O724" t="s">
        <v>483</v>
      </c>
      <c r="P724" t="s">
        <v>484</v>
      </c>
      <c r="Q724" s="89">
        <v>2015</v>
      </c>
      <c r="R724" s="99">
        <v>225.45</v>
      </c>
      <c r="S724" s="97">
        <v>225.45</v>
      </c>
      <c r="T724">
        <v>0</v>
      </c>
      <c r="U724">
        <v>0</v>
      </c>
      <c r="V724" s="30">
        <v>0</v>
      </c>
      <c r="W724" t="s">
        <v>439</v>
      </c>
      <c r="X724">
        <v>2020</v>
      </c>
    </row>
    <row r="725" spans="1:24" x14ac:dyDescent="0.3">
      <c r="A725">
        <v>259</v>
      </c>
      <c r="B725" t="s">
        <v>641</v>
      </c>
      <c r="C725">
        <v>754822</v>
      </c>
      <c r="D725" t="s">
        <v>639</v>
      </c>
      <c r="F725" t="s">
        <v>89</v>
      </c>
      <c r="N725" t="s">
        <v>35</v>
      </c>
      <c r="O725" t="s">
        <v>483</v>
      </c>
      <c r="P725" t="s">
        <v>484</v>
      </c>
      <c r="Q725" s="89">
        <v>2016</v>
      </c>
      <c r="R725" s="99">
        <v>113.4</v>
      </c>
      <c r="S725" s="97">
        <v>113.4</v>
      </c>
      <c r="T725">
        <v>0</v>
      </c>
      <c r="U725">
        <v>0</v>
      </c>
      <c r="V725" s="30">
        <v>0</v>
      </c>
      <c r="W725" t="s">
        <v>439</v>
      </c>
      <c r="X725">
        <v>2020</v>
      </c>
    </row>
    <row r="726" spans="1:24" x14ac:dyDescent="0.3">
      <c r="A726">
        <v>260</v>
      </c>
      <c r="B726" t="s">
        <v>642</v>
      </c>
      <c r="C726">
        <v>754830</v>
      </c>
      <c r="D726" t="s">
        <v>639</v>
      </c>
      <c r="F726" t="s">
        <v>89</v>
      </c>
      <c r="N726" t="s">
        <v>35</v>
      </c>
      <c r="O726" t="s">
        <v>483</v>
      </c>
      <c r="P726" t="s">
        <v>484</v>
      </c>
      <c r="Q726" s="89">
        <v>2015</v>
      </c>
      <c r="R726" s="99">
        <v>211.5</v>
      </c>
      <c r="S726" s="97">
        <v>211.5</v>
      </c>
      <c r="T726">
        <v>0</v>
      </c>
      <c r="U726">
        <v>0</v>
      </c>
      <c r="V726" s="30">
        <v>0</v>
      </c>
      <c r="W726" t="s">
        <v>439</v>
      </c>
      <c r="X726">
        <v>2020</v>
      </c>
    </row>
    <row r="727" spans="1:24" x14ac:dyDescent="0.3">
      <c r="A727">
        <v>264</v>
      </c>
      <c r="B727" t="s">
        <v>779</v>
      </c>
      <c r="C727">
        <v>737150</v>
      </c>
      <c r="D727" t="s">
        <v>639</v>
      </c>
      <c r="F727" t="s">
        <v>89</v>
      </c>
      <c r="N727" t="s">
        <v>79</v>
      </c>
      <c r="O727" t="s">
        <v>483</v>
      </c>
      <c r="P727" t="s">
        <v>484</v>
      </c>
      <c r="Q727" s="89">
        <v>2020</v>
      </c>
      <c r="R727" s="99">
        <v>70</v>
      </c>
      <c r="S727" s="97">
        <v>70</v>
      </c>
      <c r="T727">
        <v>0</v>
      </c>
      <c r="U727">
        <v>0</v>
      </c>
      <c r="V727" s="30">
        <v>0</v>
      </c>
      <c r="W727" t="s">
        <v>439</v>
      </c>
      <c r="X727">
        <v>2020</v>
      </c>
    </row>
    <row r="728" spans="1:24" x14ac:dyDescent="0.3">
      <c r="A728">
        <v>286</v>
      </c>
      <c r="B728" t="s">
        <v>798</v>
      </c>
      <c r="C728">
        <v>709120</v>
      </c>
      <c r="D728" t="s">
        <v>647</v>
      </c>
      <c r="E728">
        <v>86</v>
      </c>
      <c r="F728" t="s">
        <v>89</v>
      </c>
      <c r="N728" t="s">
        <v>35</v>
      </c>
      <c r="O728" t="s">
        <v>483</v>
      </c>
      <c r="P728" t="s">
        <v>484</v>
      </c>
      <c r="Q728" s="89">
        <v>2020</v>
      </c>
      <c r="R728" s="102">
        <v>216.07</v>
      </c>
      <c r="S728" s="103">
        <v>216.07</v>
      </c>
      <c r="T728">
        <v>0</v>
      </c>
      <c r="U728">
        <v>0</v>
      </c>
      <c r="V728" s="30">
        <v>0</v>
      </c>
      <c r="W728" t="s">
        <v>439</v>
      </c>
      <c r="X728">
        <v>2020</v>
      </c>
    </row>
    <row r="729" spans="1:24" x14ac:dyDescent="0.3">
      <c r="A729">
        <v>288</v>
      </c>
      <c r="B729" t="s">
        <v>646</v>
      </c>
      <c r="C729">
        <v>703420</v>
      </c>
      <c r="D729" t="s">
        <v>647</v>
      </c>
      <c r="E729">
        <v>86</v>
      </c>
      <c r="F729" t="s">
        <v>89</v>
      </c>
      <c r="N729" t="s">
        <v>42</v>
      </c>
      <c r="O729" t="s">
        <v>483</v>
      </c>
      <c r="P729" t="s">
        <v>484</v>
      </c>
      <c r="Q729" s="89">
        <v>2013</v>
      </c>
      <c r="R729" s="102">
        <v>16</v>
      </c>
      <c r="S729" s="103">
        <v>16</v>
      </c>
      <c r="T729">
        <v>20.8</v>
      </c>
      <c r="U729">
        <v>15.1</v>
      </c>
      <c r="V729" s="30">
        <v>5.7000000000000011</v>
      </c>
      <c r="W729" t="s">
        <v>439</v>
      </c>
      <c r="X729">
        <v>2020</v>
      </c>
    </row>
    <row r="730" spans="1:24" x14ac:dyDescent="0.3">
      <c r="A730">
        <v>298</v>
      </c>
      <c r="B730" t="s">
        <v>654</v>
      </c>
      <c r="C730">
        <v>725135</v>
      </c>
      <c r="D730" t="s">
        <v>647</v>
      </c>
      <c r="E730">
        <v>86</v>
      </c>
      <c r="F730" t="s">
        <v>89</v>
      </c>
      <c r="N730" t="s">
        <v>35</v>
      </c>
      <c r="O730" t="s">
        <v>483</v>
      </c>
      <c r="P730" t="s">
        <v>484</v>
      </c>
      <c r="Q730" s="89">
        <v>1982</v>
      </c>
      <c r="R730" s="102">
        <v>12</v>
      </c>
      <c r="S730" s="103">
        <v>12</v>
      </c>
      <c r="T730">
        <v>19.8</v>
      </c>
      <c r="U730">
        <v>19.8</v>
      </c>
      <c r="V730" s="30">
        <v>0</v>
      </c>
      <c r="W730" t="s">
        <v>439</v>
      </c>
      <c r="X730">
        <v>2020</v>
      </c>
    </row>
    <row r="731" spans="1:24" x14ac:dyDescent="0.3">
      <c r="A731">
        <v>300</v>
      </c>
      <c r="B731" t="s">
        <v>655</v>
      </c>
      <c r="C731">
        <v>722150</v>
      </c>
      <c r="D731" t="s">
        <v>647</v>
      </c>
      <c r="E731">
        <v>86</v>
      </c>
      <c r="F731" t="s">
        <v>89</v>
      </c>
      <c r="N731" t="s">
        <v>42</v>
      </c>
      <c r="O731" t="s">
        <v>483</v>
      </c>
      <c r="P731" t="s">
        <v>484</v>
      </c>
      <c r="Q731" s="89">
        <v>1982</v>
      </c>
      <c r="R731" s="102">
        <v>7.3</v>
      </c>
      <c r="S731" s="103">
        <v>7.3</v>
      </c>
      <c r="T731">
        <v>11.9</v>
      </c>
      <c r="U731">
        <v>11.9</v>
      </c>
      <c r="V731" s="30">
        <v>0</v>
      </c>
      <c r="W731" t="s">
        <v>439</v>
      </c>
      <c r="X731">
        <v>2020</v>
      </c>
    </row>
    <row r="732" spans="1:24" x14ac:dyDescent="0.3">
      <c r="A732">
        <v>301</v>
      </c>
      <c r="B732" t="s">
        <v>804</v>
      </c>
      <c r="C732">
        <v>709861</v>
      </c>
      <c r="D732" t="s">
        <v>647</v>
      </c>
      <c r="E732">
        <v>86</v>
      </c>
      <c r="F732" t="s">
        <v>89</v>
      </c>
      <c r="N732" t="s">
        <v>35</v>
      </c>
      <c r="O732" t="s">
        <v>483</v>
      </c>
      <c r="P732" t="s">
        <v>484</v>
      </c>
      <c r="Q732" s="89">
        <v>2021</v>
      </c>
      <c r="R732" s="102">
        <v>3</v>
      </c>
      <c r="S732" s="103">
        <v>3</v>
      </c>
      <c r="T732">
        <v>0</v>
      </c>
      <c r="U732">
        <v>0</v>
      </c>
      <c r="V732" s="30">
        <v>0</v>
      </c>
      <c r="W732" t="s">
        <v>439</v>
      </c>
      <c r="X732">
        <v>2020</v>
      </c>
    </row>
    <row r="733" spans="1:24" x14ac:dyDescent="0.3">
      <c r="A733">
        <v>302</v>
      </c>
      <c r="B733" t="s">
        <v>656</v>
      </c>
      <c r="C733">
        <v>709140</v>
      </c>
      <c r="D733" t="s">
        <v>647</v>
      </c>
      <c r="E733">
        <v>86</v>
      </c>
      <c r="F733" t="s">
        <v>89</v>
      </c>
      <c r="N733" t="s">
        <v>35</v>
      </c>
      <c r="O733" t="s">
        <v>483</v>
      </c>
      <c r="P733" t="s">
        <v>484</v>
      </c>
      <c r="Q733" s="89">
        <v>2015</v>
      </c>
      <c r="R733" s="102">
        <v>8</v>
      </c>
      <c r="S733" s="103">
        <v>8</v>
      </c>
      <c r="T733">
        <v>0</v>
      </c>
      <c r="U733">
        <v>0</v>
      </c>
      <c r="V733" s="30">
        <v>0</v>
      </c>
      <c r="W733" t="s">
        <v>439</v>
      </c>
      <c r="X733">
        <v>2020</v>
      </c>
    </row>
    <row r="734" spans="1:24" x14ac:dyDescent="0.3">
      <c r="A734">
        <v>304</v>
      </c>
      <c r="B734" t="s">
        <v>658</v>
      </c>
      <c r="C734">
        <v>922570</v>
      </c>
      <c r="D734" t="s">
        <v>627</v>
      </c>
      <c r="F734" t="s">
        <v>92</v>
      </c>
      <c r="N734" t="s">
        <v>59</v>
      </c>
      <c r="O734" t="s">
        <v>483</v>
      </c>
      <c r="P734" t="s">
        <v>484</v>
      </c>
      <c r="Q734" s="89">
        <v>1972</v>
      </c>
      <c r="R734" s="102">
        <v>5.5</v>
      </c>
      <c r="S734" s="103">
        <v>5.5</v>
      </c>
      <c r="T734">
        <v>0</v>
      </c>
      <c r="U734">
        <v>0</v>
      </c>
      <c r="V734" s="30">
        <v>0</v>
      </c>
      <c r="W734" t="s">
        <v>439</v>
      </c>
      <c r="X734">
        <v>2020</v>
      </c>
    </row>
    <row r="735" spans="1:24" x14ac:dyDescent="0.3">
      <c r="A735">
        <v>305</v>
      </c>
      <c r="B735" t="s">
        <v>659</v>
      </c>
      <c r="C735">
        <v>923140</v>
      </c>
      <c r="D735" t="s">
        <v>627</v>
      </c>
      <c r="F735" t="s">
        <v>92</v>
      </c>
      <c r="N735" t="s">
        <v>59</v>
      </c>
      <c r="O735" t="s">
        <v>483</v>
      </c>
      <c r="P735" t="s">
        <v>484</v>
      </c>
      <c r="Q735" s="89">
        <v>2012</v>
      </c>
      <c r="R735" s="102">
        <v>5.5</v>
      </c>
      <c r="S735" s="103">
        <v>5.5</v>
      </c>
      <c r="T735">
        <v>0</v>
      </c>
      <c r="U735">
        <v>0</v>
      </c>
      <c r="V735" s="30">
        <v>0</v>
      </c>
      <c r="W735" t="s">
        <v>439</v>
      </c>
      <c r="X735">
        <v>2020</v>
      </c>
    </row>
    <row r="736" spans="1:24" x14ac:dyDescent="0.3">
      <c r="A736">
        <v>309</v>
      </c>
      <c r="B736" t="s">
        <v>112</v>
      </c>
      <c r="C736">
        <v>703110</v>
      </c>
      <c r="D736" t="s">
        <v>647</v>
      </c>
      <c r="E736">
        <v>86</v>
      </c>
      <c r="F736" t="s">
        <v>89</v>
      </c>
      <c r="N736" t="s">
        <v>42</v>
      </c>
      <c r="O736" t="s">
        <v>483</v>
      </c>
      <c r="P736" t="s">
        <v>484</v>
      </c>
      <c r="Q736" s="89">
        <v>2017</v>
      </c>
      <c r="R736" s="102">
        <v>7.2</v>
      </c>
      <c r="S736" s="103">
        <v>7.2</v>
      </c>
      <c r="T736">
        <v>11.8</v>
      </c>
      <c r="U736">
        <v>10.199999999999999</v>
      </c>
      <c r="V736" s="30">
        <v>1.6000000000000014</v>
      </c>
      <c r="W736" t="s">
        <v>439</v>
      </c>
      <c r="X736">
        <v>2020</v>
      </c>
    </row>
    <row r="737" spans="1:24" x14ac:dyDescent="0.3">
      <c r="A737">
        <v>310</v>
      </c>
      <c r="B737" t="s">
        <v>662</v>
      </c>
      <c r="C737">
        <v>954600</v>
      </c>
      <c r="D737" t="s">
        <v>331</v>
      </c>
      <c r="E737">
        <v>98</v>
      </c>
      <c r="F737" t="s">
        <v>92</v>
      </c>
      <c r="N737" t="s">
        <v>42</v>
      </c>
      <c r="O737" t="s">
        <v>483</v>
      </c>
      <c r="P737" t="s">
        <v>484</v>
      </c>
      <c r="Q737" s="89">
        <v>2017</v>
      </c>
      <c r="R737" s="102">
        <v>14.3</v>
      </c>
      <c r="S737" s="103">
        <v>14.3</v>
      </c>
      <c r="T737">
        <v>20.09</v>
      </c>
      <c r="U737">
        <v>12.6</v>
      </c>
      <c r="V737" s="30">
        <v>7.49</v>
      </c>
      <c r="W737" t="s">
        <v>439</v>
      </c>
      <c r="X737">
        <v>2020</v>
      </c>
    </row>
    <row r="738" spans="1:24" x14ac:dyDescent="0.3">
      <c r="A738">
        <v>313</v>
      </c>
      <c r="B738" t="s">
        <v>664</v>
      </c>
      <c r="C738">
        <v>216351</v>
      </c>
      <c r="D738" t="s">
        <v>48</v>
      </c>
      <c r="E738">
        <v>69</v>
      </c>
      <c r="F738" t="s">
        <v>40</v>
      </c>
      <c r="N738" t="s">
        <v>42</v>
      </c>
      <c r="O738" t="s">
        <v>483</v>
      </c>
      <c r="P738" t="s">
        <v>484</v>
      </c>
      <c r="Q738" s="89">
        <v>2008</v>
      </c>
      <c r="R738" s="102">
        <v>150.41499999999999</v>
      </c>
      <c r="S738" s="103">
        <v>150.41499999999999</v>
      </c>
      <c r="T738">
        <v>201.136</v>
      </c>
      <c r="U738">
        <v>180.4</v>
      </c>
      <c r="V738" s="30">
        <v>20.736000000000001</v>
      </c>
      <c r="W738" t="s">
        <v>439</v>
      </c>
      <c r="X738">
        <v>2020</v>
      </c>
    </row>
    <row r="739" spans="1:24" x14ac:dyDescent="0.3">
      <c r="A739">
        <v>314</v>
      </c>
      <c r="B739" t="s">
        <v>665</v>
      </c>
      <c r="C739">
        <v>226530</v>
      </c>
      <c r="D739" t="s">
        <v>48</v>
      </c>
      <c r="E739">
        <v>69</v>
      </c>
      <c r="F739" t="s">
        <v>40</v>
      </c>
      <c r="N739" t="s">
        <v>42</v>
      </c>
      <c r="O739" t="s">
        <v>483</v>
      </c>
      <c r="P739" t="s">
        <v>484</v>
      </c>
      <c r="Q739" s="89">
        <v>2012</v>
      </c>
      <c r="R739" s="102">
        <v>11.13</v>
      </c>
      <c r="S739" s="103">
        <v>11.13</v>
      </c>
      <c r="T739">
        <v>7.6</v>
      </c>
      <c r="U739">
        <v>5.7</v>
      </c>
      <c r="V739" s="30">
        <v>2</v>
      </c>
      <c r="W739" t="s">
        <v>439</v>
      </c>
      <c r="X739">
        <v>2020</v>
      </c>
    </row>
    <row r="740" spans="1:24" x14ac:dyDescent="0.3">
      <c r="A740">
        <v>315</v>
      </c>
      <c r="B740" t="s">
        <v>666</v>
      </c>
      <c r="C740">
        <v>204705</v>
      </c>
      <c r="D740" t="s">
        <v>514</v>
      </c>
      <c r="F740" t="s">
        <v>40</v>
      </c>
      <c r="N740" t="s">
        <v>35</v>
      </c>
      <c r="O740" t="s">
        <v>483</v>
      </c>
      <c r="P740" t="s">
        <v>484</v>
      </c>
      <c r="Q740" s="89">
        <v>2017</v>
      </c>
      <c r="R740" s="102">
        <v>10</v>
      </c>
      <c r="S740" s="103">
        <v>10</v>
      </c>
      <c r="T740">
        <v>0</v>
      </c>
      <c r="U740">
        <v>0</v>
      </c>
      <c r="V740" s="30">
        <v>0</v>
      </c>
      <c r="W740" t="s">
        <v>439</v>
      </c>
      <c r="X740">
        <v>2020</v>
      </c>
    </row>
    <row r="741" spans="1:24" x14ac:dyDescent="0.3">
      <c r="A741">
        <v>316</v>
      </c>
      <c r="B741" t="s">
        <v>667</v>
      </c>
      <c r="C741">
        <v>199800</v>
      </c>
      <c r="D741" t="s">
        <v>514</v>
      </c>
      <c r="F741" t="s">
        <v>40</v>
      </c>
      <c r="N741" t="s">
        <v>35</v>
      </c>
      <c r="O741" t="s">
        <v>483</v>
      </c>
      <c r="P741" t="s">
        <v>484</v>
      </c>
      <c r="Q741" s="89">
        <v>2015</v>
      </c>
      <c r="R741" s="102">
        <v>20.100000000000001</v>
      </c>
      <c r="S741" s="103">
        <v>20.100000000000001</v>
      </c>
      <c r="T741">
        <v>0</v>
      </c>
      <c r="U741">
        <v>0</v>
      </c>
      <c r="V741" s="30">
        <v>0</v>
      </c>
      <c r="W741" t="s">
        <v>439</v>
      </c>
      <c r="X741">
        <v>2020</v>
      </c>
    </row>
    <row r="742" spans="1:24" x14ac:dyDescent="0.3">
      <c r="A742">
        <v>318</v>
      </c>
      <c r="B742" t="s">
        <v>670</v>
      </c>
      <c r="C742">
        <v>134820</v>
      </c>
      <c r="D742" t="s">
        <v>106</v>
      </c>
      <c r="E742">
        <v>62</v>
      </c>
      <c r="F742" t="s">
        <v>40</v>
      </c>
      <c r="N742" t="s">
        <v>59</v>
      </c>
      <c r="O742" t="s">
        <v>483</v>
      </c>
      <c r="P742" t="s">
        <v>484</v>
      </c>
      <c r="Q742" s="89">
        <v>2021</v>
      </c>
      <c r="R742" s="102">
        <v>172.8</v>
      </c>
      <c r="S742" s="103">
        <v>172.8</v>
      </c>
      <c r="T742">
        <v>0</v>
      </c>
      <c r="U742">
        <v>0</v>
      </c>
      <c r="V742" s="30">
        <v>0</v>
      </c>
      <c r="W742" t="s">
        <v>439</v>
      </c>
      <c r="X742">
        <v>2020</v>
      </c>
    </row>
    <row r="743" spans="1:24" x14ac:dyDescent="0.3">
      <c r="A743">
        <v>319</v>
      </c>
      <c r="B743" t="s">
        <v>671</v>
      </c>
      <c r="C743">
        <v>133520</v>
      </c>
      <c r="D743" t="s">
        <v>106</v>
      </c>
      <c r="E743">
        <v>62</v>
      </c>
      <c r="F743" t="s">
        <v>40</v>
      </c>
      <c r="N743" t="s">
        <v>79</v>
      </c>
      <c r="O743" t="s">
        <v>483</v>
      </c>
      <c r="P743" t="s">
        <v>484</v>
      </c>
      <c r="Q743" s="89">
        <v>2021</v>
      </c>
      <c r="R743" s="102">
        <v>21.6</v>
      </c>
      <c r="S743" s="103">
        <v>21.6</v>
      </c>
      <c r="T743">
        <v>0</v>
      </c>
      <c r="U743">
        <v>0</v>
      </c>
      <c r="V743" s="30">
        <v>0</v>
      </c>
      <c r="W743" t="s">
        <v>439</v>
      </c>
      <c r="X743">
        <v>2020</v>
      </c>
    </row>
    <row r="744" spans="1:24" x14ac:dyDescent="0.3">
      <c r="A744">
        <v>320</v>
      </c>
      <c r="B744" t="s">
        <v>672</v>
      </c>
      <c r="C744">
        <v>163660</v>
      </c>
      <c r="D744" t="s">
        <v>106</v>
      </c>
      <c r="E744">
        <v>62</v>
      </c>
      <c r="F744" t="s">
        <v>40</v>
      </c>
      <c r="N744" t="s">
        <v>42</v>
      </c>
      <c r="O744" t="s">
        <v>483</v>
      </c>
      <c r="P744" t="s">
        <v>484</v>
      </c>
      <c r="Q744" s="89">
        <v>2019</v>
      </c>
      <c r="R744" s="102">
        <v>35.840000000000003</v>
      </c>
      <c r="S744" s="103">
        <v>35.840000000000003</v>
      </c>
      <c r="T744">
        <v>0</v>
      </c>
      <c r="U744">
        <v>0</v>
      </c>
      <c r="V744" s="30">
        <v>0</v>
      </c>
      <c r="W744" t="s">
        <v>439</v>
      </c>
      <c r="X744">
        <v>2020</v>
      </c>
    </row>
    <row r="745" spans="1:24" x14ac:dyDescent="0.3">
      <c r="A745">
        <v>322</v>
      </c>
      <c r="B745" t="s">
        <v>674</v>
      </c>
      <c r="C745">
        <v>274143</v>
      </c>
      <c r="D745" t="s">
        <v>138</v>
      </c>
      <c r="E745">
        <v>66</v>
      </c>
      <c r="F745" t="s">
        <v>40</v>
      </c>
      <c r="N745" t="s">
        <v>79</v>
      </c>
      <c r="O745" t="s">
        <v>483</v>
      </c>
      <c r="P745" t="s">
        <v>484</v>
      </c>
      <c r="Q745" s="89">
        <v>2020</v>
      </c>
      <c r="R745" s="102">
        <v>19.8</v>
      </c>
      <c r="S745" s="103">
        <v>19.8</v>
      </c>
      <c r="T745">
        <v>0</v>
      </c>
      <c r="U745">
        <v>0</v>
      </c>
      <c r="V745" s="30">
        <v>0</v>
      </c>
      <c r="W745" t="s">
        <v>439</v>
      </c>
      <c r="X745">
        <v>2020</v>
      </c>
    </row>
    <row r="746" spans="1:24" x14ac:dyDescent="0.3">
      <c r="A746">
        <v>323</v>
      </c>
      <c r="B746" t="s">
        <v>675</v>
      </c>
      <c r="C746">
        <v>279230</v>
      </c>
      <c r="D746" t="s">
        <v>138</v>
      </c>
      <c r="E746">
        <v>66</v>
      </c>
      <c r="F746" t="s">
        <v>40</v>
      </c>
      <c r="N746" t="s">
        <v>35</v>
      </c>
      <c r="O746" t="s">
        <v>483</v>
      </c>
      <c r="P746" t="s">
        <v>484</v>
      </c>
      <c r="Q746" s="89">
        <v>2021</v>
      </c>
      <c r="R746" s="102">
        <v>75.3</v>
      </c>
      <c r="S746" s="103">
        <v>75.3</v>
      </c>
      <c r="T746">
        <v>0</v>
      </c>
      <c r="U746">
        <v>0</v>
      </c>
      <c r="V746" s="30">
        <v>0</v>
      </c>
      <c r="W746" t="s">
        <v>439</v>
      </c>
      <c r="X746">
        <v>2020</v>
      </c>
    </row>
    <row r="747" spans="1:24" x14ac:dyDescent="0.3">
      <c r="A747">
        <v>324</v>
      </c>
      <c r="B747" t="s">
        <v>676</v>
      </c>
      <c r="C747">
        <v>279225</v>
      </c>
      <c r="D747" t="s">
        <v>138</v>
      </c>
      <c r="E747">
        <v>66</v>
      </c>
      <c r="F747" t="s">
        <v>40</v>
      </c>
      <c r="N747" t="s">
        <v>35</v>
      </c>
      <c r="O747" t="s">
        <v>483</v>
      </c>
      <c r="P747" t="s">
        <v>484</v>
      </c>
      <c r="Q747" s="89">
        <v>2020</v>
      </c>
      <c r="R747" s="102">
        <v>78.400000000000006</v>
      </c>
      <c r="S747" s="103">
        <v>78.400000000000006</v>
      </c>
      <c r="T747">
        <v>0</v>
      </c>
      <c r="U747">
        <v>0</v>
      </c>
      <c r="V747" s="30">
        <v>0</v>
      </c>
      <c r="W747" t="s">
        <v>439</v>
      </c>
      <c r="X747">
        <v>2020</v>
      </c>
    </row>
    <row r="748" spans="1:24" x14ac:dyDescent="0.3">
      <c r="A748">
        <v>325</v>
      </c>
      <c r="B748" t="s">
        <v>677</v>
      </c>
      <c r="C748">
        <v>279334</v>
      </c>
      <c r="D748" t="s">
        <v>138</v>
      </c>
      <c r="E748">
        <v>66</v>
      </c>
      <c r="F748" t="s">
        <v>40</v>
      </c>
      <c r="N748" t="s">
        <v>35</v>
      </c>
      <c r="O748" t="s">
        <v>483</v>
      </c>
      <c r="P748" t="s">
        <v>484</v>
      </c>
      <c r="Q748" s="89">
        <v>2020</v>
      </c>
      <c r="R748" s="102">
        <v>65</v>
      </c>
      <c r="S748" s="103">
        <v>65</v>
      </c>
      <c r="T748">
        <v>0</v>
      </c>
      <c r="U748">
        <v>0</v>
      </c>
      <c r="V748" s="30">
        <v>0</v>
      </c>
      <c r="W748" t="s">
        <v>439</v>
      </c>
      <c r="X748">
        <v>2020</v>
      </c>
    </row>
    <row r="749" spans="1:24" x14ac:dyDescent="0.3">
      <c r="A749">
        <v>326</v>
      </c>
      <c r="B749" t="s">
        <v>678</v>
      </c>
      <c r="C749">
        <v>279235</v>
      </c>
      <c r="D749" t="s">
        <v>138</v>
      </c>
      <c r="E749">
        <v>66</v>
      </c>
      <c r="F749" t="s">
        <v>40</v>
      </c>
      <c r="N749" t="s">
        <v>35</v>
      </c>
      <c r="O749" t="s">
        <v>483</v>
      </c>
      <c r="P749" t="s">
        <v>484</v>
      </c>
      <c r="Q749" s="89">
        <v>2020</v>
      </c>
      <c r="R749" s="102">
        <v>105.19</v>
      </c>
      <c r="S749" s="103">
        <v>105.19</v>
      </c>
      <c r="T749">
        <v>0</v>
      </c>
      <c r="U749">
        <v>0</v>
      </c>
      <c r="V749" s="30">
        <v>0</v>
      </c>
      <c r="W749" t="s">
        <v>439</v>
      </c>
      <c r="X749">
        <v>2020</v>
      </c>
    </row>
    <row r="750" spans="1:24" x14ac:dyDescent="0.3">
      <c r="A750">
        <v>327</v>
      </c>
      <c r="B750" t="s">
        <v>679</v>
      </c>
      <c r="C750">
        <v>850250</v>
      </c>
      <c r="D750" t="s">
        <v>548</v>
      </c>
      <c r="E750">
        <v>87</v>
      </c>
      <c r="F750" t="s">
        <v>33</v>
      </c>
      <c r="N750" t="s">
        <v>42</v>
      </c>
      <c r="O750" t="s">
        <v>483</v>
      </c>
      <c r="P750" t="s">
        <v>484</v>
      </c>
      <c r="Q750" s="89">
        <v>2022</v>
      </c>
      <c r="R750" s="99">
        <v>70.52</v>
      </c>
      <c r="S750" s="97">
        <v>70.52</v>
      </c>
      <c r="T750">
        <v>0</v>
      </c>
      <c r="U750">
        <v>0</v>
      </c>
      <c r="V750" s="30">
        <v>0</v>
      </c>
      <c r="W750" t="s">
        <v>439</v>
      </c>
      <c r="X750">
        <v>2020</v>
      </c>
    </row>
    <row r="751" spans="1:24" x14ac:dyDescent="0.3">
      <c r="A751">
        <v>328</v>
      </c>
      <c r="B751" t="s">
        <v>680</v>
      </c>
      <c r="C751">
        <v>285065</v>
      </c>
      <c r="D751" t="s">
        <v>138</v>
      </c>
      <c r="E751">
        <v>66</v>
      </c>
      <c r="F751" t="s">
        <v>40</v>
      </c>
      <c r="N751" t="s">
        <v>55</v>
      </c>
      <c r="O751" t="s">
        <v>483</v>
      </c>
      <c r="P751" t="s">
        <v>484</v>
      </c>
      <c r="Q751" s="89">
        <v>2017</v>
      </c>
      <c r="R751" s="102">
        <v>63</v>
      </c>
      <c r="S751" s="103">
        <v>63</v>
      </c>
      <c r="T751">
        <v>12.4</v>
      </c>
      <c r="U751">
        <v>12.4</v>
      </c>
      <c r="V751" s="30">
        <v>1</v>
      </c>
      <c r="W751" t="s">
        <v>439</v>
      </c>
      <c r="X751">
        <v>2020</v>
      </c>
    </row>
    <row r="752" spans="1:24" x14ac:dyDescent="0.3">
      <c r="A752">
        <v>329</v>
      </c>
      <c r="B752" t="s">
        <v>681</v>
      </c>
      <c r="C752">
        <v>137530</v>
      </c>
      <c r="D752" t="s">
        <v>106</v>
      </c>
      <c r="E752">
        <v>62</v>
      </c>
      <c r="F752" t="s">
        <v>40</v>
      </c>
      <c r="N752" t="s">
        <v>42</v>
      </c>
      <c r="O752" t="s">
        <v>483</v>
      </c>
      <c r="P752" t="s">
        <v>484</v>
      </c>
      <c r="Q752" s="89">
        <v>2019</v>
      </c>
      <c r="R752" s="102">
        <v>55.9</v>
      </c>
      <c r="S752" s="103">
        <v>55.9</v>
      </c>
      <c r="T752">
        <v>12.829000000000001</v>
      </c>
      <c r="U752">
        <v>10.17</v>
      </c>
      <c r="V752" s="30">
        <v>2.657</v>
      </c>
      <c r="W752" t="s">
        <v>439</v>
      </c>
      <c r="X752">
        <v>2020</v>
      </c>
    </row>
    <row r="753" spans="1:24" x14ac:dyDescent="0.3">
      <c r="A753">
        <v>330</v>
      </c>
      <c r="B753" t="s">
        <v>682</v>
      </c>
      <c r="C753">
        <v>28020</v>
      </c>
      <c r="D753" t="s">
        <v>39</v>
      </c>
      <c r="E753">
        <v>60</v>
      </c>
      <c r="F753" t="s">
        <v>40</v>
      </c>
      <c r="N753" t="s">
        <v>79</v>
      </c>
      <c r="O753" t="s">
        <v>483</v>
      </c>
      <c r="P753" t="s">
        <v>484</v>
      </c>
      <c r="Q753" s="89">
        <v>2016</v>
      </c>
      <c r="R753" s="102">
        <v>9</v>
      </c>
      <c r="S753" s="103">
        <v>9</v>
      </c>
      <c r="T753">
        <v>14.08</v>
      </c>
      <c r="U753">
        <v>14.08</v>
      </c>
      <c r="V753" s="30">
        <v>1</v>
      </c>
      <c r="W753" t="s">
        <v>439</v>
      </c>
      <c r="X753">
        <v>2020</v>
      </c>
    </row>
    <row r="754" spans="1:24" x14ac:dyDescent="0.3">
      <c r="A754">
        <v>331</v>
      </c>
      <c r="B754" t="s">
        <v>682</v>
      </c>
      <c r="C754">
        <v>28020</v>
      </c>
      <c r="D754" t="s">
        <v>39</v>
      </c>
      <c r="E754">
        <v>60</v>
      </c>
      <c r="F754" t="s">
        <v>40</v>
      </c>
      <c r="N754" t="s">
        <v>42</v>
      </c>
      <c r="O754" t="s">
        <v>483</v>
      </c>
      <c r="P754" t="s">
        <v>484</v>
      </c>
      <c r="Q754" s="89">
        <v>2016</v>
      </c>
      <c r="R754" s="102">
        <v>7.56</v>
      </c>
      <c r="S754" s="103">
        <v>7.56</v>
      </c>
      <c r="T754">
        <v>12.2</v>
      </c>
      <c r="U754">
        <v>12.2</v>
      </c>
      <c r="V754" s="30">
        <v>1</v>
      </c>
      <c r="W754" t="s">
        <v>439</v>
      </c>
      <c r="X754">
        <v>2020</v>
      </c>
    </row>
    <row r="755" spans="1:24" x14ac:dyDescent="0.3">
      <c r="A755">
        <v>332</v>
      </c>
      <c r="B755" t="s">
        <v>682</v>
      </c>
      <c r="C755">
        <v>28020</v>
      </c>
      <c r="D755" t="s">
        <v>39</v>
      </c>
      <c r="E755">
        <v>60</v>
      </c>
      <c r="F755" t="s">
        <v>40</v>
      </c>
      <c r="N755" t="s">
        <v>42</v>
      </c>
      <c r="O755" t="s">
        <v>483</v>
      </c>
      <c r="P755" t="s">
        <v>484</v>
      </c>
      <c r="Q755" s="89">
        <v>2016</v>
      </c>
      <c r="R755" s="102">
        <v>3</v>
      </c>
      <c r="S755" s="103">
        <v>3</v>
      </c>
      <c r="T755">
        <v>4.2</v>
      </c>
      <c r="U755">
        <v>4.2</v>
      </c>
      <c r="V755" s="30">
        <v>1</v>
      </c>
      <c r="W755" t="s">
        <v>439</v>
      </c>
      <c r="X755">
        <v>2020</v>
      </c>
    </row>
    <row r="756" spans="1:24" x14ac:dyDescent="0.3">
      <c r="A756">
        <v>333</v>
      </c>
      <c r="B756" t="s">
        <v>683</v>
      </c>
      <c r="C756">
        <v>220000</v>
      </c>
      <c r="D756" t="s">
        <v>39</v>
      </c>
      <c r="E756">
        <v>60</v>
      </c>
      <c r="F756" t="s">
        <v>40</v>
      </c>
      <c r="N756" t="s">
        <v>42</v>
      </c>
      <c r="O756" t="s">
        <v>483</v>
      </c>
      <c r="P756" t="s">
        <v>484</v>
      </c>
      <c r="Q756" s="89">
        <v>2016</v>
      </c>
      <c r="R756" s="102">
        <v>20</v>
      </c>
      <c r="S756" s="103">
        <v>20</v>
      </c>
      <c r="T756">
        <v>36</v>
      </c>
      <c r="U756">
        <v>36</v>
      </c>
      <c r="V756" s="30">
        <v>1</v>
      </c>
      <c r="W756" t="s">
        <v>439</v>
      </c>
      <c r="X756">
        <v>2020</v>
      </c>
    </row>
    <row r="757" spans="1:24" x14ac:dyDescent="0.3">
      <c r="A757">
        <v>334</v>
      </c>
      <c r="B757" t="s">
        <v>684</v>
      </c>
      <c r="C757">
        <v>257630</v>
      </c>
      <c r="D757" t="s">
        <v>685</v>
      </c>
      <c r="E757">
        <v>70</v>
      </c>
      <c r="F757" t="s">
        <v>40</v>
      </c>
      <c r="N757" t="s">
        <v>79</v>
      </c>
      <c r="O757" t="s">
        <v>483</v>
      </c>
      <c r="P757" t="s">
        <v>484</v>
      </c>
      <c r="Q757" s="89">
        <v>2020</v>
      </c>
      <c r="R757" s="102">
        <v>19.8</v>
      </c>
      <c r="S757" s="103">
        <v>19.8</v>
      </c>
      <c r="T757">
        <v>0</v>
      </c>
      <c r="U757">
        <v>0</v>
      </c>
      <c r="V757" s="30">
        <v>0</v>
      </c>
      <c r="W757" t="s">
        <v>439</v>
      </c>
      <c r="X757">
        <v>2020</v>
      </c>
    </row>
    <row r="758" spans="1:24" x14ac:dyDescent="0.3">
      <c r="A758">
        <v>335</v>
      </c>
      <c r="B758" t="s">
        <v>686</v>
      </c>
      <c r="C758">
        <v>16220</v>
      </c>
      <c r="D758" t="s">
        <v>39</v>
      </c>
      <c r="E758">
        <v>60</v>
      </c>
      <c r="F758" t="s">
        <v>40</v>
      </c>
      <c r="N758" t="s">
        <v>42</v>
      </c>
      <c r="O758" t="s">
        <v>483</v>
      </c>
      <c r="P758" t="s">
        <v>484</v>
      </c>
      <c r="Q758" s="89">
        <v>2020</v>
      </c>
      <c r="R758" s="102">
        <v>40</v>
      </c>
      <c r="S758" s="103">
        <v>40</v>
      </c>
      <c r="T758">
        <v>0</v>
      </c>
      <c r="U758">
        <v>0</v>
      </c>
      <c r="V758" s="30">
        <v>0</v>
      </c>
      <c r="W758" t="s">
        <v>439</v>
      </c>
      <c r="X758">
        <v>2020</v>
      </c>
    </row>
    <row r="759" spans="1:24" x14ac:dyDescent="0.3">
      <c r="A759">
        <v>336</v>
      </c>
      <c r="B759" t="s">
        <v>687</v>
      </c>
      <c r="C759">
        <v>60010</v>
      </c>
      <c r="D759" t="s">
        <v>39</v>
      </c>
      <c r="E759">
        <v>60</v>
      </c>
      <c r="F759" t="s">
        <v>40</v>
      </c>
      <c r="N759" t="s">
        <v>42</v>
      </c>
      <c r="O759" t="s">
        <v>483</v>
      </c>
      <c r="P759" t="s">
        <v>484</v>
      </c>
      <c r="Q759" s="89">
        <v>2019</v>
      </c>
      <c r="R759" s="102">
        <v>30</v>
      </c>
      <c r="S759" s="103">
        <v>30</v>
      </c>
      <c r="T759">
        <v>0</v>
      </c>
      <c r="U759">
        <v>0</v>
      </c>
      <c r="V759" s="30">
        <v>0</v>
      </c>
      <c r="W759" t="s">
        <v>439</v>
      </c>
      <c r="X759">
        <v>2020</v>
      </c>
    </row>
    <row r="760" spans="1:24" x14ac:dyDescent="0.3">
      <c r="A760">
        <v>337</v>
      </c>
      <c r="B760" t="s">
        <v>688</v>
      </c>
      <c r="C760">
        <v>245035</v>
      </c>
      <c r="D760" t="s">
        <v>685</v>
      </c>
      <c r="E760">
        <v>70</v>
      </c>
      <c r="F760" t="s">
        <v>40</v>
      </c>
      <c r="N760" t="s">
        <v>42</v>
      </c>
      <c r="O760" t="s">
        <v>483</v>
      </c>
      <c r="P760" t="s">
        <v>484</v>
      </c>
      <c r="Q760" s="89">
        <v>2019</v>
      </c>
      <c r="R760" s="102">
        <v>15.9</v>
      </c>
      <c r="S760" s="103">
        <v>15.9</v>
      </c>
      <c r="T760">
        <v>19.908000000000001</v>
      </c>
      <c r="U760">
        <v>12.848000000000001</v>
      </c>
      <c r="V760" s="30">
        <v>7.06</v>
      </c>
      <c r="W760" t="s">
        <v>439</v>
      </c>
      <c r="X760">
        <v>2020</v>
      </c>
    </row>
    <row r="761" spans="1:24" x14ac:dyDescent="0.3">
      <c r="A761">
        <v>338</v>
      </c>
      <c r="B761" t="s">
        <v>689</v>
      </c>
      <c r="C761">
        <v>240485</v>
      </c>
      <c r="D761" t="s">
        <v>685</v>
      </c>
      <c r="E761">
        <v>70</v>
      </c>
      <c r="F761" t="s">
        <v>40</v>
      </c>
      <c r="N761" t="s">
        <v>42</v>
      </c>
      <c r="O761" t="s">
        <v>483</v>
      </c>
      <c r="P761" t="s">
        <v>484</v>
      </c>
      <c r="Q761" s="89">
        <v>2020</v>
      </c>
      <c r="R761" s="102">
        <v>80.3</v>
      </c>
      <c r="S761" s="103">
        <v>80.3</v>
      </c>
      <c r="T761">
        <v>0</v>
      </c>
      <c r="U761">
        <v>0</v>
      </c>
      <c r="V761" s="30">
        <v>0</v>
      </c>
      <c r="W761" t="s">
        <v>439</v>
      </c>
      <c r="X761">
        <v>2020</v>
      </c>
    </row>
    <row r="762" spans="1:24" x14ac:dyDescent="0.3">
      <c r="A762">
        <v>339</v>
      </c>
      <c r="B762" t="s">
        <v>690</v>
      </c>
      <c r="C762">
        <v>38470</v>
      </c>
      <c r="D762" t="s">
        <v>39</v>
      </c>
      <c r="E762">
        <v>60</v>
      </c>
      <c r="F762" t="s">
        <v>40</v>
      </c>
      <c r="N762" t="s">
        <v>42</v>
      </c>
      <c r="O762" t="s">
        <v>483</v>
      </c>
      <c r="P762" t="s">
        <v>484</v>
      </c>
      <c r="Q762" s="89">
        <v>2019</v>
      </c>
      <c r="R762" s="102">
        <v>5.4</v>
      </c>
      <c r="S762" s="103">
        <v>5.4</v>
      </c>
      <c r="T762">
        <v>5.9</v>
      </c>
      <c r="U762">
        <v>5.9</v>
      </c>
      <c r="V762" s="30">
        <v>1</v>
      </c>
      <c r="W762" t="s">
        <v>439</v>
      </c>
      <c r="X762">
        <v>2020</v>
      </c>
    </row>
    <row r="763" spans="1:24" x14ac:dyDescent="0.3">
      <c r="A763">
        <v>340</v>
      </c>
      <c r="B763" t="s">
        <v>690</v>
      </c>
      <c r="C763">
        <v>38470</v>
      </c>
      <c r="D763" t="s">
        <v>39</v>
      </c>
      <c r="E763">
        <v>60</v>
      </c>
      <c r="F763" t="s">
        <v>40</v>
      </c>
      <c r="N763" t="s">
        <v>42</v>
      </c>
      <c r="O763" t="s">
        <v>483</v>
      </c>
      <c r="P763" t="s">
        <v>484</v>
      </c>
      <c r="Q763" s="89">
        <v>2017</v>
      </c>
      <c r="R763" s="102">
        <v>2.9</v>
      </c>
      <c r="S763" s="103">
        <v>2.9</v>
      </c>
      <c r="T763">
        <v>4</v>
      </c>
      <c r="U763">
        <v>4</v>
      </c>
      <c r="V763" s="30">
        <v>1</v>
      </c>
      <c r="W763" t="s">
        <v>439</v>
      </c>
      <c r="X763">
        <v>2020</v>
      </c>
    </row>
    <row r="764" spans="1:24" x14ac:dyDescent="0.3">
      <c r="A764">
        <v>341</v>
      </c>
      <c r="B764" t="s">
        <v>690</v>
      </c>
      <c r="C764">
        <v>48470</v>
      </c>
      <c r="D764" t="s">
        <v>39</v>
      </c>
      <c r="E764">
        <v>60</v>
      </c>
      <c r="F764" t="s">
        <v>40</v>
      </c>
      <c r="N764" t="s">
        <v>42</v>
      </c>
      <c r="O764" t="s">
        <v>483</v>
      </c>
      <c r="P764" t="s">
        <v>484</v>
      </c>
      <c r="Q764" s="89">
        <v>2015</v>
      </c>
      <c r="R764" s="102">
        <v>3.3</v>
      </c>
      <c r="S764" s="103">
        <v>3.3</v>
      </c>
      <c r="T764">
        <v>4.0999999999999996</v>
      </c>
      <c r="U764">
        <v>4.0999999999999996</v>
      </c>
      <c r="V764" s="30">
        <v>1</v>
      </c>
      <c r="W764" t="s">
        <v>439</v>
      </c>
      <c r="X764">
        <v>2020</v>
      </c>
    </row>
    <row r="765" spans="1:24" x14ac:dyDescent="0.3">
      <c r="A765">
        <v>342</v>
      </c>
      <c r="B765" t="s">
        <v>691</v>
      </c>
      <c r="C765">
        <v>673230</v>
      </c>
      <c r="D765" t="s">
        <v>113</v>
      </c>
      <c r="F765" t="s">
        <v>64</v>
      </c>
      <c r="N765" t="s">
        <v>42</v>
      </c>
      <c r="O765" t="s">
        <v>483</v>
      </c>
      <c r="P765" t="s">
        <v>484</v>
      </c>
      <c r="Q765" s="89">
        <v>2019</v>
      </c>
      <c r="R765" s="102">
        <v>5.36</v>
      </c>
      <c r="S765" s="103">
        <v>5.36</v>
      </c>
      <c r="T765">
        <v>5.73</v>
      </c>
      <c r="U765">
        <v>5.73</v>
      </c>
      <c r="V765" s="30">
        <v>1</v>
      </c>
      <c r="W765" t="s">
        <v>439</v>
      </c>
      <c r="X765">
        <v>2020</v>
      </c>
    </row>
    <row r="766" spans="1:24" x14ac:dyDescent="0.3">
      <c r="A766">
        <v>343</v>
      </c>
      <c r="B766" t="s">
        <v>691</v>
      </c>
      <c r="C766">
        <v>673230</v>
      </c>
      <c r="D766" t="s">
        <v>113</v>
      </c>
      <c r="F766" t="s">
        <v>64</v>
      </c>
      <c r="N766" t="s">
        <v>42</v>
      </c>
      <c r="O766" t="s">
        <v>483</v>
      </c>
      <c r="P766" t="s">
        <v>484</v>
      </c>
      <c r="Q766" s="89">
        <v>2018</v>
      </c>
      <c r="R766" s="102">
        <v>5.36</v>
      </c>
      <c r="S766" s="103">
        <v>5.36</v>
      </c>
      <c r="T766">
        <v>7.6</v>
      </c>
      <c r="U766">
        <v>7.6</v>
      </c>
      <c r="V766" s="30">
        <v>1</v>
      </c>
      <c r="W766" t="s">
        <v>439</v>
      </c>
      <c r="X766">
        <v>2020</v>
      </c>
    </row>
    <row r="767" spans="1:24" x14ac:dyDescent="0.3">
      <c r="A767">
        <v>344</v>
      </c>
      <c r="B767" t="s">
        <v>691</v>
      </c>
      <c r="C767">
        <v>673230</v>
      </c>
      <c r="D767" t="s">
        <v>113</v>
      </c>
      <c r="F767" t="s">
        <v>64</v>
      </c>
      <c r="N767" t="s">
        <v>42</v>
      </c>
      <c r="O767" t="s">
        <v>483</v>
      </c>
      <c r="P767" t="s">
        <v>484</v>
      </c>
      <c r="Q767" s="89">
        <v>2017</v>
      </c>
      <c r="R767" s="102">
        <v>2.4</v>
      </c>
      <c r="S767" s="103">
        <v>2.4</v>
      </c>
      <c r="T767">
        <v>3.4</v>
      </c>
      <c r="U767">
        <v>3.4</v>
      </c>
      <c r="V767" s="30">
        <v>1</v>
      </c>
      <c r="W767" t="s">
        <v>439</v>
      </c>
      <c r="X767">
        <v>2020</v>
      </c>
    </row>
    <row r="768" spans="1:24" x14ac:dyDescent="0.3">
      <c r="A768">
        <v>345</v>
      </c>
      <c r="B768" t="s">
        <v>692</v>
      </c>
      <c r="C768">
        <v>50800</v>
      </c>
      <c r="D768" t="s">
        <v>39</v>
      </c>
      <c r="E768">
        <v>60</v>
      </c>
      <c r="F768" t="s">
        <v>40</v>
      </c>
      <c r="N768" t="s">
        <v>42</v>
      </c>
      <c r="O768" t="s">
        <v>483</v>
      </c>
      <c r="P768" t="s">
        <v>484</v>
      </c>
      <c r="Q768" s="89">
        <v>2020</v>
      </c>
      <c r="R768" s="102">
        <v>16.12</v>
      </c>
      <c r="S768" s="103">
        <v>16.12</v>
      </c>
      <c r="T768">
        <v>0</v>
      </c>
      <c r="U768">
        <v>0</v>
      </c>
      <c r="V768" s="30">
        <v>0</v>
      </c>
      <c r="W768" t="s">
        <v>439</v>
      </c>
      <c r="X768">
        <v>2020</v>
      </c>
    </row>
    <row r="769" spans="1:24" x14ac:dyDescent="0.3">
      <c r="A769">
        <v>346</v>
      </c>
      <c r="B769" t="s">
        <v>693</v>
      </c>
      <c r="C769">
        <v>412650</v>
      </c>
      <c r="D769" t="s">
        <v>652</v>
      </c>
      <c r="F769" t="s">
        <v>53</v>
      </c>
      <c r="N769" t="s">
        <v>42</v>
      </c>
      <c r="O769" t="s">
        <v>483</v>
      </c>
      <c r="P769" t="s">
        <v>484</v>
      </c>
      <c r="Q769" s="89">
        <v>2021</v>
      </c>
      <c r="R769" s="102">
        <v>50.22</v>
      </c>
      <c r="S769" s="103">
        <v>50.22</v>
      </c>
      <c r="T769">
        <v>0</v>
      </c>
      <c r="U769">
        <v>0</v>
      </c>
      <c r="V769" s="30">
        <v>0</v>
      </c>
      <c r="W769" t="s">
        <v>439</v>
      </c>
      <c r="X769">
        <v>2020</v>
      </c>
    </row>
    <row r="770" spans="1:24" x14ac:dyDescent="0.3">
      <c r="A770">
        <v>347</v>
      </c>
      <c r="B770" t="s">
        <v>694</v>
      </c>
      <c r="C770">
        <v>418820</v>
      </c>
      <c r="D770" t="s">
        <v>652</v>
      </c>
      <c r="F770" t="s">
        <v>53</v>
      </c>
      <c r="N770" t="s">
        <v>35</v>
      </c>
      <c r="O770" t="s">
        <v>483</v>
      </c>
      <c r="P770" t="s">
        <v>484</v>
      </c>
      <c r="Q770" s="89">
        <v>2020</v>
      </c>
      <c r="R770" s="102">
        <v>418.28</v>
      </c>
      <c r="S770" s="103">
        <v>418.28</v>
      </c>
      <c r="T770">
        <v>0</v>
      </c>
      <c r="U770">
        <v>0</v>
      </c>
      <c r="V770" s="30">
        <v>0</v>
      </c>
      <c r="W770" t="s">
        <v>439</v>
      </c>
      <c r="X770">
        <v>2020</v>
      </c>
    </row>
    <row r="771" spans="1:24" x14ac:dyDescent="0.3">
      <c r="A771">
        <v>348</v>
      </c>
      <c r="B771" t="s">
        <v>695</v>
      </c>
      <c r="C771">
        <v>418900</v>
      </c>
      <c r="D771" t="s">
        <v>652</v>
      </c>
      <c r="F771" t="s">
        <v>53</v>
      </c>
      <c r="N771" t="s">
        <v>35</v>
      </c>
      <c r="O771" t="s">
        <v>483</v>
      </c>
      <c r="P771" t="s">
        <v>484</v>
      </c>
      <c r="Q771" s="89">
        <v>2020</v>
      </c>
      <c r="R771" s="102">
        <v>188.02500000000001</v>
      </c>
      <c r="S771" s="103">
        <v>188.02500000000001</v>
      </c>
      <c r="T771">
        <v>0</v>
      </c>
      <c r="U771">
        <v>0</v>
      </c>
      <c r="V771" s="30">
        <v>0</v>
      </c>
      <c r="W771" t="s">
        <v>439</v>
      </c>
      <c r="X771">
        <v>2020</v>
      </c>
    </row>
    <row r="772" spans="1:24" x14ac:dyDescent="0.3">
      <c r="A772">
        <v>349</v>
      </c>
      <c r="B772" t="s">
        <v>696</v>
      </c>
      <c r="C772">
        <v>869040</v>
      </c>
      <c r="D772" t="s">
        <v>562</v>
      </c>
      <c r="E772">
        <v>91</v>
      </c>
      <c r="F772" t="s">
        <v>33</v>
      </c>
      <c r="N772" t="s">
        <v>55</v>
      </c>
      <c r="O772" t="s">
        <v>483</v>
      </c>
      <c r="P772" t="s">
        <v>484</v>
      </c>
      <c r="Q772" s="89">
        <v>2021</v>
      </c>
      <c r="R772" s="99">
        <v>191</v>
      </c>
      <c r="S772" s="97">
        <v>191</v>
      </c>
      <c r="T772">
        <v>0</v>
      </c>
      <c r="U772">
        <v>0</v>
      </c>
      <c r="V772" s="30">
        <v>0</v>
      </c>
      <c r="W772" t="s">
        <v>439</v>
      </c>
      <c r="X772">
        <v>2020</v>
      </c>
    </row>
    <row r="773" spans="1:24" x14ac:dyDescent="0.3">
      <c r="A773" s="227">
        <v>14</v>
      </c>
      <c r="B773" s="208" t="s">
        <v>288</v>
      </c>
      <c r="C773" s="208">
        <v>311190</v>
      </c>
      <c r="D773" s="208" t="s">
        <v>57</v>
      </c>
      <c r="E773" s="208">
        <v>73</v>
      </c>
      <c r="F773" s="208" t="s">
        <v>53</v>
      </c>
      <c r="G773" s="208" t="s">
        <v>215</v>
      </c>
      <c r="H773" s="208"/>
      <c r="I773" s="208"/>
      <c r="J773" s="208" t="s">
        <v>216</v>
      </c>
      <c r="K773" s="208" t="s">
        <v>217</v>
      </c>
      <c r="L773" s="208">
        <v>98787168</v>
      </c>
      <c r="M773" s="257" t="s">
        <v>218</v>
      </c>
      <c r="N773" s="208" t="s">
        <v>59</v>
      </c>
      <c r="O773" s="208" t="s">
        <v>476</v>
      </c>
      <c r="P773" s="208" t="s">
        <v>478</v>
      </c>
      <c r="Q773" s="208">
        <v>2015</v>
      </c>
      <c r="R773" s="262">
        <v>0</v>
      </c>
      <c r="S773" s="263">
        <v>0</v>
      </c>
      <c r="T773" s="240">
        <v>0</v>
      </c>
      <c r="U773" s="240">
        <v>0</v>
      </c>
      <c r="V773" s="240">
        <v>0</v>
      </c>
      <c r="W773" s="208" t="s">
        <v>103</v>
      </c>
      <c r="X773" s="208">
        <v>2014</v>
      </c>
    </row>
    <row r="774" spans="1:24" x14ac:dyDescent="0.3">
      <c r="A774" s="227">
        <v>15</v>
      </c>
      <c r="B774" s="208" t="s">
        <v>142</v>
      </c>
      <c r="C774" s="208">
        <v>313210</v>
      </c>
      <c r="D774" s="208" t="s">
        <v>57</v>
      </c>
      <c r="E774" s="208">
        <v>73</v>
      </c>
      <c r="F774" s="208" t="s">
        <v>53</v>
      </c>
      <c r="G774" s="208" t="s">
        <v>210</v>
      </c>
      <c r="H774" s="208">
        <v>72590099</v>
      </c>
      <c r="I774" s="208">
        <v>72590457</v>
      </c>
      <c r="J774" s="208" t="s">
        <v>211</v>
      </c>
      <c r="K774" s="208" t="s">
        <v>212</v>
      </c>
      <c r="L774" s="208"/>
      <c r="M774" s="257" t="s">
        <v>213</v>
      </c>
      <c r="N774" s="208" t="s">
        <v>98</v>
      </c>
      <c r="O774" s="208" t="s">
        <v>476</v>
      </c>
      <c r="P774" s="208" t="s">
        <v>478</v>
      </c>
      <c r="Q774" s="208">
        <v>1963</v>
      </c>
      <c r="R774" s="262">
        <v>4600</v>
      </c>
      <c r="S774" s="263">
        <v>4600</v>
      </c>
      <c r="T774" s="240">
        <v>14600</v>
      </c>
      <c r="U774" s="240">
        <v>14600</v>
      </c>
      <c r="V774" s="240">
        <v>0</v>
      </c>
      <c r="W774" s="208" t="s">
        <v>103</v>
      </c>
      <c r="X774" s="208">
        <v>2014</v>
      </c>
    </row>
    <row r="775" spans="1:24" x14ac:dyDescent="0.3">
      <c r="A775" s="227">
        <v>18</v>
      </c>
      <c r="B775" s="208" t="s">
        <v>296</v>
      </c>
      <c r="C775" s="208">
        <v>423590</v>
      </c>
      <c r="D775" s="208" t="s">
        <v>140</v>
      </c>
      <c r="E775" s="208">
        <v>74</v>
      </c>
      <c r="F775" s="208" t="s">
        <v>131</v>
      </c>
      <c r="G775" s="208"/>
      <c r="H775" s="208"/>
      <c r="I775" s="208"/>
      <c r="J775" s="208"/>
      <c r="K775" s="208"/>
      <c r="L775" s="208"/>
      <c r="M775" s="208"/>
      <c r="N775" s="208" t="s">
        <v>59</v>
      </c>
      <c r="O775" s="208" t="s">
        <v>476</v>
      </c>
      <c r="P775" s="208" t="s">
        <v>70</v>
      </c>
      <c r="Q775" s="208">
        <v>2003</v>
      </c>
      <c r="R775" s="262">
        <v>4500</v>
      </c>
      <c r="S775" s="263">
        <v>2800</v>
      </c>
      <c r="T775" s="240">
        <v>13600</v>
      </c>
      <c r="U775" s="240">
        <v>13600</v>
      </c>
      <c r="V775" s="240">
        <v>0</v>
      </c>
      <c r="W775" s="208" t="s">
        <v>103</v>
      </c>
      <c r="X775" s="208">
        <v>2014</v>
      </c>
    </row>
    <row r="776" spans="1:24" x14ac:dyDescent="0.3">
      <c r="A776" s="227">
        <v>19</v>
      </c>
      <c r="B776" s="208" t="s">
        <v>297</v>
      </c>
      <c r="C776" s="208">
        <v>456150</v>
      </c>
      <c r="D776" s="208" t="s">
        <v>130</v>
      </c>
      <c r="E776" s="208">
        <v>75</v>
      </c>
      <c r="F776" s="208" t="s">
        <v>131</v>
      </c>
      <c r="G776" s="208"/>
      <c r="H776" s="208"/>
      <c r="I776" s="208"/>
      <c r="J776" s="208"/>
      <c r="K776" s="208"/>
      <c r="L776" s="208"/>
      <c r="M776" s="208"/>
      <c r="N776" s="208" t="s">
        <v>59</v>
      </c>
      <c r="O776" s="208" t="s">
        <v>476</v>
      </c>
      <c r="P776" s="208" t="s">
        <v>70</v>
      </c>
      <c r="Q776" s="208">
        <v>1983</v>
      </c>
      <c r="R776" s="262">
        <v>12500</v>
      </c>
      <c r="S776" s="263">
        <v>5000</v>
      </c>
      <c r="T776" s="240">
        <v>2825</v>
      </c>
      <c r="U776" s="240">
        <v>2825</v>
      </c>
      <c r="V776" s="240">
        <v>0</v>
      </c>
      <c r="W776" s="208" t="s">
        <v>103</v>
      </c>
      <c r="X776" s="208">
        <v>2014</v>
      </c>
    </row>
    <row r="777" spans="1:24" x14ac:dyDescent="0.3">
      <c r="A777" s="227">
        <v>32</v>
      </c>
      <c r="B777" s="208" t="s">
        <v>306</v>
      </c>
      <c r="C777" s="208">
        <v>729800</v>
      </c>
      <c r="D777" s="208" t="s">
        <v>99</v>
      </c>
      <c r="E777" s="208">
        <v>86</v>
      </c>
      <c r="F777" s="208" t="s">
        <v>89</v>
      </c>
      <c r="G777" s="208"/>
      <c r="H777" s="208">
        <v>70728710</v>
      </c>
      <c r="I777" s="208"/>
      <c r="J777" s="208" t="s">
        <v>188</v>
      </c>
      <c r="K777" s="208"/>
      <c r="L777" s="208">
        <v>97525901</v>
      </c>
      <c r="M777" s="259" t="s">
        <v>190</v>
      </c>
      <c r="N777" s="208" t="s">
        <v>50</v>
      </c>
      <c r="O777" s="208" t="s">
        <v>476</v>
      </c>
      <c r="P777" s="208" t="s">
        <v>478</v>
      </c>
      <c r="Q777" s="208">
        <v>1985</v>
      </c>
      <c r="R777" s="262">
        <v>10000</v>
      </c>
      <c r="S777" s="263">
        <v>10000</v>
      </c>
      <c r="T777" s="240">
        <v>92</v>
      </c>
      <c r="U777" s="240">
        <v>91.97</v>
      </c>
      <c r="V777" s="240">
        <v>0</v>
      </c>
      <c r="W777" s="208" t="s">
        <v>103</v>
      </c>
      <c r="X777" s="208">
        <v>2014</v>
      </c>
    </row>
    <row r="778" spans="1:24" x14ac:dyDescent="0.3">
      <c r="A778" s="227">
        <v>56</v>
      </c>
      <c r="B778" s="208" t="s">
        <v>124</v>
      </c>
      <c r="C778" s="208">
        <v>877600</v>
      </c>
      <c r="D778" s="208" t="s">
        <v>32</v>
      </c>
      <c r="E778" s="208">
        <v>65</v>
      </c>
      <c r="F778" s="208" t="s">
        <v>33</v>
      </c>
      <c r="G778" s="208"/>
      <c r="H778" s="208"/>
      <c r="I778" s="208"/>
      <c r="J778" s="208"/>
      <c r="K778" s="208"/>
      <c r="L778" s="208"/>
      <c r="M778" s="208"/>
      <c r="N778" s="208" t="s">
        <v>50</v>
      </c>
      <c r="O778" s="208" t="s">
        <v>476</v>
      </c>
      <c r="P778" s="208" t="s">
        <v>45</v>
      </c>
      <c r="Q778" s="208">
        <v>1960</v>
      </c>
      <c r="R778" s="262">
        <v>2250</v>
      </c>
      <c r="S778" s="263">
        <v>2000</v>
      </c>
      <c r="T778" s="240">
        <v>678</v>
      </c>
      <c r="U778" s="240">
        <v>678</v>
      </c>
      <c r="V778" s="240">
        <v>0</v>
      </c>
      <c r="W778" s="208" t="s">
        <v>103</v>
      </c>
      <c r="X778" s="208">
        <v>2014</v>
      </c>
    </row>
    <row r="779" spans="1:24" x14ac:dyDescent="0.3">
      <c r="A779" s="227">
        <v>77</v>
      </c>
      <c r="B779" s="207" t="s">
        <v>288</v>
      </c>
      <c r="C779" s="207">
        <v>311190</v>
      </c>
      <c r="D779" s="207" t="s">
        <v>57</v>
      </c>
      <c r="E779" s="207">
        <v>73</v>
      </c>
      <c r="F779" s="207" t="s">
        <v>53</v>
      </c>
      <c r="G779" s="207" t="s">
        <v>215</v>
      </c>
      <c r="H779" s="207"/>
      <c r="I779" s="207"/>
      <c r="J779" s="207" t="s">
        <v>216</v>
      </c>
      <c r="K779" s="207" t="s">
        <v>217</v>
      </c>
      <c r="L779" s="207">
        <v>98787168</v>
      </c>
      <c r="M779" s="258" t="s">
        <v>218</v>
      </c>
      <c r="N779" s="207" t="s">
        <v>59</v>
      </c>
      <c r="O779" s="207" t="s">
        <v>476</v>
      </c>
      <c r="P779" s="207" t="s">
        <v>478</v>
      </c>
      <c r="Q779" s="207">
        <v>2015</v>
      </c>
      <c r="R779" s="234">
        <v>4500</v>
      </c>
      <c r="S779" s="239">
        <v>4500</v>
      </c>
      <c r="T779" s="242">
        <v>10142</v>
      </c>
      <c r="U779" s="242">
        <v>10142</v>
      </c>
      <c r="V779" s="242">
        <v>0</v>
      </c>
      <c r="W779" s="207" t="s">
        <v>103</v>
      </c>
      <c r="X779" s="207">
        <v>2015</v>
      </c>
    </row>
    <row r="780" spans="1:24" x14ac:dyDescent="0.3">
      <c r="A780" s="227">
        <v>78</v>
      </c>
      <c r="B780" s="207" t="s">
        <v>142</v>
      </c>
      <c r="C780" s="207">
        <v>313210</v>
      </c>
      <c r="D780" s="207" t="s">
        <v>57</v>
      </c>
      <c r="E780" s="207">
        <v>73</v>
      </c>
      <c r="F780" s="207" t="s">
        <v>53</v>
      </c>
      <c r="G780" s="207" t="s">
        <v>210</v>
      </c>
      <c r="H780" s="207">
        <v>72590099</v>
      </c>
      <c r="I780" s="207">
        <v>72590457</v>
      </c>
      <c r="J780" s="207" t="s">
        <v>211</v>
      </c>
      <c r="K780" s="207" t="s">
        <v>212</v>
      </c>
      <c r="L780" s="207"/>
      <c r="M780" s="258" t="s">
        <v>213</v>
      </c>
      <c r="N780" s="207" t="s">
        <v>98</v>
      </c>
      <c r="O780" s="207" t="s">
        <v>476</v>
      </c>
      <c r="P780" s="207" t="s">
        <v>478</v>
      </c>
      <c r="Q780" s="207">
        <v>1963</v>
      </c>
      <c r="R780" s="234">
        <v>4600</v>
      </c>
      <c r="S780" s="239">
        <v>4600</v>
      </c>
      <c r="T780" s="242">
        <v>11351.5</v>
      </c>
      <c r="U780" s="242">
        <v>11351.5</v>
      </c>
      <c r="V780" s="242">
        <v>0</v>
      </c>
      <c r="W780" s="207" t="s">
        <v>134</v>
      </c>
      <c r="X780" s="207">
        <v>2015</v>
      </c>
    </row>
    <row r="781" spans="1:24" x14ac:dyDescent="0.3">
      <c r="A781" s="227">
        <v>81</v>
      </c>
      <c r="B781" s="207" t="s">
        <v>296</v>
      </c>
      <c r="C781" s="207">
        <v>423590</v>
      </c>
      <c r="D781" s="207" t="s">
        <v>140</v>
      </c>
      <c r="E781" s="207">
        <v>74</v>
      </c>
      <c r="F781" s="207" t="s">
        <v>131</v>
      </c>
      <c r="G781" s="207"/>
      <c r="H781" s="207"/>
      <c r="I781" s="207"/>
      <c r="J781" s="207"/>
      <c r="K781" s="207"/>
      <c r="L781" s="207"/>
      <c r="M781" s="207"/>
      <c r="N781" s="207" t="s">
        <v>59</v>
      </c>
      <c r="O781" s="207" t="s">
        <v>476</v>
      </c>
      <c r="P781" s="207" t="s">
        <v>70</v>
      </c>
      <c r="Q781" s="207">
        <v>2003</v>
      </c>
      <c r="R781" s="234">
        <v>4500</v>
      </c>
      <c r="S781" s="239">
        <v>2800</v>
      </c>
      <c r="T781" s="242">
        <v>13500</v>
      </c>
      <c r="U781" s="242">
        <v>13500</v>
      </c>
      <c r="V781" s="242">
        <v>0</v>
      </c>
      <c r="W781" s="207" t="s">
        <v>103</v>
      </c>
      <c r="X781" s="207">
        <v>2015</v>
      </c>
    </row>
    <row r="782" spans="1:24" x14ac:dyDescent="0.3">
      <c r="A782" s="227">
        <v>82</v>
      </c>
      <c r="B782" s="207" t="s">
        <v>297</v>
      </c>
      <c r="C782" s="207">
        <v>456150</v>
      </c>
      <c r="D782" s="207" t="s">
        <v>130</v>
      </c>
      <c r="E782" s="207">
        <v>75</v>
      </c>
      <c r="F782" s="207" t="s">
        <v>131</v>
      </c>
      <c r="G782" s="207"/>
      <c r="H782" s="207"/>
      <c r="I782" s="207"/>
      <c r="J782" s="207"/>
      <c r="K782" s="207"/>
      <c r="L782" s="207"/>
      <c r="M782" s="207"/>
      <c r="N782" s="207" t="s">
        <v>59</v>
      </c>
      <c r="O782" s="207" t="s">
        <v>476</v>
      </c>
      <c r="P782" s="207" t="s">
        <v>70</v>
      </c>
      <c r="Q782" s="207">
        <v>1983</v>
      </c>
      <c r="R782" s="234">
        <v>12500</v>
      </c>
      <c r="S782" s="239">
        <v>5000</v>
      </c>
      <c r="T782" s="242">
        <v>2619</v>
      </c>
      <c r="U782" s="242">
        <v>2619</v>
      </c>
      <c r="V782" s="242">
        <v>0</v>
      </c>
      <c r="W782" s="207" t="s">
        <v>134</v>
      </c>
      <c r="X782" s="207">
        <v>2015</v>
      </c>
    </row>
    <row r="783" spans="1:24" x14ac:dyDescent="0.3">
      <c r="A783" s="227">
        <v>95</v>
      </c>
      <c r="B783" s="207" t="s">
        <v>306</v>
      </c>
      <c r="C783" s="207">
        <v>729800</v>
      </c>
      <c r="D783" s="207" t="s">
        <v>99</v>
      </c>
      <c r="E783" s="207">
        <v>86</v>
      </c>
      <c r="F783" s="207" t="s">
        <v>89</v>
      </c>
      <c r="G783" s="207"/>
      <c r="H783" s="207">
        <v>70728710</v>
      </c>
      <c r="I783" s="207"/>
      <c r="J783" s="207" t="s">
        <v>188</v>
      </c>
      <c r="K783" s="207"/>
      <c r="L783" s="207">
        <v>97525901</v>
      </c>
      <c r="M783" s="261" t="s">
        <v>190</v>
      </c>
      <c r="N783" s="207" t="s">
        <v>50</v>
      </c>
      <c r="O783" s="207" t="s">
        <v>476</v>
      </c>
      <c r="P783" s="207" t="s">
        <v>478</v>
      </c>
      <c r="Q783" s="207">
        <v>1985</v>
      </c>
      <c r="R783" s="234">
        <v>10000</v>
      </c>
      <c r="S783" s="239">
        <v>10000</v>
      </c>
      <c r="T783" s="242">
        <f>SUM(T768:T770)</f>
        <v>0</v>
      </c>
      <c r="U783" s="242">
        <v>694.12</v>
      </c>
      <c r="V783" s="242">
        <v>0</v>
      </c>
      <c r="W783" s="207" t="s">
        <v>103</v>
      </c>
      <c r="X783" s="207">
        <v>2015</v>
      </c>
    </row>
    <row r="784" spans="1:24" x14ac:dyDescent="0.3">
      <c r="A784" s="227">
        <v>120</v>
      </c>
      <c r="B784" s="207" t="s">
        <v>124</v>
      </c>
      <c r="C784" s="207">
        <v>877600</v>
      </c>
      <c r="D784" s="207" t="s">
        <v>32</v>
      </c>
      <c r="E784" s="207">
        <v>65</v>
      </c>
      <c r="F784" s="207" t="s">
        <v>33</v>
      </c>
      <c r="G784" s="207"/>
      <c r="H784" s="207"/>
      <c r="I784" s="207"/>
      <c r="J784" s="207"/>
      <c r="K784" s="207"/>
      <c r="L784" s="207"/>
      <c r="M784" s="207"/>
      <c r="N784" s="207" t="s">
        <v>50</v>
      </c>
      <c r="O784" s="207" t="s">
        <v>476</v>
      </c>
      <c r="P784" s="207" t="s">
        <v>45</v>
      </c>
      <c r="Q784" s="207">
        <v>1960</v>
      </c>
      <c r="R784" s="234">
        <v>2250</v>
      </c>
      <c r="S784" s="239">
        <v>2000</v>
      </c>
      <c r="T784" s="242">
        <v>778</v>
      </c>
      <c r="U784" s="242">
        <v>778</v>
      </c>
      <c r="V784" s="242">
        <v>0</v>
      </c>
      <c r="W784" s="207" t="s">
        <v>103</v>
      </c>
      <c r="X784" s="207">
        <v>2015</v>
      </c>
    </row>
    <row r="785" spans="1:24" x14ac:dyDescent="0.3">
      <c r="A785" s="227">
        <v>142</v>
      </c>
      <c r="B785" s="227" t="s">
        <v>142</v>
      </c>
      <c r="C785" s="227">
        <v>313210</v>
      </c>
      <c r="D785" s="227" t="s">
        <v>57</v>
      </c>
      <c r="E785" s="227">
        <v>73</v>
      </c>
      <c r="F785" s="227" t="s">
        <v>53</v>
      </c>
      <c r="G785" s="227" t="s">
        <v>210</v>
      </c>
      <c r="H785" s="227">
        <v>72590099</v>
      </c>
      <c r="I785" s="227">
        <v>72590457</v>
      </c>
      <c r="J785" s="227" t="s">
        <v>211</v>
      </c>
      <c r="K785" s="227" t="s">
        <v>212</v>
      </c>
      <c r="L785" s="227"/>
      <c r="M785" s="256" t="s">
        <v>213</v>
      </c>
      <c r="N785" s="227" t="s">
        <v>98</v>
      </c>
      <c r="O785" s="227" t="s">
        <v>476</v>
      </c>
      <c r="P785" s="227" t="s">
        <v>478</v>
      </c>
      <c r="Q785" s="227">
        <v>1963</v>
      </c>
      <c r="R785" s="233">
        <v>4600</v>
      </c>
      <c r="S785" s="238">
        <v>4600</v>
      </c>
      <c r="T785" s="47">
        <v>10861</v>
      </c>
      <c r="U785" s="47">
        <v>10861</v>
      </c>
      <c r="V785" s="47">
        <v>0</v>
      </c>
      <c r="W785" s="227" t="s">
        <v>103</v>
      </c>
      <c r="X785" s="227">
        <v>2016</v>
      </c>
    </row>
    <row r="786" spans="1:24" x14ac:dyDescent="0.3">
      <c r="A786" s="227">
        <v>145</v>
      </c>
      <c r="B786" s="227" t="s">
        <v>296</v>
      </c>
      <c r="C786" s="227">
        <v>423590</v>
      </c>
      <c r="D786" s="227" t="s">
        <v>140</v>
      </c>
      <c r="E786" s="227">
        <v>74</v>
      </c>
      <c r="F786" s="227" t="s">
        <v>131</v>
      </c>
      <c r="G786" s="227"/>
      <c r="H786" s="227"/>
      <c r="I786" s="227"/>
      <c r="J786" s="227"/>
      <c r="K786" s="227"/>
      <c r="L786" s="227"/>
      <c r="M786" s="227"/>
      <c r="N786" s="227" t="s">
        <v>59</v>
      </c>
      <c r="O786" s="227" t="s">
        <v>476</v>
      </c>
      <c r="P786" s="227" t="s">
        <v>70</v>
      </c>
      <c r="Q786" s="227">
        <v>2003</v>
      </c>
      <c r="R786" s="233">
        <v>4500</v>
      </c>
      <c r="S786" s="238">
        <v>2800</v>
      </c>
      <c r="T786" s="47">
        <v>13560</v>
      </c>
      <c r="U786" s="47">
        <v>13560</v>
      </c>
      <c r="V786" s="47">
        <v>0</v>
      </c>
      <c r="W786" s="227" t="s">
        <v>103</v>
      </c>
      <c r="X786" s="227">
        <v>2016</v>
      </c>
    </row>
    <row r="787" spans="1:24" x14ac:dyDescent="0.3">
      <c r="A787" s="227">
        <v>146</v>
      </c>
      <c r="B787" s="227" t="s">
        <v>297</v>
      </c>
      <c r="C787" s="227">
        <v>456150</v>
      </c>
      <c r="D787" s="227" t="s">
        <v>130</v>
      </c>
      <c r="E787" s="227">
        <v>75</v>
      </c>
      <c r="F787" s="227" t="s">
        <v>131</v>
      </c>
      <c r="G787" s="227"/>
      <c r="H787" s="227"/>
      <c r="I787" s="227"/>
      <c r="J787" s="227"/>
      <c r="K787" s="227"/>
      <c r="L787" s="227"/>
      <c r="M787" s="227"/>
      <c r="N787" s="227" t="s">
        <v>59</v>
      </c>
      <c r="O787" s="227" t="s">
        <v>476</v>
      </c>
      <c r="P787" s="227" t="s">
        <v>70</v>
      </c>
      <c r="Q787" s="227">
        <v>1983</v>
      </c>
      <c r="R787" s="233">
        <v>12500</v>
      </c>
      <c r="S787" s="238">
        <v>5000</v>
      </c>
      <c r="T787" s="47">
        <v>2751</v>
      </c>
      <c r="U787" s="47">
        <v>2751</v>
      </c>
      <c r="V787" s="47">
        <v>0</v>
      </c>
      <c r="W787" s="227" t="s">
        <v>103</v>
      </c>
      <c r="X787" s="227">
        <v>2016</v>
      </c>
    </row>
    <row r="788" spans="1:24" x14ac:dyDescent="0.3">
      <c r="A788" s="227">
        <v>159</v>
      </c>
      <c r="B788" s="227" t="s">
        <v>306</v>
      </c>
      <c r="C788" s="227">
        <v>729800</v>
      </c>
      <c r="D788" s="227" t="s">
        <v>99</v>
      </c>
      <c r="E788" s="227">
        <v>86</v>
      </c>
      <c r="F788" s="227" t="s">
        <v>89</v>
      </c>
      <c r="G788" s="227"/>
      <c r="H788" s="227">
        <v>70728710</v>
      </c>
      <c r="I788" s="227"/>
      <c r="J788" s="227" t="s">
        <v>188</v>
      </c>
      <c r="K788" s="227"/>
      <c r="L788" s="227">
        <v>97525901</v>
      </c>
      <c r="M788" s="260" t="s">
        <v>190</v>
      </c>
      <c r="N788" s="227" t="s">
        <v>50</v>
      </c>
      <c r="O788" s="227" t="s">
        <v>476</v>
      </c>
      <c r="P788" s="227" t="s">
        <v>478</v>
      </c>
      <c r="Q788" s="227">
        <v>1985</v>
      </c>
      <c r="R788" s="233">
        <v>10000</v>
      </c>
      <c r="S788" s="238">
        <v>10000</v>
      </c>
      <c r="T788" s="47">
        <f>SUM(T776:T780)</f>
        <v>25088.5</v>
      </c>
      <c r="U788" s="47">
        <v>64861.517999999996</v>
      </c>
      <c r="V788" s="47">
        <v>0</v>
      </c>
      <c r="W788" s="227" t="s">
        <v>103</v>
      </c>
      <c r="X788" s="227">
        <v>2016</v>
      </c>
    </row>
    <row r="789" spans="1:24" x14ac:dyDescent="0.3">
      <c r="A789" s="227">
        <v>184</v>
      </c>
      <c r="B789" s="227" t="s">
        <v>124</v>
      </c>
      <c r="C789" s="227">
        <v>877600</v>
      </c>
      <c r="D789" s="227" t="s">
        <v>32</v>
      </c>
      <c r="E789" s="227">
        <v>65</v>
      </c>
      <c r="F789" s="227" t="s">
        <v>33</v>
      </c>
      <c r="G789" s="227"/>
      <c r="H789" s="227"/>
      <c r="I789" s="227"/>
      <c r="J789" s="227"/>
      <c r="K789" s="227"/>
      <c r="L789" s="227"/>
      <c r="M789" s="227"/>
      <c r="N789" s="227" t="s">
        <v>50</v>
      </c>
      <c r="O789" s="227" t="s">
        <v>476</v>
      </c>
      <c r="P789" s="227" t="s">
        <v>45</v>
      </c>
      <c r="Q789" s="227">
        <v>1960</v>
      </c>
      <c r="R789" s="233">
        <v>2250</v>
      </c>
      <c r="S789" s="238">
        <v>2000</v>
      </c>
      <c r="T789" s="47">
        <v>838.26</v>
      </c>
      <c r="U789" s="47">
        <v>838.26</v>
      </c>
      <c r="V789" s="47">
        <v>0</v>
      </c>
      <c r="W789" s="227" t="s">
        <v>103</v>
      </c>
      <c r="X789" s="227">
        <v>2016</v>
      </c>
    </row>
    <row r="790" spans="1:24" x14ac:dyDescent="0.3">
      <c r="A790" s="227">
        <v>207</v>
      </c>
      <c r="B790" s="43" t="s">
        <v>288</v>
      </c>
      <c r="C790" s="43">
        <v>311192</v>
      </c>
      <c r="D790" s="43" t="s">
        <v>57</v>
      </c>
      <c r="E790" s="43">
        <v>73</v>
      </c>
      <c r="F790" s="43" t="s">
        <v>53</v>
      </c>
      <c r="G790" s="43"/>
      <c r="H790" s="43"/>
      <c r="I790" s="43"/>
      <c r="J790" s="43" t="s">
        <v>345</v>
      </c>
      <c r="K790" s="43"/>
      <c r="L790" s="43">
        <v>97795265</v>
      </c>
      <c r="M790" s="43" t="s">
        <v>396</v>
      </c>
      <c r="N790" s="43" t="s">
        <v>59</v>
      </c>
      <c r="O790" s="43" t="s">
        <v>476</v>
      </c>
      <c r="P790" s="229" t="s">
        <v>478</v>
      </c>
      <c r="Q790" s="43">
        <v>2014</v>
      </c>
      <c r="R790" s="43">
        <v>11000</v>
      </c>
      <c r="S790" s="237">
        <v>5000</v>
      </c>
      <c r="T790" s="43">
        <v>21964.799999999999</v>
      </c>
      <c r="U790" s="43">
        <v>21964.799999999999</v>
      </c>
      <c r="V790" s="43">
        <v>0</v>
      </c>
      <c r="W790" s="43" t="s">
        <v>103</v>
      </c>
      <c r="X790" s="43">
        <v>2017</v>
      </c>
    </row>
    <row r="791" spans="1:24" x14ac:dyDescent="0.3">
      <c r="A791" s="227">
        <v>208</v>
      </c>
      <c r="B791" s="43" t="s">
        <v>289</v>
      </c>
      <c r="C791" s="43">
        <v>313210</v>
      </c>
      <c r="D791" s="43" t="s">
        <v>57</v>
      </c>
      <c r="E791" s="43">
        <v>73</v>
      </c>
      <c r="F791" s="43" t="s">
        <v>53</v>
      </c>
      <c r="G791" s="43"/>
      <c r="H791" s="43">
        <v>72590099</v>
      </c>
      <c r="I791" s="43"/>
      <c r="J791" s="43" t="s">
        <v>346</v>
      </c>
      <c r="K791" s="43"/>
      <c r="L791" s="43">
        <v>92664147</v>
      </c>
      <c r="M791" s="43" t="s">
        <v>335</v>
      </c>
      <c r="N791" s="43" t="s">
        <v>98</v>
      </c>
      <c r="O791" s="43" t="s">
        <v>476</v>
      </c>
      <c r="P791" s="229" t="s">
        <v>478</v>
      </c>
      <c r="Q791" s="43">
        <v>1963</v>
      </c>
      <c r="R791" s="43">
        <v>3300</v>
      </c>
      <c r="S791" s="237">
        <v>2900</v>
      </c>
      <c r="T791" s="43">
        <v>10939</v>
      </c>
      <c r="U791" s="43">
        <v>10939</v>
      </c>
      <c r="V791" s="43">
        <v>0</v>
      </c>
      <c r="W791" s="43" t="s">
        <v>103</v>
      </c>
      <c r="X791" s="43">
        <v>2017</v>
      </c>
    </row>
    <row r="792" spans="1:24" x14ac:dyDescent="0.3">
      <c r="A792" s="227">
        <v>214</v>
      </c>
      <c r="B792" s="43" t="s">
        <v>296</v>
      </c>
      <c r="C792" s="43">
        <v>423590</v>
      </c>
      <c r="D792" s="43" t="s">
        <v>140</v>
      </c>
      <c r="E792" s="43">
        <v>74</v>
      </c>
      <c r="F792" s="43" t="s">
        <v>131</v>
      </c>
      <c r="G792" s="43"/>
      <c r="H792" s="43">
        <v>78451655</v>
      </c>
      <c r="I792" s="43"/>
      <c r="J792" s="43" t="s">
        <v>353</v>
      </c>
      <c r="K792" s="43"/>
      <c r="L792" s="43">
        <v>97822757</v>
      </c>
      <c r="M792" s="43" t="s">
        <v>403</v>
      </c>
      <c r="N792" s="43" t="s">
        <v>59</v>
      </c>
      <c r="O792" s="43" t="s">
        <v>476</v>
      </c>
      <c r="P792" s="229" t="s">
        <v>478</v>
      </c>
      <c r="Q792" s="43">
        <v>2003</v>
      </c>
      <c r="R792" s="43">
        <v>4500</v>
      </c>
      <c r="S792" s="237">
        <v>2300</v>
      </c>
      <c r="T792" s="43">
        <v>13530</v>
      </c>
      <c r="U792" s="43">
        <v>13530</v>
      </c>
      <c r="V792" s="43">
        <v>0</v>
      </c>
      <c r="W792" s="43" t="s">
        <v>103</v>
      </c>
      <c r="X792" s="43">
        <v>2017</v>
      </c>
    </row>
    <row r="793" spans="1:24" x14ac:dyDescent="0.3">
      <c r="A793" s="227">
        <v>215</v>
      </c>
      <c r="B793" s="43" t="s">
        <v>297</v>
      </c>
      <c r="C793" s="43">
        <v>456150</v>
      </c>
      <c r="D793" s="43" t="s">
        <v>130</v>
      </c>
      <c r="E793" s="43">
        <v>75</v>
      </c>
      <c r="F793" s="43" t="s">
        <v>131</v>
      </c>
      <c r="G793" s="43"/>
      <c r="H793" s="43">
        <v>71320627</v>
      </c>
      <c r="I793" s="43"/>
      <c r="J793" s="43" t="s">
        <v>354</v>
      </c>
      <c r="K793" s="43"/>
      <c r="L793" s="43">
        <v>98748972</v>
      </c>
      <c r="M793" s="43" t="s">
        <v>336</v>
      </c>
      <c r="N793" s="43" t="s">
        <v>59</v>
      </c>
      <c r="O793" s="43" t="s">
        <v>476</v>
      </c>
      <c r="P793" s="229" t="s">
        <v>478</v>
      </c>
      <c r="Q793" s="43">
        <v>1983</v>
      </c>
      <c r="R793" s="43">
        <v>12500</v>
      </c>
      <c r="S793" s="237">
        <v>5000</v>
      </c>
      <c r="T793" s="43">
        <v>4131</v>
      </c>
      <c r="U793" s="43">
        <v>4131</v>
      </c>
      <c r="V793" s="43">
        <v>0</v>
      </c>
      <c r="W793" s="43" t="s">
        <v>103</v>
      </c>
      <c r="X793" s="43">
        <v>2017</v>
      </c>
    </row>
    <row r="794" spans="1:24" x14ac:dyDescent="0.3">
      <c r="A794" s="227">
        <v>229</v>
      </c>
      <c r="B794" s="43" t="s">
        <v>306</v>
      </c>
      <c r="C794" s="43">
        <v>729800</v>
      </c>
      <c r="D794" s="43" t="s">
        <v>99</v>
      </c>
      <c r="E794" s="43">
        <v>86</v>
      </c>
      <c r="F794" s="43" t="s">
        <v>89</v>
      </c>
      <c r="G794" s="43"/>
      <c r="H794" s="43">
        <v>70728710</v>
      </c>
      <c r="I794" s="43"/>
      <c r="J794" s="43" t="s">
        <v>188</v>
      </c>
      <c r="K794" s="43"/>
      <c r="L794" s="43">
        <v>97525901</v>
      </c>
      <c r="M794" s="43" t="s">
        <v>190</v>
      </c>
      <c r="N794" s="43" t="s">
        <v>50</v>
      </c>
      <c r="O794" s="43" t="s">
        <v>476</v>
      </c>
      <c r="P794" s="229" t="s">
        <v>478</v>
      </c>
      <c r="Q794" s="43">
        <v>1985</v>
      </c>
      <c r="R794" s="43">
        <v>10000</v>
      </c>
      <c r="S794" s="237">
        <v>10000</v>
      </c>
      <c r="T794" s="43">
        <v>10050</v>
      </c>
      <c r="U794" s="43">
        <v>10050</v>
      </c>
      <c r="V794" s="43">
        <v>0</v>
      </c>
      <c r="W794" s="43" t="s">
        <v>103</v>
      </c>
      <c r="X794" s="43">
        <v>2017</v>
      </c>
    </row>
    <row r="795" spans="1:24" x14ac:dyDescent="0.3">
      <c r="A795" s="227">
        <v>257</v>
      </c>
      <c r="B795" s="43" t="s">
        <v>321</v>
      </c>
      <c r="C795" s="43">
        <v>877600</v>
      </c>
      <c r="D795" s="43" t="s">
        <v>32</v>
      </c>
      <c r="E795" s="43">
        <v>65</v>
      </c>
      <c r="F795" s="43" t="s">
        <v>33</v>
      </c>
      <c r="G795" s="43"/>
      <c r="H795" s="43">
        <v>74295453</v>
      </c>
      <c r="I795" s="43"/>
      <c r="J795" s="43" t="s">
        <v>379</v>
      </c>
      <c r="K795" s="43"/>
      <c r="L795" s="43">
        <v>21149564</v>
      </c>
      <c r="M795" s="43" t="s">
        <v>425</v>
      </c>
      <c r="N795" s="43" t="s">
        <v>50</v>
      </c>
      <c r="O795" s="43" t="s">
        <v>476</v>
      </c>
      <c r="P795" s="229" t="s">
        <v>45</v>
      </c>
      <c r="Q795" s="43"/>
      <c r="R795" s="43">
        <v>1640</v>
      </c>
      <c r="S795" s="237">
        <v>820</v>
      </c>
      <c r="T795" s="43">
        <v>843</v>
      </c>
      <c r="U795" s="43">
        <v>843</v>
      </c>
      <c r="V795" s="43">
        <v>0</v>
      </c>
      <c r="W795" s="43" t="s">
        <v>103</v>
      </c>
      <c r="X795" s="43">
        <v>2017</v>
      </c>
    </row>
    <row r="796" spans="1:24" x14ac:dyDescent="0.3">
      <c r="A796" s="227">
        <v>285</v>
      </c>
      <c r="B796" s="90" t="s">
        <v>288</v>
      </c>
      <c r="C796" s="90">
        <v>311192</v>
      </c>
      <c r="D796" s="90" t="s">
        <v>57</v>
      </c>
      <c r="E796" s="90">
        <v>73</v>
      </c>
      <c r="F796" s="90" t="s">
        <v>53</v>
      </c>
      <c r="G796" s="90"/>
      <c r="H796" s="90"/>
      <c r="I796" s="90"/>
      <c r="J796" s="90" t="s">
        <v>345</v>
      </c>
      <c r="K796" s="90"/>
      <c r="L796" s="90">
        <v>97795265</v>
      </c>
      <c r="M796" s="90" t="s">
        <v>396</v>
      </c>
      <c r="N796" s="90" t="s">
        <v>59</v>
      </c>
      <c r="O796" s="90" t="s">
        <v>476</v>
      </c>
      <c r="P796" s="228" t="s">
        <v>478</v>
      </c>
      <c r="Q796" s="231">
        <v>2014</v>
      </c>
      <c r="R796" s="90">
        <v>11000</v>
      </c>
      <c r="S796" s="236">
        <v>5000</v>
      </c>
      <c r="T796" s="241">
        <v>20556.8</v>
      </c>
      <c r="U796" s="244">
        <v>20556.8</v>
      </c>
      <c r="V796" s="244">
        <f t="shared" ref="V796:V801" si="2">+T796-U796</f>
        <v>0</v>
      </c>
      <c r="W796" s="90" t="s">
        <v>103</v>
      </c>
      <c r="X796" s="90">
        <v>2018</v>
      </c>
    </row>
    <row r="797" spans="1:24" x14ac:dyDescent="0.3">
      <c r="A797" s="227">
        <v>286</v>
      </c>
      <c r="B797" s="90" t="s">
        <v>289</v>
      </c>
      <c r="C797" s="90">
        <v>313210</v>
      </c>
      <c r="D797" s="90" t="s">
        <v>57</v>
      </c>
      <c r="E797" s="90">
        <v>73</v>
      </c>
      <c r="F797" s="90" t="s">
        <v>53</v>
      </c>
      <c r="G797" s="90"/>
      <c r="H797" s="90">
        <v>72590099</v>
      </c>
      <c r="I797" s="90"/>
      <c r="J797" s="90" t="s">
        <v>346</v>
      </c>
      <c r="K797" s="90"/>
      <c r="L797" s="90">
        <v>92664147</v>
      </c>
      <c r="M797" s="90" t="s">
        <v>335</v>
      </c>
      <c r="N797" s="90" t="s">
        <v>98</v>
      </c>
      <c r="O797" s="90" t="s">
        <v>476</v>
      </c>
      <c r="P797" s="228" t="s">
        <v>478</v>
      </c>
      <c r="Q797" s="231">
        <v>1963</v>
      </c>
      <c r="R797" s="90">
        <v>3300</v>
      </c>
      <c r="S797" s="236">
        <v>2900</v>
      </c>
      <c r="T797" s="241">
        <v>10664</v>
      </c>
      <c r="U797" s="244">
        <v>10664</v>
      </c>
      <c r="V797" s="244">
        <f t="shared" si="2"/>
        <v>0</v>
      </c>
      <c r="W797" s="90" t="s">
        <v>103</v>
      </c>
      <c r="X797" s="90">
        <v>2018</v>
      </c>
    </row>
    <row r="798" spans="1:24" x14ac:dyDescent="0.3">
      <c r="A798" s="227">
        <v>293</v>
      </c>
      <c r="B798" s="90" t="s">
        <v>296</v>
      </c>
      <c r="C798" s="90">
        <v>423590</v>
      </c>
      <c r="D798" s="90" t="s">
        <v>140</v>
      </c>
      <c r="E798" s="90">
        <v>74</v>
      </c>
      <c r="F798" s="90" t="s">
        <v>131</v>
      </c>
      <c r="G798" s="90"/>
      <c r="H798" s="90">
        <v>78451655</v>
      </c>
      <c r="I798" s="90"/>
      <c r="J798" s="90" t="s">
        <v>353</v>
      </c>
      <c r="K798" s="90"/>
      <c r="L798" s="90">
        <v>97822757</v>
      </c>
      <c r="M798" s="90" t="s">
        <v>403</v>
      </c>
      <c r="N798" s="90" t="s">
        <v>59</v>
      </c>
      <c r="O798" s="90" t="s">
        <v>476</v>
      </c>
      <c r="P798" s="228" t="s">
        <v>478</v>
      </c>
      <c r="Q798" s="231">
        <v>2003</v>
      </c>
      <c r="R798" s="90">
        <v>4500</v>
      </c>
      <c r="S798" s="236">
        <v>2300</v>
      </c>
      <c r="T798" s="241">
        <v>13948</v>
      </c>
      <c r="U798" s="244">
        <v>13948</v>
      </c>
      <c r="V798" s="244">
        <f t="shared" si="2"/>
        <v>0</v>
      </c>
      <c r="W798" s="90" t="s">
        <v>103</v>
      </c>
      <c r="X798" s="90">
        <v>2018</v>
      </c>
    </row>
    <row r="799" spans="1:24" x14ac:dyDescent="0.3">
      <c r="A799" s="227">
        <v>294</v>
      </c>
      <c r="B799" s="90" t="s">
        <v>297</v>
      </c>
      <c r="C799" s="90">
        <v>456150</v>
      </c>
      <c r="D799" s="90" t="s">
        <v>130</v>
      </c>
      <c r="E799" s="90">
        <v>75</v>
      </c>
      <c r="F799" s="90" t="s">
        <v>131</v>
      </c>
      <c r="G799" s="90"/>
      <c r="H799" s="90">
        <v>71320627</v>
      </c>
      <c r="I799" s="90"/>
      <c r="J799" s="90" t="s">
        <v>354</v>
      </c>
      <c r="K799" s="90"/>
      <c r="L799" s="90">
        <v>98748972</v>
      </c>
      <c r="M799" s="90" t="s">
        <v>336</v>
      </c>
      <c r="N799" s="90" t="s">
        <v>59</v>
      </c>
      <c r="O799" s="90" t="s">
        <v>476</v>
      </c>
      <c r="P799" s="228" t="s">
        <v>478</v>
      </c>
      <c r="Q799" s="231">
        <v>1983</v>
      </c>
      <c r="R799" s="90">
        <v>12500</v>
      </c>
      <c r="S799" s="236">
        <v>5000</v>
      </c>
      <c r="T799" s="241">
        <v>2405</v>
      </c>
      <c r="U799" s="244">
        <v>2405</v>
      </c>
      <c r="V799" s="244">
        <f t="shared" si="2"/>
        <v>0</v>
      </c>
      <c r="W799" s="90" t="s">
        <v>103</v>
      </c>
      <c r="X799" s="90">
        <v>2018</v>
      </c>
    </row>
    <row r="800" spans="1:24" x14ac:dyDescent="0.3">
      <c r="A800" s="227">
        <v>310</v>
      </c>
      <c r="B800" s="90" t="s">
        <v>306</v>
      </c>
      <c r="C800" s="90">
        <v>729800</v>
      </c>
      <c r="D800" s="90" t="s">
        <v>99</v>
      </c>
      <c r="E800" s="90">
        <v>86</v>
      </c>
      <c r="F800" s="90" t="s">
        <v>89</v>
      </c>
      <c r="G800" s="90"/>
      <c r="H800" s="90">
        <v>70728710</v>
      </c>
      <c r="I800" s="90"/>
      <c r="J800" s="90" t="s">
        <v>188</v>
      </c>
      <c r="K800" s="90"/>
      <c r="L800" s="90">
        <v>97525901</v>
      </c>
      <c r="M800" s="90" t="s">
        <v>190</v>
      </c>
      <c r="N800" s="90" t="s">
        <v>50</v>
      </c>
      <c r="O800" s="90" t="s">
        <v>476</v>
      </c>
      <c r="P800" s="228" t="s">
        <v>478</v>
      </c>
      <c r="Q800" s="231">
        <v>1985</v>
      </c>
      <c r="R800" s="90">
        <v>10000</v>
      </c>
      <c r="S800" s="236">
        <v>10000</v>
      </c>
      <c r="T800" s="241">
        <v>10050</v>
      </c>
      <c r="U800" s="244">
        <v>10050</v>
      </c>
      <c r="V800" s="244">
        <f t="shared" si="2"/>
        <v>0</v>
      </c>
      <c r="W800" s="90" t="s">
        <v>103</v>
      </c>
      <c r="X800" s="90">
        <v>2018</v>
      </c>
    </row>
    <row r="801" spans="1:24" x14ac:dyDescent="0.3">
      <c r="A801" s="227">
        <v>340</v>
      </c>
      <c r="B801" s="90" t="s">
        <v>321</v>
      </c>
      <c r="C801" s="90">
        <v>877600</v>
      </c>
      <c r="D801" s="90" t="s">
        <v>32</v>
      </c>
      <c r="E801" s="90">
        <v>65</v>
      </c>
      <c r="F801" s="90" t="s">
        <v>33</v>
      </c>
      <c r="G801" s="90"/>
      <c r="H801" s="90">
        <v>74295453</v>
      </c>
      <c r="I801" s="90"/>
      <c r="J801" s="90" t="s">
        <v>379</v>
      </c>
      <c r="K801" s="90"/>
      <c r="L801" s="90">
        <v>21149564</v>
      </c>
      <c r="M801" s="90" t="s">
        <v>425</v>
      </c>
      <c r="N801" s="90" t="s">
        <v>50</v>
      </c>
      <c r="O801" s="90" t="s">
        <v>476</v>
      </c>
      <c r="P801" s="228" t="s">
        <v>45</v>
      </c>
      <c r="Q801" s="231"/>
      <c r="R801" s="90">
        <v>1640</v>
      </c>
      <c r="S801" s="236">
        <v>820</v>
      </c>
      <c r="T801" s="241">
        <v>836</v>
      </c>
      <c r="U801" s="244">
        <v>836</v>
      </c>
      <c r="V801" s="244">
        <f t="shared" si="2"/>
        <v>0</v>
      </c>
      <c r="W801" s="90" t="s">
        <v>103</v>
      </c>
      <c r="X801" s="90">
        <v>2018</v>
      </c>
    </row>
    <row r="802" spans="1:24" x14ac:dyDescent="0.3">
      <c r="A802">
        <v>1</v>
      </c>
      <c r="B802" t="s">
        <v>475</v>
      </c>
      <c r="C802">
        <v>311192</v>
      </c>
      <c r="D802" t="s">
        <v>57</v>
      </c>
      <c r="E802">
        <v>73</v>
      </c>
      <c r="F802" t="s">
        <v>53</v>
      </c>
      <c r="N802" t="s">
        <v>59</v>
      </c>
      <c r="O802" t="s">
        <v>476</v>
      </c>
      <c r="P802" t="s">
        <v>70</v>
      </c>
      <c r="Q802" s="89">
        <v>2015</v>
      </c>
      <c r="R802" s="102">
        <v>11000</v>
      </c>
      <c r="S802" s="103">
        <v>5000</v>
      </c>
      <c r="T802">
        <v>6540</v>
      </c>
      <c r="U802">
        <v>6540</v>
      </c>
      <c r="V802" s="30">
        <v>0</v>
      </c>
      <c r="W802" s="30" t="s">
        <v>451</v>
      </c>
      <c r="X802" s="30">
        <v>2019</v>
      </c>
    </row>
    <row r="803" spans="1:24" x14ac:dyDescent="0.3">
      <c r="A803">
        <v>5</v>
      </c>
      <c r="B803" t="s">
        <v>480</v>
      </c>
      <c r="C803">
        <v>303010</v>
      </c>
      <c r="D803" t="s">
        <v>52</v>
      </c>
      <c r="E803">
        <v>71</v>
      </c>
      <c r="F803" t="s">
        <v>53</v>
      </c>
      <c r="N803" t="s">
        <v>55</v>
      </c>
      <c r="O803" t="s">
        <v>476</v>
      </c>
      <c r="P803" t="s">
        <v>70</v>
      </c>
      <c r="Q803" s="89">
        <v>2008</v>
      </c>
      <c r="R803" s="102">
        <v>8000</v>
      </c>
      <c r="S803" s="103">
        <v>5500</v>
      </c>
      <c r="T803">
        <v>48571</v>
      </c>
      <c r="U803">
        <v>48571</v>
      </c>
      <c r="V803" s="30">
        <v>0</v>
      </c>
      <c r="W803" t="s">
        <v>451</v>
      </c>
      <c r="X803">
        <v>2019</v>
      </c>
    </row>
    <row r="804" spans="1:24" x14ac:dyDescent="0.3">
      <c r="A804">
        <v>12</v>
      </c>
      <c r="B804" t="s">
        <v>289</v>
      </c>
      <c r="C804">
        <v>313210</v>
      </c>
      <c r="D804" t="s">
        <v>57</v>
      </c>
      <c r="E804">
        <v>73</v>
      </c>
      <c r="F804" t="s">
        <v>53</v>
      </c>
      <c r="N804" t="s">
        <v>55</v>
      </c>
      <c r="O804" t="s">
        <v>476</v>
      </c>
      <c r="P804" t="s">
        <v>70</v>
      </c>
      <c r="Q804" s="89">
        <v>2011</v>
      </c>
      <c r="R804" s="102">
        <v>3300</v>
      </c>
      <c r="S804" s="103">
        <v>2900</v>
      </c>
      <c r="T804">
        <v>3409</v>
      </c>
      <c r="U804">
        <v>3409</v>
      </c>
      <c r="V804" s="30">
        <v>0</v>
      </c>
      <c r="W804" t="s">
        <v>451</v>
      </c>
      <c r="X804">
        <v>2019</v>
      </c>
    </row>
    <row r="805" spans="1:24" x14ac:dyDescent="0.3">
      <c r="A805">
        <v>30</v>
      </c>
      <c r="B805" t="s">
        <v>498</v>
      </c>
      <c r="C805">
        <v>423590</v>
      </c>
      <c r="D805" t="s">
        <v>497</v>
      </c>
      <c r="E805">
        <v>74</v>
      </c>
      <c r="F805" t="s">
        <v>131</v>
      </c>
      <c r="N805" t="s">
        <v>59</v>
      </c>
      <c r="O805" t="s">
        <v>476</v>
      </c>
      <c r="P805" t="s">
        <v>70</v>
      </c>
      <c r="Q805" s="89">
        <v>2003</v>
      </c>
      <c r="R805" s="102">
        <v>4500</v>
      </c>
      <c r="S805" s="103">
        <v>2800</v>
      </c>
      <c r="T805">
        <v>16075</v>
      </c>
      <c r="U805">
        <v>16075</v>
      </c>
      <c r="V805" s="30">
        <v>0</v>
      </c>
      <c r="W805" t="s">
        <v>451</v>
      </c>
      <c r="X805">
        <v>2019</v>
      </c>
    </row>
    <row r="806" spans="1:24" x14ac:dyDescent="0.3">
      <c r="A806">
        <v>38</v>
      </c>
      <c r="B806" t="s">
        <v>499</v>
      </c>
      <c r="C806">
        <v>456100</v>
      </c>
      <c r="D806" t="s">
        <v>500</v>
      </c>
      <c r="F806" t="s">
        <v>131</v>
      </c>
      <c r="N806" t="s">
        <v>59</v>
      </c>
      <c r="O806" t="s">
        <v>476</v>
      </c>
      <c r="P806" t="s">
        <v>70</v>
      </c>
      <c r="Q806" s="89">
        <v>2009</v>
      </c>
      <c r="R806" s="102">
        <v>4500</v>
      </c>
      <c r="S806" s="103">
        <v>3200</v>
      </c>
      <c r="T806">
        <v>2304</v>
      </c>
      <c r="U806">
        <v>2304</v>
      </c>
      <c r="V806" s="30">
        <v>0</v>
      </c>
      <c r="W806" t="s">
        <v>451</v>
      </c>
      <c r="X806">
        <v>2019</v>
      </c>
    </row>
    <row r="807" spans="1:24" x14ac:dyDescent="0.3">
      <c r="A807">
        <v>39</v>
      </c>
      <c r="B807" t="s">
        <v>499</v>
      </c>
      <c r="C807">
        <v>456101</v>
      </c>
      <c r="D807" t="s">
        <v>500</v>
      </c>
      <c r="F807" t="s">
        <v>131</v>
      </c>
      <c r="N807" t="s">
        <v>59</v>
      </c>
      <c r="O807" t="s">
        <v>476</v>
      </c>
      <c r="P807" t="s">
        <v>70</v>
      </c>
      <c r="Q807" s="89">
        <v>2009</v>
      </c>
      <c r="R807" s="102">
        <v>4500</v>
      </c>
      <c r="S807" s="103">
        <v>3200</v>
      </c>
      <c r="T807">
        <v>1959</v>
      </c>
      <c r="U807">
        <v>1959</v>
      </c>
      <c r="V807" s="30">
        <v>0</v>
      </c>
      <c r="W807" t="s">
        <v>451</v>
      </c>
      <c r="X807">
        <v>2019</v>
      </c>
    </row>
    <row r="808" spans="1:24" x14ac:dyDescent="0.3">
      <c r="A808">
        <v>77</v>
      </c>
      <c r="B808" t="s">
        <v>523</v>
      </c>
      <c r="C808">
        <v>549998</v>
      </c>
      <c r="D808" t="s">
        <v>518</v>
      </c>
      <c r="F808" t="s">
        <v>64</v>
      </c>
      <c r="N808" t="s">
        <v>73</v>
      </c>
      <c r="O808" t="s">
        <v>476</v>
      </c>
      <c r="P808" t="s">
        <v>45</v>
      </c>
      <c r="Q808" s="89">
        <v>2019</v>
      </c>
      <c r="R808" s="102">
        <v>4000</v>
      </c>
      <c r="S808" s="103">
        <v>3750</v>
      </c>
      <c r="T808">
        <v>10902</v>
      </c>
      <c r="U808">
        <v>10902</v>
      </c>
      <c r="V808" s="30">
        <v>0</v>
      </c>
      <c r="W808" t="s">
        <v>451</v>
      </c>
      <c r="X808">
        <v>2019</v>
      </c>
    </row>
    <row r="809" spans="1:24" x14ac:dyDescent="0.3">
      <c r="A809">
        <v>93</v>
      </c>
      <c r="B809" t="s">
        <v>306</v>
      </c>
      <c r="C809">
        <v>700890</v>
      </c>
      <c r="D809" t="s">
        <v>533</v>
      </c>
      <c r="F809" t="s">
        <v>64</v>
      </c>
      <c r="N809" t="s">
        <v>98</v>
      </c>
      <c r="O809" t="s">
        <v>476</v>
      </c>
      <c r="P809" t="s">
        <v>478</v>
      </c>
      <c r="Q809" s="89">
        <v>2018</v>
      </c>
      <c r="R809" s="102">
        <v>1500</v>
      </c>
      <c r="S809" s="103">
        <v>1500</v>
      </c>
      <c r="T809">
        <v>47.7</v>
      </c>
      <c r="U809">
        <v>47.7</v>
      </c>
      <c r="V809" s="30">
        <v>0</v>
      </c>
      <c r="W809" t="s">
        <v>451</v>
      </c>
      <c r="X809">
        <v>2019</v>
      </c>
    </row>
    <row r="810" spans="1:24" x14ac:dyDescent="0.3">
      <c r="A810">
        <v>167</v>
      </c>
      <c r="B810" t="s">
        <v>124</v>
      </c>
      <c r="C810">
        <v>877600</v>
      </c>
      <c r="D810" t="s">
        <v>574</v>
      </c>
      <c r="E810">
        <v>65</v>
      </c>
      <c r="F810" t="s">
        <v>33</v>
      </c>
      <c r="N810" t="s">
        <v>98</v>
      </c>
      <c r="O810" t="s">
        <v>476</v>
      </c>
      <c r="P810" t="s">
        <v>45</v>
      </c>
      <c r="Q810" s="89">
        <v>2018</v>
      </c>
      <c r="R810" s="102">
        <v>1500</v>
      </c>
      <c r="S810" s="103">
        <v>1500</v>
      </c>
      <c r="T810">
        <v>677.4</v>
      </c>
      <c r="U810">
        <v>677.4</v>
      </c>
      <c r="V810" s="30">
        <v>0</v>
      </c>
      <c r="W810" t="s">
        <v>451</v>
      </c>
      <c r="X810">
        <v>2019</v>
      </c>
    </row>
    <row r="811" spans="1:24" x14ac:dyDescent="0.3">
      <c r="A811">
        <v>168</v>
      </c>
      <c r="B811" t="s">
        <v>124</v>
      </c>
      <c r="C811">
        <v>877600</v>
      </c>
      <c r="D811" t="s">
        <v>574</v>
      </c>
      <c r="E811">
        <v>65</v>
      </c>
      <c r="F811" t="s">
        <v>33</v>
      </c>
      <c r="N811" t="s">
        <v>98</v>
      </c>
      <c r="O811" t="s">
        <v>476</v>
      </c>
      <c r="P811" t="s">
        <v>45</v>
      </c>
      <c r="Q811" s="89">
        <v>2018</v>
      </c>
      <c r="R811" s="102">
        <v>500</v>
      </c>
      <c r="S811" s="103">
        <v>500</v>
      </c>
      <c r="T811">
        <v>324</v>
      </c>
      <c r="U811">
        <v>324</v>
      </c>
      <c r="V811" s="30">
        <v>0</v>
      </c>
      <c r="W811" t="s">
        <v>451</v>
      </c>
      <c r="X811">
        <v>2019</v>
      </c>
    </row>
    <row r="812" spans="1:24" x14ac:dyDescent="0.3">
      <c r="A812">
        <v>169</v>
      </c>
      <c r="B812" t="s">
        <v>579</v>
      </c>
      <c r="C812">
        <v>877600</v>
      </c>
      <c r="D812" t="s">
        <v>574</v>
      </c>
      <c r="E812">
        <v>65</v>
      </c>
      <c r="F812" t="s">
        <v>33</v>
      </c>
      <c r="N812" t="s">
        <v>98</v>
      </c>
      <c r="O812" t="s">
        <v>476</v>
      </c>
      <c r="P812" t="s">
        <v>45</v>
      </c>
      <c r="Q812" s="89">
        <v>2013</v>
      </c>
      <c r="R812" s="102">
        <v>400</v>
      </c>
      <c r="S812" s="103">
        <v>400</v>
      </c>
      <c r="T812">
        <v>350.42</v>
      </c>
      <c r="U812">
        <v>350.42</v>
      </c>
      <c r="V812" s="30">
        <v>0</v>
      </c>
      <c r="W812" t="s">
        <v>451</v>
      </c>
      <c r="X812">
        <v>2019</v>
      </c>
    </row>
    <row r="813" spans="1:24" x14ac:dyDescent="0.3">
      <c r="A813">
        <v>225</v>
      </c>
      <c r="B813" t="s">
        <v>618</v>
      </c>
      <c r="C813">
        <v>874120</v>
      </c>
      <c r="D813" t="s">
        <v>574</v>
      </c>
      <c r="E813">
        <v>65</v>
      </c>
      <c r="F813" t="s">
        <v>33</v>
      </c>
      <c r="N813" t="s">
        <v>98</v>
      </c>
      <c r="O813" t="s">
        <v>476</v>
      </c>
      <c r="P813" t="s">
        <v>478</v>
      </c>
      <c r="Q813" s="89">
        <v>2017</v>
      </c>
      <c r="R813" s="102">
        <v>60000</v>
      </c>
      <c r="S813" s="103">
        <v>14000</v>
      </c>
      <c r="T813">
        <v>113800</v>
      </c>
      <c r="U813">
        <v>113800</v>
      </c>
      <c r="V813" s="30">
        <v>0</v>
      </c>
      <c r="W813" t="s">
        <v>451</v>
      </c>
      <c r="X813">
        <v>2019</v>
      </c>
    </row>
    <row r="814" spans="1:24" x14ac:dyDescent="0.3">
      <c r="A814">
        <v>226</v>
      </c>
      <c r="B814" t="s">
        <v>619</v>
      </c>
      <c r="C814">
        <v>874131</v>
      </c>
      <c r="D814" t="s">
        <v>574</v>
      </c>
      <c r="E814">
        <v>65</v>
      </c>
      <c r="F814" t="s">
        <v>33</v>
      </c>
      <c r="N814" t="s">
        <v>98</v>
      </c>
      <c r="O814" t="s">
        <v>476</v>
      </c>
      <c r="P814" t="s">
        <v>478</v>
      </c>
      <c r="Q814" s="89">
        <v>2019</v>
      </c>
      <c r="R814" s="102">
        <v>32000</v>
      </c>
      <c r="S814" s="103">
        <v>8500</v>
      </c>
      <c r="T814">
        <v>35700</v>
      </c>
      <c r="U814">
        <v>35700</v>
      </c>
      <c r="V814" s="30">
        <v>0</v>
      </c>
      <c r="W814" t="s">
        <v>451</v>
      </c>
      <c r="X814">
        <v>2019</v>
      </c>
    </row>
    <row r="815" spans="1:24" x14ac:dyDescent="0.3">
      <c r="A815">
        <v>243</v>
      </c>
      <c r="B815" t="s">
        <v>626</v>
      </c>
      <c r="C815">
        <v>921720</v>
      </c>
      <c r="D815" t="s">
        <v>627</v>
      </c>
      <c r="F815" t="s">
        <v>92</v>
      </c>
      <c r="N815" t="s">
        <v>98</v>
      </c>
      <c r="O815" t="s">
        <v>476</v>
      </c>
      <c r="P815" t="s">
        <v>45</v>
      </c>
      <c r="Q815" s="89">
        <v>2018</v>
      </c>
      <c r="R815" s="102">
        <v>385</v>
      </c>
      <c r="S815" s="103">
        <v>385</v>
      </c>
      <c r="T815">
        <v>0</v>
      </c>
      <c r="U815">
        <v>0</v>
      </c>
      <c r="V815" s="30">
        <v>0</v>
      </c>
      <c r="W815" t="s">
        <v>451</v>
      </c>
      <c r="X815">
        <v>2019</v>
      </c>
    </row>
    <row r="816" spans="1:24" x14ac:dyDescent="0.3">
      <c r="A816">
        <v>246</v>
      </c>
      <c r="B816" t="s">
        <v>629</v>
      </c>
      <c r="C816">
        <v>838250</v>
      </c>
      <c r="D816" t="s">
        <v>627</v>
      </c>
      <c r="F816" t="s">
        <v>92</v>
      </c>
      <c r="N816" t="s">
        <v>98</v>
      </c>
      <c r="O816" t="s">
        <v>476</v>
      </c>
      <c r="P816" t="s">
        <v>45</v>
      </c>
      <c r="Q816" s="89">
        <v>2019</v>
      </c>
      <c r="R816" s="102">
        <v>1000</v>
      </c>
      <c r="S816" s="103">
        <v>250</v>
      </c>
      <c r="T816">
        <v>150</v>
      </c>
      <c r="U816">
        <v>150</v>
      </c>
      <c r="V816" s="30">
        <v>0</v>
      </c>
      <c r="W816" t="s">
        <v>451</v>
      </c>
      <c r="X816">
        <v>2019</v>
      </c>
    </row>
    <row r="817" spans="1:24" x14ac:dyDescent="0.3">
      <c r="A817">
        <v>293</v>
      </c>
      <c r="B817" t="s">
        <v>649</v>
      </c>
      <c r="C817">
        <v>729800</v>
      </c>
      <c r="D817" t="s">
        <v>647</v>
      </c>
      <c r="E817">
        <v>86</v>
      </c>
      <c r="F817" t="s">
        <v>89</v>
      </c>
      <c r="N817" t="s">
        <v>50</v>
      </c>
      <c r="O817" t="s">
        <v>476</v>
      </c>
      <c r="P817" t="s">
        <v>478</v>
      </c>
      <c r="Q817" s="89">
        <v>2013</v>
      </c>
      <c r="R817" s="102">
        <v>3200</v>
      </c>
      <c r="S817" s="103">
        <v>800</v>
      </c>
      <c r="T817">
        <v>217.798</v>
      </c>
      <c r="U817">
        <v>217.798</v>
      </c>
      <c r="V817" s="30">
        <v>0</v>
      </c>
      <c r="W817" t="s">
        <v>451</v>
      </c>
      <c r="X817">
        <v>2019</v>
      </c>
    </row>
    <row r="818" spans="1:24" x14ac:dyDescent="0.3">
      <c r="A818">
        <v>294</v>
      </c>
      <c r="B818" t="s">
        <v>650</v>
      </c>
      <c r="C818">
        <v>999999</v>
      </c>
      <c r="D818" t="s">
        <v>101</v>
      </c>
      <c r="E818">
        <v>77</v>
      </c>
      <c r="F818" t="s">
        <v>53</v>
      </c>
      <c r="N818" t="s">
        <v>50</v>
      </c>
      <c r="O818" t="s">
        <v>476</v>
      </c>
      <c r="P818" t="s">
        <v>478</v>
      </c>
      <c r="Q818" s="89">
        <v>2019</v>
      </c>
      <c r="R818" s="102">
        <v>1600</v>
      </c>
      <c r="S818" s="103">
        <v>400</v>
      </c>
      <c r="T818">
        <v>110.256</v>
      </c>
      <c r="U818">
        <v>110.256</v>
      </c>
      <c r="V818" s="30">
        <v>0</v>
      </c>
      <c r="W818" t="s">
        <v>451</v>
      </c>
      <c r="X818">
        <v>2019</v>
      </c>
    </row>
    <row r="819" spans="1:24" x14ac:dyDescent="0.3">
      <c r="A819">
        <v>295</v>
      </c>
      <c r="B819" t="s">
        <v>651</v>
      </c>
      <c r="C819">
        <v>999999</v>
      </c>
      <c r="D819" t="s">
        <v>652</v>
      </c>
      <c r="F819" t="s">
        <v>53</v>
      </c>
      <c r="N819" t="s">
        <v>50</v>
      </c>
      <c r="O819" t="s">
        <v>476</v>
      </c>
      <c r="P819" t="s">
        <v>478</v>
      </c>
      <c r="Q819" s="89">
        <v>2014</v>
      </c>
      <c r="R819" s="102">
        <v>3200</v>
      </c>
      <c r="S819" s="103">
        <v>400</v>
      </c>
      <c r="T819">
        <v>25.657</v>
      </c>
      <c r="U819">
        <v>25.657</v>
      </c>
      <c r="V819" s="30">
        <v>0</v>
      </c>
      <c r="W819" t="s">
        <v>451</v>
      </c>
      <c r="X819">
        <v>2019</v>
      </c>
    </row>
    <row r="820" spans="1:24" x14ac:dyDescent="0.3">
      <c r="A820">
        <v>303</v>
      </c>
      <c r="B820" t="s">
        <v>657</v>
      </c>
      <c r="C820">
        <v>60560</v>
      </c>
      <c r="D820" t="s">
        <v>39</v>
      </c>
      <c r="E820">
        <v>60</v>
      </c>
      <c r="F820" t="s">
        <v>40</v>
      </c>
      <c r="N820" t="s">
        <v>55</v>
      </c>
      <c r="O820" t="s">
        <v>476</v>
      </c>
      <c r="P820" t="s">
        <v>478</v>
      </c>
      <c r="Q820" s="89">
        <v>2018</v>
      </c>
      <c r="R820" s="102">
        <v>22500</v>
      </c>
      <c r="S820" s="103">
        <v>12300</v>
      </c>
      <c r="T820">
        <v>103372</v>
      </c>
      <c r="U820">
        <v>103372</v>
      </c>
      <c r="V820" s="30">
        <v>0</v>
      </c>
      <c r="W820" t="s">
        <v>451</v>
      </c>
      <c r="X820">
        <v>2019</v>
      </c>
    </row>
    <row r="821" spans="1:24" x14ac:dyDescent="0.3">
      <c r="A821">
        <v>308</v>
      </c>
      <c r="B821" t="s">
        <v>626</v>
      </c>
      <c r="C821">
        <v>999999</v>
      </c>
      <c r="D821" t="s">
        <v>605</v>
      </c>
      <c r="E821">
        <v>94</v>
      </c>
      <c r="F821" t="s">
        <v>92</v>
      </c>
      <c r="N821" t="s">
        <v>98</v>
      </c>
      <c r="O821" t="s">
        <v>476</v>
      </c>
      <c r="P821" t="s">
        <v>45</v>
      </c>
      <c r="Q821" s="89">
        <v>1964</v>
      </c>
      <c r="R821" s="102">
        <v>2000</v>
      </c>
      <c r="S821" s="103">
        <v>400</v>
      </c>
      <c r="T821">
        <v>260</v>
      </c>
      <c r="U821">
        <v>260</v>
      </c>
      <c r="V821" s="30">
        <v>0</v>
      </c>
      <c r="W821" t="s">
        <v>451</v>
      </c>
      <c r="X821">
        <v>2019</v>
      </c>
    </row>
    <row r="822" spans="1:24" x14ac:dyDescent="0.3">
      <c r="A822">
        <v>1</v>
      </c>
      <c r="B822" t="s">
        <v>475</v>
      </c>
      <c r="C822">
        <v>311192</v>
      </c>
      <c r="D822" t="s">
        <v>57</v>
      </c>
      <c r="E822">
        <v>73</v>
      </c>
      <c r="F822" t="s">
        <v>53</v>
      </c>
      <c r="N822" t="s">
        <v>59</v>
      </c>
      <c r="O822" t="s">
        <v>476</v>
      </c>
      <c r="P822" t="s">
        <v>70</v>
      </c>
      <c r="Q822" s="89">
        <v>2015</v>
      </c>
      <c r="R822" s="102">
        <v>11000</v>
      </c>
      <c r="S822" s="103">
        <v>5000</v>
      </c>
      <c r="T822">
        <v>6540</v>
      </c>
      <c r="U822">
        <v>6540</v>
      </c>
      <c r="V822" s="30">
        <v>0</v>
      </c>
      <c r="W822" t="s">
        <v>451</v>
      </c>
      <c r="X822">
        <v>2020</v>
      </c>
    </row>
    <row r="823" spans="1:24" x14ac:dyDescent="0.3">
      <c r="A823">
        <v>5</v>
      </c>
      <c r="B823" t="s">
        <v>480</v>
      </c>
      <c r="C823">
        <v>303010</v>
      </c>
      <c r="D823" t="s">
        <v>52</v>
      </c>
      <c r="E823">
        <v>71</v>
      </c>
      <c r="F823" t="s">
        <v>53</v>
      </c>
      <c r="N823" t="s">
        <v>55</v>
      </c>
      <c r="O823" t="s">
        <v>476</v>
      </c>
      <c r="P823" t="s">
        <v>70</v>
      </c>
      <c r="Q823" s="89">
        <v>2008</v>
      </c>
      <c r="R823" s="102">
        <v>8000</v>
      </c>
      <c r="S823" s="103">
        <v>5500</v>
      </c>
      <c r="T823">
        <v>48571</v>
      </c>
      <c r="U823">
        <v>48571</v>
      </c>
      <c r="V823" s="30">
        <v>0</v>
      </c>
      <c r="W823" t="s">
        <v>451</v>
      </c>
      <c r="X823">
        <v>2020</v>
      </c>
    </row>
    <row r="824" spans="1:24" x14ac:dyDescent="0.3">
      <c r="A824">
        <v>12</v>
      </c>
      <c r="B824" t="s">
        <v>289</v>
      </c>
      <c r="C824">
        <v>313210</v>
      </c>
      <c r="D824" t="s">
        <v>57</v>
      </c>
      <c r="E824">
        <v>73</v>
      </c>
      <c r="F824" t="s">
        <v>53</v>
      </c>
      <c r="N824" t="s">
        <v>55</v>
      </c>
      <c r="O824" t="s">
        <v>476</v>
      </c>
      <c r="P824" t="s">
        <v>70</v>
      </c>
      <c r="Q824" s="89">
        <v>2011</v>
      </c>
      <c r="R824" s="102">
        <v>3300</v>
      </c>
      <c r="S824" s="103">
        <v>2900</v>
      </c>
      <c r="T824">
        <v>3409</v>
      </c>
      <c r="U824">
        <v>3409</v>
      </c>
      <c r="V824" s="30">
        <v>0</v>
      </c>
      <c r="W824" t="s">
        <v>451</v>
      </c>
      <c r="X824">
        <v>2020</v>
      </c>
    </row>
    <row r="825" spans="1:24" x14ac:dyDescent="0.3">
      <c r="A825">
        <v>30</v>
      </c>
      <c r="B825" t="s">
        <v>498</v>
      </c>
      <c r="C825">
        <v>423590</v>
      </c>
      <c r="D825" t="s">
        <v>497</v>
      </c>
      <c r="E825">
        <v>74</v>
      </c>
      <c r="F825" t="s">
        <v>131</v>
      </c>
      <c r="N825" t="s">
        <v>59</v>
      </c>
      <c r="O825" t="s">
        <v>476</v>
      </c>
      <c r="P825" t="s">
        <v>70</v>
      </c>
      <c r="Q825" s="89">
        <v>2003</v>
      </c>
      <c r="R825" s="102">
        <v>4500</v>
      </c>
      <c r="S825" s="103">
        <v>2800</v>
      </c>
      <c r="T825">
        <v>16075</v>
      </c>
      <c r="U825">
        <v>16075</v>
      </c>
      <c r="V825" s="30">
        <v>0</v>
      </c>
      <c r="W825" t="s">
        <v>451</v>
      </c>
      <c r="X825">
        <v>2020</v>
      </c>
    </row>
    <row r="826" spans="1:24" x14ac:dyDescent="0.3">
      <c r="A826">
        <v>38</v>
      </c>
      <c r="B826" t="s">
        <v>499</v>
      </c>
      <c r="C826">
        <v>456100</v>
      </c>
      <c r="D826" t="s">
        <v>500</v>
      </c>
      <c r="F826" t="s">
        <v>131</v>
      </c>
      <c r="N826" t="s">
        <v>59</v>
      </c>
      <c r="O826" t="s">
        <v>476</v>
      </c>
      <c r="P826" t="s">
        <v>70</v>
      </c>
      <c r="Q826" s="89">
        <v>2009</v>
      </c>
      <c r="R826" s="102">
        <v>4500</v>
      </c>
      <c r="S826" s="103">
        <v>3200</v>
      </c>
      <c r="T826">
        <v>2304</v>
      </c>
      <c r="U826">
        <v>2304</v>
      </c>
      <c r="V826" s="30">
        <v>0</v>
      </c>
      <c r="W826" t="s">
        <v>451</v>
      </c>
      <c r="X826">
        <v>2020</v>
      </c>
    </row>
    <row r="827" spans="1:24" x14ac:dyDescent="0.3">
      <c r="A827">
        <v>39</v>
      </c>
      <c r="B827" t="s">
        <v>499</v>
      </c>
      <c r="C827">
        <v>456101</v>
      </c>
      <c r="D827" t="s">
        <v>500</v>
      </c>
      <c r="F827" t="s">
        <v>131</v>
      </c>
      <c r="N827" t="s">
        <v>59</v>
      </c>
      <c r="O827" t="s">
        <v>476</v>
      </c>
      <c r="P827" t="s">
        <v>70</v>
      </c>
      <c r="Q827" s="89">
        <v>2009</v>
      </c>
      <c r="R827" s="102">
        <v>4500</v>
      </c>
      <c r="S827" s="103">
        <v>3200</v>
      </c>
      <c r="T827">
        <v>1959</v>
      </c>
      <c r="U827">
        <v>1959</v>
      </c>
      <c r="V827" s="30">
        <v>0</v>
      </c>
      <c r="W827" t="s">
        <v>451</v>
      </c>
      <c r="X827">
        <v>2020</v>
      </c>
    </row>
    <row r="828" spans="1:24" x14ac:dyDescent="0.3">
      <c r="A828">
        <v>77</v>
      </c>
      <c r="B828" t="s">
        <v>523</v>
      </c>
      <c r="C828">
        <v>549998</v>
      </c>
      <c r="D828" t="s">
        <v>518</v>
      </c>
      <c r="F828" t="s">
        <v>64</v>
      </c>
      <c r="N828" t="s">
        <v>73</v>
      </c>
      <c r="O828" t="s">
        <v>476</v>
      </c>
      <c r="P828" t="s">
        <v>45</v>
      </c>
      <c r="Q828" s="89">
        <v>2019</v>
      </c>
      <c r="R828" s="102">
        <v>4000</v>
      </c>
      <c r="S828" s="103">
        <v>3750</v>
      </c>
      <c r="T828">
        <v>10902</v>
      </c>
      <c r="U828">
        <v>10902</v>
      </c>
      <c r="V828" s="30">
        <v>0</v>
      </c>
      <c r="W828" t="s">
        <v>451</v>
      </c>
      <c r="X828">
        <v>2020</v>
      </c>
    </row>
    <row r="829" spans="1:24" x14ac:dyDescent="0.3">
      <c r="A829">
        <v>93</v>
      </c>
      <c r="B829" t="s">
        <v>306</v>
      </c>
      <c r="C829">
        <v>700890</v>
      </c>
      <c r="D829" t="s">
        <v>533</v>
      </c>
      <c r="F829" t="s">
        <v>64</v>
      </c>
      <c r="N829" t="s">
        <v>98</v>
      </c>
      <c r="O829" t="s">
        <v>476</v>
      </c>
      <c r="P829" t="s">
        <v>478</v>
      </c>
      <c r="Q829" s="89">
        <v>2018</v>
      </c>
      <c r="R829" s="102">
        <v>1500</v>
      </c>
      <c r="S829" s="103">
        <v>1500</v>
      </c>
      <c r="T829">
        <v>47.7</v>
      </c>
      <c r="U829">
        <v>47.7</v>
      </c>
      <c r="V829" s="30">
        <v>0</v>
      </c>
      <c r="W829" t="s">
        <v>451</v>
      </c>
      <c r="X829">
        <v>2020</v>
      </c>
    </row>
    <row r="830" spans="1:24" x14ac:dyDescent="0.3">
      <c r="A830">
        <v>114</v>
      </c>
      <c r="B830" t="s">
        <v>735</v>
      </c>
      <c r="C830">
        <v>664070</v>
      </c>
      <c r="D830" t="s">
        <v>71</v>
      </c>
      <c r="E830">
        <v>82</v>
      </c>
      <c r="F830" t="s">
        <v>64</v>
      </c>
      <c r="N830" t="s">
        <v>98</v>
      </c>
      <c r="O830" t="s">
        <v>476</v>
      </c>
      <c r="P830" t="s">
        <v>45</v>
      </c>
      <c r="Q830" s="89">
        <v>2020</v>
      </c>
      <c r="R830" s="102">
        <v>1500</v>
      </c>
      <c r="S830" s="103">
        <v>750</v>
      </c>
      <c r="T830">
        <v>680.36</v>
      </c>
      <c r="U830">
        <v>680.36</v>
      </c>
      <c r="V830" s="30">
        <v>0</v>
      </c>
      <c r="W830" t="s">
        <v>451</v>
      </c>
      <c r="X830">
        <v>2020</v>
      </c>
    </row>
    <row r="831" spans="1:24" x14ac:dyDescent="0.3">
      <c r="A831">
        <v>167</v>
      </c>
      <c r="B831" t="s">
        <v>124</v>
      </c>
      <c r="C831">
        <v>877600</v>
      </c>
      <c r="D831" t="s">
        <v>574</v>
      </c>
      <c r="E831">
        <v>65</v>
      </c>
      <c r="F831" t="s">
        <v>33</v>
      </c>
      <c r="N831" t="s">
        <v>98</v>
      </c>
      <c r="O831" t="s">
        <v>476</v>
      </c>
      <c r="P831" t="s">
        <v>45</v>
      </c>
      <c r="Q831" s="89">
        <v>2018</v>
      </c>
      <c r="R831" s="102">
        <v>1500</v>
      </c>
      <c r="S831" s="103">
        <v>1500</v>
      </c>
      <c r="T831">
        <v>677.4</v>
      </c>
      <c r="U831">
        <v>677.4</v>
      </c>
      <c r="V831" s="30">
        <v>0</v>
      </c>
      <c r="W831" t="s">
        <v>451</v>
      </c>
      <c r="X831">
        <v>2020</v>
      </c>
    </row>
    <row r="832" spans="1:24" x14ac:dyDescent="0.3">
      <c r="A832">
        <v>168</v>
      </c>
      <c r="B832" t="s">
        <v>124</v>
      </c>
      <c r="C832">
        <v>877600</v>
      </c>
      <c r="D832" t="s">
        <v>574</v>
      </c>
      <c r="E832">
        <v>65</v>
      </c>
      <c r="F832" t="s">
        <v>33</v>
      </c>
      <c r="N832" t="s">
        <v>98</v>
      </c>
      <c r="O832" t="s">
        <v>476</v>
      </c>
      <c r="P832" t="s">
        <v>45</v>
      </c>
      <c r="Q832" s="89">
        <v>2018</v>
      </c>
      <c r="R832" s="102">
        <v>500</v>
      </c>
      <c r="S832" s="103">
        <v>500</v>
      </c>
      <c r="T832">
        <v>324</v>
      </c>
      <c r="U832">
        <v>324</v>
      </c>
      <c r="V832" s="30">
        <v>0</v>
      </c>
      <c r="W832" t="s">
        <v>451</v>
      </c>
      <c r="X832">
        <v>2020</v>
      </c>
    </row>
    <row r="833" spans="1:24" x14ac:dyDescent="0.3">
      <c r="A833">
        <v>169</v>
      </c>
      <c r="B833" t="s">
        <v>579</v>
      </c>
      <c r="C833">
        <v>877600</v>
      </c>
      <c r="D833" t="s">
        <v>574</v>
      </c>
      <c r="E833">
        <v>65</v>
      </c>
      <c r="F833" t="s">
        <v>33</v>
      </c>
      <c r="N833" t="s">
        <v>98</v>
      </c>
      <c r="O833" t="s">
        <v>476</v>
      </c>
      <c r="P833" t="s">
        <v>45</v>
      </c>
      <c r="Q833" s="89">
        <v>2013</v>
      </c>
      <c r="R833" s="102">
        <v>400</v>
      </c>
      <c r="S833" s="103">
        <v>400</v>
      </c>
      <c r="T833">
        <v>350.42</v>
      </c>
      <c r="U833">
        <v>350.42</v>
      </c>
      <c r="V833" s="30">
        <v>0</v>
      </c>
      <c r="W833" t="s">
        <v>451</v>
      </c>
      <c r="X833">
        <v>2020</v>
      </c>
    </row>
    <row r="834" spans="1:24" x14ac:dyDescent="0.3">
      <c r="A834">
        <v>190</v>
      </c>
      <c r="B834" t="s">
        <v>626</v>
      </c>
      <c r="C834">
        <v>838140</v>
      </c>
      <c r="D834" t="s">
        <v>581</v>
      </c>
      <c r="E834">
        <v>93</v>
      </c>
      <c r="F834" t="s">
        <v>33</v>
      </c>
      <c r="N834" t="s">
        <v>98</v>
      </c>
      <c r="O834" t="s">
        <v>476</v>
      </c>
      <c r="P834" t="s">
        <v>45</v>
      </c>
      <c r="Q834" s="89">
        <v>2021</v>
      </c>
      <c r="R834" s="102">
        <v>1800</v>
      </c>
      <c r="S834" s="103">
        <v>600</v>
      </c>
      <c r="T834">
        <v>292</v>
      </c>
      <c r="U834">
        <v>292</v>
      </c>
      <c r="V834" s="30">
        <v>0</v>
      </c>
      <c r="W834" t="s">
        <v>451</v>
      </c>
      <c r="X834">
        <v>2020</v>
      </c>
    </row>
    <row r="835" spans="1:24" x14ac:dyDescent="0.3">
      <c r="A835">
        <v>225</v>
      </c>
      <c r="B835" t="s">
        <v>618</v>
      </c>
      <c r="C835">
        <v>874120</v>
      </c>
      <c r="D835" t="s">
        <v>574</v>
      </c>
      <c r="E835">
        <v>65</v>
      </c>
      <c r="F835" t="s">
        <v>33</v>
      </c>
      <c r="N835" t="s">
        <v>98</v>
      </c>
      <c r="O835" t="s">
        <v>476</v>
      </c>
      <c r="P835" t="s">
        <v>478</v>
      </c>
      <c r="Q835" s="89">
        <v>2017</v>
      </c>
      <c r="R835" s="102">
        <v>60000</v>
      </c>
      <c r="S835" s="103">
        <v>14000</v>
      </c>
      <c r="T835">
        <v>113800</v>
      </c>
      <c r="U835">
        <v>113800</v>
      </c>
      <c r="V835" s="30">
        <v>0</v>
      </c>
      <c r="W835" t="s">
        <v>451</v>
      </c>
      <c r="X835">
        <v>2020</v>
      </c>
    </row>
    <row r="836" spans="1:24" x14ac:dyDescent="0.3">
      <c r="A836">
        <v>226</v>
      </c>
      <c r="B836" t="s">
        <v>619</v>
      </c>
      <c r="C836">
        <v>874131</v>
      </c>
      <c r="D836" t="s">
        <v>574</v>
      </c>
      <c r="E836">
        <v>65</v>
      </c>
      <c r="F836" t="s">
        <v>33</v>
      </c>
      <c r="N836" t="s">
        <v>98</v>
      </c>
      <c r="O836" t="s">
        <v>476</v>
      </c>
      <c r="P836" t="s">
        <v>478</v>
      </c>
      <c r="Q836" s="89">
        <v>2019</v>
      </c>
      <c r="R836" s="102">
        <v>32000</v>
      </c>
      <c r="S836" s="103">
        <v>8500</v>
      </c>
      <c r="T836">
        <v>35700</v>
      </c>
      <c r="U836">
        <v>35700</v>
      </c>
      <c r="V836" s="30">
        <v>0</v>
      </c>
      <c r="W836" t="s">
        <v>451</v>
      </c>
      <c r="X836">
        <v>2020</v>
      </c>
    </row>
    <row r="837" spans="1:24" x14ac:dyDescent="0.3">
      <c r="A837">
        <v>243</v>
      </c>
      <c r="B837" t="s">
        <v>626</v>
      </c>
      <c r="C837">
        <v>921720</v>
      </c>
      <c r="D837" t="s">
        <v>627</v>
      </c>
      <c r="F837" t="s">
        <v>92</v>
      </c>
      <c r="N837" t="s">
        <v>98</v>
      </c>
      <c r="O837" t="s">
        <v>476</v>
      </c>
      <c r="P837" t="s">
        <v>45</v>
      </c>
      <c r="Q837" s="89">
        <v>2018</v>
      </c>
      <c r="R837" s="102">
        <v>385</v>
      </c>
      <c r="S837" s="103">
        <v>385</v>
      </c>
      <c r="T837">
        <v>0</v>
      </c>
      <c r="U837">
        <v>0</v>
      </c>
      <c r="V837" s="30">
        <v>0</v>
      </c>
      <c r="W837" t="s">
        <v>451</v>
      </c>
      <c r="X837">
        <v>2020</v>
      </c>
    </row>
    <row r="838" spans="1:24" x14ac:dyDescent="0.3">
      <c r="A838">
        <v>246</v>
      </c>
      <c r="B838" t="s">
        <v>629</v>
      </c>
      <c r="C838">
        <v>838250</v>
      </c>
      <c r="D838" t="s">
        <v>627</v>
      </c>
      <c r="F838" t="s">
        <v>92</v>
      </c>
      <c r="N838" t="s">
        <v>98</v>
      </c>
      <c r="O838" t="s">
        <v>476</v>
      </c>
      <c r="P838" t="s">
        <v>45</v>
      </c>
      <c r="Q838" s="89">
        <v>2019</v>
      </c>
      <c r="R838" s="102">
        <v>1000</v>
      </c>
      <c r="S838" s="103">
        <v>250</v>
      </c>
      <c r="T838">
        <v>150</v>
      </c>
      <c r="U838">
        <v>150</v>
      </c>
      <c r="V838" s="30">
        <v>0</v>
      </c>
      <c r="W838" t="s">
        <v>451</v>
      </c>
      <c r="X838">
        <v>2020</v>
      </c>
    </row>
    <row r="839" spans="1:24" x14ac:dyDescent="0.3">
      <c r="A839">
        <v>292</v>
      </c>
      <c r="B839" t="s">
        <v>802</v>
      </c>
      <c r="C839">
        <v>710600</v>
      </c>
      <c r="D839" t="s">
        <v>647</v>
      </c>
      <c r="E839">
        <v>86</v>
      </c>
      <c r="F839" t="s">
        <v>89</v>
      </c>
      <c r="N839" t="s">
        <v>50</v>
      </c>
      <c r="O839" t="s">
        <v>476</v>
      </c>
      <c r="P839" t="s">
        <v>478</v>
      </c>
      <c r="Q839" s="89">
        <v>2021</v>
      </c>
      <c r="R839" s="102">
        <v>1600</v>
      </c>
      <c r="S839" s="103">
        <v>400</v>
      </c>
      <c r="T839">
        <v>349.375</v>
      </c>
      <c r="U839">
        <v>349.375</v>
      </c>
      <c r="V839" s="30">
        <v>0</v>
      </c>
      <c r="W839" t="s">
        <v>451</v>
      </c>
      <c r="X839">
        <v>2020</v>
      </c>
    </row>
    <row r="840" spans="1:24" x14ac:dyDescent="0.3">
      <c r="A840">
        <v>293</v>
      </c>
      <c r="B840" t="s">
        <v>649</v>
      </c>
      <c r="C840">
        <v>729800</v>
      </c>
      <c r="D840" t="s">
        <v>647</v>
      </c>
      <c r="E840">
        <v>86</v>
      </c>
      <c r="F840" t="s">
        <v>89</v>
      </c>
      <c r="N840" t="s">
        <v>50</v>
      </c>
      <c r="O840" t="s">
        <v>476</v>
      </c>
      <c r="P840" t="s">
        <v>478</v>
      </c>
      <c r="Q840" s="89">
        <v>2013</v>
      </c>
      <c r="R840" s="102">
        <v>3200</v>
      </c>
      <c r="S840" s="103">
        <v>800</v>
      </c>
      <c r="T840">
        <v>217.798</v>
      </c>
      <c r="U840">
        <v>217.798</v>
      </c>
      <c r="V840" s="30">
        <v>0</v>
      </c>
      <c r="W840" t="s">
        <v>451</v>
      </c>
      <c r="X840">
        <v>2020</v>
      </c>
    </row>
    <row r="841" spans="1:24" x14ac:dyDescent="0.3">
      <c r="A841">
        <v>294</v>
      </c>
      <c r="B841" t="s">
        <v>650</v>
      </c>
      <c r="C841">
        <v>999999</v>
      </c>
      <c r="D841" t="s">
        <v>101</v>
      </c>
      <c r="E841">
        <v>77</v>
      </c>
      <c r="F841" t="s">
        <v>53</v>
      </c>
      <c r="N841" t="s">
        <v>50</v>
      </c>
      <c r="O841" t="s">
        <v>476</v>
      </c>
      <c r="P841" t="s">
        <v>478</v>
      </c>
      <c r="Q841" s="89">
        <v>2019</v>
      </c>
      <c r="R841" s="102">
        <v>1600</v>
      </c>
      <c r="S841" s="103">
        <v>400</v>
      </c>
      <c r="T841">
        <v>110.256</v>
      </c>
      <c r="U841">
        <v>110.256</v>
      </c>
      <c r="V841" s="30">
        <v>0</v>
      </c>
      <c r="W841" t="s">
        <v>451</v>
      </c>
      <c r="X841">
        <v>2020</v>
      </c>
    </row>
    <row r="842" spans="1:24" x14ac:dyDescent="0.3">
      <c r="A842">
        <v>295</v>
      </c>
      <c r="B842" t="s">
        <v>651</v>
      </c>
      <c r="C842">
        <v>999999</v>
      </c>
      <c r="D842" t="s">
        <v>652</v>
      </c>
      <c r="F842" t="s">
        <v>53</v>
      </c>
      <c r="N842" t="s">
        <v>50</v>
      </c>
      <c r="O842" t="s">
        <v>476</v>
      </c>
      <c r="P842" t="s">
        <v>478</v>
      </c>
      <c r="Q842" s="89">
        <v>2014</v>
      </c>
      <c r="R842" s="102">
        <v>3200</v>
      </c>
      <c r="S842" s="103">
        <v>400</v>
      </c>
      <c r="T842">
        <v>25.657</v>
      </c>
      <c r="U842">
        <v>25.657</v>
      </c>
      <c r="V842" s="30">
        <v>0</v>
      </c>
      <c r="W842" t="s">
        <v>451</v>
      </c>
      <c r="X842">
        <v>2020</v>
      </c>
    </row>
    <row r="843" spans="1:24" x14ac:dyDescent="0.3">
      <c r="A843">
        <v>303</v>
      </c>
      <c r="B843" t="s">
        <v>657</v>
      </c>
      <c r="C843">
        <v>60560</v>
      </c>
      <c r="D843" t="s">
        <v>39</v>
      </c>
      <c r="E843">
        <v>60</v>
      </c>
      <c r="F843" t="s">
        <v>40</v>
      </c>
      <c r="N843" t="s">
        <v>55</v>
      </c>
      <c r="O843" t="s">
        <v>476</v>
      </c>
      <c r="P843" t="s">
        <v>478</v>
      </c>
      <c r="Q843" s="89">
        <v>2018</v>
      </c>
      <c r="R843" s="102">
        <v>22500</v>
      </c>
      <c r="S843" s="103">
        <v>12300</v>
      </c>
      <c r="T843">
        <v>103372</v>
      </c>
      <c r="U843">
        <v>103372</v>
      </c>
      <c r="V843" s="30">
        <v>0</v>
      </c>
      <c r="W843" t="s">
        <v>451</v>
      </c>
      <c r="X843">
        <v>2020</v>
      </c>
    </row>
    <row r="844" spans="1:24" x14ac:dyDescent="0.3">
      <c r="A844">
        <v>308</v>
      </c>
      <c r="B844" t="s">
        <v>626</v>
      </c>
      <c r="C844">
        <v>999999</v>
      </c>
      <c r="D844" t="s">
        <v>605</v>
      </c>
      <c r="E844">
        <v>94</v>
      </c>
      <c r="F844" t="s">
        <v>92</v>
      </c>
      <c r="N844" t="s">
        <v>98</v>
      </c>
      <c r="O844" t="s">
        <v>476</v>
      </c>
      <c r="P844" t="s">
        <v>45</v>
      </c>
      <c r="Q844" s="89">
        <v>1964</v>
      </c>
      <c r="R844" s="102">
        <v>2000</v>
      </c>
      <c r="S844" s="103">
        <v>400</v>
      </c>
      <c r="T844">
        <v>260</v>
      </c>
      <c r="U844">
        <v>260</v>
      </c>
      <c r="V844" s="30">
        <v>0</v>
      </c>
      <c r="W844" t="s">
        <v>451</v>
      </c>
      <c r="X844">
        <v>2020</v>
      </c>
    </row>
    <row r="845" spans="1:24" x14ac:dyDescent="0.3">
      <c r="A845" s="227">
        <v>29</v>
      </c>
      <c r="B845" s="208" t="s">
        <v>305</v>
      </c>
      <c r="C845" s="208">
        <v>703120</v>
      </c>
      <c r="D845" s="208" t="s">
        <v>99</v>
      </c>
      <c r="E845" s="208">
        <v>86</v>
      </c>
      <c r="F845" s="208" t="s">
        <v>89</v>
      </c>
      <c r="G845" s="208"/>
      <c r="H845" s="208"/>
      <c r="I845" s="208"/>
      <c r="J845" s="208"/>
      <c r="K845" s="208"/>
      <c r="L845" s="208"/>
      <c r="M845" s="208"/>
      <c r="N845" s="208" t="s">
        <v>66</v>
      </c>
      <c r="O845" s="208" t="s">
        <v>476</v>
      </c>
      <c r="P845" s="208" t="s">
        <v>70</v>
      </c>
      <c r="Q845" s="208">
        <v>1971</v>
      </c>
      <c r="R845" s="262">
        <v>2500</v>
      </c>
      <c r="S845" s="263">
        <v>2500</v>
      </c>
      <c r="T845" s="240">
        <v>2.9</v>
      </c>
      <c r="U845" s="240">
        <v>2.9</v>
      </c>
      <c r="V845" s="240">
        <v>0</v>
      </c>
      <c r="W845" s="208" t="s">
        <v>38</v>
      </c>
      <c r="X845" s="208">
        <v>2014</v>
      </c>
    </row>
    <row r="846" spans="1:24" x14ac:dyDescent="0.3">
      <c r="A846" s="227">
        <v>92</v>
      </c>
      <c r="B846" s="207" t="s">
        <v>305</v>
      </c>
      <c r="C846" s="207">
        <v>703120</v>
      </c>
      <c r="D846" s="207" t="s">
        <v>99</v>
      </c>
      <c r="E846" s="207">
        <v>86</v>
      </c>
      <c r="F846" s="207" t="s">
        <v>89</v>
      </c>
      <c r="G846" s="207"/>
      <c r="H846" s="207"/>
      <c r="I846" s="207"/>
      <c r="J846" s="207"/>
      <c r="K846" s="207"/>
      <c r="L846" s="207"/>
      <c r="M846" s="207"/>
      <c r="N846" s="207" t="s">
        <v>66</v>
      </c>
      <c r="O846" s="207" t="s">
        <v>476</v>
      </c>
      <c r="P846" s="207" t="s">
        <v>70</v>
      </c>
      <c r="Q846" s="207">
        <v>1971</v>
      </c>
      <c r="R846" s="234">
        <v>2500</v>
      </c>
      <c r="S846" s="239">
        <v>2500</v>
      </c>
      <c r="T846" s="242">
        <v>0</v>
      </c>
      <c r="U846" s="242">
        <v>0</v>
      </c>
      <c r="V846" s="242">
        <v>0</v>
      </c>
      <c r="W846" s="207" t="s">
        <v>38</v>
      </c>
      <c r="X846" s="207">
        <v>2015</v>
      </c>
    </row>
    <row r="847" spans="1:24" x14ac:dyDescent="0.3">
      <c r="A847" s="227">
        <v>141</v>
      </c>
      <c r="B847" s="227" t="s">
        <v>288</v>
      </c>
      <c r="C847" s="227">
        <v>311190</v>
      </c>
      <c r="D847" s="227" t="s">
        <v>57</v>
      </c>
      <c r="E847" s="227">
        <v>73</v>
      </c>
      <c r="F847" s="227" t="s">
        <v>53</v>
      </c>
      <c r="G847" s="227" t="s">
        <v>215</v>
      </c>
      <c r="H847" s="227"/>
      <c r="I847" s="227"/>
      <c r="J847" s="227" t="s">
        <v>216</v>
      </c>
      <c r="K847" s="227" t="s">
        <v>217</v>
      </c>
      <c r="L847" s="227">
        <v>98787168</v>
      </c>
      <c r="M847" s="256" t="s">
        <v>218</v>
      </c>
      <c r="N847" s="227" t="s">
        <v>59</v>
      </c>
      <c r="O847" s="227" t="s">
        <v>476</v>
      </c>
      <c r="P847" s="227" t="s">
        <v>478</v>
      </c>
      <c r="Q847" s="227">
        <v>2015</v>
      </c>
      <c r="R847" s="233">
        <v>10000</v>
      </c>
      <c r="S847" s="238">
        <v>4500</v>
      </c>
      <c r="T847" s="47">
        <v>11969.6</v>
      </c>
      <c r="U847" s="47">
        <v>11969.6</v>
      </c>
      <c r="V847" s="47">
        <v>0</v>
      </c>
      <c r="W847" s="227" t="s">
        <v>451</v>
      </c>
      <c r="X847" s="227">
        <v>2016</v>
      </c>
    </row>
    <row r="848" spans="1:24" x14ac:dyDescent="0.3">
      <c r="A848" s="227">
        <v>156</v>
      </c>
      <c r="B848" s="227" t="s">
        <v>305</v>
      </c>
      <c r="C848" s="227">
        <v>703120</v>
      </c>
      <c r="D848" s="227" t="s">
        <v>99</v>
      </c>
      <c r="E848" s="227">
        <v>86</v>
      </c>
      <c r="F848" s="227" t="s">
        <v>89</v>
      </c>
      <c r="G848" s="227"/>
      <c r="H848" s="227"/>
      <c r="I848" s="227"/>
      <c r="J848" s="227"/>
      <c r="K848" s="227"/>
      <c r="L848" s="227"/>
      <c r="M848" s="227"/>
      <c r="N848" s="227" t="s">
        <v>66</v>
      </c>
      <c r="O848" s="227" t="s">
        <v>476</v>
      </c>
      <c r="P848" s="227" t="s">
        <v>70</v>
      </c>
      <c r="Q848" s="227">
        <v>1971</v>
      </c>
      <c r="R848" s="233">
        <v>2500</v>
      </c>
      <c r="S848" s="238">
        <v>2500</v>
      </c>
      <c r="T848" s="47">
        <v>0</v>
      </c>
      <c r="U848" s="47">
        <v>0</v>
      </c>
      <c r="V848" s="47">
        <v>0</v>
      </c>
      <c r="W848" s="227" t="s">
        <v>38</v>
      </c>
      <c r="X848" s="227">
        <v>2016</v>
      </c>
    </row>
    <row r="849" spans="1:24" x14ac:dyDescent="0.3">
      <c r="A849" s="227">
        <v>226</v>
      </c>
      <c r="B849" s="43" t="s">
        <v>305</v>
      </c>
      <c r="C849" s="43">
        <v>703370</v>
      </c>
      <c r="D849" s="43" t="s">
        <v>99</v>
      </c>
      <c r="E849" s="43">
        <v>86</v>
      </c>
      <c r="F849" s="43" t="s">
        <v>89</v>
      </c>
      <c r="G849" s="43"/>
      <c r="H849" s="43">
        <v>77474513</v>
      </c>
      <c r="I849" s="43"/>
      <c r="J849" s="43"/>
      <c r="K849" s="43"/>
      <c r="L849" s="43">
        <v>97254572</v>
      </c>
      <c r="M849" s="43" t="s">
        <v>411</v>
      </c>
      <c r="N849" s="43" t="s">
        <v>66</v>
      </c>
      <c r="O849" s="43" t="s">
        <v>476</v>
      </c>
      <c r="P849" s="229" t="s">
        <v>478</v>
      </c>
      <c r="Q849" s="43">
        <v>1998</v>
      </c>
      <c r="R849" s="43">
        <v>2500</v>
      </c>
      <c r="S849" s="237">
        <v>2500</v>
      </c>
      <c r="T849" s="43">
        <v>0</v>
      </c>
      <c r="U849" s="43">
        <v>0</v>
      </c>
      <c r="V849" s="43">
        <v>0</v>
      </c>
      <c r="W849" s="43" t="s">
        <v>439</v>
      </c>
      <c r="X849" s="43">
        <v>2017</v>
      </c>
    </row>
    <row r="850" spans="1:24" x14ac:dyDescent="0.3">
      <c r="A850" s="227">
        <v>307</v>
      </c>
      <c r="B850" s="90" t="s">
        <v>305</v>
      </c>
      <c r="C850" s="90">
        <v>703370</v>
      </c>
      <c r="D850" s="90" t="s">
        <v>99</v>
      </c>
      <c r="E850" s="90">
        <v>86</v>
      </c>
      <c r="F850" s="90" t="s">
        <v>89</v>
      </c>
      <c r="G850" s="90"/>
      <c r="H850" s="90">
        <v>77474513</v>
      </c>
      <c r="I850" s="90"/>
      <c r="J850" s="90"/>
      <c r="K850" s="90"/>
      <c r="L850" s="90">
        <v>97254572</v>
      </c>
      <c r="M850" s="90" t="s">
        <v>411</v>
      </c>
      <c r="N850" s="90" t="s">
        <v>66</v>
      </c>
      <c r="O850" s="90" t="s">
        <v>476</v>
      </c>
      <c r="P850" s="228" t="s">
        <v>478</v>
      </c>
      <c r="Q850" s="231">
        <v>1998</v>
      </c>
      <c r="R850" s="90">
        <v>2500</v>
      </c>
      <c r="S850" s="236">
        <v>2500</v>
      </c>
      <c r="T850" s="241">
        <v>0</v>
      </c>
      <c r="U850" s="244">
        <v>0</v>
      </c>
      <c r="V850" s="244">
        <f>+T850-U850</f>
        <v>0</v>
      </c>
      <c r="W850" s="90" t="s">
        <v>439</v>
      </c>
      <c r="X850" s="90">
        <v>2018</v>
      </c>
    </row>
    <row r="851" spans="1:24" x14ac:dyDescent="0.3">
      <c r="A851" s="227">
        <v>352</v>
      </c>
      <c r="B851" s="90" t="s">
        <v>329</v>
      </c>
      <c r="C851" s="90">
        <v>789654</v>
      </c>
      <c r="D851" s="90" t="s">
        <v>332</v>
      </c>
      <c r="E851" s="90">
        <v>96</v>
      </c>
      <c r="F851" s="90" t="s">
        <v>92</v>
      </c>
      <c r="G851" s="90"/>
      <c r="H851" s="90">
        <v>75697000</v>
      </c>
      <c r="I851" s="90"/>
      <c r="J851" s="90" t="s">
        <v>391</v>
      </c>
      <c r="K851" s="90"/>
      <c r="L851" s="90">
        <v>94372224</v>
      </c>
      <c r="M851" s="90"/>
      <c r="N851" s="90" t="s">
        <v>79</v>
      </c>
      <c r="O851" s="90" t="s">
        <v>476</v>
      </c>
      <c r="P851" s="228" t="s">
        <v>478</v>
      </c>
      <c r="Q851" s="231">
        <v>2018</v>
      </c>
      <c r="R851" s="90">
        <v>28000</v>
      </c>
      <c r="S851" s="236">
        <v>14000</v>
      </c>
      <c r="T851" s="241">
        <v>0</v>
      </c>
      <c r="U851" s="244">
        <v>0</v>
      </c>
      <c r="V851" s="244">
        <f>+T851-U851</f>
        <v>0</v>
      </c>
      <c r="W851" s="90" t="s">
        <v>439</v>
      </c>
      <c r="X851" s="90">
        <v>2018</v>
      </c>
    </row>
    <row r="852" spans="1:24" x14ac:dyDescent="0.3">
      <c r="A852" s="227">
        <v>6</v>
      </c>
      <c r="B852" s="208" t="s">
        <v>157</v>
      </c>
      <c r="C852" s="208">
        <v>60560</v>
      </c>
      <c r="D852" s="208" t="s">
        <v>39</v>
      </c>
      <c r="E852" s="208">
        <v>60</v>
      </c>
      <c r="F852" s="208" t="s">
        <v>40</v>
      </c>
      <c r="G852" s="208"/>
      <c r="H852" s="208"/>
      <c r="I852" s="208"/>
      <c r="J852" s="208"/>
      <c r="K852" s="208"/>
      <c r="L852" s="208"/>
      <c r="M852" s="208"/>
      <c r="N852" s="208" t="s">
        <v>446</v>
      </c>
      <c r="O852" s="208" t="s">
        <v>560</v>
      </c>
      <c r="P852" s="208" t="s">
        <v>478</v>
      </c>
      <c r="Q852" s="208">
        <v>1964</v>
      </c>
      <c r="R852" s="262">
        <v>22500</v>
      </c>
      <c r="S852" s="263">
        <v>22500</v>
      </c>
      <c r="T852" s="240">
        <v>104100</v>
      </c>
      <c r="U852" s="240">
        <v>104100</v>
      </c>
      <c r="V852" s="240">
        <v>0</v>
      </c>
      <c r="W852" s="208" t="s">
        <v>103</v>
      </c>
      <c r="X852" s="208">
        <v>2014</v>
      </c>
    </row>
    <row r="853" spans="1:24" x14ac:dyDescent="0.3">
      <c r="A853" s="227">
        <v>53</v>
      </c>
      <c r="B853" s="208" t="s">
        <v>158</v>
      </c>
      <c r="C853" s="208">
        <v>874120</v>
      </c>
      <c r="D853" s="208" t="s">
        <v>32</v>
      </c>
      <c r="E853" s="208">
        <v>65</v>
      </c>
      <c r="F853" s="208" t="s">
        <v>33</v>
      </c>
      <c r="G853" s="208"/>
      <c r="H853" s="208"/>
      <c r="I853" s="208"/>
      <c r="J853" s="208"/>
      <c r="K853" s="208"/>
      <c r="L853" s="208"/>
      <c r="M853" s="208"/>
      <c r="N853" s="208" t="s">
        <v>98</v>
      </c>
      <c r="O853" s="208" t="s">
        <v>560</v>
      </c>
      <c r="P853" s="208" t="s">
        <v>478</v>
      </c>
      <c r="Q853" s="208">
        <v>1955</v>
      </c>
      <c r="R853" s="262">
        <v>64000</v>
      </c>
      <c r="S853" s="263">
        <v>16000</v>
      </c>
      <c r="T853" s="240">
        <v>128000</v>
      </c>
      <c r="U853" s="240">
        <v>128000</v>
      </c>
      <c r="V853" s="240">
        <v>0</v>
      </c>
      <c r="W853" s="208" t="s">
        <v>103</v>
      </c>
      <c r="X853" s="208">
        <v>2014</v>
      </c>
    </row>
    <row r="854" spans="1:24" x14ac:dyDescent="0.3">
      <c r="A854" s="227">
        <v>54</v>
      </c>
      <c r="B854" s="208" t="s">
        <v>159</v>
      </c>
      <c r="C854" s="208">
        <v>874130</v>
      </c>
      <c r="D854" s="208" t="s">
        <v>32</v>
      </c>
      <c r="E854" s="208">
        <v>65</v>
      </c>
      <c r="F854" s="208" t="s">
        <v>33</v>
      </c>
      <c r="G854" s="208"/>
      <c r="H854" s="208"/>
      <c r="I854" s="208"/>
      <c r="J854" s="208"/>
      <c r="K854" s="208"/>
      <c r="L854" s="208"/>
      <c r="M854" s="208"/>
      <c r="N854" s="208" t="s">
        <v>98</v>
      </c>
      <c r="O854" s="208" t="s">
        <v>560</v>
      </c>
      <c r="P854" s="208" t="s">
        <v>478</v>
      </c>
      <c r="Q854" s="208">
        <v>1995</v>
      </c>
      <c r="R854" s="262">
        <v>34000</v>
      </c>
      <c r="S854" s="263">
        <v>20000</v>
      </c>
      <c r="T854" s="240">
        <v>160000</v>
      </c>
      <c r="U854" s="240">
        <v>160000</v>
      </c>
      <c r="V854" s="240">
        <v>0</v>
      </c>
      <c r="W854" s="208" t="s">
        <v>103</v>
      </c>
      <c r="X854" s="208">
        <v>2014</v>
      </c>
    </row>
    <row r="855" spans="1:24" x14ac:dyDescent="0.3">
      <c r="A855" s="227">
        <v>69</v>
      </c>
      <c r="B855" s="207" t="s">
        <v>157</v>
      </c>
      <c r="C855" s="207">
        <v>60560</v>
      </c>
      <c r="D855" s="207" t="s">
        <v>39</v>
      </c>
      <c r="E855" s="207">
        <v>60</v>
      </c>
      <c r="F855" s="207" t="s">
        <v>40</v>
      </c>
      <c r="G855" s="207"/>
      <c r="H855" s="207"/>
      <c r="I855" s="207"/>
      <c r="J855" s="207"/>
      <c r="K855" s="207"/>
      <c r="L855" s="207"/>
      <c r="M855" s="207"/>
      <c r="N855" s="207" t="s">
        <v>446</v>
      </c>
      <c r="O855" s="207" t="s">
        <v>560</v>
      </c>
      <c r="P855" s="207" t="s">
        <v>478</v>
      </c>
      <c r="Q855" s="207">
        <v>1964</v>
      </c>
      <c r="R855" s="234">
        <v>22500</v>
      </c>
      <c r="S855" s="239">
        <v>22500</v>
      </c>
      <c r="T855" s="242">
        <v>108000</v>
      </c>
      <c r="U855" s="242">
        <v>108000</v>
      </c>
      <c r="V855" s="242">
        <v>0</v>
      </c>
      <c r="W855" s="207" t="s">
        <v>103</v>
      </c>
      <c r="X855" s="207">
        <v>2015</v>
      </c>
    </row>
    <row r="856" spans="1:24" x14ac:dyDescent="0.3">
      <c r="A856" s="227">
        <v>117</v>
      </c>
      <c r="B856" s="207" t="s">
        <v>158</v>
      </c>
      <c r="C856" s="207">
        <v>874120</v>
      </c>
      <c r="D856" s="207" t="s">
        <v>32</v>
      </c>
      <c r="E856" s="207">
        <v>65</v>
      </c>
      <c r="F856" s="207" t="s">
        <v>33</v>
      </c>
      <c r="G856" s="207"/>
      <c r="H856" s="207"/>
      <c r="I856" s="207"/>
      <c r="J856" s="207"/>
      <c r="K856" s="207"/>
      <c r="L856" s="207"/>
      <c r="M856" s="207"/>
      <c r="N856" s="207" t="s">
        <v>98</v>
      </c>
      <c r="O856" s="207" t="s">
        <v>560</v>
      </c>
      <c r="P856" s="207" t="s">
        <v>478</v>
      </c>
      <c r="Q856" s="207">
        <v>1955</v>
      </c>
      <c r="R856" s="234">
        <v>64000</v>
      </c>
      <c r="S856" s="239">
        <v>16000</v>
      </c>
      <c r="T856" s="242">
        <v>129000</v>
      </c>
      <c r="U856" s="242">
        <v>129000</v>
      </c>
      <c r="V856" s="242">
        <v>0</v>
      </c>
      <c r="W856" s="207" t="s">
        <v>103</v>
      </c>
      <c r="X856" s="207">
        <v>2015</v>
      </c>
    </row>
    <row r="857" spans="1:24" x14ac:dyDescent="0.3">
      <c r="A857" s="227">
        <v>118</v>
      </c>
      <c r="B857" s="207" t="s">
        <v>159</v>
      </c>
      <c r="C857" s="207">
        <v>874130</v>
      </c>
      <c r="D857" s="207" t="s">
        <v>32</v>
      </c>
      <c r="E857" s="207">
        <v>65</v>
      </c>
      <c r="F857" s="207" t="s">
        <v>33</v>
      </c>
      <c r="G857" s="207"/>
      <c r="H857" s="207"/>
      <c r="I857" s="207"/>
      <c r="J857" s="207"/>
      <c r="K857" s="207"/>
      <c r="L857" s="207"/>
      <c r="M857" s="207"/>
      <c r="N857" s="207" t="s">
        <v>98</v>
      </c>
      <c r="O857" s="207" t="s">
        <v>560</v>
      </c>
      <c r="P857" s="207" t="s">
        <v>478</v>
      </c>
      <c r="Q857" s="207">
        <v>1995</v>
      </c>
      <c r="R857" s="234">
        <v>34000</v>
      </c>
      <c r="S857" s="239">
        <v>20000</v>
      </c>
      <c r="T857" s="242">
        <v>165000</v>
      </c>
      <c r="U857" s="242">
        <v>165000</v>
      </c>
      <c r="V857" s="242">
        <v>0</v>
      </c>
      <c r="W857" s="207" t="s">
        <v>103</v>
      </c>
      <c r="X857" s="207">
        <v>2015</v>
      </c>
    </row>
    <row r="858" spans="1:24" x14ac:dyDescent="0.3">
      <c r="A858" s="227">
        <v>133</v>
      </c>
      <c r="B858" s="227" t="s">
        <v>157</v>
      </c>
      <c r="C858" s="227">
        <v>60560</v>
      </c>
      <c r="D858" s="227" t="s">
        <v>39</v>
      </c>
      <c r="E858" s="227">
        <v>60</v>
      </c>
      <c r="F858" s="227" t="s">
        <v>40</v>
      </c>
      <c r="G858" s="227"/>
      <c r="H858" s="227"/>
      <c r="I858" s="227"/>
      <c r="J858" s="227"/>
      <c r="K858" s="227"/>
      <c r="L858" s="227"/>
      <c r="M858" s="227"/>
      <c r="N858" s="227" t="s">
        <v>446</v>
      </c>
      <c r="O858" s="227" t="s">
        <v>560</v>
      </c>
      <c r="P858" s="227" t="s">
        <v>478</v>
      </c>
      <c r="Q858" s="227">
        <v>1964</v>
      </c>
      <c r="R858" s="233">
        <v>22500</v>
      </c>
      <c r="S858" s="238">
        <v>22500</v>
      </c>
      <c r="T858" s="47">
        <v>107000</v>
      </c>
      <c r="U858" s="47">
        <v>107000</v>
      </c>
      <c r="V858" s="47">
        <v>0</v>
      </c>
      <c r="W858" s="227" t="s">
        <v>103</v>
      </c>
      <c r="X858" s="227">
        <v>2016</v>
      </c>
    </row>
    <row r="859" spans="1:24" x14ac:dyDescent="0.3">
      <c r="A859" s="227">
        <v>181</v>
      </c>
      <c r="B859" s="227" t="s">
        <v>158</v>
      </c>
      <c r="C859" s="227">
        <v>874120</v>
      </c>
      <c r="D859" s="227" t="s">
        <v>32</v>
      </c>
      <c r="E859" s="227">
        <v>65</v>
      </c>
      <c r="F859" s="227" t="s">
        <v>33</v>
      </c>
      <c r="G859" s="227"/>
      <c r="H859" s="227"/>
      <c r="I859" s="227"/>
      <c r="J859" s="227"/>
      <c r="K859" s="227"/>
      <c r="L859" s="227"/>
      <c r="M859" s="227"/>
      <c r="N859" s="227" t="s">
        <v>98</v>
      </c>
      <c r="O859" s="227" t="s">
        <v>560</v>
      </c>
      <c r="P859" s="227" t="s">
        <v>478</v>
      </c>
      <c r="Q859" s="227">
        <v>1955</v>
      </c>
      <c r="R859" s="233">
        <v>64000</v>
      </c>
      <c r="S859" s="238">
        <v>16000</v>
      </c>
      <c r="T859" s="47">
        <f>114240+27744</f>
        <v>141984</v>
      </c>
      <c r="U859" s="47">
        <f>114240+27744</f>
        <v>141984</v>
      </c>
      <c r="V859" s="47">
        <v>0</v>
      </c>
      <c r="W859" s="227" t="s">
        <v>103</v>
      </c>
      <c r="X859" s="227">
        <v>2016</v>
      </c>
    </row>
    <row r="860" spans="1:24" x14ac:dyDescent="0.3">
      <c r="A860" s="227">
        <v>182</v>
      </c>
      <c r="B860" s="227" t="s">
        <v>159</v>
      </c>
      <c r="C860" s="227">
        <v>874130</v>
      </c>
      <c r="D860" s="227" t="s">
        <v>32</v>
      </c>
      <c r="E860" s="227">
        <v>65</v>
      </c>
      <c r="F860" s="227" t="s">
        <v>33</v>
      </c>
      <c r="G860" s="227"/>
      <c r="H860" s="227"/>
      <c r="I860" s="227"/>
      <c r="J860" s="227"/>
      <c r="K860" s="227"/>
      <c r="L860" s="227"/>
      <c r="M860" s="227"/>
      <c r="N860" s="227" t="s">
        <v>98</v>
      </c>
      <c r="O860" s="227" t="s">
        <v>560</v>
      </c>
      <c r="P860" s="227" t="s">
        <v>478</v>
      </c>
      <c r="Q860" s="227">
        <v>1995</v>
      </c>
      <c r="R860" s="233">
        <v>34000</v>
      </c>
      <c r="S860" s="238">
        <v>20000</v>
      </c>
      <c r="T860" s="47">
        <v>163000</v>
      </c>
      <c r="U860" s="47">
        <v>163000</v>
      </c>
      <c r="V860" s="47">
        <v>0</v>
      </c>
      <c r="W860" s="227" t="s">
        <v>103</v>
      </c>
      <c r="X860" s="227">
        <v>2016</v>
      </c>
    </row>
    <row r="861" spans="1:24" x14ac:dyDescent="0.3">
      <c r="A861" s="227">
        <v>197</v>
      </c>
      <c r="B861" s="43" t="s">
        <v>157</v>
      </c>
      <c r="C861" s="43">
        <v>60560</v>
      </c>
      <c r="D861" s="43" t="s">
        <v>39</v>
      </c>
      <c r="E861" s="43">
        <v>60</v>
      </c>
      <c r="F861" s="43" t="s">
        <v>40</v>
      </c>
      <c r="G861" s="43"/>
      <c r="H861" s="43"/>
      <c r="I861" s="43"/>
      <c r="J861" s="43"/>
      <c r="K861" s="43"/>
      <c r="L861" s="43"/>
      <c r="M861" s="43"/>
      <c r="N861" s="43" t="s">
        <v>446</v>
      </c>
      <c r="O861" s="43" t="s">
        <v>560</v>
      </c>
      <c r="P861" s="229" t="s">
        <v>478</v>
      </c>
      <c r="Q861" s="43"/>
      <c r="R861" s="43">
        <v>22500</v>
      </c>
      <c r="S861" s="237">
        <v>22500</v>
      </c>
      <c r="T861" s="43">
        <v>107623</v>
      </c>
      <c r="U861" s="43">
        <v>107623</v>
      </c>
      <c r="V861" s="43">
        <v>0</v>
      </c>
      <c r="W861" s="43" t="s">
        <v>103</v>
      </c>
      <c r="X861" s="43">
        <v>2017</v>
      </c>
    </row>
    <row r="862" spans="1:24" x14ac:dyDescent="0.3">
      <c r="A862" s="227">
        <v>253</v>
      </c>
      <c r="B862" s="43" t="s">
        <v>317</v>
      </c>
      <c r="C862" s="43">
        <v>866700</v>
      </c>
      <c r="D862" s="43" t="s">
        <v>80</v>
      </c>
      <c r="E862" s="43">
        <v>91</v>
      </c>
      <c r="F862" s="43" t="s">
        <v>33</v>
      </c>
      <c r="G862" s="43"/>
      <c r="H862" s="43">
        <v>74299999</v>
      </c>
      <c r="I862" s="43"/>
      <c r="J862" s="43" t="s">
        <v>375</v>
      </c>
      <c r="K862" s="43"/>
      <c r="L862" s="43">
        <v>58428075</v>
      </c>
      <c r="M862" s="43" t="s">
        <v>337</v>
      </c>
      <c r="N862" s="43" t="s">
        <v>98</v>
      </c>
      <c r="O862" s="43" t="s">
        <v>560</v>
      </c>
      <c r="P862" s="229" t="s">
        <v>478</v>
      </c>
      <c r="Q862" s="43"/>
      <c r="R862" s="43">
        <v>2200</v>
      </c>
      <c r="S862" s="237">
        <v>2200</v>
      </c>
      <c r="T862" s="43">
        <v>0</v>
      </c>
      <c r="U862" s="43">
        <v>0</v>
      </c>
      <c r="V862" s="43">
        <v>0</v>
      </c>
      <c r="W862" s="43" t="s">
        <v>103</v>
      </c>
      <c r="X862" s="43">
        <v>2017</v>
      </c>
    </row>
    <row r="863" spans="1:24" x14ac:dyDescent="0.3">
      <c r="A863" s="227">
        <v>254</v>
      </c>
      <c r="B863" s="43" t="s">
        <v>319</v>
      </c>
      <c r="C863" s="43">
        <v>874130</v>
      </c>
      <c r="D863" s="43" t="s">
        <v>32</v>
      </c>
      <c r="E863" s="43">
        <v>65</v>
      </c>
      <c r="F863" s="43" t="s">
        <v>33</v>
      </c>
      <c r="G863" s="43"/>
      <c r="H863" s="43">
        <v>74250785</v>
      </c>
      <c r="I863" s="43"/>
      <c r="J863" s="43" t="s">
        <v>377</v>
      </c>
      <c r="K863" s="43"/>
      <c r="L863" s="43">
        <v>29728832</v>
      </c>
      <c r="M863" s="43" t="s">
        <v>423</v>
      </c>
      <c r="N863" s="43" t="s">
        <v>98</v>
      </c>
      <c r="O863" s="43" t="s">
        <v>560</v>
      </c>
      <c r="P863" s="229" t="s">
        <v>478</v>
      </c>
      <c r="Q863" s="43">
        <v>2009</v>
      </c>
      <c r="R863" s="43">
        <v>35200</v>
      </c>
      <c r="S863" s="237">
        <v>22000</v>
      </c>
      <c r="T863" s="43">
        <v>165100</v>
      </c>
      <c r="U863" s="43">
        <v>165100</v>
      </c>
      <c r="V863" s="43">
        <v>0</v>
      </c>
      <c r="W863" s="43" t="s">
        <v>103</v>
      </c>
      <c r="X863" s="43">
        <v>2017</v>
      </c>
    </row>
    <row r="864" spans="1:24" x14ac:dyDescent="0.3">
      <c r="A864" s="227">
        <v>255</v>
      </c>
      <c r="B864" s="43" t="s">
        <v>320</v>
      </c>
      <c r="C864" s="43">
        <v>874131</v>
      </c>
      <c r="D864" s="43" t="s">
        <v>32</v>
      </c>
      <c r="E864" s="43">
        <v>65</v>
      </c>
      <c r="F864" s="43" t="s">
        <v>33</v>
      </c>
      <c r="G864" s="43"/>
      <c r="H864" s="43">
        <v>74250785</v>
      </c>
      <c r="I864" s="43"/>
      <c r="J864" s="43" t="s">
        <v>378</v>
      </c>
      <c r="K864" s="43"/>
      <c r="L864" s="43">
        <v>21441118</v>
      </c>
      <c r="M864" s="43" t="s">
        <v>424</v>
      </c>
      <c r="N864" s="43" t="s">
        <v>98</v>
      </c>
      <c r="O864" s="43" t="s">
        <v>560</v>
      </c>
      <c r="P864" s="229" t="s">
        <v>478</v>
      </c>
      <c r="Q864" s="43">
        <v>2009</v>
      </c>
      <c r="R864" s="43">
        <v>38600</v>
      </c>
      <c r="S864" s="237">
        <v>24125</v>
      </c>
      <c r="T864" s="43">
        <v>104.5</v>
      </c>
      <c r="U864" s="43">
        <v>104.5</v>
      </c>
      <c r="V864" s="43">
        <v>0</v>
      </c>
      <c r="W864" s="43" t="s">
        <v>103</v>
      </c>
      <c r="X864" s="43">
        <v>2017</v>
      </c>
    </row>
    <row r="865" spans="1:24" x14ac:dyDescent="0.3">
      <c r="A865" s="227">
        <v>273</v>
      </c>
      <c r="B865" s="90" t="s">
        <v>157</v>
      </c>
      <c r="C865" s="90">
        <v>60560</v>
      </c>
      <c r="D865" s="90" t="s">
        <v>39</v>
      </c>
      <c r="E865" s="90">
        <v>60</v>
      </c>
      <c r="F865" s="90" t="s">
        <v>40</v>
      </c>
      <c r="G865" s="90"/>
      <c r="H865" s="90"/>
      <c r="I865" s="90"/>
      <c r="J865" s="90"/>
      <c r="K865" s="90"/>
      <c r="L865" s="90"/>
      <c r="M865" s="90"/>
      <c r="N865" s="90" t="s">
        <v>446</v>
      </c>
      <c r="O865" s="90" t="s">
        <v>560</v>
      </c>
      <c r="P865" s="228" t="s">
        <v>478</v>
      </c>
      <c r="Q865" s="231"/>
      <c r="R865" s="90">
        <v>22500</v>
      </c>
      <c r="S865" s="236">
        <v>22500</v>
      </c>
      <c r="T865" s="241">
        <v>108914.476</v>
      </c>
      <c r="U865" s="244">
        <v>107870.53289999999</v>
      </c>
      <c r="V865" s="244">
        <v>0</v>
      </c>
      <c r="W865" s="90" t="s">
        <v>103</v>
      </c>
      <c r="X865" s="90">
        <v>2018</v>
      </c>
    </row>
    <row r="866" spans="1:24" x14ac:dyDescent="0.3">
      <c r="A866" s="227">
        <v>335</v>
      </c>
      <c r="B866" s="90" t="s">
        <v>317</v>
      </c>
      <c r="C866" s="90">
        <v>866700</v>
      </c>
      <c r="D866" s="90" t="s">
        <v>80</v>
      </c>
      <c r="E866" s="90">
        <v>91</v>
      </c>
      <c r="F866" s="90" t="s">
        <v>33</v>
      </c>
      <c r="G866" s="90"/>
      <c r="H866" s="90">
        <v>74299999</v>
      </c>
      <c r="I866" s="90"/>
      <c r="J866" s="90" t="s">
        <v>375</v>
      </c>
      <c r="K866" s="90"/>
      <c r="L866" s="90">
        <v>58428075</v>
      </c>
      <c r="M866" s="90" t="s">
        <v>337</v>
      </c>
      <c r="N866" s="90" t="s">
        <v>98</v>
      </c>
      <c r="O866" s="90" t="s">
        <v>560</v>
      </c>
      <c r="P866" s="228" t="s">
        <v>478</v>
      </c>
      <c r="Q866" s="231"/>
      <c r="R866" s="90">
        <v>2200</v>
      </c>
      <c r="S866" s="236">
        <v>2200</v>
      </c>
      <c r="T866" s="241">
        <v>0</v>
      </c>
      <c r="U866" s="244">
        <v>0</v>
      </c>
      <c r="V866" s="244">
        <f>+T866-U866</f>
        <v>0</v>
      </c>
      <c r="W866" s="90" t="s">
        <v>103</v>
      </c>
      <c r="X866" s="90">
        <v>2018</v>
      </c>
    </row>
    <row r="867" spans="1:24" x14ac:dyDescent="0.3">
      <c r="A867" s="227">
        <v>337</v>
      </c>
      <c r="B867" s="90" t="s">
        <v>319</v>
      </c>
      <c r="C867" s="90">
        <v>874130</v>
      </c>
      <c r="D867" s="90" t="s">
        <v>32</v>
      </c>
      <c r="E867" s="90">
        <v>65</v>
      </c>
      <c r="F867" s="90" t="s">
        <v>33</v>
      </c>
      <c r="G867" s="90"/>
      <c r="H867" s="90">
        <v>74250785</v>
      </c>
      <c r="I867" s="90"/>
      <c r="J867" s="90" t="s">
        <v>377</v>
      </c>
      <c r="K867" s="90"/>
      <c r="L867" s="90">
        <v>29728832</v>
      </c>
      <c r="M867" s="90" t="s">
        <v>423</v>
      </c>
      <c r="N867" s="90" t="s">
        <v>98</v>
      </c>
      <c r="O867" s="90" t="s">
        <v>560</v>
      </c>
      <c r="P867" s="228" t="s">
        <v>478</v>
      </c>
      <c r="Q867" s="231">
        <v>2009</v>
      </c>
      <c r="R867" s="90">
        <v>35200</v>
      </c>
      <c r="S867" s="236">
        <v>22000</v>
      </c>
      <c r="T867" s="241">
        <v>137580</v>
      </c>
      <c r="U867" s="244">
        <v>137580</v>
      </c>
      <c r="V867" s="244">
        <f>+T867-U867</f>
        <v>0</v>
      </c>
      <c r="W867" s="90" t="s">
        <v>103</v>
      </c>
      <c r="X867" s="90">
        <v>2018</v>
      </c>
    </row>
    <row r="868" spans="1:24" x14ac:dyDescent="0.3">
      <c r="A868" s="227">
        <v>338</v>
      </c>
      <c r="B868" s="90" t="s">
        <v>320</v>
      </c>
      <c r="C868" s="90">
        <v>874131</v>
      </c>
      <c r="D868" s="90" t="s">
        <v>32</v>
      </c>
      <c r="E868" s="90">
        <v>65</v>
      </c>
      <c r="F868" s="90" t="s">
        <v>33</v>
      </c>
      <c r="G868" s="90"/>
      <c r="H868" s="90">
        <v>74250785</v>
      </c>
      <c r="I868" s="90"/>
      <c r="J868" s="90" t="s">
        <v>378</v>
      </c>
      <c r="K868" s="90"/>
      <c r="L868" s="90">
        <v>21441118</v>
      </c>
      <c r="M868" s="90" t="s">
        <v>424</v>
      </c>
      <c r="N868" s="90" t="s">
        <v>98</v>
      </c>
      <c r="O868" s="90" t="s">
        <v>560</v>
      </c>
      <c r="P868" s="228" t="s">
        <v>478</v>
      </c>
      <c r="Q868" s="231">
        <v>2009</v>
      </c>
      <c r="R868" s="90">
        <v>38600</v>
      </c>
      <c r="S868" s="236">
        <v>24125</v>
      </c>
      <c r="T868" s="241">
        <v>112</v>
      </c>
      <c r="U868" s="244">
        <v>112</v>
      </c>
      <c r="V868" s="244">
        <f>+T868-U868</f>
        <v>0</v>
      </c>
      <c r="W868" s="90" t="s">
        <v>103</v>
      </c>
      <c r="X868" s="90">
        <v>2018</v>
      </c>
    </row>
    <row r="869" spans="1:24" x14ac:dyDescent="0.3">
      <c r="A869" s="227">
        <v>42</v>
      </c>
      <c r="B869" s="208" t="s">
        <v>97</v>
      </c>
      <c r="C869" s="208">
        <v>851360</v>
      </c>
      <c r="D869" s="208" t="s">
        <v>76</v>
      </c>
      <c r="E869" s="208">
        <v>87</v>
      </c>
      <c r="F869" s="208" t="s">
        <v>33</v>
      </c>
      <c r="G869" s="208"/>
      <c r="H869" s="208"/>
      <c r="I869" s="208"/>
      <c r="J869" s="208"/>
      <c r="K869" s="208"/>
      <c r="L869" s="208"/>
      <c r="M869" s="208"/>
      <c r="N869" s="208" t="s">
        <v>98</v>
      </c>
      <c r="O869" s="208" t="s">
        <v>560</v>
      </c>
      <c r="P869" s="208" t="s">
        <v>478</v>
      </c>
      <c r="Q869" s="208">
        <v>2015</v>
      </c>
      <c r="R869" s="262">
        <v>0</v>
      </c>
      <c r="S869" s="263">
        <v>0</v>
      </c>
      <c r="T869" s="240">
        <v>0</v>
      </c>
      <c r="U869" s="240">
        <v>0</v>
      </c>
      <c r="V869" s="240">
        <v>0</v>
      </c>
      <c r="W869" s="208" t="s">
        <v>38</v>
      </c>
      <c r="X869" s="208">
        <v>2014</v>
      </c>
    </row>
    <row r="870" spans="1:24" x14ac:dyDescent="0.3">
      <c r="A870" s="227">
        <v>105</v>
      </c>
      <c r="B870" s="207" t="s">
        <v>97</v>
      </c>
      <c r="C870" s="207">
        <v>851360</v>
      </c>
      <c r="D870" s="207" t="s">
        <v>76</v>
      </c>
      <c r="E870" s="207">
        <v>87</v>
      </c>
      <c r="F870" s="207" t="s">
        <v>33</v>
      </c>
      <c r="G870" s="207"/>
      <c r="H870" s="207"/>
      <c r="I870" s="207"/>
      <c r="J870" s="207"/>
      <c r="K870" s="207"/>
      <c r="L870" s="207"/>
      <c r="M870" s="207"/>
      <c r="N870" s="207" t="s">
        <v>98</v>
      </c>
      <c r="O870" s="207" t="s">
        <v>560</v>
      </c>
      <c r="P870" s="207" t="s">
        <v>478</v>
      </c>
      <c r="Q870" s="207">
        <v>2015</v>
      </c>
      <c r="R870" s="234">
        <v>1800</v>
      </c>
      <c r="S870" s="239">
        <v>350</v>
      </c>
      <c r="T870" s="242">
        <v>7727</v>
      </c>
      <c r="U870" s="242">
        <v>1847</v>
      </c>
      <c r="V870" s="242">
        <v>5880</v>
      </c>
      <c r="W870" s="207" t="s">
        <v>38</v>
      </c>
      <c r="X870" s="207">
        <v>2015</v>
      </c>
    </row>
    <row r="871" spans="1:24" x14ac:dyDescent="0.3">
      <c r="A871" s="227">
        <v>169</v>
      </c>
      <c r="B871" s="227" t="s">
        <v>97</v>
      </c>
      <c r="C871" s="227">
        <v>851360</v>
      </c>
      <c r="D871" s="227" t="s">
        <v>76</v>
      </c>
      <c r="E871" s="227">
        <v>87</v>
      </c>
      <c r="F871" s="227" t="s">
        <v>33</v>
      </c>
      <c r="G871" s="227"/>
      <c r="H871" s="227"/>
      <c r="I871" s="227"/>
      <c r="J871" s="227"/>
      <c r="K871" s="227"/>
      <c r="L871" s="227"/>
      <c r="M871" s="227"/>
      <c r="N871" s="227" t="s">
        <v>98</v>
      </c>
      <c r="O871" s="227" t="s">
        <v>560</v>
      </c>
      <c r="P871" s="227" t="s">
        <v>478</v>
      </c>
      <c r="Q871" s="227">
        <v>2015</v>
      </c>
      <c r="R871" s="233">
        <v>1800</v>
      </c>
      <c r="S871" s="238">
        <v>350</v>
      </c>
      <c r="T871" s="47">
        <v>8652</v>
      </c>
      <c r="U871" s="47">
        <v>5260</v>
      </c>
      <c r="V871" s="47">
        <v>3392</v>
      </c>
      <c r="W871" s="227" t="s">
        <v>38</v>
      </c>
      <c r="X871" s="227">
        <v>2016</v>
      </c>
    </row>
    <row r="872" spans="1:24" x14ac:dyDescent="0.3">
      <c r="A872" s="227">
        <v>239</v>
      </c>
      <c r="B872" s="43" t="s">
        <v>97</v>
      </c>
      <c r="C872" s="43">
        <v>851360</v>
      </c>
      <c r="D872" s="43" t="s">
        <v>76</v>
      </c>
      <c r="E872" s="43">
        <v>87</v>
      </c>
      <c r="F872" s="43" t="s">
        <v>33</v>
      </c>
      <c r="G872" s="43"/>
      <c r="H872" s="43">
        <v>74422115</v>
      </c>
      <c r="I872" s="43"/>
      <c r="J872" s="43" t="s">
        <v>366</v>
      </c>
      <c r="K872" s="43"/>
      <c r="L872" s="43">
        <v>95377820</v>
      </c>
      <c r="M872" s="43" t="s">
        <v>414</v>
      </c>
      <c r="N872" s="43" t="s">
        <v>98</v>
      </c>
      <c r="O872" s="43" t="s">
        <v>560</v>
      </c>
      <c r="P872" s="229" t="s">
        <v>478</v>
      </c>
      <c r="Q872" s="43">
        <v>2016</v>
      </c>
      <c r="R872" s="43">
        <v>1800</v>
      </c>
      <c r="S872" s="237">
        <v>1200</v>
      </c>
      <c r="T872" s="43">
        <v>3821</v>
      </c>
      <c r="U872" s="43">
        <v>1619</v>
      </c>
      <c r="V872" s="43">
        <v>2202</v>
      </c>
      <c r="W872" s="43" t="s">
        <v>439</v>
      </c>
      <c r="X872" s="43">
        <v>2017</v>
      </c>
    </row>
    <row r="873" spans="1:24" x14ac:dyDescent="0.3">
      <c r="A873" s="227">
        <v>320</v>
      </c>
      <c r="B873" s="90" t="s">
        <v>97</v>
      </c>
      <c r="C873" s="90">
        <v>851360</v>
      </c>
      <c r="D873" s="90" t="s">
        <v>76</v>
      </c>
      <c r="E873" s="90">
        <v>87</v>
      </c>
      <c r="F873" s="90" t="s">
        <v>33</v>
      </c>
      <c r="G873" s="90"/>
      <c r="H873" s="90">
        <v>74422115</v>
      </c>
      <c r="I873" s="90"/>
      <c r="J873" s="90" t="s">
        <v>366</v>
      </c>
      <c r="K873" s="90"/>
      <c r="L873" s="90">
        <v>95377820</v>
      </c>
      <c r="M873" s="90" t="s">
        <v>414</v>
      </c>
      <c r="N873" s="90" t="s">
        <v>98</v>
      </c>
      <c r="O873" s="90" t="s">
        <v>560</v>
      </c>
      <c r="P873" s="228" t="s">
        <v>478</v>
      </c>
      <c r="Q873" s="231">
        <v>2016</v>
      </c>
      <c r="R873" s="90">
        <v>1800</v>
      </c>
      <c r="S873" s="236">
        <v>1200</v>
      </c>
      <c r="T873" s="241">
        <v>6400</v>
      </c>
      <c r="U873" s="244">
        <v>2321</v>
      </c>
      <c r="V873" s="244">
        <f>+T873-U873</f>
        <v>4079</v>
      </c>
      <c r="W873" s="90" t="s">
        <v>439</v>
      </c>
      <c r="X873" s="90">
        <v>2018</v>
      </c>
    </row>
    <row r="874" spans="1:24" x14ac:dyDescent="0.3">
      <c r="A874">
        <v>139</v>
      </c>
      <c r="B874" t="s">
        <v>97</v>
      </c>
      <c r="C874">
        <v>857660</v>
      </c>
      <c r="D874" t="s">
        <v>548</v>
      </c>
      <c r="E874">
        <v>87</v>
      </c>
      <c r="F874" t="s">
        <v>33</v>
      </c>
      <c r="N874" t="s">
        <v>98</v>
      </c>
      <c r="O874" t="s">
        <v>560</v>
      </c>
      <c r="P874" t="s">
        <v>45</v>
      </c>
      <c r="Q874" s="89">
        <v>2016</v>
      </c>
      <c r="R874" s="99">
        <v>1800</v>
      </c>
      <c r="S874" s="97">
        <v>1800</v>
      </c>
      <c r="T874">
        <v>4415.1000000000004</v>
      </c>
      <c r="U874">
        <v>2252.6999999999998</v>
      </c>
      <c r="V874" s="30">
        <v>2162.4000000000005</v>
      </c>
      <c r="W874" t="s">
        <v>439</v>
      </c>
      <c r="X874">
        <v>2019</v>
      </c>
    </row>
    <row r="875" spans="1:24" x14ac:dyDescent="0.3">
      <c r="A875">
        <v>159</v>
      </c>
      <c r="B875" t="s">
        <v>317</v>
      </c>
      <c r="C875">
        <v>863720</v>
      </c>
      <c r="D875" t="s">
        <v>562</v>
      </c>
      <c r="E875">
        <v>91</v>
      </c>
      <c r="F875" t="s">
        <v>33</v>
      </c>
      <c r="N875" t="s">
        <v>98</v>
      </c>
      <c r="O875" t="s">
        <v>560</v>
      </c>
      <c r="P875" t="s">
        <v>478</v>
      </c>
      <c r="Q875" s="89">
        <v>2018</v>
      </c>
      <c r="R875" s="99">
        <v>1200</v>
      </c>
      <c r="S875" s="97">
        <v>1200</v>
      </c>
      <c r="T875">
        <v>7920</v>
      </c>
      <c r="U875">
        <v>7920</v>
      </c>
      <c r="V875" s="30">
        <v>0</v>
      </c>
      <c r="W875" t="s">
        <v>439</v>
      </c>
      <c r="X875">
        <v>2019</v>
      </c>
    </row>
    <row r="876" spans="1:24" x14ac:dyDescent="0.3">
      <c r="A876">
        <v>160</v>
      </c>
      <c r="B876" t="s">
        <v>572</v>
      </c>
      <c r="C876">
        <v>866700</v>
      </c>
      <c r="D876" t="s">
        <v>562</v>
      </c>
      <c r="E876">
        <v>91</v>
      </c>
      <c r="F876" t="s">
        <v>33</v>
      </c>
      <c r="N876" t="s">
        <v>98</v>
      </c>
      <c r="O876" t="s">
        <v>560</v>
      </c>
      <c r="P876" t="s">
        <v>478</v>
      </c>
      <c r="Q876" s="89">
        <v>2019</v>
      </c>
      <c r="R876" s="99">
        <v>1000</v>
      </c>
      <c r="S876" s="97">
        <v>1000</v>
      </c>
      <c r="T876">
        <v>6600</v>
      </c>
      <c r="U876">
        <v>6398</v>
      </c>
      <c r="V876" s="30">
        <v>202</v>
      </c>
      <c r="W876" t="s">
        <v>439</v>
      </c>
      <c r="X876">
        <v>2019</v>
      </c>
    </row>
    <row r="877" spans="1:24" x14ac:dyDescent="0.3">
      <c r="A877">
        <v>221</v>
      </c>
      <c r="B877" t="s">
        <v>615</v>
      </c>
      <c r="C877">
        <v>901570</v>
      </c>
      <c r="D877" t="s">
        <v>605</v>
      </c>
      <c r="E877">
        <v>94</v>
      </c>
      <c r="F877" t="s">
        <v>92</v>
      </c>
      <c r="N877" t="s">
        <v>98</v>
      </c>
      <c r="O877" t="s">
        <v>560</v>
      </c>
      <c r="P877" t="s">
        <v>478</v>
      </c>
      <c r="Q877" s="89">
        <v>2017</v>
      </c>
      <c r="R877" s="102">
        <v>5600</v>
      </c>
      <c r="S877" s="103">
        <v>1400</v>
      </c>
      <c r="T877">
        <v>0</v>
      </c>
      <c r="U877">
        <v>0</v>
      </c>
      <c r="V877" s="30">
        <v>0</v>
      </c>
      <c r="W877" t="s">
        <v>439</v>
      </c>
      <c r="X877">
        <v>2019</v>
      </c>
    </row>
    <row r="878" spans="1:24" x14ac:dyDescent="0.3">
      <c r="A878">
        <v>139</v>
      </c>
      <c r="B878" t="s">
        <v>97</v>
      </c>
      <c r="C878">
        <v>857660</v>
      </c>
      <c r="D878" t="s">
        <v>548</v>
      </c>
      <c r="E878">
        <v>87</v>
      </c>
      <c r="F878" t="s">
        <v>33</v>
      </c>
      <c r="N878" t="s">
        <v>98</v>
      </c>
      <c r="O878" t="s">
        <v>560</v>
      </c>
      <c r="P878" t="s">
        <v>45</v>
      </c>
      <c r="Q878" s="89">
        <v>2016</v>
      </c>
      <c r="R878" s="99">
        <v>1800</v>
      </c>
      <c r="S878" s="97">
        <v>1800</v>
      </c>
      <c r="T878">
        <v>4415.1000000000004</v>
      </c>
      <c r="U878">
        <v>2252.6999999999998</v>
      </c>
      <c r="V878" s="30">
        <v>2162.4000000000005</v>
      </c>
      <c r="W878" t="s">
        <v>439</v>
      </c>
      <c r="X878">
        <v>2020</v>
      </c>
    </row>
    <row r="879" spans="1:24" x14ac:dyDescent="0.3">
      <c r="A879">
        <v>159</v>
      </c>
      <c r="B879" t="s">
        <v>317</v>
      </c>
      <c r="C879">
        <v>863720</v>
      </c>
      <c r="D879" t="s">
        <v>562</v>
      </c>
      <c r="E879">
        <v>91</v>
      </c>
      <c r="F879" t="s">
        <v>33</v>
      </c>
      <c r="N879" t="s">
        <v>98</v>
      </c>
      <c r="O879" t="s">
        <v>560</v>
      </c>
      <c r="P879" t="s">
        <v>478</v>
      </c>
      <c r="Q879" s="89">
        <v>2018</v>
      </c>
      <c r="R879" s="99">
        <v>1200</v>
      </c>
      <c r="S879" s="97">
        <v>1200</v>
      </c>
      <c r="T879">
        <v>7920</v>
      </c>
      <c r="U879">
        <v>7920</v>
      </c>
      <c r="V879" s="30">
        <v>0</v>
      </c>
      <c r="W879" t="s">
        <v>439</v>
      </c>
      <c r="X879">
        <v>2020</v>
      </c>
    </row>
    <row r="880" spans="1:24" x14ac:dyDescent="0.3">
      <c r="A880">
        <v>160</v>
      </c>
      <c r="B880" t="s">
        <v>572</v>
      </c>
      <c r="C880">
        <v>866700</v>
      </c>
      <c r="D880" t="s">
        <v>562</v>
      </c>
      <c r="E880">
        <v>91</v>
      </c>
      <c r="F880" t="s">
        <v>33</v>
      </c>
      <c r="N880" t="s">
        <v>98</v>
      </c>
      <c r="O880" t="s">
        <v>560</v>
      </c>
      <c r="P880" t="s">
        <v>478</v>
      </c>
      <c r="Q880" s="89">
        <v>2019</v>
      </c>
      <c r="R880" s="99">
        <v>1000</v>
      </c>
      <c r="S880" s="97">
        <v>1000</v>
      </c>
      <c r="T880">
        <v>6600</v>
      </c>
      <c r="U880">
        <v>6398</v>
      </c>
      <c r="V880" s="30">
        <v>202</v>
      </c>
      <c r="W880" t="s">
        <v>439</v>
      </c>
      <c r="X880">
        <v>2020</v>
      </c>
    </row>
    <row r="881" spans="1:24" x14ac:dyDescent="0.3">
      <c r="A881">
        <v>202</v>
      </c>
      <c r="B881" t="s">
        <v>765</v>
      </c>
      <c r="C881">
        <v>789654</v>
      </c>
      <c r="D881" t="s">
        <v>332</v>
      </c>
      <c r="E881">
        <v>96</v>
      </c>
      <c r="F881" t="s">
        <v>92</v>
      </c>
      <c r="N881" t="s">
        <v>98</v>
      </c>
      <c r="O881" t="s">
        <v>560</v>
      </c>
      <c r="P881" t="s">
        <v>478</v>
      </c>
      <c r="Q881" s="89">
        <v>2020</v>
      </c>
      <c r="R881" s="99">
        <v>28000</v>
      </c>
      <c r="S881" s="97">
        <v>28000</v>
      </c>
      <c r="T881">
        <v>0</v>
      </c>
      <c r="U881">
        <v>0</v>
      </c>
      <c r="V881" s="30">
        <v>0</v>
      </c>
      <c r="W881" t="s">
        <v>439</v>
      </c>
      <c r="X881">
        <v>2020</v>
      </c>
    </row>
    <row r="882" spans="1:24" x14ac:dyDescent="0.3">
      <c r="A882">
        <v>221</v>
      </c>
      <c r="B882" t="s">
        <v>615</v>
      </c>
      <c r="C882">
        <v>901570</v>
      </c>
      <c r="D882" t="s">
        <v>605</v>
      </c>
      <c r="E882">
        <v>94</v>
      </c>
      <c r="F882" t="s">
        <v>92</v>
      </c>
      <c r="N882" t="s">
        <v>98</v>
      </c>
      <c r="O882" t="s">
        <v>560</v>
      </c>
      <c r="P882" t="s">
        <v>478</v>
      </c>
      <c r="Q882" s="89">
        <v>2017</v>
      </c>
      <c r="R882" s="102">
        <v>5600</v>
      </c>
      <c r="S882" s="103">
        <v>1400</v>
      </c>
      <c r="T882">
        <v>0</v>
      </c>
      <c r="U882">
        <v>0</v>
      </c>
      <c r="V882" s="30">
        <v>0</v>
      </c>
      <c r="W882" t="s">
        <v>439</v>
      </c>
      <c r="X882">
        <v>2020</v>
      </c>
    </row>
    <row r="883" spans="1:24" x14ac:dyDescent="0.3">
      <c r="A883">
        <v>227</v>
      </c>
      <c r="B883" t="s">
        <v>769</v>
      </c>
      <c r="C883">
        <v>760245</v>
      </c>
      <c r="D883" t="s">
        <v>153</v>
      </c>
      <c r="E883">
        <v>95</v>
      </c>
      <c r="F883" t="s">
        <v>89</v>
      </c>
      <c r="N883" t="s">
        <v>42</v>
      </c>
      <c r="O883" t="s">
        <v>560</v>
      </c>
      <c r="P883" t="s">
        <v>45</v>
      </c>
      <c r="Q883" s="89">
        <v>2020</v>
      </c>
      <c r="R883" s="102">
        <v>516</v>
      </c>
      <c r="S883" s="103">
        <v>516</v>
      </c>
      <c r="T883">
        <v>0</v>
      </c>
      <c r="U883">
        <v>0</v>
      </c>
      <c r="V883" s="30">
        <v>0</v>
      </c>
      <c r="W883" t="s">
        <v>439</v>
      </c>
      <c r="X883">
        <v>2020</v>
      </c>
    </row>
    <row r="884" spans="1:24" x14ac:dyDescent="0.3">
      <c r="A884" s="227">
        <v>206</v>
      </c>
      <c r="B884" s="43" t="s">
        <v>287</v>
      </c>
      <c r="C884" s="43">
        <v>303010</v>
      </c>
      <c r="D884" s="43" t="s">
        <v>52</v>
      </c>
      <c r="E884" s="43">
        <v>71</v>
      </c>
      <c r="F884" s="43" t="s">
        <v>53</v>
      </c>
      <c r="G884" s="43"/>
      <c r="H884" s="43">
        <v>36408700</v>
      </c>
      <c r="I884" s="43"/>
      <c r="J884" s="43" t="s">
        <v>344</v>
      </c>
      <c r="K884" s="43"/>
      <c r="L884" s="43">
        <v>29941705</v>
      </c>
      <c r="M884" s="43" t="s">
        <v>395</v>
      </c>
      <c r="N884" s="43" t="s">
        <v>69</v>
      </c>
      <c r="O884" s="43" t="s">
        <v>438</v>
      </c>
      <c r="P884" s="229" t="s">
        <v>70</v>
      </c>
      <c r="Q884" s="43">
        <v>2017</v>
      </c>
      <c r="R884" s="43">
        <v>8200</v>
      </c>
      <c r="S884" s="237">
        <v>7790</v>
      </c>
      <c r="T884" s="43">
        <v>15311</v>
      </c>
      <c r="U884" s="43">
        <v>15311</v>
      </c>
      <c r="V884" s="43">
        <v>0</v>
      </c>
      <c r="W884" s="43" t="s">
        <v>103</v>
      </c>
      <c r="X884" s="43">
        <v>2017</v>
      </c>
    </row>
    <row r="885" spans="1:24" x14ac:dyDescent="0.3">
      <c r="A885" s="227">
        <v>284</v>
      </c>
      <c r="B885" s="90" t="s">
        <v>287</v>
      </c>
      <c r="C885" s="90">
        <v>303010</v>
      </c>
      <c r="D885" s="90" t="s">
        <v>52</v>
      </c>
      <c r="E885" s="90">
        <v>71</v>
      </c>
      <c r="F885" s="90" t="s">
        <v>53</v>
      </c>
      <c r="G885" s="90"/>
      <c r="H885" s="90">
        <v>36408700</v>
      </c>
      <c r="I885" s="90"/>
      <c r="J885" s="90" t="s">
        <v>344</v>
      </c>
      <c r="K885" s="90"/>
      <c r="L885" s="90">
        <v>29941705</v>
      </c>
      <c r="M885" s="90" t="s">
        <v>395</v>
      </c>
      <c r="N885" s="90" t="s">
        <v>69</v>
      </c>
      <c r="O885" s="90" t="s">
        <v>438</v>
      </c>
      <c r="P885" s="228" t="s">
        <v>70</v>
      </c>
      <c r="Q885" s="231">
        <v>2017</v>
      </c>
      <c r="R885" s="90">
        <v>8200</v>
      </c>
      <c r="S885" s="236">
        <v>7790</v>
      </c>
      <c r="T885" s="241">
        <v>43703</v>
      </c>
      <c r="U885" s="244">
        <v>43703</v>
      </c>
      <c r="V885" s="244">
        <f>+T885-U885</f>
        <v>0</v>
      </c>
      <c r="W885" s="90" t="s">
        <v>103</v>
      </c>
      <c r="X885" s="90">
        <v>2018</v>
      </c>
    </row>
    <row r="886" spans="1:24" x14ac:dyDescent="0.3">
      <c r="A886" s="227"/>
      <c r="B886" s="208" t="s">
        <v>154</v>
      </c>
      <c r="C886" s="208">
        <v>765200</v>
      </c>
      <c r="D886" s="208" t="s">
        <v>153</v>
      </c>
      <c r="E886" s="208">
        <v>95</v>
      </c>
      <c r="F886" s="208" t="s">
        <v>89</v>
      </c>
      <c r="G886" s="208"/>
      <c r="H886" s="208"/>
      <c r="I886" s="208"/>
      <c r="J886" s="208"/>
      <c r="K886" s="208"/>
      <c r="L886" s="208"/>
      <c r="M886" s="208"/>
      <c r="N886" s="208" t="s">
        <v>55</v>
      </c>
      <c r="O886" s="208" t="s">
        <v>94</v>
      </c>
      <c r="P886" s="208" t="s">
        <v>70</v>
      </c>
      <c r="Q886" s="208">
        <v>1985</v>
      </c>
      <c r="R886" s="262">
        <v>15000</v>
      </c>
      <c r="S886" s="263">
        <v>15000</v>
      </c>
      <c r="T886" s="240">
        <v>52865</v>
      </c>
      <c r="U886" s="240">
        <v>44161</v>
      </c>
      <c r="V886" s="240">
        <v>8704</v>
      </c>
      <c r="W886" s="208" t="s">
        <v>38</v>
      </c>
      <c r="X886" s="208">
        <v>2014</v>
      </c>
    </row>
    <row r="887" spans="1:24" x14ac:dyDescent="0.3">
      <c r="A887" s="227">
        <v>57</v>
      </c>
      <c r="B887" s="208" t="s">
        <v>149</v>
      </c>
      <c r="C887" s="208">
        <v>877700</v>
      </c>
      <c r="D887" s="208" t="s">
        <v>32</v>
      </c>
      <c r="E887" s="208">
        <v>65</v>
      </c>
      <c r="F887" s="208" t="s">
        <v>33</v>
      </c>
      <c r="G887" s="208"/>
      <c r="H887" s="208"/>
      <c r="I887" s="208"/>
      <c r="J887" s="208"/>
      <c r="K887" s="208"/>
      <c r="L887" s="208"/>
      <c r="M887" s="208"/>
      <c r="N887" s="208" t="s">
        <v>55</v>
      </c>
      <c r="O887" s="208" t="s">
        <v>94</v>
      </c>
      <c r="P887" s="208" t="s">
        <v>70</v>
      </c>
      <c r="Q887" s="208">
        <v>1988</v>
      </c>
      <c r="R887" s="262">
        <v>18000</v>
      </c>
      <c r="S887" s="263">
        <v>7000</v>
      </c>
      <c r="T887" s="240">
        <v>27554</v>
      </c>
      <c r="U887" s="240">
        <v>27552</v>
      </c>
      <c r="V887" s="240">
        <v>2</v>
      </c>
      <c r="W887" s="208" t="s">
        <v>38</v>
      </c>
      <c r="X887" s="208">
        <v>2014</v>
      </c>
    </row>
    <row r="888" spans="1:24" x14ac:dyDescent="0.3">
      <c r="A888" s="227">
        <v>58</v>
      </c>
      <c r="B888" s="208" t="s">
        <v>173</v>
      </c>
      <c r="C888" s="208">
        <v>877710</v>
      </c>
      <c r="D888" s="208" t="s">
        <v>32</v>
      </c>
      <c r="E888" s="208">
        <v>65</v>
      </c>
      <c r="F888" s="208" t="s">
        <v>33</v>
      </c>
      <c r="G888" s="208"/>
      <c r="H888" s="208"/>
      <c r="I888" s="208"/>
      <c r="J888" s="208"/>
      <c r="K888" s="208"/>
      <c r="L888" s="208"/>
      <c r="M888" s="208"/>
      <c r="N888" s="208" t="s">
        <v>55</v>
      </c>
      <c r="O888" s="208" t="s">
        <v>94</v>
      </c>
      <c r="P888" s="208" t="s">
        <v>70</v>
      </c>
      <c r="Q888" s="208">
        <v>2012</v>
      </c>
      <c r="R888" s="262">
        <v>24000</v>
      </c>
      <c r="S888" s="263">
        <v>14000</v>
      </c>
      <c r="T888" s="240">
        <v>58078</v>
      </c>
      <c r="U888" s="240">
        <v>58078</v>
      </c>
      <c r="V888" s="240">
        <v>0</v>
      </c>
      <c r="W888" s="208" t="s">
        <v>38</v>
      </c>
      <c r="X888" s="208">
        <v>2014</v>
      </c>
    </row>
    <row r="889" spans="1:24" x14ac:dyDescent="0.3">
      <c r="A889" s="227">
        <v>59</v>
      </c>
      <c r="B889" s="208" t="s">
        <v>156</v>
      </c>
      <c r="C889" s="208">
        <v>888050</v>
      </c>
      <c r="D889" s="208" t="s">
        <v>91</v>
      </c>
      <c r="E889" s="208">
        <v>94</v>
      </c>
      <c r="F889" s="208" t="s">
        <v>92</v>
      </c>
      <c r="G889" s="208" t="s">
        <v>179</v>
      </c>
      <c r="H889" s="208">
        <v>75271700</v>
      </c>
      <c r="I889" s="208">
        <v>75275054</v>
      </c>
      <c r="J889" s="208" t="s">
        <v>180</v>
      </c>
      <c r="K889" s="208" t="s">
        <v>181</v>
      </c>
      <c r="L889" s="208">
        <v>95990943</v>
      </c>
      <c r="M889" s="257" t="s">
        <v>182</v>
      </c>
      <c r="N889" s="208" t="s">
        <v>55</v>
      </c>
      <c r="O889" s="208" t="s">
        <v>94</v>
      </c>
      <c r="P889" s="208" t="s">
        <v>70</v>
      </c>
      <c r="Q889" s="208">
        <v>1978</v>
      </c>
      <c r="R889" s="262">
        <v>20000</v>
      </c>
      <c r="S889" s="263">
        <v>20000</v>
      </c>
      <c r="T889" s="240">
        <v>70223</v>
      </c>
      <c r="U889" s="240">
        <v>70054</v>
      </c>
      <c r="V889" s="240">
        <v>169</v>
      </c>
      <c r="W889" s="208" t="s">
        <v>38</v>
      </c>
      <c r="X889" s="208">
        <v>2014</v>
      </c>
    </row>
    <row r="890" spans="1:24" x14ac:dyDescent="0.3">
      <c r="A890" s="227">
        <v>60</v>
      </c>
      <c r="B890" s="208" t="s">
        <v>93</v>
      </c>
      <c r="C890" s="208">
        <v>888491</v>
      </c>
      <c r="D890" s="208" t="s">
        <v>91</v>
      </c>
      <c r="E890" s="208">
        <v>94</v>
      </c>
      <c r="F890" s="208" t="s">
        <v>92</v>
      </c>
      <c r="G890" s="208" t="s">
        <v>174</v>
      </c>
      <c r="H890" s="208">
        <v>75272550</v>
      </c>
      <c r="I890" s="208">
        <v>75274944</v>
      </c>
      <c r="J890" s="208" t="s">
        <v>175</v>
      </c>
      <c r="K890" s="208" t="s">
        <v>176</v>
      </c>
      <c r="L890" s="208">
        <v>98427059</v>
      </c>
      <c r="M890" s="257" t="s">
        <v>177</v>
      </c>
      <c r="N890" s="208" t="s">
        <v>55</v>
      </c>
      <c r="O890" s="208" t="s">
        <v>94</v>
      </c>
      <c r="P890" s="208" t="s">
        <v>70</v>
      </c>
      <c r="Q890" s="208">
        <v>2015</v>
      </c>
      <c r="R890" s="262">
        <v>0</v>
      </c>
      <c r="S890" s="263">
        <v>0</v>
      </c>
      <c r="T890" s="240">
        <v>0</v>
      </c>
      <c r="U890" s="240">
        <v>0</v>
      </c>
      <c r="V890" s="240">
        <v>0</v>
      </c>
      <c r="W890" s="208" t="s">
        <v>38</v>
      </c>
      <c r="X890" s="208">
        <v>2014</v>
      </c>
    </row>
    <row r="891" spans="1:24" x14ac:dyDescent="0.3">
      <c r="A891" s="227">
        <v>61</v>
      </c>
      <c r="B891" s="208" t="s">
        <v>143</v>
      </c>
      <c r="C891" s="208">
        <v>888500</v>
      </c>
      <c r="D891" s="208" t="s">
        <v>91</v>
      </c>
      <c r="E891" s="208">
        <v>94</v>
      </c>
      <c r="F891" s="208" t="s">
        <v>92</v>
      </c>
      <c r="G891" s="208"/>
      <c r="H891" s="208"/>
      <c r="I891" s="208"/>
      <c r="J891" s="208"/>
      <c r="K891" s="208"/>
      <c r="L891" s="208"/>
      <c r="M891" s="208"/>
      <c r="N891" s="208" t="s">
        <v>55</v>
      </c>
      <c r="O891" s="208" t="s">
        <v>94</v>
      </c>
      <c r="P891" s="208" t="s">
        <v>70</v>
      </c>
      <c r="Q891" s="208">
        <v>1982</v>
      </c>
      <c r="R891" s="262">
        <v>7200</v>
      </c>
      <c r="S891" s="263">
        <v>4000</v>
      </c>
      <c r="T891" s="240">
        <v>19156</v>
      </c>
      <c r="U891" s="240">
        <v>19137.775000000001</v>
      </c>
      <c r="V891" s="240">
        <v>18.225000000000001</v>
      </c>
      <c r="W891" s="208" t="s">
        <v>38</v>
      </c>
      <c r="X891" s="208">
        <v>2014</v>
      </c>
    </row>
    <row r="892" spans="1:24" x14ac:dyDescent="0.3">
      <c r="A892" s="227">
        <v>96</v>
      </c>
      <c r="B892" s="207" t="s">
        <v>154</v>
      </c>
      <c r="C892" s="207">
        <v>765200</v>
      </c>
      <c r="D892" s="207" t="s">
        <v>153</v>
      </c>
      <c r="E892" s="207">
        <v>95</v>
      </c>
      <c r="F892" s="207" t="s">
        <v>89</v>
      </c>
      <c r="G892" s="207"/>
      <c r="H892" s="207"/>
      <c r="I892" s="207"/>
      <c r="J892" s="207"/>
      <c r="K892" s="207"/>
      <c r="L892" s="207"/>
      <c r="M892" s="207"/>
      <c r="N892" s="207" t="s">
        <v>55</v>
      </c>
      <c r="O892" s="207" t="s">
        <v>94</v>
      </c>
      <c r="P892" s="207" t="s">
        <v>70</v>
      </c>
      <c r="Q892" s="207">
        <v>1985</v>
      </c>
      <c r="R892" s="234">
        <v>15000</v>
      </c>
      <c r="S892" s="239">
        <v>15000</v>
      </c>
      <c r="T892" s="242">
        <v>43590</v>
      </c>
      <c r="U892" s="242">
        <v>41067</v>
      </c>
      <c r="V892" s="242">
        <v>2523</v>
      </c>
      <c r="W892" s="207" t="s">
        <v>38</v>
      </c>
      <c r="X892" s="207">
        <v>2015</v>
      </c>
    </row>
    <row r="893" spans="1:24" x14ac:dyDescent="0.3">
      <c r="A893" s="227">
        <v>121</v>
      </c>
      <c r="B893" s="207" t="s">
        <v>149</v>
      </c>
      <c r="C893" s="207">
        <v>877700</v>
      </c>
      <c r="D893" s="207" t="s">
        <v>32</v>
      </c>
      <c r="E893" s="207">
        <v>65</v>
      </c>
      <c r="F893" s="207" t="s">
        <v>33</v>
      </c>
      <c r="G893" s="207"/>
      <c r="H893" s="207"/>
      <c r="I893" s="207"/>
      <c r="J893" s="207"/>
      <c r="K893" s="207"/>
      <c r="L893" s="207"/>
      <c r="M893" s="207"/>
      <c r="N893" s="207" t="s">
        <v>55</v>
      </c>
      <c r="O893" s="207" t="s">
        <v>94</v>
      </c>
      <c r="P893" s="207" t="s">
        <v>70</v>
      </c>
      <c r="Q893" s="207">
        <v>1988</v>
      </c>
      <c r="R893" s="234">
        <v>18000</v>
      </c>
      <c r="S893" s="239">
        <v>7000</v>
      </c>
      <c r="T893" s="242">
        <v>29703</v>
      </c>
      <c r="U893" s="242">
        <v>29695</v>
      </c>
      <c r="V893" s="242">
        <v>8.25</v>
      </c>
      <c r="W893" s="207" t="s">
        <v>38</v>
      </c>
      <c r="X893" s="207">
        <v>2015</v>
      </c>
    </row>
    <row r="894" spans="1:24" x14ac:dyDescent="0.3">
      <c r="A894" s="227">
        <v>122</v>
      </c>
      <c r="B894" s="207" t="s">
        <v>173</v>
      </c>
      <c r="C894" s="207">
        <v>877710</v>
      </c>
      <c r="D894" s="207" t="s">
        <v>32</v>
      </c>
      <c r="E894" s="207">
        <v>65</v>
      </c>
      <c r="F894" s="207" t="s">
        <v>33</v>
      </c>
      <c r="G894" s="207"/>
      <c r="H894" s="207"/>
      <c r="I894" s="207"/>
      <c r="J894" s="207"/>
      <c r="K894" s="207"/>
      <c r="L894" s="207"/>
      <c r="M894" s="207"/>
      <c r="N894" s="207" t="s">
        <v>55</v>
      </c>
      <c r="O894" s="207" t="s">
        <v>94</v>
      </c>
      <c r="P894" s="207" t="s">
        <v>70</v>
      </c>
      <c r="Q894" s="207">
        <v>2012</v>
      </c>
      <c r="R894" s="234">
        <v>24000</v>
      </c>
      <c r="S894" s="239">
        <v>14000</v>
      </c>
      <c r="T894" s="242">
        <v>36175</v>
      </c>
      <c r="U894" s="242">
        <v>35020</v>
      </c>
      <c r="V894" s="242">
        <v>1155</v>
      </c>
      <c r="W894" s="207" t="s">
        <v>38</v>
      </c>
      <c r="X894" s="207">
        <v>2015</v>
      </c>
    </row>
    <row r="895" spans="1:24" x14ac:dyDescent="0.3">
      <c r="A895" s="227">
        <v>123</v>
      </c>
      <c r="B895" s="207" t="s">
        <v>156</v>
      </c>
      <c r="C895" s="207">
        <v>888050</v>
      </c>
      <c r="D895" s="207" t="s">
        <v>91</v>
      </c>
      <c r="E895" s="207">
        <v>94</v>
      </c>
      <c r="F895" s="207" t="s">
        <v>92</v>
      </c>
      <c r="G895" s="207" t="s">
        <v>179</v>
      </c>
      <c r="H895" s="207">
        <v>75271700</v>
      </c>
      <c r="I895" s="207">
        <v>75275054</v>
      </c>
      <c r="J895" s="207" t="s">
        <v>180</v>
      </c>
      <c r="K895" s="207" t="s">
        <v>181</v>
      </c>
      <c r="L895" s="207">
        <v>95990943</v>
      </c>
      <c r="M895" s="258" t="s">
        <v>182</v>
      </c>
      <c r="N895" s="207" t="s">
        <v>55</v>
      </c>
      <c r="O895" s="207" t="s">
        <v>94</v>
      </c>
      <c r="P895" s="207" t="s">
        <v>70</v>
      </c>
      <c r="Q895" s="207">
        <v>1978</v>
      </c>
      <c r="R895" s="234">
        <v>20000</v>
      </c>
      <c r="S895" s="239">
        <v>20000</v>
      </c>
      <c r="T895" s="242">
        <v>54158</v>
      </c>
      <c r="U895" s="242">
        <v>54153.7</v>
      </c>
      <c r="V895" s="242">
        <v>4.3</v>
      </c>
      <c r="W895" s="207" t="s">
        <v>38</v>
      </c>
      <c r="X895" s="207">
        <v>2015</v>
      </c>
    </row>
    <row r="896" spans="1:24" x14ac:dyDescent="0.3">
      <c r="A896" s="227">
        <v>124</v>
      </c>
      <c r="B896" s="207" t="s">
        <v>93</v>
      </c>
      <c r="C896" s="207">
        <v>888491</v>
      </c>
      <c r="D896" s="207" t="s">
        <v>91</v>
      </c>
      <c r="E896" s="207">
        <v>94</v>
      </c>
      <c r="F896" s="207" t="s">
        <v>92</v>
      </c>
      <c r="G896" s="207" t="s">
        <v>174</v>
      </c>
      <c r="H896" s="207">
        <v>75272550</v>
      </c>
      <c r="I896" s="207">
        <v>75274944</v>
      </c>
      <c r="J896" s="207" t="s">
        <v>175</v>
      </c>
      <c r="K896" s="207" t="s">
        <v>176</v>
      </c>
      <c r="L896" s="207">
        <v>98427059</v>
      </c>
      <c r="M896" s="258" t="s">
        <v>177</v>
      </c>
      <c r="N896" s="207" t="s">
        <v>55</v>
      </c>
      <c r="O896" s="207" t="s">
        <v>94</v>
      </c>
      <c r="P896" s="207" t="s">
        <v>70</v>
      </c>
      <c r="Q896" s="207">
        <v>2015</v>
      </c>
      <c r="R896" s="234">
        <v>3000</v>
      </c>
      <c r="S896" s="239">
        <v>3000</v>
      </c>
      <c r="T896" s="242">
        <v>6233.51</v>
      </c>
      <c r="U896" s="242">
        <v>6162.9070000000002</v>
      </c>
      <c r="V896" s="242">
        <v>70.602999999999994</v>
      </c>
      <c r="W896" s="207" t="s">
        <v>38</v>
      </c>
      <c r="X896" s="207">
        <v>2015</v>
      </c>
    </row>
    <row r="897" spans="1:24" x14ac:dyDescent="0.3">
      <c r="A897" s="227">
        <v>125</v>
      </c>
      <c r="B897" s="207" t="s">
        <v>143</v>
      </c>
      <c r="C897" s="207">
        <v>888500</v>
      </c>
      <c r="D897" s="207" t="s">
        <v>91</v>
      </c>
      <c r="E897" s="207">
        <v>94</v>
      </c>
      <c r="F897" s="207" t="s">
        <v>92</v>
      </c>
      <c r="G897" s="207"/>
      <c r="H897" s="207"/>
      <c r="I897" s="207"/>
      <c r="J897" s="207"/>
      <c r="K897" s="207"/>
      <c r="L897" s="207"/>
      <c r="M897" s="207"/>
      <c r="N897" s="207" t="s">
        <v>55</v>
      </c>
      <c r="O897" s="207" t="s">
        <v>94</v>
      </c>
      <c r="P897" s="207" t="s">
        <v>70</v>
      </c>
      <c r="Q897" s="207">
        <v>1982</v>
      </c>
      <c r="R897" s="234">
        <v>7200</v>
      </c>
      <c r="S897" s="239">
        <v>4000</v>
      </c>
      <c r="T897" s="242">
        <v>18381</v>
      </c>
      <c r="U897" s="242">
        <v>17984.083999999999</v>
      </c>
      <c r="V897" s="242">
        <v>396.916</v>
      </c>
      <c r="W897" s="207" t="s">
        <v>38</v>
      </c>
      <c r="X897" s="207">
        <v>2015</v>
      </c>
    </row>
    <row r="898" spans="1:24" x14ac:dyDescent="0.3">
      <c r="A898" s="227">
        <v>160</v>
      </c>
      <c r="B898" s="227" t="s">
        <v>154</v>
      </c>
      <c r="C898" s="227">
        <v>765200</v>
      </c>
      <c r="D898" s="227" t="s">
        <v>153</v>
      </c>
      <c r="E898" s="227">
        <v>95</v>
      </c>
      <c r="F898" s="227" t="s">
        <v>89</v>
      </c>
      <c r="G898" s="227"/>
      <c r="H898" s="227"/>
      <c r="I898" s="227"/>
      <c r="J898" s="227"/>
      <c r="K898" s="227"/>
      <c r="L898" s="227"/>
      <c r="M898" s="227"/>
      <c r="N898" s="227" t="s">
        <v>55</v>
      </c>
      <c r="O898" s="227" t="s">
        <v>94</v>
      </c>
      <c r="P898" s="227" t="s">
        <v>70</v>
      </c>
      <c r="Q898" s="227">
        <v>1985</v>
      </c>
      <c r="R898" s="233">
        <v>15000</v>
      </c>
      <c r="S898" s="238">
        <v>15000</v>
      </c>
      <c r="T898" s="47">
        <v>48652</v>
      </c>
      <c r="U898" s="47">
        <v>42360</v>
      </c>
      <c r="V898" s="47">
        <v>6292</v>
      </c>
      <c r="W898" s="227" t="s">
        <v>38</v>
      </c>
      <c r="X898" s="227">
        <v>2016</v>
      </c>
    </row>
    <row r="899" spans="1:24" x14ac:dyDescent="0.3">
      <c r="A899" s="227">
        <v>185</v>
      </c>
      <c r="B899" s="227" t="s">
        <v>149</v>
      </c>
      <c r="C899" s="227">
        <v>877700</v>
      </c>
      <c r="D899" s="227" t="s">
        <v>32</v>
      </c>
      <c r="E899" s="227">
        <v>65</v>
      </c>
      <c r="F899" s="227" t="s">
        <v>33</v>
      </c>
      <c r="G899" s="227"/>
      <c r="H899" s="227"/>
      <c r="I899" s="227"/>
      <c r="J899" s="227"/>
      <c r="K899" s="227"/>
      <c r="L899" s="227"/>
      <c r="M899" s="227"/>
      <c r="N899" s="227" t="s">
        <v>55</v>
      </c>
      <c r="O899" s="227" t="s">
        <v>94</v>
      </c>
      <c r="P899" s="227" t="s">
        <v>70</v>
      </c>
      <c r="Q899" s="227">
        <v>1988</v>
      </c>
      <c r="R899" s="233">
        <v>18000</v>
      </c>
      <c r="S899" s="238">
        <v>7000</v>
      </c>
      <c r="T899" s="47">
        <v>28653</v>
      </c>
      <c r="U899" s="47">
        <v>28630</v>
      </c>
      <c r="V899" s="47">
        <v>23</v>
      </c>
      <c r="W899" s="227" t="s">
        <v>38</v>
      </c>
      <c r="X899" s="227">
        <v>2016</v>
      </c>
    </row>
    <row r="900" spans="1:24" x14ac:dyDescent="0.3">
      <c r="A900" s="227">
        <v>186</v>
      </c>
      <c r="B900" s="227" t="s">
        <v>173</v>
      </c>
      <c r="C900" s="227">
        <v>877710</v>
      </c>
      <c r="D900" s="227" t="s">
        <v>32</v>
      </c>
      <c r="E900" s="227">
        <v>65</v>
      </c>
      <c r="F900" s="227" t="s">
        <v>33</v>
      </c>
      <c r="G900" s="227"/>
      <c r="H900" s="227"/>
      <c r="I900" s="227"/>
      <c r="J900" s="227"/>
      <c r="K900" s="227"/>
      <c r="L900" s="227"/>
      <c r="M900" s="227"/>
      <c r="N900" s="227" t="s">
        <v>55</v>
      </c>
      <c r="O900" s="227" t="s">
        <v>94</v>
      </c>
      <c r="P900" s="227" t="s">
        <v>70</v>
      </c>
      <c r="Q900" s="227">
        <v>2012</v>
      </c>
      <c r="R900" s="233">
        <v>24000</v>
      </c>
      <c r="S900" s="238">
        <v>14000</v>
      </c>
      <c r="T900" s="47">
        <v>43866.879999999997</v>
      </c>
      <c r="U900" s="47">
        <v>41979.219999999994</v>
      </c>
      <c r="V900" s="47">
        <v>1887.6600000000035</v>
      </c>
      <c r="W900" s="227" t="s">
        <v>38</v>
      </c>
      <c r="X900" s="227">
        <v>2016</v>
      </c>
    </row>
    <row r="901" spans="1:24" x14ac:dyDescent="0.3">
      <c r="A901" s="227">
        <v>187</v>
      </c>
      <c r="B901" s="227" t="s">
        <v>156</v>
      </c>
      <c r="C901" s="227">
        <v>888050</v>
      </c>
      <c r="D901" s="227" t="s">
        <v>91</v>
      </c>
      <c r="E901" s="227">
        <v>94</v>
      </c>
      <c r="F901" s="227" t="s">
        <v>92</v>
      </c>
      <c r="G901" s="227" t="s">
        <v>179</v>
      </c>
      <c r="H901" s="227">
        <v>75271700</v>
      </c>
      <c r="I901" s="227">
        <v>75275054</v>
      </c>
      <c r="J901" s="227" t="s">
        <v>180</v>
      </c>
      <c r="K901" s="227" t="s">
        <v>181</v>
      </c>
      <c r="L901" s="227">
        <v>95990943</v>
      </c>
      <c r="M901" s="256" t="s">
        <v>182</v>
      </c>
      <c r="N901" s="227" t="s">
        <v>55</v>
      </c>
      <c r="O901" s="227" t="s">
        <v>94</v>
      </c>
      <c r="P901" s="227" t="s">
        <v>70</v>
      </c>
      <c r="Q901" s="227">
        <v>1978</v>
      </c>
      <c r="R901" s="233">
        <v>20000</v>
      </c>
      <c r="S901" s="238">
        <v>20000</v>
      </c>
      <c r="T901" s="47">
        <v>71571</v>
      </c>
      <c r="U901" s="47">
        <v>70908</v>
      </c>
      <c r="V901" s="47">
        <v>663</v>
      </c>
      <c r="W901" s="227" t="s">
        <v>38</v>
      </c>
      <c r="X901" s="227">
        <v>2016</v>
      </c>
    </row>
    <row r="902" spans="1:24" x14ac:dyDescent="0.3">
      <c r="A902" s="227">
        <v>188</v>
      </c>
      <c r="B902" s="227" t="s">
        <v>93</v>
      </c>
      <c r="C902" s="227">
        <v>888491</v>
      </c>
      <c r="D902" s="227" t="s">
        <v>91</v>
      </c>
      <c r="E902" s="227">
        <v>94</v>
      </c>
      <c r="F902" s="227" t="s">
        <v>92</v>
      </c>
      <c r="G902" s="227" t="s">
        <v>174</v>
      </c>
      <c r="H902" s="227">
        <v>75272550</v>
      </c>
      <c r="I902" s="227">
        <v>75274944</v>
      </c>
      <c r="J902" s="227" t="s">
        <v>175</v>
      </c>
      <c r="K902" s="227" t="s">
        <v>176</v>
      </c>
      <c r="L902" s="227">
        <v>98427059</v>
      </c>
      <c r="M902" s="256" t="s">
        <v>177</v>
      </c>
      <c r="N902" s="227" t="s">
        <v>55</v>
      </c>
      <c r="O902" s="227" t="s">
        <v>94</v>
      </c>
      <c r="P902" s="227" t="s">
        <v>70</v>
      </c>
      <c r="Q902" s="227">
        <v>2015</v>
      </c>
      <c r="R902" s="233">
        <v>3000</v>
      </c>
      <c r="S902" s="238">
        <v>3000</v>
      </c>
      <c r="T902" s="47">
        <v>10749.18</v>
      </c>
      <c r="U902" s="47">
        <v>10691.064</v>
      </c>
      <c r="V902" s="47">
        <v>58.115999999999985</v>
      </c>
      <c r="W902" s="227" t="s">
        <v>38</v>
      </c>
      <c r="X902" s="227">
        <v>2016</v>
      </c>
    </row>
    <row r="903" spans="1:24" x14ac:dyDescent="0.3">
      <c r="A903" s="227">
        <v>189</v>
      </c>
      <c r="B903" s="227" t="s">
        <v>143</v>
      </c>
      <c r="C903" s="227">
        <v>888500</v>
      </c>
      <c r="D903" s="227" t="s">
        <v>91</v>
      </c>
      <c r="E903" s="227">
        <v>94</v>
      </c>
      <c r="F903" s="227" t="s">
        <v>92</v>
      </c>
      <c r="G903" s="227"/>
      <c r="H903" s="227"/>
      <c r="I903" s="227"/>
      <c r="J903" s="227"/>
      <c r="K903" s="227"/>
      <c r="L903" s="227"/>
      <c r="M903" s="227"/>
      <c r="N903" s="227" t="s">
        <v>55</v>
      </c>
      <c r="O903" s="227" t="s">
        <v>94</v>
      </c>
      <c r="P903" s="227" t="s">
        <v>70</v>
      </c>
      <c r="Q903" s="227">
        <v>1982</v>
      </c>
      <c r="R903" s="233">
        <v>7200</v>
      </c>
      <c r="S903" s="238">
        <v>4000</v>
      </c>
      <c r="T903" s="47">
        <v>20014</v>
      </c>
      <c r="U903" s="47">
        <v>19931.125</v>
      </c>
      <c r="V903" s="47">
        <v>82.875</v>
      </c>
      <c r="W903" s="227" t="s">
        <v>38</v>
      </c>
      <c r="X903" s="227">
        <v>2016</v>
      </c>
    </row>
    <row r="904" spans="1:24" x14ac:dyDescent="0.3">
      <c r="A904" s="227">
        <v>230</v>
      </c>
      <c r="B904" s="43" t="s">
        <v>307</v>
      </c>
      <c r="C904" s="43">
        <v>765200</v>
      </c>
      <c r="D904" s="43" t="s">
        <v>153</v>
      </c>
      <c r="E904" s="43">
        <v>95</v>
      </c>
      <c r="F904" s="43" t="s">
        <v>89</v>
      </c>
      <c r="G904" s="43"/>
      <c r="H904" s="43">
        <v>76266300</v>
      </c>
      <c r="I904" s="43"/>
      <c r="J904" s="43" t="s">
        <v>364</v>
      </c>
      <c r="K904" s="43"/>
      <c r="L904" s="43">
        <v>99519672</v>
      </c>
      <c r="M904" s="43" t="s">
        <v>412</v>
      </c>
      <c r="N904" s="43" t="s">
        <v>55</v>
      </c>
      <c r="O904" s="43" t="s">
        <v>438</v>
      </c>
      <c r="P904" s="229" t="s">
        <v>70</v>
      </c>
      <c r="Q904" s="43">
        <v>1985</v>
      </c>
      <c r="R904" s="43">
        <v>15000</v>
      </c>
      <c r="S904" s="237">
        <v>8000</v>
      </c>
      <c r="T904" s="43">
        <v>31257</v>
      </c>
      <c r="U904" s="43">
        <v>25856</v>
      </c>
      <c r="V904" s="43">
        <v>5401</v>
      </c>
      <c r="W904" s="43" t="s">
        <v>439</v>
      </c>
      <c r="X904" s="43">
        <v>2017</v>
      </c>
    </row>
    <row r="905" spans="1:24" x14ac:dyDescent="0.3">
      <c r="A905" s="227">
        <v>258</v>
      </c>
      <c r="B905" s="43" t="s">
        <v>322</v>
      </c>
      <c r="C905" s="43">
        <v>877700</v>
      </c>
      <c r="D905" s="43" t="s">
        <v>32</v>
      </c>
      <c r="E905" s="43">
        <v>65</v>
      </c>
      <c r="F905" s="43" t="s">
        <v>33</v>
      </c>
      <c r="G905" s="43"/>
      <c r="H905" s="43">
        <v>74295200</v>
      </c>
      <c r="I905" s="43"/>
      <c r="J905" s="43" t="s">
        <v>380</v>
      </c>
      <c r="K905" s="43"/>
      <c r="L905" s="43">
        <v>95991688</v>
      </c>
      <c r="M905" s="43" t="s">
        <v>426</v>
      </c>
      <c r="N905" s="43" t="s">
        <v>55</v>
      </c>
      <c r="O905" s="43" t="s">
        <v>438</v>
      </c>
      <c r="P905" s="229" t="s">
        <v>70</v>
      </c>
      <c r="Q905" s="43">
        <v>1988</v>
      </c>
      <c r="R905" s="43">
        <v>18500</v>
      </c>
      <c r="S905" s="237">
        <v>15000</v>
      </c>
      <c r="T905" s="43">
        <v>39272</v>
      </c>
      <c r="U905" s="43">
        <v>39227</v>
      </c>
      <c r="V905" s="43">
        <v>45</v>
      </c>
      <c r="W905" s="43" t="s">
        <v>439</v>
      </c>
      <c r="X905" s="43">
        <v>2017</v>
      </c>
    </row>
    <row r="906" spans="1:24" x14ac:dyDescent="0.3">
      <c r="A906" s="227">
        <v>259</v>
      </c>
      <c r="B906" s="43" t="s">
        <v>173</v>
      </c>
      <c r="C906" s="43">
        <v>877710</v>
      </c>
      <c r="D906" s="43" t="s">
        <v>32</v>
      </c>
      <c r="E906" s="43">
        <v>65</v>
      </c>
      <c r="F906" s="43" t="s">
        <v>33</v>
      </c>
      <c r="G906" s="43"/>
      <c r="H906" s="43">
        <v>74667089</v>
      </c>
      <c r="I906" s="43"/>
      <c r="J906" s="43" t="s">
        <v>381</v>
      </c>
      <c r="K906" s="43"/>
      <c r="L906" s="43">
        <v>29860909</v>
      </c>
      <c r="M906" s="43" t="s">
        <v>427</v>
      </c>
      <c r="N906" s="43" t="s">
        <v>55</v>
      </c>
      <c r="O906" s="43" t="s">
        <v>438</v>
      </c>
      <c r="P906" s="229" t="s">
        <v>70</v>
      </c>
      <c r="Q906" s="43">
        <v>2012</v>
      </c>
      <c r="R906" s="43">
        <v>24000</v>
      </c>
      <c r="S906" s="237">
        <v>18000</v>
      </c>
      <c r="T906" s="43">
        <v>58304</v>
      </c>
      <c r="U906" s="43">
        <v>55711</v>
      </c>
      <c r="V906" s="43">
        <v>2593</v>
      </c>
      <c r="W906" s="43" t="s">
        <v>439</v>
      </c>
      <c r="X906" s="43">
        <v>2017</v>
      </c>
    </row>
    <row r="907" spans="1:24" x14ac:dyDescent="0.3">
      <c r="A907" s="227">
        <v>260</v>
      </c>
      <c r="B907" s="43" t="s">
        <v>156</v>
      </c>
      <c r="C907" s="43">
        <v>888050</v>
      </c>
      <c r="D907" s="43" t="s">
        <v>91</v>
      </c>
      <c r="E907" s="43">
        <v>94</v>
      </c>
      <c r="F907" s="43" t="s">
        <v>92</v>
      </c>
      <c r="G907" s="43"/>
      <c r="H907" s="43">
        <v>75272580</v>
      </c>
      <c r="I907" s="43"/>
      <c r="J907" s="43" t="s">
        <v>382</v>
      </c>
      <c r="K907" s="43"/>
      <c r="L907" s="43">
        <v>98707263</v>
      </c>
      <c r="M907" s="43" t="s">
        <v>428</v>
      </c>
      <c r="N907" s="43" t="s">
        <v>55</v>
      </c>
      <c r="O907" s="43" t="s">
        <v>438</v>
      </c>
      <c r="P907" s="229" t="s">
        <v>70</v>
      </c>
      <c r="Q907" s="43">
        <v>1978</v>
      </c>
      <c r="R907" s="43">
        <v>20000</v>
      </c>
      <c r="S907" s="237">
        <v>14000</v>
      </c>
      <c r="T907" s="43">
        <v>65984</v>
      </c>
      <c r="U907" s="43">
        <v>65945</v>
      </c>
      <c r="V907" s="43">
        <v>39</v>
      </c>
      <c r="W907" s="43" t="s">
        <v>439</v>
      </c>
      <c r="X907" s="43">
        <v>2017</v>
      </c>
    </row>
    <row r="908" spans="1:24" x14ac:dyDescent="0.3">
      <c r="A908" s="227">
        <v>262</v>
      </c>
      <c r="B908" s="43" t="s">
        <v>93</v>
      </c>
      <c r="C908" s="43">
        <v>888491</v>
      </c>
      <c r="D908" s="43" t="s">
        <v>91</v>
      </c>
      <c r="E908" s="43">
        <v>94</v>
      </c>
      <c r="F908" s="43" t="s">
        <v>92</v>
      </c>
      <c r="G908" s="43"/>
      <c r="H908" s="43">
        <v>75272550</v>
      </c>
      <c r="I908" s="43"/>
      <c r="J908" s="43" t="s">
        <v>384</v>
      </c>
      <c r="K908" s="43"/>
      <c r="L908" s="43">
        <v>98420674</v>
      </c>
      <c r="M908" s="43" t="s">
        <v>430</v>
      </c>
      <c r="N908" s="43" t="s">
        <v>55</v>
      </c>
      <c r="O908" s="43" t="s">
        <v>438</v>
      </c>
      <c r="P908" s="229" t="s">
        <v>70</v>
      </c>
      <c r="Q908" s="43">
        <v>2015</v>
      </c>
      <c r="R908" s="43">
        <v>3000</v>
      </c>
      <c r="S908" s="237">
        <v>2500</v>
      </c>
      <c r="T908" s="43">
        <v>10860</v>
      </c>
      <c r="U908" s="43">
        <v>10852</v>
      </c>
      <c r="V908" s="43">
        <v>8</v>
      </c>
      <c r="W908" s="43" t="s">
        <v>439</v>
      </c>
      <c r="X908" s="43">
        <v>2017</v>
      </c>
    </row>
    <row r="909" spans="1:24" x14ac:dyDescent="0.3">
      <c r="A909" s="227">
        <v>263</v>
      </c>
      <c r="B909" s="43" t="s">
        <v>324</v>
      </c>
      <c r="C909" s="43">
        <v>888500</v>
      </c>
      <c r="D909" s="43" t="s">
        <v>91</v>
      </c>
      <c r="E909" s="43">
        <v>94</v>
      </c>
      <c r="F909" s="43" t="s">
        <v>92</v>
      </c>
      <c r="G909" s="43"/>
      <c r="H909" s="43">
        <v>75272531</v>
      </c>
      <c r="I909" s="43"/>
      <c r="J909" s="43" t="s">
        <v>385</v>
      </c>
      <c r="K909" s="43"/>
      <c r="L909" s="43">
        <v>98208965</v>
      </c>
      <c r="M909" s="43" t="s">
        <v>431</v>
      </c>
      <c r="N909" s="43" t="s">
        <v>55</v>
      </c>
      <c r="O909" s="43" t="s">
        <v>438</v>
      </c>
      <c r="P909" s="229" t="s">
        <v>70</v>
      </c>
      <c r="Q909" s="43">
        <v>1993</v>
      </c>
      <c r="R909" s="43">
        <v>9000</v>
      </c>
      <c r="S909" s="237">
        <v>3400</v>
      </c>
      <c r="T909" s="43">
        <v>19294</v>
      </c>
      <c r="U909" s="43">
        <v>12160</v>
      </c>
      <c r="V909" s="43">
        <v>7134</v>
      </c>
      <c r="W909" s="43" t="s">
        <v>439</v>
      </c>
      <c r="X909" s="43">
        <v>2017</v>
      </c>
    </row>
    <row r="910" spans="1:24" x14ac:dyDescent="0.3">
      <c r="A910" s="227">
        <v>264</v>
      </c>
      <c r="B910" s="43" t="s">
        <v>325</v>
      </c>
      <c r="C910" s="43">
        <v>888551</v>
      </c>
      <c r="D910" s="43" t="s">
        <v>91</v>
      </c>
      <c r="E910" s="43">
        <v>94</v>
      </c>
      <c r="F910" s="43" t="s">
        <v>92</v>
      </c>
      <c r="G910" s="43"/>
      <c r="H910" s="43">
        <v>75271700</v>
      </c>
      <c r="I910" s="43"/>
      <c r="J910" s="43" t="s">
        <v>386</v>
      </c>
      <c r="K910" s="43"/>
      <c r="L910" s="43">
        <v>9990943</v>
      </c>
      <c r="M910" s="43" t="s">
        <v>182</v>
      </c>
      <c r="N910" s="43" t="s">
        <v>55</v>
      </c>
      <c r="O910" s="43" t="s">
        <v>438</v>
      </c>
      <c r="P910" s="229" t="s">
        <v>70</v>
      </c>
      <c r="Q910" s="43">
        <v>1979</v>
      </c>
      <c r="R910" s="43">
        <v>14000</v>
      </c>
      <c r="S910" s="237">
        <v>14000</v>
      </c>
      <c r="T910" s="43">
        <v>36073</v>
      </c>
      <c r="U910" s="43">
        <v>36073</v>
      </c>
      <c r="V910" s="43">
        <v>0</v>
      </c>
      <c r="W910" s="43" t="s">
        <v>439</v>
      </c>
      <c r="X910" s="43">
        <v>2017</v>
      </c>
    </row>
    <row r="911" spans="1:24" x14ac:dyDescent="0.3">
      <c r="A911" s="227">
        <v>311</v>
      </c>
      <c r="B911" s="90" t="s">
        <v>307</v>
      </c>
      <c r="C911" s="90">
        <v>765200</v>
      </c>
      <c r="D911" s="90" t="s">
        <v>153</v>
      </c>
      <c r="E911" s="90">
        <v>95</v>
      </c>
      <c r="F911" s="90" t="s">
        <v>89</v>
      </c>
      <c r="G911" s="90"/>
      <c r="H911" s="90">
        <v>76266300</v>
      </c>
      <c r="I911" s="90"/>
      <c r="J911" s="90" t="s">
        <v>364</v>
      </c>
      <c r="K911" s="90"/>
      <c r="L911" s="90">
        <v>99519672</v>
      </c>
      <c r="M911" s="90" t="s">
        <v>412</v>
      </c>
      <c r="N911" s="90" t="s">
        <v>55</v>
      </c>
      <c r="O911" s="90" t="s">
        <v>438</v>
      </c>
      <c r="P911" s="228" t="s">
        <v>70</v>
      </c>
      <c r="Q911" s="231">
        <v>1985</v>
      </c>
      <c r="R911" s="90">
        <v>15000</v>
      </c>
      <c r="S911" s="236">
        <v>8000</v>
      </c>
      <c r="T911" s="241">
        <v>36358</v>
      </c>
      <c r="U911" s="244">
        <v>33877</v>
      </c>
      <c r="V911" s="244">
        <f t="shared" ref="V911:V917" si="3">+T911-U911</f>
        <v>2481</v>
      </c>
      <c r="W911" s="90" t="s">
        <v>439</v>
      </c>
      <c r="X911" s="90">
        <v>2018</v>
      </c>
    </row>
    <row r="912" spans="1:24" x14ac:dyDescent="0.3">
      <c r="A912" s="227">
        <v>341</v>
      </c>
      <c r="B912" s="90" t="s">
        <v>322</v>
      </c>
      <c r="C912" s="90">
        <v>877700</v>
      </c>
      <c r="D912" s="90" t="s">
        <v>32</v>
      </c>
      <c r="E912" s="90">
        <v>65</v>
      </c>
      <c r="F912" s="90" t="s">
        <v>33</v>
      </c>
      <c r="G912" s="90"/>
      <c r="H912" s="90">
        <v>74295200</v>
      </c>
      <c r="I912" s="90"/>
      <c r="J912" s="90" t="s">
        <v>380</v>
      </c>
      <c r="K912" s="90"/>
      <c r="L912" s="90">
        <v>95991688</v>
      </c>
      <c r="M912" s="90" t="s">
        <v>426</v>
      </c>
      <c r="N912" s="90" t="s">
        <v>55</v>
      </c>
      <c r="O912" s="90" t="s">
        <v>438</v>
      </c>
      <c r="P912" s="228" t="s">
        <v>70</v>
      </c>
      <c r="Q912" s="231">
        <v>1988</v>
      </c>
      <c r="R912" s="90">
        <v>18500</v>
      </c>
      <c r="S912" s="236">
        <v>15000</v>
      </c>
      <c r="T912" s="241">
        <v>33289</v>
      </c>
      <c r="U912" s="244">
        <v>33252</v>
      </c>
      <c r="V912" s="244">
        <f t="shared" si="3"/>
        <v>37</v>
      </c>
      <c r="W912" s="90" t="s">
        <v>439</v>
      </c>
      <c r="X912" s="90">
        <v>2018</v>
      </c>
    </row>
    <row r="913" spans="1:24" x14ac:dyDescent="0.3">
      <c r="A913" s="227">
        <v>342</v>
      </c>
      <c r="B913" s="90" t="s">
        <v>173</v>
      </c>
      <c r="C913" s="90">
        <v>877710</v>
      </c>
      <c r="D913" s="90" t="s">
        <v>32</v>
      </c>
      <c r="E913" s="90">
        <v>65</v>
      </c>
      <c r="F913" s="90" t="s">
        <v>33</v>
      </c>
      <c r="G913" s="90"/>
      <c r="H913" s="90">
        <v>74667089</v>
      </c>
      <c r="I913" s="90"/>
      <c r="J913" s="90" t="s">
        <v>381</v>
      </c>
      <c r="K913" s="90"/>
      <c r="L913" s="90">
        <v>29860909</v>
      </c>
      <c r="M913" s="90" t="s">
        <v>427</v>
      </c>
      <c r="N913" s="90" t="s">
        <v>55</v>
      </c>
      <c r="O913" s="90" t="s">
        <v>438</v>
      </c>
      <c r="P913" s="228" t="s">
        <v>70</v>
      </c>
      <c r="Q913" s="231">
        <v>2012</v>
      </c>
      <c r="R913" s="90">
        <v>24000</v>
      </c>
      <c r="S913" s="236">
        <v>18000</v>
      </c>
      <c r="T913" s="241">
        <v>70244</v>
      </c>
      <c r="U913" s="244">
        <v>63557</v>
      </c>
      <c r="V913" s="244">
        <f t="shared" si="3"/>
        <v>6687</v>
      </c>
      <c r="W913" s="90" t="s">
        <v>439</v>
      </c>
      <c r="X913" s="90">
        <v>2018</v>
      </c>
    </row>
    <row r="914" spans="1:24" x14ac:dyDescent="0.3">
      <c r="A914" s="227">
        <v>343</v>
      </c>
      <c r="B914" s="90" t="s">
        <v>156</v>
      </c>
      <c r="C914" s="90">
        <v>888050</v>
      </c>
      <c r="D914" s="90" t="s">
        <v>91</v>
      </c>
      <c r="E914" s="90">
        <v>94</v>
      </c>
      <c r="F914" s="90" t="s">
        <v>92</v>
      </c>
      <c r="G914" s="90"/>
      <c r="H914" s="90">
        <v>75272580</v>
      </c>
      <c r="I914" s="90"/>
      <c r="J914" s="90" t="s">
        <v>382</v>
      </c>
      <c r="K914" s="90"/>
      <c r="L914" s="90">
        <v>98707263</v>
      </c>
      <c r="M914" s="90" t="s">
        <v>428</v>
      </c>
      <c r="N914" s="90" t="s">
        <v>55</v>
      </c>
      <c r="O914" s="90" t="s">
        <v>438</v>
      </c>
      <c r="P914" s="228" t="s">
        <v>70</v>
      </c>
      <c r="Q914" s="231">
        <v>1978</v>
      </c>
      <c r="R914" s="90">
        <v>20000</v>
      </c>
      <c r="S914" s="236">
        <v>14000</v>
      </c>
      <c r="T914" s="241">
        <v>44263</v>
      </c>
      <c r="U914" s="244">
        <v>44187</v>
      </c>
      <c r="V914" s="244">
        <f t="shared" si="3"/>
        <v>76</v>
      </c>
      <c r="W914" s="90" t="s">
        <v>439</v>
      </c>
      <c r="X914" s="90">
        <v>2018</v>
      </c>
    </row>
    <row r="915" spans="1:24" x14ac:dyDescent="0.3">
      <c r="A915" s="227">
        <v>345</v>
      </c>
      <c r="B915" s="90" t="s">
        <v>93</v>
      </c>
      <c r="C915" s="90">
        <v>888491</v>
      </c>
      <c r="D915" s="90" t="s">
        <v>91</v>
      </c>
      <c r="E915" s="90">
        <v>94</v>
      </c>
      <c r="F915" s="90" t="s">
        <v>92</v>
      </c>
      <c r="G915" s="90"/>
      <c r="H915" s="90">
        <v>75272550</v>
      </c>
      <c r="I915" s="90"/>
      <c r="J915" s="90" t="s">
        <v>384</v>
      </c>
      <c r="K915" s="90"/>
      <c r="L915" s="90">
        <v>98420674</v>
      </c>
      <c r="M915" s="90" t="s">
        <v>430</v>
      </c>
      <c r="N915" s="90" t="s">
        <v>55</v>
      </c>
      <c r="O915" s="90" t="s">
        <v>438</v>
      </c>
      <c r="P915" s="228" t="s">
        <v>70</v>
      </c>
      <c r="Q915" s="231">
        <v>2015</v>
      </c>
      <c r="R915" s="90">
        <v>3000</v>
      </c>
      <c r="S915" s="236">
        <v>2500</v>
      </c>
      <c r="T915" s="241">
        <v>10075</v>
      </c>
      <c r="U915" s="244">
        <v>10020</v>
      </c>
      <c r="V915" s="244">
        <f t="shared" si="3"/>
        <v>55</v>
      </c>
      <c r="W915" s="90" t="s">
        <v>439</v>
      </c>
      <c r="X915" s="90">
        <v>2018</v>
      </c>
    </row>
    <row r="916" spans="1:24" x14ac:dyDescent="0.3">
      <c r="A916" s="227">
        <v>346</v>
      </c>
      <c r="B916" s="90" t="s">
        <v>324</v>
      </c>
      <c r="C916" s="90">
        <v>888500</v>
      </c>
      <c r="D916" s="90" t="s">
        <v>91</v>
      </c>
      <c r="E916" s="90">
        <v>94</v>
      </c>
      <c r="F916" s="90" t="s">
        <v>92</v>
      </c>
      <c r="G916" s="90"/>
      <c r="H916" s="90">
        <v>75272531</v>
      </c>
      <c r="I916" s="90"/>
      <c r="J916" s="90" t="s">
        <v>385</v>
      </c>
      <c r="K916" s="90"/>
      <c r="L916" s="90">
        <v>98208965</v>
      </c>
      <c r="M916" s="90" t="s">
        <v>431</v>
      </c>
      <c r="N916" s="90" t="s">
        <v>55</v>
      </c>
      <c r="O916" s="90" t="s">
        <v>438</v>
      </c>
      <c r="P916" s="228" t="s">
        <v>70</v>
      </c>
      <c r="Q916" s="231">
        <v>1993</v>
      </c>
      <c r="R916" s="90">
        <v>9000</v>
      </c>
      <c r="S916" s="236">
        <v>3400</v>
      </c>
      <c r="T916" s="241">
        <v>20970</v>
      </c>
      <c r="U916" s="244">
        <v>19666</v>
      </c>
      <c r="V916" s="244">
        <f t="shared" si="3"/>
        <v>1304</v>
      </c>
      <c r="W916" s="90" t="s">
        <v>439</v>
      </c>
      <c r="X916" s="90">
        <v>2018</v>
      </c>
    </row>
    <row r="917" spans="1:24" x14ac:dyDescent="0.3">
      <c r="A917" s="227">
        <v>347</v>
      </c>
      <c r="B917" s="90" t="s">
        <v>325</v>
      </c>
      <c r="C917" s="90">
        <v>888551</v>
      </c>
      <c r="D917" s="90" t="s">
        <v>91</v>
      </c>
      <c r="E917" s="90">
        <v>94</v>
      </c>
      <c r="F917" s="90" t="s">
        <v>92</v>
      </c>
      <c r="G917" s="90"/>
      <c r="H917" s="90">
        <v>75271700</v>
      </c>
      <c r="I917" s="90"/>
      <c r="J917" s="90" t="s">
        <v>386</v>
      </c>
      <c r="K917" s="90"/>
      <c r="L917" s="90">
        <v>9990943</v>
      </c>
      <c r="M917" s="90" t="s">
        <v>182</v>
      </c>
      <c r="N917" s="90" t="s">
        <v>55</v>
      </c>
      <c r="O917" s="90" t="s">
        <v>438</v>
      </c>
      <c r="P917" s="228" t="s">
        <v>70</v>
      </c>
      <c r="Q917" s="231">
        <v>1979</v>
      </c>
      <c r="R917" s="90">
        <v>14000</v>
      </c>
      <c r="S917" s="236">
        <v>14000</v>
      </c>
      <c r="T917" s="241">
        <v>23679</v>
      </c>
      <c r="U917" s="244">
        <v>23679</v>
      </c>
      <c r="V917" s="244">
        <f t="shared" si="3"/>
        <v>0</v>
      </c>
      <c r="W917" s="90" t="s">
        <v>439</v>
      </c>
      <c r="X917" s="90">
        <v>2018</v>
      </c>
    </row>
    <row r="918" spans="1:24" x14ac:dyDescent="0.3">
      <c r="A918">
        <v>164</v>
      </c>
      <c r="B918" t="s">
        <v>576</v>
      </c>
      <c r="C918">
        <v>877710</v>
      </c>
      <c r="D918" t="s">
        <v>574</v>
      </c>
      <c r="E918">
        <v>65</v>
      </c>
      <c r="F918" t="s">
        <v>33</v>
      </c>
      <c r="N918" t="s">
        <v>55</v>
      </c>
      <c r="O918" t="s">
        <v>438</v>
      </c>
      <c r="P918" t="s">
        <v>70</v>
      </c>
      <c r="Q918" s="89">
        <v>2017</v>
      </c>
      <c r="R918" s="99">
        <v>24000</v>
      </c>
      <c r="S918" s="97">
        <v>16000</v>
      </c>
      <c r="T918">
        <v>75936.800000000003</v>
      </c>
      <c r="U918">
        <v>75474.857000000004</v>
      </c>
      <c r="V918" s="30">
        <v>461.9429999999993</v>
      </c>
      <c r="W918" t="s">
        <v>439</v>
      </c>
      <c r="X918">
        <v>2019</v>
      </c>
    </row>
    <row r="919" spans="1:24" x14ac:dyDescent="0.3">
      <c r="A919">
        <v>166</v>
      </c>
      <c r="B919" t="s">
        <v>578</v>
      </c>
      <c r="C919">
        <v>877700</v>
      </c>
      <c r="D919" t="s">
        <v>574</v>
      </c>
      <c r="E919">
        <v>65</v>
      </c>
      <c r="F919" t="s">
        <v>33</v>
      </c>
      <c r="N919" t="s">
        <v>55</v>
      </c>
      <c r="O919" t="s">
        <v>438</v>
      </c>
      <c r="P919" t="s">
        <v>70</v>
      </c>
      <c r="Q919" s="89">
        <v>2017</v>
      </c>
      <c r="R919" s="99">
        <v>18400</v>
      </c>
      <c r="S919" s="97">
        <v>18400</v>
      </c>
      <c r="T919">
        <v>25938</v>
      </c>
      <c r="U919">
        <v>25931</v>
      </c>
      <c r="V919" s="30">
        <v>7</v>
      </c>
      <c r="W919" t="s">
        <v>439</v>
      </c>
      <c r="X919">
        <v>2019</v>
      </c>
    </row>
    <row r="920" spans="1:24" x14ac:dyDescent="0.3">
      <c r="A920">
        <v>212</v>
      </c>
      <c r="B920" t="s">
        <v>608</v>
      </c>
      <c r="C920">
        <v>888050</v>
      </c>
      <c r="D920" t="s">
        <v>605</v>
      </c>
      <c r="E920">
        <v>94</v>
      </c>
      <c r="F920" t="s">
        <v>92</v>
      </c>
      <c r="N920" t="s">
        <v>55</v>
      </c>
      <c r="O920" t="s">
        <v>438</v>
      </c>
      <c r="P920" t="s">
        <v>70</v>
      </c>
      <c r="Q920" s="89">
        <v>2015</v>
      </c>
      <c r="R920" s="102">
        <v>3800</v>
      </c>
      <c r="S920" s="103">
        <v>1980</v>
      </c>
      <c r="T920">
        <v>19842.599999999999</v>
      </c>
      <c r="U920">
        <v>19010.2</v>
      </c>
      <c r="V920" s="30">
        <v>832.39999999999782</v>
      </c>
      <c r="W920" t="s">
        <v>439</v>
      </c>
      <c r="X920">
        <v>2019</v>
      </c>
    </row>
    <row r="921" spans="1:24" x14ac:dyDescent="0.3">
      <c r="A921">
        <v>214</v>
      </c>
      <c r="B921" t="s">
        <v>156</v>
      </c>
      <c r="C921">
        <v>901720</v>
      </c>
      <c r="D921" t="s">
        <v>605</v>
      </c>
      <c r="E921">
        <v>94</v>
      </c>
      <c r="F921" t="s">
        <v>92</v>
      </c>
      <c r="N921" t="s">
        <v>55</v>
      </c>
      <c r="O921" t="s">
        <v>438</v>
      </c>
      <c r="P921" t="s">
        <v>70</v>
      </c>
      <c r="Q921" s="89">
        <v>2013</v>
      </c>
      <c r="R921" s="102">
        <v>7200</v>
      </c>
      <c r="S921" s="103">
        <v>4000</v>
      </c>
      <c r="T921">
        <v>19480</v>
      </c>
      <c r="U921">
        <v>19476.23</v>
      </c>
      <c r="V921" s="30">
        <v>3.7700000000004366</v>
      </c>
      <c r="W921" t="s">
        <v>439</v>
      </c>
      <c r="X921">
        <v>2019</v>
      </c>
    </row>
    <row r="922" spans="1:24" x14ac:dyDescent="0.3">
      <c r="A922">
        <v>215</v>
      </c>
      <c r="B922" t="s">
        <v>156</v>
      </c>
      <c r="C922">
        <v>901090</v>
      </c>
      <c r="D922" t="s">
        <v>605</v>
      </c>
      <c r="E922">
        <v>94</v>
      </c>
      <c r="F922" t="s">
        <v>92</v>
      </c>
      <c r="N922" t="s">
        <v>55</v>
      </c>
      <c r="O922" t="s">
        <v>438</v>
      </c>
      <c r="P922" t="s">
        <v>70</v>
      </c>
      <c r="Q922" s="89">
        <v>2019</v>
      </c>
      <c r="R922" s="102">
        <v>20000</v>
      </c>
      <c r="S922" s="103">
        <v>14500</v>
      </c>
      <c r="T922">
        <v>56653.82</v>
      </c>
      <c r="U922">
        <v>56644.06</v>
      </c>
      <c r="V922" s="30">
        <v>9.7600000000020373</v>
      </c>
      <c r="W922" t="s">
        <v>439</v>
      </c>
      <c r="X922">
        <v>2019</v>
      </c>
    </row>
    <row r="923" spans="1:24" x14ac:dyDescent="0.3">
      <c r="A923">
        <v>229</v>
      </c>
      <c r="B923" t="s">
        <v>620</v>
      </c>
      <c r="C923">
        <v>765220</v>
      </c>
      <c r="D923" t="s">
        <v>153</v>
      </c>
      <c r="E923">
        <v>95</v>
      </c>
      <c r="F923" t="s">
        <v>89</v>
      </c>
      <c r="N923" t="s">
        <v>55</v>
      </c>
      <c r="O923" t="s">
        <v>438</v>
      </c>
      <c r="P923" t="s">
        <v>70</v>
      </c>
      <c r="Q923" s="89">
        <v>2019</v>
      </c>
      <c r="R923" s="102">
        <v>24000</v>
      </c>
      <c r="S923" s="103">
        <v>16000</v>
      </c>
      <c r="T923">
        <v>0</v>
      </c>
      <c r="U923">
        <v>0</v>
      </c>
      <c r="V923" s="30">
        <v>0</v>
      </c>
      <c r="W923" t="s">
        <v>439</v>
      </c>
      <c r="X923">
        <v>2019</v>
      </c>
    </row>
    <row r="924" spans="1:24" x14ac:dyDescent="0.3">
      <c r="A924">
        <v>230</v>
      </c>
      <c r="B924" t="s">
        <v>621</v>
      </c>
      <c r="C924">
        <v>765200</v>
      </c>
      <c r="D924" t="s">
        <v>153</v>
      </c>
      <c r="E924">
        <v>95</v>
      </c>
      <c r="F924" t="s">
        <v>89</v>
      </c>
      <c r="N924" t="s">
        <v>55</v>
      </c>
      <c r="O924" t="s">
        <v>438</v>
      </c>
      <c r="P924" t="s">
        <v>70</v>
      </c>
      <c r="Q924" s="89">
        <v>1994</v>
      </c>
      <c r="R924" s="102">
        <v>15200</v>
      </c>
      <c r="S924" s="103">
        <v>8000</v>
      </c>
      <c r="T924">
        <v>27991.200000000001</v>
      </c>
      <c r="U924">
        <v>27598.799999999999</v>
      </c>
      <c r="V924" s="30">
        <v>392.40000000000146</v>
      </c>
      <c r="W924" t="s">
        <v>439</v>
      </c>
      <c r="X924">
        <v>2019</v>
      </c>
    </row>
    <row r="925" spans="1:24" x14ac:dyDescent="0.3">
      <c r="A925">
        <v>299</v>
      </c>
      <c r="B925" t="s">
        <v>100</v>
      </c>
      <c r="C925">
        <v>703120</v>
      </c>
      <c r="D925" t="s">
        <v>647</v>
      </c>
      <c r="E925">
        <v>86</v>
      </c>
      <c r="F925" t="s">
        <v>89</v>
      </c>
      <c r="N925" t="s">
        <v>66</v>
      </c>
      <c r="O925" t="s">
        <v>438</v>
      </c>
      <c r="P925" t="s">
        <v>70</v>
      </c>
      <c r="Q925" s="89">
        <v>2007</v>
      </c>
      <c r="R925" s="102">
        <v>2500</v>
      </c>
      <c r="S925" s="103">
        <v>2200</v>
      </c>
      <c r="T925">
        <v>0</v>
      </c>
      <c r="U925">
        <v>0</v>
      </c>
      <c r="V925" s="30">
        <v>0</v>
      </c>
      <c r="W925" t="s">
        <v>439</v>
      </c>
      <c r="X925">
        <v>2019</v>
      </c>
    </row>
    <row r="926" spans="1:24" x14ac:dyDescent="0.3">
      <c r="A926">
        <v>164</v>
      </c>
      <c r="B926" t="s">
        <v>576</v>
      </c>
      <c r="C926">
        <v>877710</v>
      </c>
      <c r="D926" t="s">
        <v>574</v>
      </c>
      <c r="E926">
        <v>65</v>
      </c>
      <c r="F926" t="s">
        <v>33</v>
      </c>
      <c r="N926" t="s">
        <v>55</v>
      </c>
      <c r="O926" t="s">
        <v>438</v>
      </c>
      <c r="P926" t="s">
        <v>70</v>
      </c>
      <c r="Q926" s="89">
        <v>2017</v>
      </c>
      <c r="R926" s="99">
        <v>24000</v>
      </c>
      <c r="S926" s="97">
        <v>16000</v>
      </c>
      <c r="T926">
        <v>75936.800000000003</v>
      </c>
      <c r="U926">
        <v>75474.857000000004</v>
      </c>
      <c r="V926" s="30">
        <v>461.9429999999993</v>
      </c>
      <c r="W926" t="s">
        <v>439</v>
      </c>
      <c r="X926">
        <v>2020</v>
      </c>
    </row>
    <row r="927" spans="1:24" x14ac:dyDescent="0.3">
      <c r="A927">
        <v>166</v>
      </c>
      <c r="B927" t="s">
        <v>578</v>
      </c>
      <c r="C927">
        <v>877700</v>
      </c>
      <c r="D927" t="s">
        <v>574</v>
      </c>
      <c r="E927">
        <v>65</v>
      </c>
      <c r="F927" t="s">
        <v>33</v>
      </c>
      <c r="N927" t="s">
        <v>55</v>
      </c>
      <c r="O927" t="s">
        <v>438</v>
      </c>
      <c r="P927" t="s">
        <v>70</v>
      </c>
      <c r="Q927" s="89">
        <v>2017</v>
      </c>
      <c r="R927" s="99">
        <v>18400</v>
      </c>
      <c r="S927" s="97">
        <v>18400</v>
      </c>
      <c r="T927">
        <v>25938</v>
      </c>
      <c r="U927">
        <v>25931</v>
      </c>
      <c r="V927" s="30">
        <v>7</v>
      </c>
      <c r="W927" t="s">
        <v>439</v>
      </c>
      <c r="X927">
        <v>2020</v>
      </c>
    </row>
    <row r="928" spans="1:24" x14ac:dyDescent="0.3">
      <c r="A928">
        <v>211</v>
      </c>
      <c r="B928" t="s">
        <v>93</v>
      </c>
      <c r="C928">
        <v>888491</v>
      </c>
      <c r="D928" t="s">
        <v>605</v>
      </c>
      <c r="E928">
        <v>94</v>
      </c>
      <c r="F928" t="s">
        <v>92</v>
      </c>
      <c r="N928" t="s">
        <v>55</v>
      </c>
      <c r="O928" t="s">
        <v>438</v>
      </c>
      <c r="P928" t="s">
        <v>70</v>
      </c>
      <c r="Q928" s="89">
        <v>2020</v>
      </c>
      <c r="R928" s="102">
        <v>3000</v>
      </c>
      <c r="S928" s="103">
        <v>2500</v>
      </c>
      <c r="T928">
        <v>9458</v>
      </c>
      <c r="U928">
        <v>9422</v>
      </c>
      <c r="V928" s="30">
        <v>36</v>
      </c>
      <c r="W928" t="s">
        <v>439</v>
      </c>
      <c r="X928">
        <v>2020</v>
      </c>
    </row>
    <row r="929" spans="1:24" x14ac:dyDescent="0.3">
      <c r="A929">
        <v>212</v>
      </c>
      <c r="B929" t="s">
        <v>608</v>
      </c>
      <c r="C929">
        <v>888050</v>
      </c>
      <c r="D929" t="s">
        <v>605</v>
      </c>
      <c r="E929">
        <v>94</v>
      </c>
      <c r="F929" t="s">
        <v>92</v>
      </c>
      <c r="N929" t="s">
        <v>55</v>
      </c>
      <c r="O929" t="s">
        <v>438</v>
      </c>
      <c r="P929" t="s">
        <v>70</v>
      </c>
      <c r="Q929" s="89">
        <v>2015</v>
      </c>
      <c r="R929" s="102">
        <v>3800</v>
      </c>
      <c r="S929" s="103">
        <v>1980</v>
      </c>
      <c r="T929">
        <v>19842.599999999999</v>
      </c>
      <c r="U929">
        <v>19010.2</v>
      </c>
      <c r="V929" s="30">
        <v>832.39999999999782</v>
      </c>
      <c r="W929" t="s">
        <v>439</v>
      </c>
      <c r="X929">
        <v>2020</v>
      </c>
    </row>
    <row r="930" spans="1:24" x14ac:dyDescent="0.3">
      <c r="A930">
        <v>214</v>
      </c>
      <c r="B930" t="s">
        <v>156</v>
      </c>
      <c r="C930">
        <v>901720</v>
      </c>
      <c r="D930" t="s">
        <v>605</v>
      </c>
      <c r="E930">
        <v>94</v>
      </c>
      <c r="F930" t="s">
        <v>92</v>
      </c>
      <c r="N930" t="s">
        <v>55</v>
      </c>
      <c r="O930" t="s">
        <v>438</v>
      </c>
      <c r="P930" t="s">
        <v>70</v>
      </c>
      <c r="Q930" s="89">
        <v>2013</v>
      </c>
      <c r="R930" s="102">
        <v>7200</v>
      </c>
      <c r="S930" s="103">
        <v>4000</v>
      </c>
      <c r="T930">
        <v>19480</v>
      </c>
      <c r="U930">
        <v>19476.23</v>
      </c>
      <c r="V930" s="30">
        <v>3.7700000000004366</v>
      </c>
      <c r="W930" t="s">
        <v>439</v>
      </c>
      <c r="X930">
        <v>2020</v>
      </c>
    </row>
    <row r="931" spans="1:24" x14ac:dyDescent="0.3">
      <c r="A931">
        <v>215</v>
      </c>
      <c r="B931" t="s">
        <v>156</v>
      </c>
      <c r="C931">
        <v>901090</v>
      </c>
      <c r="D931" t="s">
        <v>605</v>
      </c>
      <c r="E931">
        <v>94</v>
      </c>
      <c r="F931" t="s">
        <v>92</v>
      </c>
      <c r="N931" t="s">
        <v>55</v>
      </c>
      <c r="O931" t="s">
        <v>438</v>
      </c>
      <c r="P931" t="s">
        <v>70</v>
      </c>
      <c r="Q931" s="89">
        <v>2019</v>
      </c>
      <c r="R931" s="102">
        <v>20000</v>
      </c>
      <c r="S931" s="103">
        <v>14500</v>
      </c>
      <c r="T931">
        <v>56653.82</v>
      </c>
      <c r="U931">
        <v>56644.06</v>
      </c>
      <c r="V931" s="30">
        <v>9.7600000000020373</v>
      </c>
      <c r="W931" t="s">
        <v>439</v>
      </c>
      <c r="X931">
        <v>2020</v>
      </c>
    </row>
    <row r="932" spans="1:24" x14ac:dyDescent="0.3">
      <c r="A932">
        <v>229</v>
      </c>
      <c r="B932" t="s">
        <v>620</v>
      </c>
      <c r="C932">
        <v>765220</v>
      </c>
      <c r="D932" t="s">
        <v>153</v>
      </c>
      <c r="E932">
        <v>95</v>
      </c>
      <c r="F932" t="s">
        <v>89</v>
      </c>
      <c r="N932" t="s">
        <v>55</v>
      </c>
      <c r="O932" t="s">
        <v>438</v>
      </c>
      <c r="P932" t="s">
        <v>70</v>
      </c>
      <c r="Q932" s="89">
        <v>2019</v>
      </c>
      <c r="R932" s="102">
        <v>24000</v>
      </c>
      <c r="S932" s="103">
        <v>16000</v>
      </c>
      <c r="T932">
        <v>0</v>
      </c>
      <c r="U932">
        <v>0</v>
      </c>
      <c r="V932" s="30">
        <v>0</v>
      </c>
      <c r="W932" t="s">
        <v>439</v>
      </c>
      <c r="X932">
        <v>2020</v>
      </c>
    </row>
    <row r="933" spans="1:24" x14ac:dyDescent="0.3">
      <c r="A933">
        <v>230</v>
      </c>
      <c r="B933" t="s">
        <v>621</v>
      </c>
      <c r="C933">
        <v>765200</v>
      </c>
      <c r="D933" t="s">
        <v>153</v>
      </c>
      <c r="E933">
        <v>95</v>
      </c>
      <c r="F933" t="s">
        <v>89</v>
      </c>
      <c r="N933" t="s">
        <v>55</v>
      </c>
      <c r="O933" t="s">
        <v>438</v>
      </c>
      <c r="P933" t="s">
        <v>70</v>
      </c>
      <c r="Q933" s="89">
        <v>1994</v>
      </c>
      <c r="R933" s="102">
        <v>15200</v>
      </c>
      <c r="S933" s="103">
        <v>8000</v>
      </c>
      <c r="T933">
        <v>27991.200000000001</v>
      </c>
      <c r="U933">
        <v>27598.799999999999</v>
      </c>
      <c r="V933" s="30">
        <v>392.40000000000146</v>
      </c>
      <c r="W933" t="s">
        <v>439</v>
      </c>
      <c r="X933">
        <v>2020</v>
      </c>
    </row>
    <row r="934" spans="1:24" x14ac:dyDescent="0.3">
      <c r="A934">
        <v>299</v>
      </c>
      <c r="B934" t="s">
        <v>100</v>
      </c>
      <c r="C934">
        <v>703120</v>
      </c>
      <c r="D934" t="s">
        <v>647</v>
      </c>
      <c r="E934">
        <v>86</v>
      </c>
      <c r="F934" t="s">
        <v>89</v>
      </c>
      <c r="N934" t="s">
        <v>66</v>
      </c>
      <c r="O934" t="s">
        <v>438</v>
      </c>
      <c r="P934" t="s">
        <v>70</v>
      </c>
      <c r="Q934" s="89">
        <v>2007</v>
      </c>
      <c r="R934" s="102">
        <v>2500</v>
      </c>
      <c r="S934" s="103">
        <v>2200</v>
      </c>
      <c r="T934">
        <v>0</v>
      </c>
      <c r="U934">
        <v>0</v>
      </c>
      <c r="V934" s="30">
        <v>0</v>
      </c>
      <c r="W934" t="s">
        <v>439</v>
      </c>
      <c r="X934">
        <v>2020</v>
      </c>
    </row>
  </sheetData>
  <hyperlinks>
    <hyperlink ref="M890" r:id="rId2" xr:uid="{00000000-0004-0000-0B00-000000000000}"/>
    <hyperlink ref="M889" r:id="rId3" display="elyes.berrima@teriak.com" xr:uid="{00000000-0004-0000-0B00-000001000000}"/>
    <hyperlink ref="M774" r:id="rId4" xr:uid="{00000000-0004-0000-0B00-000007000000}"/>
    <hyperlink ref="M773" r:id="rId5" xr:uid="{00000000-0004-0000-0B00-000008000000}"/>
    <hyperlink ref="M18" r:id="rId6" xr:uid="{00000000-0004-0000-0B00-000009000000}"/>
    <hyperlink ref="M21" r:id="rId7" xr:uid="{00000000-0004-0000-0B00-00000A000000}"/>
    <hyperlink ref="M20" r:id="rId8" xr:uid="{00000000-0004-0000-0B00-00000B000000}"/>
    <hyperlink ref="M17" r:id="rId9" xr:uid="{00000000-0004-0000-0B00-00000C000000}"/>
    <hyperlink ref="M16" r:id="rId10" xr:uid="{00000000-0004-0000-0B00-00000D000000}"/>
    <hyperlink ref="M24" r:id="rId11" xr:uid="{00000000-0004-0000-0B00-00000E000000}"/>
    <hyperlink ref="M19" r:id="rId12" xr:uid="{00000000-0004-0000-0B00-00000F000000}"/>
    <hyperlink ref="M22" r:id="rId13" xr:uid="{00000000-0004-0000-0B00-000010000000}"/>
    <hyperlink ref="M23" r:id="rId14" xr:uid="{00000000-0004-0000-0B00-000011000000}"/>
    <hyperlink ref="M30" r:id="rId15" xr:uid="{00000000-0004-0000-0B00-000012000000}"/>
    <hyperlink ref="M15" r:id="rId16" xr:uid="{00000000-0004-0000-0B00-000013000000}"/>
    <hyperlink ref="M14" r:id="rId17" xr:uid="{00000000-0004-0000-0B00-000014000000}"/>
    <hyperlink ref="M13" r:id="rId18" xr:uid="{00000000-0004-0000-0B00-000015000000}"/>
    <hyperlink ref="M25" r:id="rId19" xr:uid="{00000000-0004-0000-0B00-000016000000}"/>
    <hyperlink ref="M26" r:id="rId20" xr:uid="{00000000-0004-0000-0B00-000017000000}"/>
    <hyperlink ref="M27" r:id="rId21" xr:uid="{00000000-0004-0000-0B00-000018000000}"/>
    <hyperlink ref="M896" r:id="rId22" xr:uid="{00000000-0004-0000-0B00-000019000000}"/>
    <hyperlink ref="M895" r:id="rId23" display="elyes.berrima@teriak.com" xr:uid="{00000000-0004-0000-0B00-00001A000000}"/>
    <hyperlink ref="M780" r:id="rId24" xr:uid="{00000000-0004-0000-0B00-000020000000}"/>
    <hyperlink ref="M779" r:id="rId25" xr:uid="{00000000-0004-0000-0B00-000021000000}"/>
    <hyperlink ref="M40" r:id="rId26" xr:uid="{00000000-0004-0000-0B00-000022000000}"/>
    <hyperlink ref="M43" r:id="rId27" xr:uid="{00000000-0004-0000-0B00-000023000000}"/>
    <hyperlink ref="M42" r:id="rId28" xr:uid="{00000000-0004-0000-0B00-000024000000}"/>
    <hyperlink ref="M39" r:id="rId29" xr:uid="{00000000-0004-0000-0B00-000025000000}"/>
    <hyperlink ref="M38" r:id="rId30" xr:uid="{00000000-0004-0000-0B00-000026000000}"/>
    <hyperlink ref="M46" r:id="rId31" xr:uid="{00000000-0004-0000-0B00-000027000000}"/>
    <hyperlink ref="M41" r:id="rId32" xr:uid="{00000000-0004-0000-0B00-000028000000}"/>
    <hyperlink ref="M44" r:id="rId33" xr:uid="{00000000-0004-0000-0B00-000029000000}"/>
    <hyperlink ref="M45" r:id="rId34" xr:uid="{00000000-0004-0000-0B00-00002A000000}"/>
    <hyperlink ref="M52" r:id="rId35" xr:uid="{00000000-0004-0000-0B00-00002B000000}"/>
    <hyperlink ref="M37" r:id="rId36" xr:uid="{00000000-0004-0000-0B00-00002C000000}"/>
    <hyperlink ref="M36" r:id="rId37" xr:uid="{00000000-0004-0000-0B00-00002D000000}"/>
    <hyperlink ref="M35" r:id="rId38" xr:uid="{00000000-0004-0000-0B00-00002E000000}"/>
    <hyperlink ref="M47" r:id="rId39" xr:uid="{00000000-0004-0000-0B00-00002F000000}"/>
    <hyperlink ref="M48" r:id="rId40" xr:uid="{00000000-0004-0000-0B00-000030000000}"/>
    <hyperlink ref="M49" r:id="rId41" xr:uid="{00000000-0004-0000-0B00-000031000000}"/>
    <hyperlink ref="M902" r:id="rId42" xr:uid="{00000000-0004-0000-0B00-000032000000}"/>
    <hyperlink ref="M901" r:id="rId43" display="elyes.berrima@teriak.com" xr:uid="{00000000-0004-0000-0B00-000033000000}"/>
    <hyperlink ref="M785" r:id="rId44" xr:uid="{00000000-0004-0000-0B00-000039000000}"/>
    <hyperlink ref="M847" r:id="rId45" xr:uid="{00000000-0004-0000-0B00-00003A000000}"/>
    <hyperlink ref="M62" r:id="rId46" xr:uid="{00000000-0004-0000-0B00-00003B000000}"/>
    <hyperlink ref="M65" r:id="rId47" xr:uid="{00000000-0004-0000-0B00-00003C000000}"/>
    <hyperlink ref="M64" r:id="rId48" xr:uid="{00000000-0004-0000-0B00-00003D000000}"/>
    <hyperlink ref="M61" r:id="rId49" xr:uid="{00000000-0004-0000-0B00-00003E000000}"/>
    <hyperlink ref="M60" r:id="rId50" xr:uid="{00000000-0004-0000-0B00-00003F000000}"/>
    <hyperlink ref="M68" r:id="rId51" xr:uid="{00000000-0004-0000-0B00-000040000000}"/>
    <hyperlink ref="M63" r:id="rId52" xr:uid="{00000000-0004-0000-0B00-000041000000}"/>
    <hyperlink ref="M66" r:id="rId53" xr:uid="{00000000-0004-0000-0B00-000042000000}"/>
    <hyperlink ref="M67" r:id="rId54" xr:uid="{00000000-0004-0000-0B00-000043000000}"/>
    <hyperlink ref="M74" r:id="rId55" xr:uid="{00000000-0004-0000-0B00-000044000000}"/>
    <hyperlink ref="M59" r:id="rId56" xr:uid="{00000000-0004-0000-0B00-000045000000}"/>
    <hyperlink ref="M58" r:id="rId57" xr:uid="{00000000-0004-0000-0B00-000046000000}"/>
    <hyperlink ref="M57" r:id="rId58" xr:uid="{00000000-0004-0000-0B00-000047000000}"/>
    <hyperlink ref="M69" r:id="rId59" xr:uid="{00000000-0004-0000-0B00-000048000000}"/>
    <hyperlink ref="M70" r:id="rId60" xr:uid="{00000000-0004-0000-0B00-000049000000}"/>
    <hyperlink ref="M71" r:id="rId61" xr:uid="{00000000-0004-0000-0B00-00004A000000}"/>
  </hyperlinks>
  <pageMargins left="0.7" right="0.7" top="0.75" bottom="0.75" header="0.3" footer="0.3"/>
  <pageSetup paperSize="9" orientation="portrait" r:id="rId6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F6903-C4AD-45C0-A01D-72117B610EEC}">
  <sheetPr>
    <tabColor rgb="FFC00000"/>
  </sheetPr>
  <dimension ref="A1:T1313"/>
  <sheetViews>
    <sheetView workbookViewId="0">
      <selection activeCell="N1320" sqref="N1320"/>
    </sheetView>
  </sheetViews>
  <sheetFormatPr baseColWidth="10" defaultColWidth="11.44140625" defaultRowHeight="14.4" x14ac:dyDescent="0.3"/>
  <cols>
    <col min="1" max="1" width="6.5546875" bestFit="1" customWidth="1"/>
    <col min="2" max="2" width="38.44140625" bestFit="1" customWidth="1"/>
    <col min="3" max="3" width="13" bestFit="1" customWidth="1"/>
    <col min="4" max="4" width="15.6640625" bestFit="1" customWidth="1"/>
    <col min="5" max="5" width="4.109375" bestFit="1" customWidth="1"/>
    <col min="6" max="6" width="10.88671875" bestFit="1" customWidth="1"/>
    <col min="7" max="7" width="35" bestFit="1" customWidth="1"/>
    <col min="8" max="8" width="33.109375" bestFit="1" customWidth="1"/>
    <col min="9" max="9" width="25.6640625" bestFit="1" customWidth="1"/>
    <col min="10" max="10" width="20.88671875" bestFit="1" customWidth="1"/>
    <col min="11" max="11" width="29.33203125" bestFit="1" customWidth="1"/>
    <col min="12" max="12" width="30.33203125" bestFit="1" customWidth="1"/>
    <col min="13" max="13" width="27.88671875" customWidth="1"/>
    <col min="14" max="14" width="32.109375" bestFit="1" customWidth="1"/>
    <col min="15" max="15" width="27.5546875" bestFit="1" customWidth="1"/>
    <col min="16" max="16" width="15" bestFit="1" customWidth="1"/>
    <col min="17" max="17" width="13.33203125" bestFit="1" customWidth="1"/>
    <col min="18" max="18" width="16.88671875" bestFit="1" customWidth="1"/>
    <col min="19" max="19" width="18.44140625" bestFit="1" customWidth="1"/>
    <col min="20" max="20" width="28.44140625" bestFit="1" customWidth="1"/>
  </cols>
  <sheetData>
    <row r="1" spans="1:20" ht="18" x14ac:dyDescent="0.3">
      <c r="A1" s="17" t="s">
        <v>440</v>
      </c>
      <c r="B1" s="17" t="s">
        <v>4</v>
      </c>
      <c r="C1" s="17" t="s">
        <v>0</v>
      </c>
      <c r="D1" s="17" t="s">
        <v>1</v>
      </c>
      <c r="E1" s="17" t="s">
        <v>2</v>
      </c>
      <c r="F1" s="17" t="s">
        <v>3</v>
      </c>
      <c r="G1" s="17" t="s">
        <v>12</v>
      </c>
      <c r="H1" s="17" t="s">
        <v>445</v>
      </c>
      <c r="I1" s="17" t="s">
        <v>444</v>
      </c>
      <c r="J1" s="17" t="s">
        <v>20</v>
      </c>
      <c r="K1" s="98" t="s">
        <v>21</v>
      </c>
      <c r="L1" s="91" t="s">
        <v>273</v>
      </c>
      <c r="M1" s="25" t="s">
        <v>270</v>
      </c>
      <c r="N1" s="17" t="s">
        <v>271</v>
      </c>
      <c r="O1" s="17" t="s">
        <v>272</v>
      </c>
      <c r="P1" s="17" t="s">
        <v>31</v>
      </c>
      <c r="Q1" s="109" t="s">
        <v>269</v>
      </c>
      <c r="R1" s="115" t="s">
        <v>810</v>
      </c>
      <c r="S1" s="116" t="s">
        <v>811</v>
      </c>
      <c r="T1" s="116" t="s">
        <v>835</v>
      </c>
    </row>
    <row r="2" spans="1:20" x14ac:dyDescent="0.3">
      <c r="A2" s="19">
        <v>206</v>
      </c>
      <c r="B2" s="41" t="s">
        <v>287</v>
      </c>
      <c r="C2" s="41">
        <v>303010</v>
      </c>
      <c r="D2" s="41" t="s">
        <v>52</v>
      </c>
      <c r="E2" s="41">
        <v>71</v>
      </c>
      <c r="F2" s="41" t="s">
        <v>53</v>
      </c>
      <c r="G2" s="41" t="s">
        <v>69</v>
      </c>
      <c r="H2" s="41" t="s">
        <v>438</v>
      </c>
      <c r="I2" s="42" t="s">
        <v>70</v>
      </c>
      <c r="J2" s="41">
        <v>2017</v>
      </c>
      <c r="K2" s="41">
        <v>8200</v>
      </c>
      <c r="L2" s="95">
        <v>7790</v>
      </c>
      <c r="M2" s="41">
        <v>15311</v>
      </c>
      <c r="N2" s="41">
        <v>15311</v>
      </c>
      <c r="O2" s="41">
        <v>0</v>
      </c>
      <c r="P2" s="41" t="s">
        <v>103</v>
      </c>
      <c r="Q2" s="113">
        <v>2017</v>
      </c>
      <c r="R2" s="117">
        <v>24300</v>
      </c>
      <c r="S2" s="118">
        <v>151349590</v>
      </c>
      <c r="T2" s="118">
        <f t="shared" ref="T2:T33" si="0">+S2/1000</f>
        <v>151349.59</v>
      </c>
    </row>
    <row r="3" spans="1:20" x14ac:dyDescent="0.3">
      <c r="A3" s="19">
        <v>284</v>
      </c>
      <c r="B3" s="34" t="s">
        <v>287</v>
      </c>
      <c r="C3" s="34">
        <v>303010</v>
      </c>
      <c r="D3" s="34" t="s">
        <v>52</v>
      </c>
      <c r="E3" s="34">
        <v>71</v>
      </c>
      <c r="F3" s="34" t="s">
        <v>53</v>
      </c>
      <c r="G3" s="34" t="s">
        <v>69</v>
      </c>
      <c r="H3" s="34" t="s">
        <v>438</v>
      </c>
      <c r="I3" s="35" t="s">
        <v>70</v>
      </c>
      <c r="J3" s="39">
        <v>2017</v>
      </c>
      <c r="K3" s="34">
        <v>8200</v>
      </c>
      <c r="L3" s="96">
        <v>7790</v>
      </c>
      <c r="M3" s="36">
        <v>43703</v>
      </c>
      <c r="N3" s="38">
        <v>43703</v>
      </c>
      <c r="O3" s="38">
        <v>0</v>
      </c>
      <c r="P3" s="34" t="s">
        <v>103</v>
      </c>
      <c r="Q3" s="114">
        <v>2018</v>
      </c>
      <c r="R3" s="117">
        <v>24300</v>
      </c>
      <c r="S3" s="118">
        <v>106180116</v>
      </c>
      <c r="T3" s="118">
        <f t="shared" si="0"/>
        <v>106180.11599999999</v>
      </c>
    </row>
    <row r="4" spans="1:20" x14ac:dyDescent="0.3">
      <c r="A4" s="19">
        <v>33</v>
      </c>
      <c r="B4" s="21" t="s">
        <v>154</v>
      </c>
      <c r="C4" s="21">
        <v>765200</v>
      </c>
      <c r="D4" s="21" t="s">
        <v>153</v>
      </c>
      <c r="E4" s="21">
        <v>95</v>
      </c>
      <c r="F4" s="21" t="s">
        <v>89</v>
      </c>
      <c r="G4" s="21" t="s">
        <v>55</v>
      </c>
      <c r="H4" s="21" t="s">
        <v>94</v>
      </c>
      <c r="I4" s="21" t="s">
        <v>70</v>
      </c>
      <c r="J4" s="21">
        <v>1985</v>
      </c>
      <c r="K4" s="44">
        <v>15000</v>
      </c>
      <c r="L4" s="92">
        <v>15000</v>
      </c>
      <c r="M4" s="26">
        <v>52865</v>
      </c>
      <c r="N4" s="26">
        <v>44161</v>
      </c>
      <c r="O4" s="26">
        <v>8704</v>
      </c>
      <c r="P4" s="21" t="s">
        <v>38</v>
      </c>
      <c r="Q4" s="110">
        <v>2014</v>
      </c>
      <c r="R4" s="117">
        <v>80</v>
      </c>
      <c r="S4" s="118">
        <v>15034</v>
      </c>
      <c r="T4" s="118">
        <f t="shared" si="0"/>
        <v>15.034000000000001</v>
      </c>
    </row>
    <row r="5" spans="1:20" x14ac:dyDescent="0.3">
      <c r="A5" s="19">
        <v>57</v>
      </c>
      <c r="B5" s="21" t="s">
        <v>149</v>
      </c>
      <c r="C5" s="21">
        <v>877700</v>
      </c>
      <c r="D5" s="21" t="s">
        <v>32</v>
      </c>
      <c r="E5" s="21">
        <v>65</v>
      </c>
      <c r="F5" s="21" t="s">
        <v>33</v>
      </c>
      <c r="G5" s="21" t="s">
        <v>55</v>
      </c>
      <c r="H5" s="21" t="s">
        <v>94</v>
      </c>
      <c r="I5" s="21" t="s">
        <v>70</v>
      </c>
      <c r="J5" s="21">
        <v>1988</v>
      </c>
      <c r="K5" s="44">
        <v>18000</v>
      </c>
      <c r="L5" s="92">
        <v>7000</v>
      </c>
      <c r="M5" s="26">
        <v>27554</v>
      </c>
      <c r="N5" s="26">
        <v>27552</v>
      </c>
      <c r="O5" s="26">
        <v>2</v>
      </c>
      <c r="P5" s="21" t="s">
        <v>38</v>
      </c>
      <c r="Q5" s="110">
        <v>2014</v>
      </c>
      <c r="R5" s="117">
        <v>8000</v>
      </c>
      <c r="S5" s="118">
        <v>37866603</v>
      </c>
      <c r="T5" s="118">
        <f t="shared" si="0"/>
        <v>37866.603000000003</v>
      </c>
    </row>
    <row r="6" spans="1:20" x14ac:dyDescent="0.3">
      <c r="A6" s="19">
        <v>58</v>
      </c>
      <c r="B6" s="21" t="s">
        <v>173</v>
      </c>
      <c r="C6" s="21">
        <v>877710</v>
      </c>
      <c r="D6" s="21" t="s">
        <v>32</v>
      </c>
      <c r="E6" s="21">
        <v>65</v>
      </c>
      <c r="F6" s="21" t="s">
        <v>33</v>
      </c>
      <c r="G6" s="21" t="s">
        <v>55</v>
      </c>
      <c r="H6" s="21" t="s">
        <v>94</v>
      </c>
      <c r="I6" s="21" t="s">
        <v>70</v>
      </c>
      <c r="J6" s="21">
        <v>2012</v>
      </c>
      <c r="K6" s="44">
        <v>24000</v>
      </c>
      <c r="L6" s="92">
        <v>14000</v>
      </c>
      <c r="M6" s="26">
        <v>58078</v>
      </c>
      <c r="N6" s="26">
        <v>58078</v>
      </c>
      <c r="O6" s="26">
        <v>0</v>
      </c>
      <c r="P6" s="21" t="s">
        <v>38</v>
      </c>
      <c r="Q6" s="110">
        <v>2014</v>
      </c>
      <c r="R6" s="117">
        <v>10000</v>
      </c>
      <c r="S6" s="118">
        <v>17390922</v>
      </c>
      <c r="T6" s="118">
        <f t="shared" si="0"/>
        <v>17390.921999999999</v>
      </c>
    </row>
    <row r="7" spans="1:20" x14ac:dyDescent="0.3">
      <c r="A7" s="19">
        <v>59</v>
      </c>
      <c r="B7" s="21" t="s">
        <v>156</v>
      </c>
      <c r="C7" s="21">
        <v>888050</v>
      </c>
      <c r="D7" s="21" t="s">
        <v>91</v>
      </c>
      <c r="E7" s="21">
        <v>94</v>
      </c>
      <c r="F7" s="21" t="s">
        <v>92</v>
      </c>
      <c r="G7" s="21" t="s">
        <v>55</v>
      </c>
      <c r="H7" s="21" t="s">
        <v>94</v>
      </c>
      <c r="I7" s="21" t="s">
        <v>70</v>
      </c>
      <c r="J7" s="21">
        <v>1978</v>
      </c>
      <c r="K7" s="44">
        <v>20000</v>
      </c>
      <c r="L7" s="92">
        <v>20000</v>
      </c>
      <c r="M7" s="26">
        <v>70223</v>
      </c>
      <c r="N7" s="26">
        <v>70054</v>
      </c>
      <c r="O7" s="26">
        <v>169</v>
      </c>
      <c r="P7" s="21" t="s">
        <v>38</v>
      </c>
      <c r="Q7" s="110">
        <v>2014</v>
      </c>
      <c r="R7" s="117">
        <v>10000</v>
      </c>
      <c r="S7" s="118">
        <v>21565868</v>
      </c>
      <c r="T7" s="118">
        <f t="shared" si="0"/>
        <v>21565.867999999999</v>
      </c>
    </row>
    <row r="8" spans="1:20" x14ac:dyDescent="0.3">
      <c r="A8" s="19">
        <v>60</v>
      </c>
      <c r="B8" s="21" t="s">
        <v>93</v>
      </c>
      <c r="C8" s="21">
        <v>888491</v>
      </c>
      <c r="D8" s="21" t="s">
        <v>91</v>
      </c>
      <c r="E8" s="21">
        <v>94</v>
      </c>
      <c r="F8" s="21" t="s">
        <v>92</v>
      </c>
      <c r="G8" s="21" t="s">
        <v>55</v>
      </c>
      <c r="H8" s="21" t="s">
        <v>94</v>
      </c>
      <c r="I8" s="21" t="s">
        <v>70</v>
      </c>
      <c r="J8" s="21">
        <v>2015</v>
      </c>
      <c r="K8" s="44">
        <v>0</v>
      </c>
      <c r="L8" s="92">
        <v>0</v>
      </c>
      <c r="M8" s="26">
        <v>0</v>
      </c>
      <c r="N8" s="26">
        <v>0</v>
      </c>
      <c r="O8" s="26">
        <v>0</v>
      </c>
      <c r="P8" s="21" t="s">
        <v>38</v>
      </c>
      <c r="Q8" s="110">
        <v>2014</v>
      </c>
      <c r="R8" s="117">
        <v>2100</v>
      </c>
      <c r="S8" s="118">
        <v>903833</v>
      </c>
      <c r="T8" s="118">
        <f t="shared" si="0"/>
        <v>903.83299999999997</v>
      </c>
    </row>
    <row r="9" spans="1:20" x14ac:dyDescent="0.3">
      <c r="A9" s="19">
        <v>61</v>
      </c>
      <c r="B9" s="21" t="s">
        <v>143</v>
      </c>
      <c r="C9" s="21">
        <v>888500</v>
      </c>
      <c r="D9" s="21" t="s">
        <v>91</v>
      </c>
      <c r="E9" s="21">
        <v>94</v>
      </c>
      <c r="F9" s="21" t="s">
        <v>92</v>
      </c>
      <c r="G9" s="21" t="s">
        <v>55</v>
      </c>
      <c r="H9" s="21" t="s">
        <v>94</v>
      </c>
      <c r="I9" s="21" t="s">
        <v>70</v>
      </c>
      <c r="J9" s="21">
        <v>1982</v>
      </c>
      <c r="K9" s="44">
        <v>7200</v>
      </c>
      <c r="L9" s="92">
        <v>4000</v>
      </c>
      <c r="M9" s="26">
        <v>19156</v>
      </c>
      <c r="N9" s="26">
        <v>19137.775000000001</v>
      </c>
      <c r="O9" s="26">
        <v>18.225000000000001</v>
      </c>
      <c r="P9" s="21" t="s">
        <v>38</v>
      </c>
      <c r="Q9" s="110">
        <v>2014</v>
      </c>
      <c r="R9" s="117">
        <v>10000</v>
      </c>
      <c r="S9" s="118">
        <v>37819746</v>
      </c>
      <c r="T9" s="118">
        <f t="shared" si="0"/>
        <v>37819.745999999999</v>
      </c>
    </row>
    <row r="10" spans="1:20" x14ac:dyDescent="0.3">
      <c r="A10" s="19">
        <v>96</v>
      </c>
      <c r="B10" s="23" t="s">
        <v>154</v>
      </c>
      <c r="C10" s="23">
        <v>765200</v>
      </c>
      <c r="D10" s="23" t="s">
        <v>153</v>
      </c>
      <c r="E10" s="23">
        <v>95</v>
      </c>
      <c r="F10" s="23" t="s">
        <v>89</v>
      </c>
      <c r="G10" s="23" t="s">
        <v>55</v>
      </c>
      <c r="H10" s="23" t="s">
        <v>94</v>
      </c>
      <c r="I10" s="23" t="s">
        <v>70</v>
      </c>
      <c r="J10" s="23">
        <v>1985</v>
      </c>
      <c r="K10" s="45">
        <v>15000</v>
      </c>
      <c r="L10" s="93">
        <v>15000</v>
      </c>
      <c r="M10" s="27">
        <v>43590</v>
      </c>
      <c r="N10" s="27">
        <v>41067</v>
      </c>
      <c r="O10" s="27">
        <v>2523</v>
      </c>
      <c r="P10" s="23" t="s">
        <v>38</v>
      </c>
      <c r="Q10" s="111">
        <v>2015</v>
      </c>
      <c r="R10" s="117">
        <v>80</v>
      </c>
      <c r="S10" s="118">
        <v>7394368</v>
      </c>
      <c r="T10" s="118">
        <f t="shared" si="0"/>
        <v>7394.3680000000004</v>
      </c>
    </row>
    <row r="11" spans="1:20" x14ac:dyDescent="0.3">
      <c r="A11" s="19">
        <v>121</v>
      </c>
      <c r="B11" s="23" t="s">
        <v>149</v>
      </c>
      <c r="C11" s="23">
        <v>877700</v>
      </c>
      <c r="D11" s="23" t="s">
        <v>32</v>
      </c>
      <c r="E11" s="23">
        <v>65</v>
      </c>
      <c r="F11" s="23" t="s">
        <v>33</v>
      </c>
      <c r="G11" s="23" t="s">
        <v>55</v>
      </c>
      <c r="H11" s="23" t="s">
        <v>94</v>
      </c>
      <c r="I11" s="23" t="s">
        <v>70</v>
      </c>
      <c r="J11" s="23">
        <v>1988</v>
      </c>
      <c r="K11" s="45">
        <v>18000</v>
      </c>
      <c r="L11" s="93">
        <v>7000</v>
      </c>
      <c r="M11" s="27">
        <v>29703</v>
      </c>
      <c r="N11" s="27">
        <v>29695</v>
      </c>
      <c r="O11" s="27">
        <v>8.25</v>
      </c>
      <c r="P11" s="23" t="s">
        <v>38</v>
      </c>
      <c r="Q11" s="111">
        <v>2015</v>
      </c>
      <c r="R11" s="117">
        <v>8000</v>
      </c>
      <c r="S11" s="118">
        <v>28624814</v>
      </c>
      <c r="T11" s="118">
        <f t="shared" si="0"/>
        <v>28624.813999999998</v>
      </c>
    </row>
    <row r="12" spans="1:20" x14ac:dyDescent="0.3">
      <c r="A12" s="19">
        <v>122</v>
      </c>
      <c r="B12" s="23" t="s">
        <v>173</v>
      </c>
      <c r="C12" s="23">
        <v>877710</v>
      </c>
      <c r="D12" s="23" t="s">
        <v>32</v>
      </c>
      <c r="E12" s="23">
        <v>65</v>
      </c>
      <c r="F12" s="23" t="s">
        <v>33</v>
      </c>
      <c r="G12" s="23" t="s">
        <v>55</v>
      </c>
      <c r="H12" s="23" t="s">
        <v>94</v>
      </c>
      <c r="I12" s="23" t="s">
        <v>70</v>
      </c>
      <c r="J12" s="23">
        <v>2012</v>
      </c>
      <c r="K12" s="45">
        <v>24000</v>
      </c>
      <c r="L12" s="93">
        <v>14000</v>
      </c>
      <c r="M12" s="27">
        <v>36175</v>
      </c>
      <c r="N12" s="27">
        <v>35020</v>
      </c>
      <c r="O12" s="27">
        <v>1155</v>
      </c>
      <c r="P12" s="23" t="s">
        <v>38</v>
      </c>
      <c r="Q12" s="111">
        <v>2015</v>
      </c>
      <c r="R12" s="117">
        <v>10000</v>
      </c>
      <c r="S12" s="118">
        <v>23198414</v>
      </c>
      <c r="T12" s="118">
        <f t="shared" si="0"/>
        <v>23198.414000000001</v>
      </c>
    </row>
    <row r="13" spans="1:20" x14ac:dyDescent="0.3">
      <c r="A13" s="19">
        <v>123</v>
      </c>
      <c r="B13" s="23" t="s">
        <v>156</v>
      </c>
      <c r="C13" s="23">
        <v>888050</v>
      </c>
      <c r="D13" s="23" t="s">
        <v>91</v>
      </c>
      <c r="E13" s="23">
        <v>94</v>
      </c>
      <c r="F13" s="23" t="s">
        <v>92</v>
      </c>
      <c r="G13" s="23" t="s">
        <v>55</v>
      </c>
      <c r="H13" s="23" t="s">
        <v>94</v>
      </c>
      <c r="I13" s="23" t="s">
        <v>70</v>
      </c>
      <c r="J13" s="23">
        <v>1978</v>
      </c>
      <c r="K13" s="45">
        <v>20000</v>
      </c>
      <c r="L13" s="93">
        <v>20000</v>
      </c>
      <c r="M13" s="27">
        <v>54158</v>
      </c>
      <c r="N13" s="27">
        <v>54153.7</v>
      </c>
      <c r="O13" s="27">
        <v>4.3</v>
      </c>
      <c r="P13" s="23" t="s">
        <v>38</v>
      </c>
      <c r="Q13" s="111">
        <v>2015</v>
      </c>
      <c r="R13" s="117">
        <v>10000</v>
      </c>
      <c r="S13" s="118">
        <v>15661642</v>
      </c>
      <c r="T13" s="118">
        <f t="shared" si="0"/>
        <v>15661.642</v>
      </c>
    </row>
    <row r="14" spans="1:20" x14ac:dyDescent="0.3">
      <c r="A14" s="19">
        <v>124</v>
      </c>
      <c r="B14" s="23" t="s">
        <v>93</v>
      </c>
      <c r="C14" s="23">
        <v>888491</v>
      </c>
      <c r="D14" s="23" t="s">
        <v>91</v>
      </c>
      <c r="E14" s="23">
        <v>94</v>
      </c>
      <c r="F14" s="23" t="s">
        <v>92</v>
      </c>
      <c r="G14" s="23" t="s">
        <v>55</v>
      </c>
      <c r="H14" s="23" t="s">
        <v>94</v>
      </c>
      <c r="I14" s="23" t="s">
        <v>70</v>
      </c>
      <c r="J14" s="23">
        <v>2015</v>
      </c>
      <c r="K14" s="45">
        <v>3000</v>
      </c>
      <c r="L14" s="93">
        <v>3000</v>
      </c>
      <c r="M14" s="27">
        <v>6233.51</v>
      </c>
      <c r="N14" s="27">
        <v>6162.9070000000002</v>
      </c>
      <c r="O14" s="27">
        <v>70.602999999999994</v>
      </c>
      <c r="P14" s="23" t="s">
        <v>38</v>
      </c>
      <c r="Q14" s="111">
        <v>2015</v>
      </c>
      <c r="R14" s="117">
        <v>2100</v>
      </c>
      <c r="S14" s="118">
        <v>11230414</v>
      </c>
      <c r="T14" s="118">
        <f t="shared" si="0"/>
        <v>11230.414000000001</v>
      </c>
    </row>
    <row r="15" spans="1:20" x14ac:dyDescent="0.3">
      <c r="A15" s="19">
        <v>125</v>
      </c>
      <c r="B15" s="23" t="s">
        <v>143</v>
      </c>
      <c r="C15" s="23">
        <v>888500</v>
      </c>
      <c r="D15" s="23" t="s">
        <v>91</v>
      </c>
      <c r="E15" s="23">
        <v>94</v>
      </c>
      <c r="F15" s="23" t="s">
        <v>92</v>
      </c>
      <c r="G15" s="23" t="s">
        <v>55</v>
      </c>
      <c r="H15" s="23" t="s">
        <v>94</v>
      </c>
      <c r="I15" s="23" t="s">
        <v>70</v>
      </c>
      <c r="J15" s="23">
        <v>1982</v>
      </c>
      <c r="K15" s="45">
        <v>7200</v>
      </c>
      <c r="L15" s="93">
        <v>4000</v>
      </c>
      <c r="M15" s="27">
        <v>18381</v>
      </c>
      <c r="N15" s="27">
        <v>17984.083999999999</v>
      </c>
      <c r="O15" s="27">
        <v>396.916</v>
      </c>
      <c r="P15" s="23" t="s">
        <v>38</v>
      </c>
      <c r="Q15" s="111">
        <v>2015</v>
      </c>
      <c r="R15" s="117">
        <v>10000</v>
      </c>
      <c r="S15" s="118">
        <v>28907948</v>
      </c>
      <c r="T15" s="118">
        <f t="shared" si="0"/>
        <v>28907.948</v>
      </c>
    </row>
    <row r="16" spans="1:20" x14ac:dyDescent="0.3">
      <c r="A16" s="19">
        <v>160</v>
      </c>
      <c r="B16" s="19" t="s">
        <v>154</v>
      </c>
      <c r="C16" s="19">
        <v>765200</v>
      </c>
      <c r="D16" s="19" t="s">
        <v>153</v>
      </c>
      <c r="E16" s="19">
        <v>95</v>
      </c>
      <c r="F16" s="19" t="s">
        <v>89</v>
      </c>
      <c r="G16" s="19" t="s">
        <v>55</v>
      </c>
      <c r="H16" s="19" t="s">
        <v>94</v>
      </c>
      <c r="I16" s="19" t="s">
        <v>70</v>
      </c>
      <c r="J16" s="19">
        <v>1985</v>
      </c>
      <c r="K16" s="46">
        <v>15000</v>
      </c>
      <c r="L16" s="94">
        <v>15000</v>
      </c>
      <c r="M16" s="28">
        <v>48652</v>
      </c>
      <c r="N16" s="28">
        <v>42360</v>
      </c>
      <c r="O16" s="28">
        <v>6292</v>
      </c>
      <c r="P16" s="19" t="s">
        <v>38</v>
      </c>
      <c r="Q16" s="112">
        <v>2016</v>
      </c>
      <c r="R16" s="117">
        <v>7000</v>
      </c>
      <c r="S16" s="118">
        <v>9429850</v>
      </c>
      <c r="T16" s="118">
        <f t="shared" si="0"/>
        <v>9429.85</v>
      </c>
    </row>
    <row r="17" spans="1:20" x14ac:dyDescent="0.3">
      <c r="A17" s="19">
        <v>185</v>
      </c>
      <c r="B17" s="19" t="s">
        <v>149</v>
      </c>
      <c r="C17" s="19">
        <v>877700</v>
      </c>
      <c r="D17" s="19" t="s">
        <v>32</v>
      </c>
      <c r="E17" s="19">
        <v>65</v>
      </c>
      <c r="F17" s="19" t="s">
        <v>33</v>
      </c>
      <c r="G17" s="19" t="s">
        <v>55</v>
      </c>
      <c r="H17" s="19" t="s">
        <v>94</v>
      </c>
      <c r="I17" s="19" t="s">
        <v>70</v>
      </c>
      <c r="J17" s="19">
        <v>1988</v>
      </c>
      <c r="K17" s="46">
        <v>18000</v>
      </c>
      <c r="L17" s="94">
        <v>7000</v>
      </c>
      <c r="M17" s="28">
        <v>28653</v>
      </c>
      <c r="N17" s="28">
        <v>28630</v>
      </c>
      <c r="O17" s="28">
        <v>23</v>
      </c>
      <c r="P17" s="19" t="s">
        <v>38</v>
      </c>
      <c r="Q17" s="112">
        <v>2016</v>
      </c>
      <c r="R17" s="117">
        <v>8000</v>
      </c>
      <c r="S17" s="118">
        <v>31838067</v>
      </c>
      <c r="T17" s="118">
        <f t="shared" si="0"/>
        <v>31838.066999999999</v>
      </c>
    </row>
    <row r="18" spans="1:20" x14ac:dyDescent="0.3">
      <c r="A18" s="19">
        <v>186</v>
      </c>
      <c r="B18" s="19" t="s">
        <v>173</v>
      </c>
      <c r="C18" s="19">
        <v>877710</v>
      </c>
      <c r="D18" s="19" t="s">
        <v>32</v>
      </c>
      <c r="E18" s="19">
        <v>65</v>
      </c>
      <c r="F18" s="19" t="s">
        <v>33</v>
      </c>
      <c r="G18" s="19" t="s">
        <v>55</v>
      </c>
      <c r="H18" s="19" t="s">
        <v>94</v>
      </c>
      <c r="I18" s="19" t="s">
        <v>70</v>
      </c>
      <c r="J18" s="19">
        <v>2012</v>
      </c>
      <c r="K18" s="46">
        <v>24000</v>
      </c>
      <c r="L18" s="94">
        <v>14000</v>
      </c>
      <c r="M18" s="28">
        <v>43866.879999999997</v>
      </c>
      <c r="N18" s="28">
        <v>41979.219999999994</v>
      </c>
      <c r="O18" s="28">
        <v>1887.6600000000035</v>
      </c>
      <c r="P18" s="19" t="s">
        <v>38</v>
      </c>
      <c r="Q18" s="112">
        <v>2016</v>
      </c>
      <c r="R18" s="117">
        <v>10000</v>
      </c>
      <c r="S18" s="118">
        <v>21314376</v>
      </c>
      <c r="T18" s="118">
        <f t="shared" si="0"/>
        <v>21314.376</v>
      </c>
    </row>
    <row r="19" spans="1:20" x14ac:dyDescent="0.3">
      <c r="A19" s="19">
        <v>187</v>
      </c>
      <c r="B19" s="19" t="s">
        <v>156</v>
      </c>
      <c r="C19" s="19">
        <v>888050</v>
      </c>
      <c r="D19" s="19" t="s">
        <v>91</v>
      </c>
      <c r="E19" s="19">
        <v>94</v>
      </c>
      <c r="F19" s="19" t="s">
        <v>92</v>
      </c>
      <c r="G19" s="19" t="s">
        <v>55</v>
      </c>
      <c r="H19" s="19" t="s">
        <v>94</v>
      </c>
      <c r="I19" s="19" t="s">
        <v>70</v>
      </c>
      <c r="J19" s="19">
        <v>1978</v>
      </c>
      <c r="K19" s="46">
        <v>20000</v>
      </c>
      <c r="L19" s="94">
        <v>20000</v>
      </c>
      <c r="M19" s="28">
        <v>71571</v>
      </c>
      <c r="N19" s="28">
        <v>70908</v>
      </c>
      <c r="O19" s="28">
        <v>663</v>
      </c>
      <c r="P19" s="19" t="s">
        <v>38</v>
      </c>
      <c r="Q19" s="112">
        <v>2016</v>
      </c>
      <c r="R19" s="117">
        <v>10000</v>
      </c>
      <c r="S19" s="118">
        <v>15785507</v>
      </c>
      <c r="T19" s="118">
        <f t="shared" si="0"/>
        <v>15785.507</v>
      </c>
    </row>
    <row r="20" spans="1:20" x14ac:dyDescent="0.3">
      <c r="A20" s="19">
        <v>188</v>
      </c>
      <c r="B20" s="19" t="s">
        <v>93</v>
      </c>
      <c r="C20" s="19">
        <v>888491</v>
      </c>
      <c r="D20" s="19" t="s">
        <v>91</v>
      </c>
      <c r="E20" s="19">
        <v>94</v>
      </c>
      <c r="F20" s="19" t="s">
        <v>92</v>
      </c>
      <c r="G20" s="19" t="s">
        <v>55</v>
      </c>
      <c r="H20" s="19" t="s">
        <v>94</v>
      </c>
      <c r="I20" s="19" t="s">
        <v>70</v>
      </c>
      <c r="J20" s="19">
        <v>2015</v>
      </c>
      <c r="K20" s="46">
        <v>3000</v>
      </c>
      <c r="L20" s="94">
        <v>3000</v>
      </c>
      <c r="M20" s="28">
        <v>10749.18</v>
      </c>
      <c r="N20" s="28">
        <v>10691.064</v>
      </c>
      <c r="O20" s="28">
        <v>58.115999999999985</v>
      </c>
      <c r="P20" s="19" t="s">
        <v>38</v>
      </c>
      <c r="Q20" s="112">
        <v>2016</v>
      </c>
      <c r="R20" s="117">
        <v>2475</v>
      </c>
      <c r="S20" s="118">
        <v>8731191</v>
      </c>
      <c r="T20" s="118">
        <f t="shared" si="0"/>
        <v>8731.1910000000007</v>
      </c>
    </row>
    <row r="21" spans="1:20" x14ac:dyDescent="0.3">
      <c r="A21" s="19">
        <v>189</v>
      </c>
      <c r="B21" s="19" t="s">
        <v>143</v>
      </c>
      <c r="C21" s="19">
        <v>888500</v>
      </c>
      <c r="D21" s="19" t="s">
        <v>91</v>
      </c>
      <c r="E21" s="19">
        <v>94</v>
      </c>
      <c r="F21" s="19" t="s">
        <v>92</v>
      </c>
      <c r="G21" s="19" t="s">
        <v>55</v>
      </c>
      <c r="H21" s="19" t="s">
        <v>94</v>
      </c>
      <c r="I21" s="19" t="s">
        <v>70</v>
      </c>
      <c r="J21" s="19">
        <v>1982</v>
      </c>
      <c r="K21" s="46">
        <v>7200</v>
      </c>
      <c r="L21" s="94">
        <v>4000</v>
      </c>
      <c r="M21" s="28">
        <v>20014</v>
      </c>
      <c r="N21" s="28">
        <v>19931.125</v>
      </c>
      <c r="O21" s="28">
        <v>82.875</v>
      </c>
      <c r="P21" s="19" t="s">
        <v>38</v>
      </c>
      <c r="Q21" s="112">
        <v>2016</v>
      </c>
      <c r="R21" s="117">
        <v>10000</v>
      </c>
      <c r="S21" s="118">
        <v>29447697</v>
      </c>
      <c r="T21" s="118">
        <f t="shared" si="0"/>
        <v>29447.697</v>
      </c>
    </row>
    <row r="22" spans="1:20" x14ac:dyDescent="0.3">
      <c r="A22" s="19">
        <v>230</v>
      </c>
      <c r="B22" s="41" t="s">
        <v>307</v>
      </c>
      <c r="C22" s="41">
        <v>765200</v>
      </c>
      <c r="D22" s="41" t="s">
        <v>153</v>
      </c>
      <c r="E22" s="41">
        <v>95</v>
      </c>
      <c r="F22" s="41" t="s">
        <v>89</v>
      </c>
      <c r="G22" s="41" t="s">
        <v>55</v>
      </c>
      <c r="H22" s="41" t="s">
        <v>438</v>
      </c>
      <c r="I22" s="42" t="s">
        <v>70</v>
      </c>
      <c r="J22" s="41">
        <v>1985</v>
      </c>
      <c r="K22" s="41">
        <v>15000</v>
      </c>
      <c r="L22" s="95">
        <v>8000</v>
      </c>
      <c r="M22" s="41">
        <v>31257</v>
      </c>
      <c r="N22" s="41">
        <v>25856</v>
      </c>
      <c r="O22" s="41">
        <v>5401</v>
      </c>
      <c r="P22" s="41" t="s">
        <v>439</v>
      </c>
      <c r="Q22" s="113">
        <v>2017</v>
      </c>
      <c r="R22" s="117">
        <v>7000</v>
      </c>
      <c r="S22" s="118">
        <v>13265999</v>
      </c>
      <c r="T22" s="118">
        <f t="shared" si="0"/>
        <v>13265.999</v>
      </c>
    </row>
    <row r="23" spans="1:20" x14ac:dyDescent="0.3">
      <c r="A23" s="19">
        <v>258</v>
      </c>
      <c r="B23" s="41" t="s">
        <v>322</v>
      </c>
      <c r="C23" s="41">
        <v>877700</v>
      </c>
      <c r="D23" s="41" t="s">
        <v>32</v>
      </c>
      <c r="E23" s="41">
        <v>65</v>
      </c>
      <c r="F23" s="41" t="s">
        <v>33</v>
      </c>
      <c r="G23" s="41" t="s">
        <v>55</v>
      </c>
      <c r="H23" s="41" t="s">
        <v>438</v>
      </c>
      <c r="I23" s="42" t="s">
        <v>70</v>
      </c>
      <c r="J23" s="41">
        <v>1988</v>
      </c>
      <c r="K23" s="41">
        <v>18500</v>
      </c>
      <c r="L23" s="95">
        <v>15000</v>
      </c>
      <c r="M23" s="41">
        <v>39272</v>
      </c>
      <c r="N23" s="41">
        <v>39227</v>
      </c>
      <c r="O23" s="41">
        <v>45</v>
      </c>
      <c r="P23" s="41" t="s">
        <v>439</v>
      </c>
      <c r="Q23" s="113">
        <v>2017</v>
      </c>
      <c r="R23" s="117">
        <v>8000</v>
      </c>
      <c r="S23" s="118">
        <v>29326834</v>
      </c>
      <c r="T23" s="118">
        <f t="shared" si="0"/>
        <v>29326.833999999999</v>
      </c>
    </row>
    <row r="24" spans="1:20" x14ac:dyDescent="0.3">
      <c r="A24" s="19">
        <v>259</v>
      </c>
      <c r="B24" s="41" t="s">
        <v>173</v>
      </c>
      <c r="C24" s="41">
        <v>877710</v>
      </c>
      <c r="D24" s="41" t="s">
        <v>32</v>
      </c>
      <c r="E24" s="41">
        <v>65</v>
      </c>
      <c r="F24" s="41" t="s">
        <v>33</v>
      </c>
      <c r="G24" s="41" t="s">
        <v>55</v>
      </c>
      <c r="H24" s="41" t="s">
        <v>438</v>
      </c>
      <c r="I24" s="42" t="s">
        <v>70</v>
      </c>
      <c r="J24" s="41">
        <v>2012</v>
      </c>
      <c r="K24" s="41">
        <v>24000</v>
      </c>
      <c r="L24" s="95">
        <v>18000</v>
      </c>
      <c r="M24" s="41">
        <v>58304</v>
      </c>
      <c r="N24" s="41">
        <v>55711</v>
      </c>
      <c r="O24" s="41">
        <v>2593</v>
      </c>
      <c r="P24" s="41" t="s">
        <v>439</v>
      </c>
      <c r="Q24" s="113">
        <v>2017</v>
      </c>
      <c r="R24" s="117">
        <v>10000</v>
      </c>
      <c r="S24" s="118">
        <v>20499937</v>
      </c>
      <c r="T24" s="118">
        <f t="shared" si="0"/>
        <v>20499.937000000002</v>
      </c>
    </row>
    <row r="25" spans="1:20" x14ac:dyDescent="0.3">
      <c r="A25" s="19">
        <v>260</v>
      </c>
      <c r="B25" s="41" t="s">
        <v>156</v>
      </c>
      <c r="C25" s="41">
        <v>888050</v>
      </c>
      <c r="D25" s="41" t="s">
        <v>91</v>
      </c>
      <c r="E25" s="41">
        <v>94</v>
      </c>
      <c r="F25" s="41" t="s">
        <v>92</v>
      </c>
      <c r="G25" s="41" t="s">
        <v>55</v>
      </c>
      <c r="H25" s="41" t="s">
        <v>438</v>
      </c>
      <c r="I25" s="42" t="s">
        <v>70</v>
      </c>
      <c r="J25" s="41">
        <v>1978</v>
      </c>
      <c r="K25" s="41">
        <v>20000</v>
      </c>
      <c r="L25" s="95">
        <v>14000</v>
      </c>
      <c r="M25" s="41">
        <v>65984</v>
      </c>
      <c r="N25" s="41">
        <v>65945</v>
      </c>
      <c r="O25" s="41">
        <v>39</v>
      </c>
      <c r="P25" s="41" t="s">
        <v>439</v>
      </c>
      <c r="Q25" s="113">
        <v>2017</v>
      </c>
      <c r="R25" s="117">
        <v>10000</v>
      </c>
      <c r="S25" s="118">
        <v>23072177</v>
      </c>
      <c r="T25" s="118">
        <f t="shared" si="0"/>
        <v>23072.177</v>
      </c>
    </row>
    <row r="26" spans="1:20" x14ac:dyDescent="0.3">
      <c r="A26" s="19">
        <v>262</v>
      </c>
      <c r="B26" s="41" t="s">
        <v>93</v>
      </c>
      <c r="C26" s="41">
        <v>888491</v>
      </c>
      <c r="D26" s="41" t="s">
        <v>91</v>
      </c>
      <c r="E26" s="41">
        <v>94</v>
      </c>
      <c r="F26" s="41" t="s">
        <v>92</v>
      </c>
      <c r="G26" s="41" t="s">
        <v>55</v>
      </c>
      <c r="H26" s="41" t="s">
        <v>438</v>
      </c>
      <c r="I26" s="42" t="s">
        <v>70</v>
      </c>
      <c r="J26" s="41">
        <v>2015</v>
      </c>
      <c r="K26" s="41">
        <v>3000</v>
      </c>
      <c r="L26" s="95">
        <v>2500</v>
      </c>
      <c r="M26" s="41">
        <v>10860</v>
      </c>
      <c r="N26" s="41">
        <v>10852</v>
      </c>
      <c r="O26" s="41">
        <v>8</v>
      </c>
      <c r="P26" s="41" t="s">
        <v>439</v>
      </c>
      <c r="Q26" s="113">
        <v>2017</v>
      </c>
      <c r="R26" s="117">
        <v>2475</v>
      </c>
      <c r="S26" s="118">
        <v>9044811</v>
      </c>
      <c r="T26" s="118">
        <f t="shared" si="0"/>
        <v>9044.8109999999997</v>
      </c>
    </row>
    <row r="27" spans="1:20" x14ac:dyDescent="0.3">
      <c r="A27" s="19">
        <v>263</v>
      </c>
      <c r="B27" s="41" t="s">
        <v>324</v>
      </c>
      <c r="C27" s="41">
        <v>888500</v>
      </c>
      <c r="D27" s="41" t="s">
        <v>91</v>
      </c>
      <c r="E27" s="41">
        <v>94</v>
      </c>
      <c r="F27" s="41" t="s">
        <v>92</v>
      </c>
      <c r="G27" s="41" t="s">
        <v>55</v>
      </c>
      <c r="H27" s="41" t="s">
        <v>438</v>
      </c>
      <c r="I27" s="42" t="s">
        <v>70</v>
      </c>
      <c r="J27" s="41">
        <v>1993</v>
      </c>
      <c r="K27" s="41">
        <v>9000</v>
      </c>
      <c r="L27" s="95">
        <v>3400</v>
      </c>
      <c r="M27" s="41">
        <v>19294</v>
      </c>
      <c r="N27" s="41">
        <v>12160</v>
      </c>
      <c r="O27" s="41">
        <v>7134</v>
      </c>
      <c r="P27" s="41" t="s">
        <v>439</v>
      </c>
      <c r="Q27" s="113">
        <v>2017</v>
      </c>
      <c r="R27" s="117">
        <v>10000</v>
      </c>
      <c r="S27" s="118">
        <v>29461090</v>
      </c>
      <c r="T27" s="118">
        <f t="shared" si="0"/>
        <v>29461.09</v>
      </c>
    </row>
    <row r="28" spans="1:20" x14ac:dyDescent="0.3">
      <c r="A28" s="19">
        <v>264</v>
      </c>
      <c r="B28" s="41" t="s">
        <v>325</v>
      </c>
      <c r="C28" s="41">
        <v>888551</v>
      </c>
      <c r="D28" s="41" t="s">
        <v>91</v>
      </c>
      <c r="E28" s="41">
        <v>94</v>
      </c>
      <c r="F28" s="41" t="s">
        <v>92</v>
      </c>
      <c r="G28" s="41" t="s">
        <v>55</v>
      </c>
      <c r="H28" s="41" t="s">
        <v>438</v>
      </c>
      <c r="I28" s="42" t="s">
        <v>70</v>
      </c>
      <c r="J28" s="41">
        <v>1979</v>
      </c>
      <c r="K28" s="41">
        <v>14000</v>
      </c>
      <c r="L28" s="95">
        <v>14000</v>
      </c>
      <c r="M28" s="41">
        <v>36073</v>
      </c>
      <c r="N28" s="41">
        <v>36073</v>
      </c>
      <c r="O28" s="41">
        <v>0</v>
      </c>
      <c r="P28" s="41" t="s">
        <v>439</v>
      </c>
      <c r="Q28" s="113">
        <v>2017</v>
      </c>
      <c r="R28" s="117">
        <v>0</v>
      </c>
      <c r="S28" s="118">
        <v>0</v>
      </c>
      <c r="T28" s="118">
        <f t="shared" si="0"/>
        <v>0</v>
      </c>
    </row>
    <row r="29" spans="1:20" x14ac:dyDescent="0.3">
      <c r="A29" s="19">
        <v>311</v>
      </c>
      <c r="B29" s="34" t="s">
        <v>307</v>
      </c>
      <c r="C29" s="34">
        <v>765200</v>
      </c>
      <c r="D29" s="34" t="s">
        <v>153</v>
      </c>
      <c r="E29" s="34">
        <v>95</v>
      </c>
      <c r="F29" s="34" t="s">
        <v>89</v>
      </c>
      <c r="G29" s="34" t="s">
        <v>55</v>
      </c>
      <c r="H29" s="34" t="s">
        <v>438</v>
      </c>
      <c r="I29" s="35" t="s">
        <v>70</v>
      </c>
      <c r="J29" s="39">
        <v>1985</v>
      </c>
      <c r="K29" s="34">
        <v>15000</v>
      </c>
      <c r="L29" s="96">
        <v>8000</v>
      </c>
      <c r="M29" s="36">
        <v>36358</v>
      </c>
      <c r="N29" s="38">
        <v>33877</v>
      </c>
      <c r="O29" s="38">
        <v>2481</v>
      </c>
      <c r="P29" s="34" t="s">
        <v>439</v>
      </c>
      <c r="Q29" s="114">
        <v>2018</v>
      </c>
      <c r="R29" s="117">
        <v>7000</v>
      </c>
      <c r="S29" s="118">
        <v>12123176</v>
      </c>
      <c r="T29" s="118">
        <f t="shared" si="0"/>
        <v>12123.175999999999</v>
      </c>
    </row>
    <row r="30" spans="1:20" x14ac:dyDescent="0.3">
      <c r="A30" s="19">
        <v>341</v>
      </c>
      <c r="B30" s="34" t="s">
        <v>322</v>
      </c>
      <c r="C30" s="34">
        <v>877700</v>
      </c>
      <c r="D30" s="34" t="s">
        <v>32</v>
      </c>
      <c r="E30" s="34">
        <v>65</v>
      </c>
      <c r="F30" s="34" t="s">
        <v>33</v>
      </c>
      <c r="G30" s="34" t="s">
        <v>55</v>
      </c>
      <c r="H30" s="34" t="s">
        <v>438</v>
      </c>
      <c r="I30" s="35" t="s">
        <v>70</v>
      </c>
      <c r="J30" s="39">
        <v>1988</v>
      </c>
      <c r="K30" s="34">
        <v>18500</v>
      </c>
      <c r="L30" s="96">
        <v>15000</v>
      </c>
      <c r="M30" s="36">
        <v>33289</v>
      </c>
      <c r="N30" s="38">
        <v>33252</v>
      </c>
      <c r="O30" s="38">
        <v>37</v>
      </c>
      <c r="P30" s="34" t="s">
        <v>439</v>
      </c>
      <c r="Q30" s="114">
        <v>2018</v>
      </c>
      <c r="R30" s="117">
        <v>8000</v>
      </c>
      <c r="S30" s="118">
        <v>27345597</v>
      </c>
      <c r="T30" s="118">
        <f t="shared" si="0"/>
        <v>27345.597000000002</v>
      </c>
    </row>
    <row r="31" spans="1:20" x14ac:dyDescent="0.3">
      <c r="A31" s="19">
        <v>342</v>
      </c>
      <c r="B31" s="34" t="s">
        <v>173</v>
      </c>
      <c r="C31" s="34">
        <v>877710</v>
      </c>
      <c r="D31" s="34" t="s">
        <v>32</v>
      </c>
      <c r="E31" s="34">
        <v>65</v>
      </c>
      <c r="F31" s="34" t="s">
        <v>33</v>
      </c>
      <c r="G31" s="34" t="s">
        <v>55</v>
      </c>
      <c r="H31" s="34" t="s">
        <v>438</v>
      </c>
      <c r="I31" s="35" t="s">
        <v>70</v>
      </c>
      <c r="J31" s="39">
        <v>2012</v>
      </c>
      <c r="K31" s="34">
        <v>24000</v>
      </c>
      <c r="L31" s="96">
        <v>18000</v>
      </c>
      <c r="M31" s="36">
        <v>70244</v>
      </c>
      <c r="N31" s="38">
        <v>63557</v>
      </c>
      <c r="O31" s="38">
        <v>6687</v>
      </c>
      <c r="P31" s="34" t="s">
        <v>439</v>
      </c>
      <c r="Q31" s="114">
        <v>2018</v>
      </c>
      <c r="R31" s="117">
        <v>10000</v>
      </c>
      <c r="S31" s="118">
        <v>17017561</v>
      </c>
      <c r="T31" s="118">
        <f t="shared" si="0"/>
        <v>17017.561000000002</v>
      </c>
    </row>
    <row r="32" spans="1:20" x14ac:dyDescent="0.3">
      <c r="A32" s="19">
        <v>343</v>
      </c>
      <c r="B32" s="34" t="s">
        <v>156</v>
      </c>
      <c r="C32" s="34">
        <v>888050</v>
      </c>
      <c r="D32" s="34" t="s">
        <v>91</v>
      </c>
      <c r="E32" s="34">
        <v>94</v>
      </c>
      <c r="F32" s="34" t="s">
        <v>92</v>
      </c>
      <c r="G32" s="34" t="s">
        <v>55</v>
      </c>
      <c r="H32" s="34" t="s">
        <v>438</v>
      </c>
      <c r="I32" s="35" t="s">
        <v>70</v>
      </c>
      <c r="J32" s="39">
        <v>1978</v>
      </c>
      <c r="K32" s="34">
        <v>20000</v>
      </c>
      <c r="L32" s="96">
        <v>14000</v>
      </c>
      <c r="M32" s="36">
        <v>44263</v>
      </c>
      <c r="N32" s="38">
        <v>44187</v>
      </c>
      <c r="O32" s="38">
        <v>76</v>
      </c>
      <c r="P32" s="34" t="s">
        <v>439</v>
      </c>
      <c r="Q32" s="114">
        <v>2018</v>
      </c>
      <c r="R32" s="117">
        <v>10000</v>
      </c>
      <c r="S32" s="118">
        <v>22135059</v>
      </c>
      <c r="T32" s="118">
        <f t="shared" si="0"/>
        <v>22135.059000000001</v>
      </c>
    </row>
    <row r="33" spans="1:20" x14ac:dyDescent="0.3">
      <c r="A33" s="19">
        <v>345</v>
      </c>
      <c r="B33" s="34" t="s">
        <v>93</v>
      </c>
      <c r="C33" s="34">
        <v>888491</v>
      </c>
      <c r="D33" s="34" t="s">
        <v>91</v>
      </c>
      <c r="E33" s="34">
        <v>94</v>
      </c>
      <c r="F33" s="34" t="s">
        <v>92</v>
      </c>
      <c r="G33" s="34" t="s">
        <v>55</v>
      </c>
      <c r="H33" s="34" t="s">
        <v>438</v>
      </c>
      <c r="I33" s="35" t="s">
        <v>70</v>
      </c>
      <c r="J33" s="39">
        <v>2015</v>
      </c>
      <c r="K33" s="34">
        <v>3000</v>
      </c>
      <c r="L33" s="96">
        <v>2500</v>
      </c>
      <c r="M33" s="36">
        <v>10075</v>
      </c>
      <c r="N33" s="38">
        <v>10020</v>
      </c>
      <c r="O33" s="38">
        <v>55</v>
      </c>
      <c r="P33" s="34" t="s">
        <v>439</v>
      </c>
      <c r="Q33" s="114">
        <v>2018</v>
      </c>
      <c r="R33" s="117">
        <v>2475</v>
      </c>
      <c r="S33" s="118">
        <v>10125393</v>
      </c>
      <c r="T33" s="118">
        <f t="shared" si="0"/>
        <v>10125.393</v>
      </c>
    </row>
    <row r="34" spans="1:20" x14ac:dyDescent="0.3">
      <c r="A34" s="19">
        <v>346</v>
      </c>
      <c r="B34" s="34" t="s">
        <v>324</v>
      </c>
      <c r="C34" s="34">
        <v>888500</v>
      </c>
      <c r="D34" s="34" t="s">
        <v>91</v>
      </c>
      <c r="E34" s="34">
        <v>94</v>
      </c>
      <c r="F34" s="34" t="s">
        <v>92</v>
      </c>
      <c r="G34" s="34" t="s">
        <v>55</v>
      </c>
      <c r="H34" s="34" t="s">
        <v>438</v>
      </c>
      <c r="I34" s="35" t="s">
        <v>70</v>
      </c>
      <c r="J34" s="39">
        <v>1993</v>
      </c>
      <c r="K34" s="34">
        <v>9000</v>
      </c>
      <c r="L34" s="96">
        <v>3400</v>
      </c>
      <c r="M34" s="36">
        <v>20970</v>
      </c>
      <c r="N34" s="38">
        <v>19666</v>
      </c>
      <c r="O34" s="38">
        <v>1304</v>
      </c>
      <c r="P34" s="34" t="s">
        <v>439</v>
      </c>
      <c r="Q34" s="114">
        <v>2018</v>
      </c>
      <c r="R34" s="117">
        <v>10000</v>
      </c>
      <c r="S34" s="118">
        <v>25198374</v>
      </c>
      <c r="T34" s="118">
        <f t="shared" ref="T34:T65" si="1">+S34/1000</f>
        <v>25198.374</v>
      </c>
    </row>
    <row r="35" spans="1:20" x14ac:dyDescent="0.3">
      <c r="A35" s="19">
        <v>347</v>
      </c>
      <c r="B35" s="34" t="s">
        <v>325</v>
      </c>
      <c r="C35" s="34">
        <v>888551</v>
      </c>
      <c r="D35" s="34" t="s">
        <v>91</v>
      </c>
      <c r="E35" s="34">
        <v>94</v>
      </c>
      <c r="F35" s="34" t="s">
        <v>92</v>
      </c>
      <c r="G35" s="34" t="s">
        <v>55</v>
      </c>
      <c r="H35" s="34" t="s">
        <v>438</v>
      </c>
      <c r="I35" s="35" t="s">
        <v>70</v>
      </c>
      <c r="J35" s="39">
        <v>1979</v>
      </c>
      <c r="K35" s="34">
        <v>14000</v>
      </c>
      <c r="L35" s="96">
        <v>14000</v>
      </c>
      <c r="M35" s="36">
        <v>23679</v>
      </c>
      <c r="N35" s="38">
        <v>23679</v>
      </c>
      <c r="O35" s="38">
        <v>0</v>
      </c>
      <c r="P35" s="34" t="s">
        <v>439</v>
      </c>
      <c r="Q35" s="114">
        <v>2018</v>
      </c>
      <c r="R35" s="117">
        <v>0</v>
      </c>
      <c r="S35" s="118">
        <v>0</v>
      </c>
      <c r="T35" s="118">
        <f t="shared" si="1"/>
        <v>0</v>
      </c>
    </row>
    <row r="36" spans="1:20" x14ac:dyDescent="0.3">
      <c r="A36" s="226">
        <v>164</v>
      </c>
      <c r="B36" s="226" t="s">
        <v>576</v>
      </c>
      <c r="C36" s="226">
        <v>877710</v>
      </c>
      <c r="D36" s="226" t="s">
        <v>574</v>
      </c>
      <c r="E36" s="226">
        <v>65</v>
      </c>
      <c r="F36" s="226" t="s">
        <v>33</v>
      </c>
      <c r="G36" s="226" t="s">
        <v>55</v>
      </c>
      <c r="H36" s="226" t="s">
        <v>438</v>
      </c>
      <c r="I36" s="226" t="s">
        <v>70</v>
      </c>
      <c r="J36" s="230">
        <v>2017</v>
      </c>
      <c r="K36" s="232">
        <v>24000</v>
      </c>
      <c r="L36" s="235">
        <v>16000</v>
      </c>
      <c r="M36" s="226">
        <v>75936.800000000003</v>
      </c>
      <c r="N36" s="226">
        <v>75474.857000000004</v>
      </c>
      <c r="O36" s="245">
        <v>461.9429999999993</v>
      </c>
      <c r="P36" s="226" t="s">
        <v>439</v>
      </c>
      <c r="Q36" s="246">
        <v>2019</v>
      </c>
      <c r="R36" s="117">
        <v>10000</v>
      </c>
      <c r="S36" s="118">
        <v>14186143</v>
      </c>
      <c r="T36" s="118">
        <f t="shared" si="1"/>
        <v>14186.143</v>
      </c>
    </row>
    <row r="37" spans="1:20" x14ac:dyDescent="0.3">
      <c r="A37" s="226">
        <v>166</v>
      </c>
      <c r="B37" s="226" t="s">
        <v>578</v>
      </c>
      <c r="C37" s="226">
        <v>877700</v>
      </c>
      <c r="D37" s="226" t="s">
        <v>574</v>
      </c>
      <c r="E37" s="226">
        <v>65</v>
      </c>
      <c r="F37" s="226" t="s">
        <v>33</v>
      </c>
      <c r="G37" s="226" t="s">
        <v>55</v>
      </c>
      <c r="H37" s="226" t="s">
        <v>438</v>
      </c>
      <c r="I37" s="226" t="s">
        <v>70</v>
      </c>
      <c r="J37" s="230">
        <v>2017</v>
      </c>
      <c r="K37" s="232">
        <v>18400</v>
      </c>
      <c r="L37" s="235">
        <v>18400</v>
      </c>
      <c r="M37" s="226">
        <v>25938</v>
      </c>
      <c r="N37" s="226">
        <v>25931</v>
      </c>
      <c r="O37" s="245">
        <v>7</v>
      </c>
      <c r="P37" s="226" t="s">
        <v>439</v>
      </c>
      <c r="Q37" s="246">
        <v>2019</v>
      </c>
      <c r="R37" s="117">
        <v>8000</v>
      </c>
      <c r="S37" s="118">
        <v>31199376</v>
      </c>
      <c r="T37" s="118">
        <f t="shared" si="1"/>
        <v>31199.376</v>
      </c>
    </row>
    <row r="38" spans="1:20" x14ac:dyDescent="0.3">
      <c r="A38" s="226">
        <v>212</v>
      </c>
      <c r="B38" s="226" t="s">
        <v>608</v>
      </c>
      <c r="C38" s="226">
        <v>888050</v>
      </c>
      <c r="D38" s="226" t="s">
        <v>605</v>
      </c>
      <c r="E38" s="226">
        <v>94</v>
      </c>
      <c r="F38" s="226" t="s">
        <v>92</v>
      </c>
      <c r="G38" s="226" t="s">
        <v>55</v>
      </c>
      <c r="H38" s="226" t="s">
        <v>438</v>
      </c>
      <c r="I38" s="226" t="s">
        <v>70</v>
      </c>
      <c r="J38" s="230">
        <v>2015</v>
      </c>
      <c r="K38" s="232">
        <v>3800</v>
      </c>
      <c r="L38" s="235">
        <v>1980</v>
      </c>
      <c r="M38" s="226">
        <v>19842.599999999999</v>
      </c>
      <c r="N38" s="226">
        <v>19010.2</v>
      </c>
      <c r="O38" s="245">
        <v>832.39999999999782</v>
      </c>
      <c r="P38" s="226" t="s">
        <v>439</v>
      </c>
      <c r="Q38" s="246">
        <v>2019</v>
      </c>
      <c r="R38" s="117">
        <v>10000</v>
      </c>
      <c r="S38" s="118">
        <v>28131397</v>
      </c>
      <c r="T38" s="118">
        <f t="shared" si="1"/>
        <v>28131.397000000001</v>
      </c>
    </row>
    <row r="39" spans="1:20" x14ac:dyDescent="0.3">
      <c r="A39" s="226">
        <v>214</v>
      </c>
      <c r="B39" s="226" t="s">
        <v>156</v>
      </c>
      <c r="C39" s="226">
        <v>901720</v>
      </c>
      <c r="D39" s="226" t="s">
        <v>605</v>
      </c>
      <c r="E39" s="226">
        <v>94</v>
      </c>
      <c r="F39" s="226" t="s">
        <v>92</v>
      </c>
      <c r="G39" s="226" t="s">
        <v>55</v>
      </c>
      <c r="H39" s="226" t="s">
        <v>438</v>
      </c>
      <c r="I39" s="226" t="s">
        <v>70</v>
      </c>
      <c r="J39" s="230">
        <v>2013</v>
      </c>
      <c r="K39" s="232">
        <v>7200</v>
      </c>
      <c r="L39" s="235">
        <v>4000</v>
      </c>
      <c r="M39" s="226">
        <v>19480</v>
      </c>
      <c r="N39" s="226">
        <v>19476.23</v>
      </c>
      <c r="O39" s="245">
        <v>3.7700000000004366</v>
      </c>
      <c r="P39" s="226" t="s">
        <v>439</v>
      </c>
      <c r="Q39" s="246">
        <v>2019</v>
      </c>
      <c r="R39" s="117">
        <v>0</v>
      </c>
      <c r="S39" s="118">
        <v>0</v>
      </c>
      <c r="T39" s="118">
        <f t="shared" si="1"/>
        <v>0</v>
      </c>
    </row>
    <row r="40" spans="1:20" x14ac:dyDescent="0.3">
      <c r="A40" s="226">
        <v>215</v>
      </c>
      <c r="B40" s="226" t="s">
        <v>156</v>
      </c>
      <c r="C40" s="226">
        <v>901090</v>
      </c>
      <c r="D40" s="226" t="s">
        <v>605</v>
      </c>
      <c r="E40" s="226">
        <v>94</v>
      </c>
      <c r="F40" s="226" t="s">
        <v>92</v>
      </c>
      <c r="G40" s="226" t="s">
        <v>55</v>
      </c>
      <c r="H40" s="226" t="s">
        <v>438</v>
      </c>
      <c r="I40" s="226" t="s">
        <v>70</v>
      </c>
      <c r="J40" s="230">
        <v>2019</v>
      </c>
      <c r="K40" s="232">
        <v>20000</v>
      </c>
      <c r="L40" s="235">
        <v>14500</v>
      </c>
      <c r="M40" s="226">
        <v>56653.82</v>
      </c>
      <c r="N40" s="226">
        <v>56644.06</v>
      </c>
      <c r="O40" s="245">
        <v>9.7600000000020373</v>
      </c>
      <c r="P40" s="226" t="s">
        <v>439</v>
      </c>
      <c r="Q40" s="246">
        <v>2019</v>
      </c>
      <c r="R40" s="117">
        <v>0</v>
      </c>
      <c r="S40" s="118">
        <v>0</v>
      </c>
      <c r="T40" s="118">
        <f t="shared" si="1"/>
        <v>0</v>
      </c>
    </row>
    <row r="41" spans="1:20" x14ac:dyDescent="0.3">
      <c r="A41" s="226">
        <v>229</v>
      </c>
      <c r="B41" s="226" t="s">
        <v>620</v>
      </c>
      <c r="C41" s="226">
        <v>765220</v>
      </c>
      <c r="D41" s="226" t="s">
        <v>153</v>
      </c>
      <c r="E41" s="226">
        <v>95</v>
      </c>
      <c r="F41" s="226" t="s">
        <v>89</v>
      </c>
      <c r="G41" s="226" t="s">
        <v>55</v>
      </c>
      <c r="H41" s="226" t="s">
        <v>438</v>
      </c>
      <c r="I41" s="226" t="s">
        <v>70</v>
      </c>
      <c r="J41" s="230">
        <v>2019</v>
      </c>
      <c r="K41" s="232">
        <v>24000</v>
      </c>
      <c r="L41" s="235">
        <v>16000</v>
      </c>
      <c r="M41" s="226">
        <v>0</v>
      </c>
      <c r="N41" s="226">
        <v>0</v>
      </c>
      <c r="O41" s="245">
        <v>0</v>
      </c>
      <c r="P41" s="226" t="s">
        <v>439</v>
      </c>
      <c r="Q41" s="246">
        <v>2019</v>
      </c>
      <c r="R41" s="117">
        <v>4000</v>
      </c>
      <c r="S41" s="118">
        <v>3335854</v>
      </c>
      <c r="T41" s="118">
        <f t="shared" si="1"/>
        <v>3335.8539999999998</v>
      </c>
    </row>
    <row r="42" spans="1:20" x14ac:dyDescent="0.3">
      <c r="A42" s="226">
        <v>230</v>
      </c>
      <c r="B42" s="226" t="s">
        <v>621</v>
      </c>
      <c r="C42" s="226">
        <v>765200</v>
      </c>
      <c r="D42" s="226" t="s">
        <v>153</v>
      </c>
      <c r="E42" s="226">
        <v>95</v>
      </c>
      <c r="F42" s="226" t="s">
        <v>89</v>
      </c>
      <c r="G42" s="226" t="s">
        <v>55</v>
      </c>
      <c r="H42" s="226" t="s">
        <v>438</v>
      </c>
      <c r="I42" s="226" t="s">
        <v>70</v>
      </c>
      <c r="J42" s="230">
        <v>1994</v>
      </c>
      <c r="K42" s="232">
        <v>15200</v>
      </c>
      <c r="L42" s="235">
        <v>8000</v>
      </c>
      <c r="M42" s="226">
        <v>27991.200000000001</v>
      </c>
      <c r="N42" s="226">
        <v>27598.799999999999</v>
      </c>
      <c r="O42" s="245">
        <v>392.40000000000146</v>
      </c>
      <c r="P42" s="226" t="s">
        <v>439</v>
      </c>
      <c r="Q42" s="246">
        <v>2019</v>
      </c>
      <c r="R42" s="117">
        <v>7000</v>
      </c>
      <c r="S42" s="118">
        <v>18089476</v>
      </c>
      <c r="T42" s="118">
        <f t="shared" si="1"/>
        <v>18089.475999999999</v>
      </c>
    </row>
    <row r="43" spans="1:20" x14ac:dyDescent="0.3">
      <c r="A43" s="226">
        <v>299</v>
      </c>
      <c r="B43" s="226" t="s">
        <v>100</v>
      </c>
      <c r="C43" s="226">
        <v>703120</v>
      </c>
      <c r="D43" s="226" t="s">
        <v>647</v>
      </c>
      <c r="E43" s="226">
        <v>86</v>
      </c>
      <c r="F43" s="226" t="s">
        <v>89</v>
      </c>
      <c r="G43" s="226" t="s">
        <v>66</v>
      </c>
      <c r="H43" s="226" t="s">
        <v>438</v>
      </c>
      <c r="I43" s="226" t="s">
        <v>70</v>
      </c>
      <c r="J43" s="230">
        <v>2007</v>
      </c>
      <c r="K43" s="232">
        <v>2500</v>
      </c>
      <c r="L43" s="235">
        <v>2200</v>
      </c>
      <c r="M43" s="226">
        <v>0</v>
      </c>
      <c r="N43" s="226">
        <v>0</v>
      </c>
      <c r="O43" s="245">
        <v>0</v>
      </c>
      <c r="P43" s="226" t="s">
        <v>439</v>
      </c>
      <c r="Q43" s="246">
        <v>2019</v>
      </c>
      <c r="R43" s="117">
        <v>100</v>
      </c>
      <c r="S43" s="118">
        <v>380306</v>
      </c>
      <c r="T43" s="118">
        <f t="shared" si="1"/>
        <v>380.30599999999998</v>
      </c>
    </row>
    <row r="44" spans="1:20" x14ac:dyDescent="0.3">
      <c r="A44" s="226">
        <v>164</v>
      </c>
      <c r="B44" s="226" t="s">
        <v>576</v>
      </c>
      <c r="C44" s="226">
        <v>877710</v>
      </c>
      <c r="D44" s="226" t="s">
        <v>574</v>
      </c>
      <c r="E44" s="226">
        <v>65</v>
      </c>
      <c r="F44" s="226" t="s">
        <v>33</v>
      </c>
      <c r="G44" s="226" t="s">
        <v>55</v>
      </c>
      <c r="H44" s="226" t="s">
        <v>438</v>
      </c>
      <c r="I44" s="226" t="s">
        <v>70</v>
      </c>
      <c r="J44" s="230">
        <v>2017</v>
      </c>
      <c r="K44" s="232">
        <v>24000</v>
      </c>
      <c r="L44" s="235">
        <v>16000</v>
      </c>
      <c r="M44" s="226">
        <v>75936.800000000003</v>
      </c>
      <c r="N44" s="226">
        <v>75474.857000000004</v>
      </c>
      <c r="O44" s="245">
        <v>461.9429999999993</v>
      </c>
      <c r="P44" s="226" t="s">
        <v>439</v>
      </c>
      <c r="Q44" s="246">
        <v>2020</v>
      </c>
      <c r="R44" s="117">
        <v>10000</v>
      </c>
      <c r="S44" s="118">
        <v>20899806</v>
      </c>
      <c r="T44" s="118">
        <f t="shared" si="1"/>
        <v>20899.806</v>
      </c>
    </row>
    <row r="45" spans="1:20" x14ac:dyDescent="0.3">
      <c r="A45" s="226">
        <v>166</v>
      </c>
      <c r="B45" s="226" t="s">
        <v>578</v>
      </c>
      <c r="C45" s="226">
        <v>877700</v>
      </c>
      <c r="D45" s="226" t="s">
        <v>574</v>
      </c>
      <c r="E45" s="226">
        <v>65</v>
      </c>
      <c r="F45" s="226" t="s">
        <v>33</v>
      </c>
      <c r="G45" s="226" t="s">
        <v>55</v>
      </c>
      <c r="H45" s="226" t="s">
        <v>438</v>
      </c>
      <c r="I45" s="226" t="s">
        <v>70</v>
      </c>
      <c r="J45" s="230">
        <v>2017</v>
      </c>
      <c r="K45" s="232">
        <v>18400</v>
      </c>
      <c r="L45" s="235">
        <v>18400</v>
      </c>
      <c r="M45" s="226">
        <v>25938</v>
      </c>
      <c r="N45" s="226">
        <v>25931</v>
      </c>
      <c r="O45" s="245">
        <v>7</v>
      </c>
      <c r="P45" s="226" t="s">
        <v>439</v>
      </c>
      <c r="Q45" s="246">
        <v>2020</v>
      </c>
      <c r="R45" s="117">
        <v>8000</v>
      </c>
      <c r="S45" s="118">
        <v>26957651</v>
      </c>
      <c r="T45" s="118">
        <f t="shared" si="1"/>
        <v>26957.651000000002</v>
      </c>
    </row>
    <row r="46" spans="1:20" x14ac:dyDescent="0.3">
      <c r="A46" s="226">
        <v>211</v>
      </c>
      <c r="B46" s="226" t="s">
        <v>93</v>
      </c>
      <c r="C46" s="226">
        <v>888491</v>
      </c>
      <c r="D46" s="226" t="s">
        <v>605</v>
      </c>
      <c r="E46" s="226">
        <v>94</v>
      </c>
      <c r="F46" s="226" t="s">
        <v>92</v>
      </c>
      <c r="G46" s="226" t="s">
        <v>55</v>
      </c>
      <c r="H46" s="226" t="s">
        <v>438</v>
      </c>
      <c r="I46" s="226" t="s">
        <v>70</v>
      </c>
      <c r="J46" s="230">
        <v>2020</v>
      </c>
      <c r="K46" s="232">
        <v>3000</v>
      </c>
      <c r="L46" s="235">
        <v>2500</v>
      </c>
      <c r="M46" s="226">
        <v>9458</v>
      </c>
      <c r="N46" s="226">
        <v>9422</v>
      </c>
      <c r="O46" s="245">
        <v>36</v>
      </c>
      <c r="P46" s="226" t="s">
        <v>439</v>
      </c>
      <c r="Q46" s="246">
        <v>2020</v>
      </c>
      <c r="R46" s="117">
        <v>2475</v>
      </c>
      <c r="S46" s="118">
        <v>9769536</v>
      </c>
      <c r="T46" s="118">
        <f t="shared" si="1"/>
        <v>9769.5360000000001</v>
      </c>
    </row>
    <row r="47" spans="1:20" x14ac:dyDescent="0.3">
      <c r="A47" s="226">
        <v>212</v>
      </c>
      <c r="B47" s="226" t="s">
        <v>608</v>
      </c>
      <c r="C47" s="226">
        <v>888050</v>
      </c>
      <c r="D47" s="226" t="s">
        <v>605</v>
      </c>
      <c r="E47" s="226">
        <v>94</v>
      </c>
      <c r="F47" s="226" t="s">
        <v>92</v>
      </c>
      <c r="G47" s="226" t="s">
        <v>55</v>
      </c>
      <c r="H47" s="226" t="s">
        <v>438</v>
      </c>
      <c r="I47" s="226" t="s">
        <v>70</v>
      </c>
      <c r="J47" s="230">
        <v>2015</v>
      </c>
      <c r="K47" s="232">
        <v>3800</v>
      </c>
      <c r="L47" s="235">
        <v>1980</v>
      </c>
      <c r="M47" s="226">
        <v>19842.599999999999</v>
      </c>
      <c r="N47" s="226">
        <v>19010.2</v>
      </c>
      <c r="O47" s="245">
        <v>832.39999999999782</v>
      </c>
      <c r="P47" s="226" t="s">
        <v>439</v>
      </c>
      <c r="Q47" s="246">
        <v>2020</v>
      </c>
      <c r="R47" s="117">
        <v>10000</v>
      </c>
      <c r="S47" s="118">
        <v>35020211</v>
      </c>
      <c r="T47" s="118">
        <f t="shared" si="1"/>
        <v>35020.211000000003</v>
      </c>
    </row>
    <row r="48" spans="1:20" x14ac:dyDescent="0.3">
      <c r="A48" s="226">
        <v>214</v>
      </c>
      <c r="B48" s="226" t="s">
        <v>156</v>
      </c>
      <c r="C48" s="226">
        <v>901720</v>
      </c>
      <c r="D48" s="226" t="s">
        <v>605</v>
      </c>
      <c r="E48" s="226">
        <v>94</v>
      </c>
      <c r="F48" s="226" t="s">
        <v>92</v>
      </c>
      <c r="G48" s="226" t="s">
        <v>55</v>
      </c>
      <c r="H48" s="226" t="s">
        <v>438</v>
      </c>
      <c r="I48" s="226" t="s">
        <v>70</v>
      </c>
      <c r="J48" s="230">
        <v>2013</v>
      </c>
      <c r="K48" s="232">
        <v>7200</v>
      </c>
      <c r="L48" s="235">
        <v>4000</v>
      </c>
      <c r="M48" s="226">
        <v>19480</v>
      </c>
      <c r="N48" s="226">
        <v>19476.23</v>
      </c>
      <c r="O48" s="245">
        <v>3.7700000000004366</v>
      </c>
      <c r="P48" s="226" t="s">
        <v>439</v>
      </c>
      <c r="Q48" s="246">
        <v>2020</v>
      </c>
      <c r="R48" s="117">
        <v>0</v>
      </c>
      <c r="S48" s="118">
        <v>0</v>
      </c>
      <c r="T48" s="118">
        <f t="shared" si="1"/>
        <v>0</v>
      </c>
    </row>
    <row r="49" spans="1:20" x14ac:dyDescent="0.3">
      <c r="A49" s="226">
        <v>215</v>
      </c>
      <c r="B49" s="226" t="s">
        <v>156</v>
      </c>
      <c r="C49" s="226">
        <v>901090</v>
      </c>
      <c r="D49" s="226" t="s">
        <v>605</v>
      </c>
      <c r="E49" s="226">
        <v>94</v>
      </c>
      <c r="F49" s="226" t="s">
        <v>92</v>
      </c>
      <c r="G49" s="226" t="s">
        <v>55</v>
      </c>
      <c r="H49" s="226" t="s">
        <v>438</v>
      </c>
      <c r="I49" s="226" t="s">
        <v>70</v>
      </c>
      <c r="J49" s="230">
        <v>2019</v>
      </c>
      <c r="K49" s="232">
        <v>20000</v>
      </c>
      <c r="L49" s="235">
        <v>14500</v>
      </c>
      <c r="M49" s="226">
        <v>56653.82</v>
      </c>
      <c r="N49" s="226">
        <v>56644.06</v>
      </c>
      <c r="O49" s="245">
        <v>9.7600000000020373</v>
      </c>
      <c r="P49" s="226" t="s">
        <v>439</v>
      </c>
      <c r="Q49" s="246">
        <v>2020</v>
      </c>
      <c r="R49" s="117">
        <v>0</v>
      </c>
      <c r="S49" s="118">
        <v>0</v>
      </c>
      <c r="T49" s="118">
        <f t="shared" si="1"/>
        <v>0</v>
      </c>
    </row>
    <row r="50" spans="1:20" x14ac:dyDescent="0.3">
      <c r="A50" s="226">
        <v>229</v>
      </c>
      <c r="B50" s="226" t="s">
        <v>620</v>
      </c>
      <c r="C50" s="226">
        <v>765220</v>
      </c>
      <c r="D50" s="226" t="s">
        <v>153</v>
      </c>
      <c r="E50" s="226">
        <v>95</v>
      </c>
      <c r="F50" s="226" t="s">
        <v>89</v>
      </c>
      <c r="G50" s="226" t="s">
        <v>55</v>
      </c>
      <c r="H50" s="226" t="s">
        <v>438</v>
      </c>
      <c r="I50" s="226" t="s">
        <v>70</v>
      </c>
      <c r="J50" s="230">
        <v>2019</v>
      </c>
      <c r="K50" s="232">
        <v>24000</v>
      </c>
      <c r="L50" s="235">
        <v>16000</v>
      </c>
      <c r="M50" s="226">
        <v>0</v>
      </c>
      <c r="N50" s="226">
        <v>0</v>
      </c>
      <c r="O50" s="245">
        <v>0</v>
      </c>
      <c r="P50" s="226" t="s">
        <v>439</v>
      </c>
      <c r="Q50" s="246">
        <v>2020</v>
      </c>
      <c r="R50" s="117">
        <v>4000</v>
      </c>
      <c r="S50" s="118">
        <v>0</v>
      </c>
      <c r="T50" s="118">
        <f t="shared" si="1"/>
        <v>0</v>
      </c>
    </row>
    <row r="51" spans="1:20" x14ac:dyDescent="0.3">
      <c r="A51" s="226">
        <v>230</v>
      </c>
      <c r="B51" s="226" t="s">
        <v>621</v>
      </c>
      <c r="C51" s="226">
        <v>765200</v>
      </c>
      <c r="D51" s="226" t="s">
        <v>153</v>
      </c>
      <c r="E51" s="226">
        <v>95</v>
      </c>
      <c r="F51" s="226" t="s">
        <v>89</v>
      </c>
      <c r="G51" s="226" t="s">
        <v>55</v>
      </c>
      <c r="H51" s="226" t="s">
        <v>438</v>
      </c>
      <c r="I51" s="226" t="s">
        <v>70</v>
      </c>
      <c r="J51" s="230">
        <v>1994</v>
      </c>
      <c r="K51" s="232">
        <v>15200</v>
      </c>
      <c r="L51" s="235">
        <v>8000</v>
      </c>
      <c r="M51" s="226">
        <v>27991.200000000001</v>
      </c>
      <c r="N51" s="226">
        <v>27598.799999999999</v>
      </c>
      <c r="O51" s="245">
        <v>392.40000000000146</v>
      </c>
      <c r="P51" s="226" t="s">
        <v>439</v>
      </c>
      <c r="Q51" s="246">
        <v>2020</v>
      </c>
      <c r="R51" s="117">
        <v>0</v>
      </c>
      <c r="S51" s="118">
        <v>0</v>
      </c>
      <c r="T51" s="118">
        <f t="shared" si="1"/>
        <v>0</v>
      </c>
    </row>
    <row r="52" spans="1:20" x14ac:dyDescent="0.3">
      <c r="A52" s="226">
        <v>299</v>
      </c>
      <c r="B52" s="226" t="s">
        <v>100</v>
      </c>
      <c r="C52" s="226">
        <v>703120</v>
      </c>
      <c r="D52" s="226" t="s">
        <v>647</v>
      </c>
      <c r="E52" s="226">
        <v>86</v>
      </c>
      <c r="F52" s="226" t="s">
        <v>89</v>
      </c>
      <c r="G52" s="226" t="s">
        <v>66</v>
      </c>
      <c r="H52" s="226" t="s">
        <v>438</v>
      </c>
      <c r="I52" s="226" t="s">
        <v>70</v>
      </c>
      <c r="J52" s="230">
        <v>2007</v>
      </c>
      <c r="K52" s="232">
        <v>2500</v>
      </c>
      <c r="L52" s="235">
        <v>2200</v>
      </c>
      <c r="M52" s="226">
        <v>0</v>
      </c>
      <c r="N52" s="226">
        <v>0</v>
      </c>
      <c r="O52" s="245">
        <v>0</v>
      </c>
      <c r="P52" s="226" t="s">
        <v>439</v>
      </c>
      <c r="Q52" s="246">
        <v>2020</v>
      </c>
      <c r="R52" s="117">
        <v>100</v>
      </c>
      <c r="S52" s="118">
        <v>209412</v>
      </c>
      <c r="T52" s="118">
        <f t="shared" si="1"/>
        <v>209.41200000000001</v>
      </c>
    </row>
    <row r="53" spans="1:20" x14ac:dyDescent="0.3">
      <c r="A53" s="226">
        <v>164</v>
      </c>
      <c r="B53" s="226" t="s">
        <v>576</v>
      </c>
      <c r="C53" s="226">
        <v>877710</v>
      </c>
      <c r="D53" s="226" t="s">
        <v>574</v>
      </c>
      <c r="E53" s="226">
        <v>65</v>
      </c>
      <c r="F53" s="226" t="s">
        <v>33</v>
      </c>
      <c r="G53" s="226" t="s">
        <v>55</v>
      </c>
      <c r="H53" s="226" t="s">
        <v>438</v>
      </c>
      <c r="I53" s="226" t="s">
        <v>70</v>
      </c>
      <c r="J53" s="230">
        <v>2017</v>
      </c>
      <c r="K53" s="232">
        <v>24000</v>
      </c>
      <c r="L53" s="235">
        <v>16000</v>
      </c>
      <c r="M53" s="226">
        <v>75936.800000000003</v>
      </c>
      <c r="N53" s="226">
        <v>75474.857000000004</v>
      </c>
      <c r="O53" s="245">
        <v>461.9429999999993</v>
      </c>
      <c r="P53" s="226" t="s">
        <v>439</v>
      </c>
      <c r="Q53" s="246">
        <v>2021</v>
      </c>
      <c r="R53" s="117">
        <v>10000</v>
      </c>
      <c r="S53" s="118">
        <v>20899806</v>
      </c>
      <c r="T53" s="118">
        <f t="shared" si="1"/>
        <v>20899.806</v>
      </c>
    </row>
    <row r="54" spans="1:20" x14ac:dyDescent="0.3">
      <c r="A54" s="226">
        <v>166</v>
      </c>
      <c r="B54" s="226" t="s">
        <v>578</v>
      </c>
      <c r="C54" s="226">
        <v>877700</v>
      </c>
      <c r="D54" s="226" t="s">
        <v>574</v>
      </c>
      <c r="E54" s="226">
        <v>65</v>
      </c>
      <c r="F54" s="226" t="s">
        <v>33</v>
      </c>
      <c r="G54" s="226" t="s">
        <v>55</v>
      </c>
      <c r="H54" s="226" t="s">
        <v>438</v>
      </c>
      <c r="I54" s="226" t="s">
        <v>70</v>
      </c>
      <c r="J54" s="230">
        <v>2017</v>
      </c>
      <c r="K54" s="232">
        <v>18400</v>
      </c>
      <c r="L54" s="235">
        <v>18400</v>
      </c>
      <c r="M54" s="226">
        <v>25938</v>
      </c>
      <c r="N54" s="226">
        <v>25931</v>
      </c>
      <c r="O54" s="245">
        <v>7</v>
      </c>
      <c r="P54" s="226" t="s">
        <v>439</v>
      </c>
      <c r="Q54" s="246">
        <v>2021</v>
      </c>
      <c r="R54" s="117">
        <v>8000</v>
      </c>
      <c r="S54" s="118">
        <v>26957651</v>
      </c>
      <c r="T54" s="118">
        <f t="shared" si="1"/>
        <v>26957.651000000002</v>
      </c>
    </row>
    <row r="55" spans="1:20" x14ac:dyDescent="0.3">
      <c r="A55" s="226">
        <v>211</v>
      </c>
      <c r="B55" s="226" t="s">
        <v>93</v>
      </c>
      <c r="C55" s="226">
        <v>888491</v>
      </c>
      <c r="D55" s="226" t="s">
        <v>605</v>
      </c>
      <c r="E55" s="226">
        <v>94</v>
      </c>
      <c r="F55" s="226" t="s">
        <v>92</v>
      </c>
      <c r="G55" s="226" t="s">
        <v>55</v>
      </c>
      <c r="H55" s="226" t="s">
        <v>438</v>
      </c>
      <c r="I55" s="226" t="s">
        <v>70</v>
      </c>
      <c r="J55" s="230">
        <v>2020</v>
      </c>
      <c r="K55" s="232">
        <v>3000</v>
      </c>
      <c r="L55" s="235">
        <v>2500</v>
      </c>
      <c r="M55" s="226">
        <v>9458</v>
      </c>
      <c r="N55" s="226">
        <v>9422</v>
      </c>
      <c r="O55" s="245">
        <v>36</v>
      </c>
      <c r="P55" s="226" t="s">
        <v>439</v>
      </c>
      <c r="Q55" s="246">
        <v>2021</v>
      </c>
      <c r="R55" s="117">
        <v>2475</v>
      </c>
      <c r="S55" s="118">
        <v>9769536</v>
      </c>
      <c r="T55" s="118">
        <f t="shared" si="1"/>
        <v>9769.5360000000001</v>
      </c>
    </row>
    <row r="56" spans="1:20" x14ac:dyDescent="0.3">
      <c r="A56" s="226">
        <v>212</v>
      </c>
      <c r="B56" s="226" t="s">
        <v>608</v>
      </c>
      <c r="C56" s="226">
        <v>888050</v>
      </c>
      <c r="D56" s="226" t="s">
        <v>605</v>
      </c>
      <c r="E56" s="226">
        <v>94</v>
      </c>
      <c r="F56" s="226" t="s">
        <v>92</v>
      </c>
      <c r="G56" s="226" t="s">
        <v>55</v>
      </c>
      <c r="H56" s="226" t="s">
        <v>438</v>
      </c>
      <c r="I56" s="226" t="s">
        <v>70</v>
      </c>
      <c r="J56" s="230">
        <v>2015</v>
      </c>
      <c r="K56" s="232">
        <v>3800</v>
      </c>
      <c r="L56" s="235">
        <v>1980</v>
      </c>
      <c r="M56" s="226">
        <v>19842.599999999999</v>
      </c>
      <c r="N56" s="226">
        <v>19010.2</v>
      </c>
      <c r="O56" s="245">
        <v>832.39999999999782</v>
      </c>
      <c r="P56" s="226" t="s">
        <v>439</v>
      </c>
      <c r="Q56" s="246">
        <v>2021</v>
      </c>
      <c r="R56" s="117">
        <v>10000</v>
      </c>
      <c r="S56" s="118">
        <v>35020211</v>
      </c>
      <c r="T56" s="118">
        <f t="shared" si="1"/>
        <v>35020.211000000003</v>
      </c>
    </row>
    <row r="57" spans="1:20" x14ac:dyDescent="0.3">
      <c r="A57" s="226">
        <v>214</v>
      </c>
      <c r="B57" s="226" t="s">
        <v>156</v>
      </c>
      <c r="C57" s="226">
        <v>901720</v>
      </c>
      <c r="D57" s="226" t="s">
        <v>605</v>
      </c>
      <c r="E57" s="226">
        <v>94</v>
      </c>
      <c r="F57" s="226" t="s">
        <v>92</v>
      </c>
      <c r="G57" s="226" t="s">
        <v>55</v>
      </c>
      <c r="H57" s="226" t="s">
        <v>438</v>
      </c>
      <c r="I57" s="226" t="s">
        <v>70</v>
      </c>
      <c r="J57" s="230">
        <v>2013</v>
      </c>
      <c r="K57" s="232">
        <v>7200</v>
      </c>
      <c r="L57" s="235">
        <v>4000</v>
      </c>
      <c r="M57" s="226">
        <v>19480</v>
      </c>
      <c r="N57" s="226">
        <v>19476.23</v>
      </c>
      <c r="O57" s="245">
        <v>3.7700000000004366</v>
      </c>
      <c r="P57" s="226" t="s">
        <v>439</v>
      </c>
      <c r="Q57" s="246">
        <v>2021</v>
      </c>
      <c r="R57" s="117">
        <v>0</v>
      </c>
      <c r="S57" s="118">
        <v>0</v>
      </c>
      <c r="T57" s="118">
        <f t="shared" si="1"/>
        <v>0</v>
      </c>
    </row>
    <row r="58" spans="1:20" x14ac:dyDescent="0.3">
      <c r="A58" s="226">
        <v>215</v>
      </c>
      <c r="B58" s="226" t="s">
        <v>156</v>
      </c>
      <c r="C58" s="226">
        <v>901090</v>
      </c>
      <c r="D58" s="226" t="s">
        <v>605</v>
      </c>
      <c r="E58" s="226">
        <v>94</v>
      </c>
      <c r="F58" s="226" t="s">
        <v>92</v>
      </c>
      <c r="G58" s="226" t="s">
        <v>55</v>
      </c>
      <c r="H58" s="226" t="s">
        <v>438</v>
      </c>
      <c r="I58" s="226" t="s">
        <v>70</v>
      </c>
      <c r="J58" s="230">
        <v>2019</v>
      </c>
      <c r="K58" s="232">
        <v>20000</v>
      </c>
      <c r="L58" s="235">
        <v>14500</v>
      </c>
      <c r="M58" s="226">
        <v>56653.82</v>
      </c>
      <c r="N58" s="226">
        <v>56644.06</v>
      </c>
      <c r="O58" s="245">
        <v>9.7600000000020373</v>
      </c>
      <c r="P58" s="226" t="s">
        <v>439</v>
      </c>
      <c r="Q58" s="246">
        <v>2021</v>
      </c>
      <c r="R58" s="117">
        <v>0</v>
      </c>
      <c r="S58" s="118">
        <v>0</v>
      </c>
      <c r="T58" s="118">
        <f t="shared" si="1"/>
        <v>0</v>
      </c>
    </row>
    <row r="59" spans="1:20" x14ac:dyDescent="0.3">
      <c r="A59" s="226">
        <v>229</v>
      </c>
      <c r="B59" s="226" t="s">
        <v>620</v>
      </c>
      <c r="C59" s="226">
        <v>765220</v>
      </c>
      <c r="D59" s="226" t="s">
        <v>153</v>
      </c>
      <c r="E59" s="226">
        <v>95</v>
      </c>
      <c r="F59" s="226" t="s">
        <v>89</v>
      </c>
      <c r="G59" s="226" t="s">
        <v>55</v>
      </c>
      <c r="H59" s="226" t="s">
        <v>438</v>
      </c>
      <c r="I59" s="226" t="s">
        <v>70</v>
      </c>
      <c r="J59" s="230">
        <v>2019</v>
      </c>
      <c r="K59" s="232">
        <v>24000</v>
      </c>
      <c r="L59" s="235">
        <v>16000</v>
      </c>
      <c r="M59" s="226">
        <v>0</v>
      </c>
      <c r="N59" s="226">
        <v>0</v>
      </c>
      <c r="O59" s="245">
        <v>0</v>
      </c>
      <c r="P59" s="226" t="s">
        <v>439</v>
      </c>
      <c r="Q59" s="246">
        <v>2021</v>
      </c>
      <c r="R59" s="117">
        <v>4000</v>
      </c>
      <c r="S59" s="118">
        <v>0</v>
      </c>
      <c r="T59" s="118">
        <f t="shared" si="1"/>
        <v>0</v>
      </c>
    </row>
    <row r="60" spans="1:20" x14ac:dyDescent="0.3">
      <c r="A60" s="226">
        <v>230</v>
      </c>
      <c r="B60" s="226" t="s">
        <v>621</v>
      </c>
      <c r="C60" s="226">
        <v>765200</v>
      </c>
      <c r="D60" s="226" t="s">
        <v>153</v>
      </c>
      <c r="E60" s="226">
        <v>95</v>
      </c>
      <c r="F60" s="226" t="s">
        <v>89</v>
      </c>
      <c r="G60" s="226" t="s">
        <v>55</v>
      </c>
      <c r="H60" s="226" t="s">
        <v>438</v>
      </c>
      <c r="I60" s="226" t="s">
        <v>70</v>
      </c>
      <c r="J60" s="230">
        <v>1994</v>
      </c>
      <c r="K60" s="232">
        <v>15200</v>
      </c>
      <c r="L60" s="235">
        <v>8000</v>
      </c>
      <c r="M60" s="226">
        <v>27991.200000000001</v>
      </c>
      <c r="N60" s="226">
        <v>27598.799999999999</v>
      </c>
      <c r="O60" s="245">
        <v>392.40000000000146</v>
      </c>
      <c r="P60" s="226" t="s">
        <v>439</v>
      </c>
      <c r="Q60" s="246">
        <v>2021</v>
      </c>
      <c r="R60" s="117">
        <v>0</v>
      </c>
      <c r="S60" s="118">
        <v>0</v>
      </c>
      <c r="T60" s="118">
        <f t="shared" si="1"/>
        <v>0</v>
      </c>
    </row>
    <row r="61" spans="1:20" x14ac:dyDescent="0.3">
      <c r="A61" s="226">
        <v>299</v>
      </c>
      <c r="B61" s="226" t="s">
        <v>100</v>
      </c>
      <c r="C61" s="226">
        <v>703120</v>
      </c>
      <c r="D61" s="226" t="s">
        <v>647</v>
      </c>
      <c r="E61" s="226">
        <v>86</v>
      </c>
      <c r="F61" s="226" t="s">
        <v>89</v>
      </c>
      <c r="G61" s="226" t="s">
        <v>66</v>
      </c>
      <c r="H61" s="226" t="s">
        <v>438</v>
      </c>
      <c r="I61" s="226" t="s">
        <v>70</v>
      </c>
      <c r="J61" s="230">
        <v>2007</v>
      </c>
      <c r="K61" s="232">
        <v>2500</v>
      </c>
      <c r="L61" s="235">
        <v>2200</v>
      </c>
      <c r="M61" s="226">
        <v>0</v>
      </c>
      <c r="N61" s="226">
        <v>0</v>
      </c>
      <c r="O61" s="245">
        <v>0</v>
      </c>
      <c r="P61" s="226" t="s">
        <v>439</v>
      </c>
      <c r="Q61" s="246">
        <v>2021</v>
      </c>
      <c r="R61" s="117">
        <v>100</v>
      </c>
      <c r="S61" s="118">
        <v>209412</v>
      </c>
      <c r="T61" s="118">
        <f t="shared" si="1"/>
        <v>209.41200000000001</v>
      </c>
    </row>
    <row r="62" spans="1:20" x14ac:dyDescent="0.3">
      <c r="A62" s="19">
        <v>6</v>
      </c>
      <c r="B62" s="21" t="s">
        <v>157</v>
      </c>
      <c r="C62" s="21">
        <v>60560</v>
      </c>
      <c r="D62" s="21" t="s">
        <v>39</v>
      </c>
      <c r="E62" s="21">
        <v>60</v>
      </c>
      <c r="F62" s="21" t="s">
        <v>40</v>
      </c>
      <c r="G62" s="21" t="s">
        <v>446</v>
      </c>
      <c r="H62" s="21" t="s">
        <v>560</v>
      </c>
      <c r="I62" s="21" t="s">
        <v>478</v>
      </c>
      <c r="J62" s="21">
        <v>1964</v>
      </c>
      <c r="K62" s="44">
        <v>22500</v>
      </c>
      <c r="L62" s="92">
        <v>22500</v>
      </c>
      <c r="M62" s="26">
        <v>104100</v>
      </c>
      <c r="N62" s="26">
        <v>104100</v>
      </c>
      <c r="O62" s="26">
        <v>0</v>
      </c>
      <c r="P62" s="21" t="s">
        <v>103</v>
      </c>
      <c r="Q62" s="110">
        <v>2014</v>
      </c>
      <c r="R62" s="117">
        <v>100</v>
      </c>
      <c r="S62" s="118">
        <v>243633</v>
      </c>
      <c r="T62" s="118">
        <f t="shared" si="1"/>
        <v>243.63300000000001</v>
      </c>
    </row>
    <row r="63" spans="1:20" x14ac:dyDescent="0.3">
      <c r="A63" s="19">
        <v>53</v>
      </c>
      <c r="B63" s="21" t="s">
        <v>158</v>
      </c>
      <c r="C63" s="21">
        <v>874120</v>
      </c>
      <c r="D63" s="21" t="s">
        <v>32</v>
      </c>
      <c r="E63" s="21">
        <v>65</v>
      </c>
      <c r="F63" s="21" t="s">
        <v>33</v>
      </c>
      <c r="G63" s="21" t="s">
        <v>98</v>
      </c>
      <c r="H63" s="21" t="s">
        <v>560</v>
      </c>
      <c r="I63" s="21" t="s">
        <v>478</v>
      </c>
      <c r="J63" s="21">
        <v>1955</v>
      </c>
      <c r="K63" s="44">
        <v>64000</v>
      </c>
      <c r="L63" s="92">
        <v>16000</v>
      </c>
      <c r="M63" s="26">
        <v>128000</v>
      </c>
      <c r="N63" s="26">
        <v>128000</v>
      </c>
      <c r="O63" s="26">
        <v>0</v>
      </c>
      <c r="P63" s="21" t="s">
        <v>103</v>
      </c>
      <c r="Q63" s="110">
        <v>2014</v>
      </c>
      <c r="R63" s="117">
        <v>600</v>
      </c>
      <c r="S63" s="118">
        <v>733953</v>
      </c>
      <c r="T63" s="118">
        <f t="shared" si="1"/>
        <v>733.95299999999997</v>
      </c>
    </row>
    <row r="64" spans="1:20" x14ac:dyDescent="0.3">
      <c r="A64" s="19">
        <v>54</v>
      </c>
      <c r="B64" s="21" t="s">
        <v>159</v>
      </c>
      <c r="C64" s="21">
        <v>874130</v>
      </c>
      <c r="D64" s="21" t="s">
        <v>32</v>
      </c>
      <c r="E64" s="21">
        <v>65</v>
      </c>
      <c r="F64" s="21" t="s">
        <v>33</v>
      </c>
      <c r="G64" s="21" t="s">
        <v>98</v>
      </c>
      <c r="H64" s="21" t="s">
        <v>560</v>
      </c>
      <c r="I64" s="21" t="s">
        <v>478</v>
      </c>
      <c r="J64" s="21">
        <v>1995</v>
      </c>
      <c r="K64" s="44">
        <v>34000</v>
      </c>
      <c r="L64" s="92">
        <v>20000</v>
      </c>
      <c r="M64" s="26">
        <v>160000</v>
      </c>
      <c r="N64" s="26">
        <v>160000</v>
      </c>
      <c r="O64" s="26">
        <v>0</v>
      </c>
      <c r="P64" s="21" t="s">
        <v>103</v>
      </c>
      <c r="Q64" s="110">
        <v>2014</v>
      </c>
      <c r="R64" s="117">
        <v>800</v>
      </c>
      <c r="S64" s="118">
        <v>220757</v>
      </c>
      <c r="T64" s="118">
        <f t="shared" si="1"/>
        <v>220.75700000000001</v>
      </c>
    </row>
    <row r="65" spans="1:20" x14ac:dyDescent="0.3">
      <c r="A65" s="19">
        <v>69</v>
      </c>
      <c r="B65" s="23" t="s">
        <v>157</v>
      </c>
      <c r="C65" s="23">
        <v>60560</v>
      </c>
      <c r="D65" s="23" t="s">
        <v>39</v>
      </c>
      <c r="E65" s="23">
        <v>60</v>
      </c>
      <c r="F65" s="23" t="s">
        <v>40</v>
      </c>
      <c r="G65" s="23" t="s">
        <v>446</v>
      </c>
      <c r="H65" s="23" t="s">
        <v>560</v>
      </c>
      <c r="I65" s="23" t="s">
        <v>478</v>
      </c>
      <c r="J65" s="23">
        <v>1964</v>
      </c>
      <c r="K65" s="45">
        <v>22500</v>
      </c>
      <c r="L65" s="93">
        <v>22500</v>
      </c>
      <c r="M65" s="27">
        <v>108000</v>
      </c>
      <c r="N65" s="27">
        <v>108000</v>
      </c>
      <c r="O65" s="27">
        <v>0</v>
      </c>
      <c r="P65" s="23" t="s">
        <v>103</v>
      </c>
      <c r="Q65" s="111">
        <v>2015</v>
      </c>
      <c r="R65" s="117">
        <v>100</v>
      </c>
      <c r="S65" s="118">
        <v>259365</v>
      </c>
      <c r="T65" s="118">
        <f t="shared" si="1"/>
        <v>259.36500000000001</v>
      </c>
    </row>
    <row r="66" spans="1:20" x14ac:dyDescent="0.3">
      <c r="A66" s="19">
        <v>117</v>
      </c>
      <c r="B66" s="23" t="s">
        <v>158</v>
      </c>
      <c r="C66" s="23">
        <v>874120</v>
      </c>
      <c r="D66" s="23" t="s">
        <v>32</v>
      </c>
      <c r="E66" s="23">
        <v>65</v>
      </c>
      <c r="F66" s="23" t="s">
        <v>33</v>
      </c>
      <c r="G66" s="23" t="s">
        <v>98</v>
      </c>
      <c r="H66" s="23" t="s">
        <v>560</v>
      </c>
      <c r="I66" s="23" t="s">
        <v>478</v>
      </c>
      <c r="J66" s="23">
        <v>1955</v>
      </c>
      <c r="K66" s="45">
        <v>64000</v>
      </c>
      <c r="L66" s="93">
        <v>16000</v>
      </c>
      <c r="M66" s="27">
        <v>129000</v>
      </c>
      <c r="N66" s="27">
        <v>129000</v>
      </c>
      <c r="O66" s="27">
        <v>0</v>
      </c>
      <c r="P66" s="23" t="s">
        <v>103</v>
      </c>
      <c r="Q66" s="111">
        <v>2015</v>
      </c>
      <c r="R66" s="117">
        <v>600</v>
      </c>
      <c r="S66" s="118">
        <v>1038105</v>
      </c>
      <c r="T66" s="118">
        <f t="shared" ref="T66:T97" si="2">+S66/1000</f>
        <v>1038.105</v>
      </c>
    </row>
    <row r="67" spans="1:20" x14ac:dyDescent="0.3">
      <c r="A67" s="19">
        <v>118</v>
      </c>
      <c r="B67" s="23" t="s">
        <v>159</v>
      </c>
      <c r="C67" s="23">
        <v>874130</v>
      </c>
      <c r="D67" s="23" t="s">
        <v>32</v>
      </c>
      <c r="E67" s="23">
        <v>65</v>
      </c>
      <c r="F67" s="23" t="s">
        <v>33</v>
      </c>
      <c r="G67" s="23" t="s">
        <v>98</v>
      </c>
      <c r="H67" s="23" t="s">
        <v>560</v>
      </c>
      <c r="I67" s="23" t="s">
        <v>478</v>
      </c>
      <c r="J67" s="23">
        <v>1995</v>
      </c>
      <c r="K67" s="45">
        <v>34000</v>
      </c>
      <c r="L67" s="93">
        <v>20000</v>
      </c>
      <c r="M67" s="27">
        <v>165000</v>
      </c>
      <c r="N67" s="27">
        <v>165000</v>
      </c>
      <c r="O67" s="27">
        <v>0</v>
      </c>
      <c r="P67" s="23" t="s">
        <v>103</v>
      </c>
      <c r="Q67" s="111">
        <v>2015</v>
      </c>
      <c r="R67" s="117">
        <v>800</v>
      </c>
      <c r="S67" s="118">
        <v>21351</v>
      </c>
      <c r="T67" s="118">
        <f t="shared" si="2"/>
        <v>21.350999999999999</v>
      </c>
    </row>
    <row r="68" spans="1:20" x14ac:dyDescent="0.3">
      <c r="A68" s="19">
        <v>133</v>
      </c>
      <c r="B68" s="19" t="s">
        <v>157</v>
      </c>
      <c r="C68" s="19">
        <v>60560</v>
      </c>
      <c r="D68" s="19" t="s">
        <v>39</v>
      </c>
      <c r="E68" s="19">
        <v>60</v>
      </c>
      <c r="F68" s="19" t="s">
        <v>40</v>
      </c>
      <c r="G68" s="19" t="s">
        <v>446</v>
      </c>
      <c r="H68" s="19" t="s">
        <v>560</v>
      </c>
      <c r="I68" s="19" t="s">
        <v>478</v>
      </c>
      <c r="J68" s="19">
        <v>1964</v>
      </c>
      <c r="K68" s="46">
        <v>22500</v>
      </c>
      <c r="L68" s="94">
        <v>22500</v>
      </c>
      <c r="M68" s="28">
        <v>107000</v>
      </c>
      <c r="N68" s="28">
        <v>107000</v>
      </c>
      <c r="O68" s="28">
        <v>0</v>
      </c>
      <c r="P68" s="19" t="s">
        <v>103</v>
      </c>
      <c r="Q68" s="112">
        <v>2016</v>
      </c>
      <c r="R68" s="117">
        <v>100</v>
      </c>
      <c r="S68" s="118">
        <v>250375</v>
      </c>
      <c r="T68" s="118">
        <f t="shared" si="2"/>
        <v>250.375</v>
      </c>
    </row>
    <row r="69" spans="1:20" x14ac:dyDescent="0.3">
      <c r="A69" s="19">
        <v>181</v>
      </c>
      <c r="B69" s="19" t="s">
        <v>158</v>
      </c>
      <c r="C69" s="19">
        <v>874120</v>
      </c>
      <c r="D69" s="19" t="s">
        <v>32</v>
      </c>
      <c r="E69" s="19">
        <v>65</v>
      </c>
      <c r="F69" s="19" t="s">
        <v>33</v>
      </c>
      <c r="G69" s="19" t="s">
        <v>98</v>
      </c>
      <c r="H69" s="19" t="s">
        <v>560</v>
      </c>
      <c r="I69" s="19" t="s">
        <v>478</v>
      </c>
      <c r="J69" s="19">
        <v>1955</v>
      </c>
      <c r="K69" s="46">
        <v>64000</v>
      </c>
      <c r="L69" s="94">
        <v>16000</v>
      </c>
      <c r="M69" s="28">
        <v>141984</v>
      </c>
      <c r="N69" s="28">
        <v>141984</v>
      </c>
      <c r="O69" s="28">
        <v>0</v>
      </c>
      <c r="P69" s="19" t="s">
        <v>103</v>
      </c>
      <c r="Q69" s="112">
        <v>2016</v>
      </c>
      <c r="R69" s="117">
        <v>600</v>
      </c>
      <c r="S69" s="118">
        <v>958972</v>
      </c>
      <c r="T69" s="118">
        <f t="shared" si="2"/>
        <v>958.97199999999998</v>
      </c>
    </row>
    <row r="70" spans="1:20" x14ac:dyDescent="0.3">
      <c r="A70" s="19">
        <v>182</v>
      </c>
      <c r="B70" s="19" t="s">
        <v>159</v>
      </c>
      <c r="C70" s="19">
        <v>874130</v>
      </c>
      <c r="D70" s="19" t="s">
        <v>32</v>
      </c>
      <c r="E70" s="19">
        <v>65</v>
      </c>
      <c r="F70" s="19" t="s">
        <v>33</v>
      </c>
      <c r="G70" s="19" t="s">
        <v>98</v>
      </c>
      <c r="H70" s="19" t="s">
        <v>560</v>
      </c>
      <c r="I70" s="19" t="s">
        <v>478</v>
      </c>
      <c r="J70" s="19">
        <v>1995</v>
      </c>
      <c r="K70" s="46">
        <v>34000</v>
      </c>
      <c r="L70" s="94">
        <v>20000</v>
      </c>
      <c r="M70" s="28">
        <v>163000</v>
      </c>
      <c r="N70" s="28">
        <v>163000</v>
      </c>
      <c r="O70" s="28">
        <v>0</v>
      </c>
      <c r="P70" s="19" t="s">
        <v>103</v>
      </c>
      <c r="Q70" s="112">
        <v>2016</v>
      </c>
      <c r="R70" s="117">
        <v>800</v>
      </c>
      <c r="S70" s="118">
        <v>19151</v>
      </c>
      <c r="T70" s="118">
        <f t="shared" si="2"/>
        <v>19.151</v>
      </c>
    </row>
    <row r="71" spans="1:20" x14ac:dyDescent="0.3">
      <c r="A71" s="19">
        <v>197</v>
      </c>
      <c r="B71" s="41" t="s">
        <v>157</v>
      </c>
      <c r="C71" s="41">
        <v>60560</v>
      </c>
      <c r="D71" s="41" t="s">
        <v>39</v>
      </c>
      <c r="E71" s="41">
        <v>60</v>
      </c>
      <c r="F71" s="41" t="s">
        <v>40</v>
      </c>
      <c r="G71" s="41" t="s">
        <v>446</v>
      </c>
      <c r="H71" s="41" t="s">
        <v>560</v>
      </c>
      <c r="I71" s="42" t="s">
        <v>478</v>
      </c>
      <c r="J71" s="41"/>
      <c r="K71" s="41">
        <v>22500</v>
      </c>
      <c r="L71" s="95">
        <v>22500</v>
      </c>
      <c r="M71" s="41">
        <v>107623</v>
      </c>
      <c r="N71" s="41">
        <v>107623</v>
      </c>
      <c r="O71" s="41">
        <v>0</v>
      </c>
      <c r="P71" s="41" t="s">
        <v>103</v>
      </c>
      <c r="Q71" s="113">
        <v>2017</v>
      </c>
      <c r="R71" s="117">
        <v>100</v>
      </c>
      <c r="S71" s="118">
        <v>264426</v>
      </c>
      <c r="T71" s="118">
        <f t="shared" si="2"/>
        <v>264.42599999999999</v>
      </c>
    </row>
    <row r="72" spans="1:20" x14ac:dyDescent="0.3">
      <c r="A72" s="19">
        <v>253</v>
      </c>
      <c r="B72" s="41" t="s">
        <v>317</v>
      </c>
      <c r="C72" s="41">
        <v>866700</v>
      </c>
      <c r="D72" s="41" t="s">
        <v>80</v>
      </c>
      <c r="E72" s="41">
        <v>91</v>
      </c>
      <c r="F72" s="41" t="s">
        <v>33</v>
      </c>
      <c r="G72" s="41" t="s">
        <v>98</v>
      </c>
      <c r="H72" s="41" t="s">
        <v>560</v>
      </c>
      <c r="I72" s="42" t="s">
        <v>478</v>
      </c>
      <c r="J72" s="41"/>
      <c r="K72" s="41">
        <v>2200</v>
      </c>
      <c r="L72" s="95">
        <v>2200</v>
      </c>
      <c r="M72" s="41">
        <v>0</v>
      </c>
      <c r="N72" s="41">
        <v>0</v>
      </c>
      <c r="O72" s="41">
        <v>0</v>
      </c>
      <c r="P72" s="41" t="s">
        <v>103</v>
      </c>
      <c r="Q72" s="113">
        <v>2017</v>
      </c>
      <c r="R72" s="117">
        <v>450</v>
      </c>
      <c r="S72" s="118">
        <v>797181</v>
      </c>
      <c r="T72" s="118">
        <f t="shared" si="2"/>
        <v>797.18100000000004</v>
      </c>
    </row>
    <row r="73" spans="1:20" x14ac:dyDescent="0.3">
      <c r="A73" s="19">
        <v>254</v>
      </c>
      <c r="B73" s="41" t="s">
        <v>319</v>
      </c>
      <c r="C73" s="41">
        <v>874130</v>
      </c>
      <c r="D73" s="41" t="s">
        <v>32</v>
      </c>
      <c r="E73" s="41">
        <v>65</v>
      </c>
      <c r="F73" s="41" t="s">
        <v>33</v>
      </c>
      <c r="G73" s="41" t="s">
        <v>98</v>
      </c>
      <c r="H73" s="41" t="s">
        <v>560</v>
      </c>
      <c r="I73" s="42" t="s">
        <v>478</v>
      </c>
      <c r="J73" s="41">
        <v>2009</v>
      </c>
      <c r="K73" s="41">
        <v>35200</v>
      </c>
      <c r="L73" s="95">
        <v>22000</v>
      </c>
      <c r="M73" s="41">
        <v>165100</v>
      </c>
      <c r="N73" s="41">
        <v>165100</v>
      </c>
      <c r="O73" s="41">
        <v>0</v>
      </c>
      <c r="P73" s="41" t="s">
        <v>103</v>
      </c>
      <c r="Q73" s="113">
        <v>2017</v>
      </c>
      <c r="R73" s="117">
        <v>800</v>
      </c>
      <c r="S73" s="118">
        <v>4740</v>
      </c>
      <c r="T73" s="118">
        <f t="shared" si="2"/>
        <v>4.74</v>
      </c>
    </row>
    <row r="74" spans="1:20" x14ac:dyDescent="0.3">
      <c r="A74" s="19">
        <v>255</v>
      </c>
      <c r="B74" s="41" t="s">
        <v>320</v>
      </c>
      <c r="C74" s="41">
        <v>874131</v>
      </c>
      <c r="D74" s="41" t="s">
        <v>32</v>
      </c>
      <c r="E74" s="41">
        <v>65</v>
      </c>
      <c r="F74" s="41" t="s">
        <v>33</v>
      </c>
      <c r="G74" s="41" t="s">
        <v>98</v>
      </c>
      <c r="H74" s="41" t="s">
        <v>560</v>
      </c>
      <c r="I74" s="42" t="s">
        <v>478</v>
      </c>
      <c r="J74" s="41">
        <v>2009</v>
      </c>
      <c r="K74" s="41">
        <v>38600</v>
      </c>
      <c r="L74" s="95">
        <v>24125</v>
      </c>
      <c r="M74" s="41">
        <v>104.5</v>
      </c>
      <c r="N74" s="41">
        <v>104.5</v>
      </c>
      <c r="O74" s="41">
        <v>0</v>
      </c>
      <c r="P74" s="41" t="s">
        <v>103</v>
      </c>
      <c r="Q74" s="113">
        <v>2017</v>
      </c>
      <c r="R74" s="117">
        <v>2000</v>
      </c>
      <c r="S74" s="118">
        <v>55512</v>
      </c>
      <c r="T74" s="118">
        <f t="shared" si="2"/>
        <v>55.512</v>
      </c>
    </row>
    <row r="75" spans="1:20" x14ac:dyDescent="0.3">
      <c r="A75" s="19">
        <v>273</v>
      </c>
      <c r="B75" s="34" t="s">
        <v>157</v>
      </c>
      <c r="C75" s="34">
        <v>60560</v>
      </c>
      <c r="D75" s="34" t="s">
        <v>39</v>
      </c>
      <c r="E75" s="34">
        <v>60</v>
      </c>
      <c r="F75" s="34" t="s">
        <v>40</v>
      </c>
      <c r="G75" s="34" t="s">
        <v>446</v>
      </c>
      <c r="H75" s="34" t="s">
        <v>560</v>
      </c>
      <c r="I75" s="35" t="s">
        <v>478</v>
      </c>
      <c r="J75" s="39"/>
      <c r="K75" s="34">
        <v>22500</v>
      </c>
      <c r="L75" s="96">
        <v>22500</v>
      </c>
      <c r="M75" s="36">
        <v>108914.476</v>
      </c>
      <c r="N75" s="38">
        <v>107870.53289999999</v>
      </c>
      <c r="O75" s="38">
        <v>0</v>
      </c>
      <c r="P75" s="34" t="s">
        <v>103</v>
      </c>
      <c r="Q75" s="114">
        <v>2018</v>
      </c>
      <c r="R75" s="117">
        <v>100</v>
      </c>
      <c r="S75" s="118">
        <v>245550</v>
      </c>
      <c r="T75" s="118">
        <f t="shared" si="2"/>
        <v>245.55</v>
      </c>
    </row>
    <row r="76" spans="1:20" x14ac:dyDescent="0.3">
      <c r="A76" s="19">
        <v>335</v>
      </c>
      <c r="B76" s="34" t="s">
        <v>317</v>
      </c>
      <c r="C76" s="34">
        <v>866700</v>
      </c>
      <c r="D76" s="34" t="s">
        <v>80</v>
      </c>
      <c r="E76" s="34">
        <v>91</v>
      </c>
      <c r="F76" s="34" t="s">
        <v>33</v>
      </c>
      <c r="G76" s="34" t="s">
        <v>98</v>
      </c>
      <c r="H76" s="34" t="s">
        <v>560</v>
      </c>
      <c r="I76" s="35" t="s">
        <v>478</v>
      </c>
      <c r="J76" s="39"/>
      <c r="K76" s="34">
        <v>2200</v>
      </c>
      <c r="L76" s="96">
        <v>2200</v>
      </c>
      <c r="M76" s="36">
        <v>0</v>
      </c>
      <c r="N76" s="38">
        <v>0</v>
      </c>
      <c r="O76" s="38">
        <v>0</v>
      </c>
      <c r="P76" s="34" t="s">
        <v>103</v>
      </c>
      <c r="Q76" s="114">
        <v>2018</v>
      </c>
      <c r="R76" s="117">
        <v>450</v>
      </c>
      <c r="S76" s="118">
        <v>894002</v>
      </c>
      <c r="T76" s="118">
        <f t="shared" si="2"/>
        <v>894.00199999999995</v>
      </c>
    </row>
    <row r="77" spans="1:20" x14ac:dyDescent="0.3">
      <c r="A77" s="19">
        <v>337</v>
      </c>
      <c r="B77" s="34" t="s">
        <v>319</v>
      </c>
      <c r="C77" s="34">
        <v>874130</v>
      </c>
      <c r="D77" s="34" t="s">
        <v>32</v>
      </c>
      <c r="E77" s="34">
        <v>65</v>
      </c>
      <c r="F77" s="34" t="s">
        <v>33</v>
      </c>
      <c r="G77" s="34" t="s">
        <v>98</v>
      </c>
      <c r="H77" s="34" t="s">
        <v>560</v>
      </c>
      <c r="I77" s="35" t="s">
        <v>478</v>
      </c>
      <c r="J77" s="39">
        <v>2009</v>
      </c>
      <c r="K77" s="34">
        <v>35200</v>
      </c>
      <c r="L77" s="96">
        <v>22000</v>
      </c>
      <c r="M77" s="36">
        <v>137580</v>
      </c>
      <c r="N77" s="38">
        <v>137580</v>
      </c>
      <c r="O77" s="38">
        <v>0</v>
      </c>
      <c r="P77" s="34" t="s">
        <v>103</v>
      </c>
      <c r="Q77" s="114">
        <v>2018</v>
      </c>
      <c r="R77" s="117">
        <v>0</v>
      </c>
      <c r="S77" s="118">
        <v>0</v>
      </c>
      <c r="T77" s="118">
        <f t="shared" si="2"/>
        <v>0</v>
      </c>
    </row>
    <row r="78" spans="1:20" x14ac:dyDescent="0.3">
      <c r="A78" s="19">
        <v>338</v>
      </c>
      <c r="B78" s="34" t="s">
        <v>320</v>
      </c>
      <c r="C78" s="34">
        <v>874131</v>
      </c>
      <c r="D78" s="34" t="s">
        <v>32</v>
      </c>
      <c r="E78" s="34">
        <v>65</v>
      </c>
      <c r="F78" s="34" t="s">
        <v>33</v>
      </c>
      <c r="G78" s="34" t="s">
        <v>98</v>
      </c>
      <c r="H78" s="34" t="s">
        <v>560</v>
      </c>
      <c r="I78" s="35" t="s">
        <v>478</v>
      </c>
      <c r="J78" s="39">
        <v>2009</v>
      </c>
      <c r="K78" s="34">
        <v>38600</v>
      </c>
      <c r="L78" s="96">
        <v>24125</v>
      </c>
      <c r="M78" s="36">
        <v>112</v>
      </c>
      <c r="N78" s="38">
        <v>112</v>
      </c>
      <c r="O78" s="38">
        <v>0</v>
      </c>
      <c r="P78" s="34" t="s">
        <v>103</v>
      </c>
      <c r="Q78" s="114">
        <v>2018</v>
      </c>
      <c r="R78" s="117">
        <v>800</v>
      </c>
      <c r="S78" s="118">
        <v>82318</v>
      </c>
      <c r="T78" s="118">
        <f t="shared" si="2"/>
        <v>82.317999999999998</v>
      </c>
    </row>
    <row r="79" spans="1:20" x14ac:dyDescent="0.3">
      <c r="A79" s="19">
        <v>42</v>
      </c>
      <c r="B79" s="21" t="s">
        <v>97</v>
      </c>
      <c r="C79" s="21">
        <v>851360</v>
      </c>
      <c r="D79" s="21" t="s">
        <v>76</v>
      </c>
      <c r="E79" s="21">
        <v>87</v>
      </c>
      <c r="F79" s="21" t="s">
        <v>33</v>
      </c>
      <c r="G79" s="21" t="s">
        <v>98</v>
      </c>
      <c r="H79" s="21" t="s">
        <v>560</v>
      </c>
      <c r="I79" s="21" t="s">
        <v>478</v>
      </c>
      <c r="J79" s="21">
        <v>2015</v>
      </c>
      <c r="K79" s="44">
        <v>0</v>
      </c>
      <c r="L79" s="92">
        <v>0</v>
      </c>
      <c r="M79" s="26">
        <v>0</v>
      </c>
      <c r="N79" s="26">
        <v>0</v>
      </c>
      <c r="O79" s="26">
        <v>0</v>
      </c>
      <c r="P79" s="21" t="s">
        <v>38</v>
      </c>
      <c r="Q79" s="110">
        <v>2014</v>
      </c>
      <c r="R79" s="117">
        <v>300</v>
      </c>
      <c r="S79" s="118">
        <v>340157</v>
      </c>
      <c r="T79" s="118">
        <f t="shared" si="2"/>
        <v>340.15699999999998</v>
      </c>
    </row>
    <row r="80" spans="1:20" x14ac:dyDescent="0.3">
      <c r="A80" s="19">
        <v>105</v>
      </c>
      <c r="B80" s="23" t="s">
        <v>97</v>
      </c>
      <c r="C80" s="23">
        <v>851360</v>
      </c>
      <c r="D80" s="23" t="s">
        <v>76</v>
      </c>
      <c r="E80" s="23">
        <v>87</v>
      </c>
      <c r="F80" s="23" t="s">
        <v>33</v>
      </c>
      <c r="G80" s="23" t="s">
        <v>98</v>
      </c>
      <c r="H80" s="23" t="s">
        <v>560</v>
      </c>
      <c r="I80" s="23" t="s">
        <v>478</v>
      </c>
      <c r="J80" s="23">
        <v>2015</v>
      </c>
      <c r="K80" s="45">
        <v>1800</v>
      </c>
      <c r="L80" s="93">
        <v>350</v>
      </c>
      <c r="M80" s="27">
        <v>7727</v>
      </c>
      <c r="N80" s="27">
        <v>1847</v>
      </c>
      <c r="O80" s="27">
        <v>5880</v>
      </c>
      <c r="P80" s="23" t="s">
        <v>38</v>
      </c>
      <c r="Q80" s="111">
        <v>2015</v>
      </c>
      <c r="R80" s="117">
        <v>300</v>
      </c>
      <c r="S80" s="118">
        <v>482759</v>
      </c>
      <c r="T80" s="118">
        <f t="shared" si="2"/>
        <v>482.75900000000001</v>
      </c>
    </row>
    <row r="81" spans="1:20" x14ac:dyDescent="0.3">
      <c r="A81" s="19">
        <v>169</v>
      </c>
      <c r="B81" s="19" t="s">
        <v>97</v>
      </c>
      <c r="C81" s="19">
        <v>851360</v>
      </c>
      <c r="D81" s="19" t="s">
        <v>76</v>
      </c>
      <c r="E81" s="19">
        <v>87</v>
      </c>
      <c r="F81" s="19" t="s">
        <v>33</v>
      </c>
      <c r="G81" s="19" t="s">
        <v>98</v>
      </c>
      <c r="H81" s="19" t="s">
        <v>560</v>
      </c>
      <c r="I81" s="19" t="s">
        <v>478</v>
      </c>
      <c r="J81" s="19">
        <v>2015</v>
      </c>
      <c r="K81" s="46">
        <v>1800</v>
      </c>
      <c r="L81" s="94">
        <v>350</v>
      </c>
      <c r="M81" s="28">
        <v>8652</v>
      </c>
      <c r="N81" s="28">
        <v>5260</v>
      </c>
      <c r="O81" s="28">
        <v>3392</v>
      </c>
      <c r="P81" s="19" t="s">
        <v>38</v>
      </c>
      <c r="Q81" s="112">
        <v>2016</v>
      </c>
      <c r="R81" s="117">
        <v>300</v>
      </c>
      <c r="S81" s="118">
        <v>480913</v>
      </c>
      <c r="T81" s="118">
        <f t="shared" si="2"/>
        <v>480.91300000000001</v>
      </c>
    </row>
    <row r="82" spans="1:20" x14ac:dyDescent="0.3">
      <c r="A82" s="19">
        <v>239</v>
      </c>
      <c r="B82" s="41" t="s">
        <v>97</v>
      </c>
      <c r="C82" s="41">
        <v>851360</v>
      </c>
      <c r="D82" s="41" t="s">
        <v>76</v>
      </c>
      <c r="E82" s="41">
        <v>87</v>
      </c>
      <c r="F82" s="41" t="s">
        <v>33</v>
      </c>
      <c r="G82" s="41" t="s">
        <v>98</v>
      </c>
      <c r="H82" s="41" t="s">
        <v>560</v>
      </c>
      <c r="I82" s="42" t="s">
        <v>478</v>
      </c>
      <c r="J82" s="41">
        <v>2016</v>
      </c>
      <c r="K82" s="41">
        <v>1800</v>
      </c>
      <c r="L82" s="95">
        <v>1200</v>
      </c>
      <c r="M82" s="41">
        <v>3821</v>
      </c>
      <c r="N82" s="41">
        <v>1619</v>
      </c>
      <c r="O82" s="41">
        <v>2202</v>
      </c>
      <c r="P82" s="41" t="s">
        <v>439</v>
      </c>
      <c r="Q82" s="113">
        <v>2017</v>
      </c>
      <c r="R82" s="117">
        <v>250</v>
      </c>
      <c r="S82" s="118">
        <v>542545</v>
      </c>
      <c r="T82" s="118">
        <f t="shared" si="2"/>
        <v>542.54499999999996</v>
      </c>
    </row>
    <row r="83" spans="1:20" x14ac:dyDescent="0.3">
      <c r="A83" s="19">
        <v>320</v>
      </c>
      <c r="B83" s="34" t="s">
        <v>97</v>
      </c>
      <c r="C83" s="34">
        <v>851360</v>
      </c>
      <c r="D83" s="34" t="s">
        <v>76</v>
      </c>
      <c r="E83" s="34">
        <v>87</v>
      </c>
      <c r="F83" s="34" t="s">
        <v>33</v>
      </c>
      <c r="G83" s="34" t="s">
        <v>98</v>
      </c>
      <c r="H83" s="34" t="s">
        <v>560</v>
      </c>
      <c r="I83" s="35" t="s">
        <v>478</v>
      </c>
      <c r="J83" s="39">
        <v>2016</v>
      </c>
      <c r="K83" s="34">
        <v>1800</v>
      </c>
      <c r="L83" s="96">
        <v>1200</v>
      </c>
      <c r="M83" s="36">
        <v>6400</v>
      </c>
      <c r="N83" s="38">
        <v>2321</v>
      </c>
      <c r="O83" s="38">
        <v>4079</v>
      </c>
      <c r="P83" s="34" t="s">
        <v>439</v>
      </c>
      <c r="Q83" s="114">
        <v>2018</v>
      </c>
      <c r="R83" s="117">
        <v>80</v>
      </c>
      <c r="S83" s="118">
        <v>606393</v>
      </c>
      <c r="T83" s="118">
        <f t="shared" si="2"/>
        <v>606.39300000000003</v>
      </c>
    </row>
    <row r="84" spans="1:20" x14ac:dyDescent="0.3">
      <c r="A84" s="226">
        <v>139</v>
      </c>
      <c r="B84" s="226" t="s">
        <v>97</v>
      </c>
      <c r="C84" s="226">
        <v>857660</v>
      </c>
      <c r="D84" s="226" t="s">
        <v>548</v>
      </c>
      <c r="E84" s="226">
        <v>87</v>
      </c>
      <c r="F84" s="226" t="s">
        <v>33</v>
      </c>
      <c r="G84" s="226" t="s">
        <v>98</v>
      </c>
      <c r="H84" s="226" t="s">
        <v>560</v>
      </c>
      <c r="I84" s="226" t="s">
        <v>45</v>
      </c>
      <c r="J84" s="230">
        <v>2016</v>
      </c>
      <c r="K84" s="232">
        <v>1800</v>
      </c>
      <c r="L84" s="235">
        <v>1800</v>
      </c>
      <c r="M84" s="226">
        <v>4415.1000000000004</v>
      </c>
      <c r="N84" s="226">
        <v>2252.6999999999998</v>
      </c>
      <c r="O84" s="245">
        <v>2162.4000000000005</v>
      </c>
      <c r="P84" s="226" t="s">
        <v>439</v>
      </c>
      <c r="Q84" s="246">
        <v>2019</v>
      </c>
      <c r="R84" s="117">
        <v>0</v>
      </c>
      <c r="S84" s="118">
        <v>0</v>
      </c>
      <c r="T84" s="118">
        <f t="shared" si="2"/>
        <v>0</v>
      </c>
    </row>
    <row r="85" spans="1:20" x14ac:dyDescent="0.3">
      <c r="A85" s="226">
        <v>159</v>
      </c>
      <c r="B85" s="226" t="s">
        <v>317</v>
      </c>
      <c r="C85" s="226">
        <v>863720</v>
      </c>
      <c r="D85" s="226" t="s">
        <v>562</v>
      </c>
      <c r="E85" s="226">
        <v>91</v>
      </c>
      <c r="F85" s="226" t="s">
        <v>33</v>
      </c>
      <c r="G85" s="226" t="s">
        <v>98</v>
      </c>
      <c r="H85" s="226" t="s">
        <v>560</v>
      </c>
      <c r="I85" s="226" t="s">
        <v>478</v>
      </c>
      <c r="J85" s="230">
        <v>2018</v>
      </c>
      <c r="K85" s="232">
        <v>1200</v>
      </c>
      <c r="L85" s="235">
        <v>1200</v>
      </c>
      <c r="M85" s="226">
        <v>7920</v>
      </c>
      <c r="N85" s="226">
        <v>7920</v>
      </c>
      <c r="O85" s="245">
        <v>0</v>
      </c>
      <c r="P85" s="226" t="s">
        <v>439</v>
      </c>
      <c r="Q85" s="246">
        <v>2019</v>
      </c>
      <c r="R85" s="117">
        <v>600</v>
      </c>
      <c r="S85" s="118">
        <v>1395393</v>
      </c>
      <c r="T85" s="118">
        <f t="shared" si="2"/>
        <v>1395.393</v>
      </c>
    </row>
    <row r="86" spans="1:20" x14ac:dyDescent="0.3">
      <c r="A86" s="226">
        <v>160</v>
      </c>
      <c r="B86" s="226" t="s">
        <v>572</v>
      </c>
      <c r="C86" s="226">
        <v>866700</v>
      </c>
      <c r="D86" s="226" t="s">
        <v>562</v>
      </c>
      <c r="E86" s="226">
        <v>91</v>
      </c>
      <c r="F86" s="226" t="s">
        <v>33</v>
      </c>
      <c r="G86" s="226" t="s">
        <v>98</v>
      </c>
      <c r="H86" s="226" t="s">
        <v>560</v>
      </c>
      <c r="I86" s="226" t="s">
        <v>478</v>
      </c>
      <c r="J86" s="230">
        <v>2019</v>
      </c>
      <c r="K86" s="232">
        <v>1000</v>
      </c>
      <c r="L86" s="235">
        <v>1000</v>
      </c>
      <c r="M86" s="226">
        <v>6600</v>
      </c>
      <c r="N86" s="226">
        <v>6398</v>
      </c>
      <c r="O86" s="245">
        <v>202</v>
      </c>
      <c r="P86" s="226" t="s">
        <v>439</v>
      </c>
      <c r="Q86" s="246">
        <v>2019</v>
      </c>
      <c r="R86" s="117">
        <v>400</v>
      </c>
      <c r="S86" s="118">
        <v>2143665</v>
      </c>
      <c r="T86" s="118">
        <f t="shared" si="2"/>
        <v>2143.665</v>
      </c>
    </row>
    <row r="87" spans="1:20" x14ac:dyDescent="0.3">
      <c r="A87" s="226">
        <v>221</v>
      </c>
      <c r="B87" s="226" t="s">
        <v>615</v>
      </c>
      <c r="C87" s="226">
        <v>901570</v>
      </c>
      <c r="D87" s="226" t="s">
        <v>605</v>
      </c>
      <c r="E87" s="226">
        <v>94</v>
      </c>
      <c r="F87" s="226" t="s">
        <v>92</v>
      </c>
      <c r="G87" s="226" t="s">
        <v>98</v>
      </c>
      <c r="H87" s="226" t="s">
        <v>560</v>
      </c>
      <c r="I87" s="226" t="s">
        <v>478</v>
      </c>
      <c r="J87" s="230">
        <v>2017</v>
      </c>
      <c r="K87" s="232">
        <v>5600</v>
      </c>
      <c r="L87" s="235">
        <v>1400</v>
      </c>
      <c r="M87" s="226">
        <v>0</v>
      </c>
      <c r="N87" s="226">
        <v>0</v>
      </c>
      <c r="O87" s="245">
        <v>0</v>
      </c>
      <c r="P87" s="226" t="s">
        <v>439</v>
      </c>
      <c r="Q87" s="246">
        <v>2019</v>
      </c>
      <c r="R87" s="117">
        <v>0</v>
      </c>
      <c r="S87" s="118">
        <v>0</v>
      </c>
      <c r="T87" s="118">
        <f t="shared" si="2"/>
        <v>0</v>
      </c>
    </row>
    <row r="88" spans="1:20" x14ac:dyDescent="0.3">
      <c r="A88" s="226">
        <v>139</v>
      </c>
      <c r="B88" s="226" t="s">
        <v>97</v>
      </c>
      <c r="C88" s="226">
        <v>857660</v>
      </c>
      <c r="D88" s="226" t="s">
        <v>548</v>
      </c>
      <c r="E88" s="226">
        <v>87</v>
      </c>
      <c r="F88" s="226" t="s">
        <v>33</v>
      </c>
      <c r="G88" s="226" t="s">
        <v>98</v>
      </c>
      <c r="H88" s="226" t="s">
        <v>560</v>
      </c>
      <c r="I88" s="226" t="s">
        <v>45</v>
      </c>
      <c r="J88" s="230">
        <v>2016</v>
      </c>
      <c r="K88" s="232">
        <v>1800</v>
      </c>
      <c r="L88" s="235">
        <v>1800</v>
      </c>
      <c r="M88" s="226">
        <v>4415.1000000000004</v>
      </c>
      <c r="N88" s="226">
        <v>2252.6999999999998</v>
      </c>
      <c r="O88" s="245">
        <v>2162.4000000000005</v>
      </c>
      <c r="P88" s="226" t="s">
        <v>439</v>
      </c>
      <c r="Q88" s="246">
        <v>2020</v>
      </c>
      <c r="R88" s="117">
        <v>0</v>
      </c>
      <c r="S88" s="118">
        <v>0</v>
      </c>
      <c r="T88" s="118">
        <f t="shared" si="2"/>
        <v>0</v>
      </c>
    </row>
    <row r="89" spans="1:20" x14ac:dyDescent="0.3">
      <c r="A89" s="226">
        <v>159</v>
      </c>
      <c r="B89" s="226" t="s">
        <v>317</v>
      </c>
      <c r="C89" s="226">
        <v>863720</v>
      </c>
      <c r="D89" s="226" t="s">
        <v>562</v>
      </c>
      <c r="E89" s="226">
        <v>91</v>
      </c>
      <c r="F89" s="226" t="s">
        <v>33</v>
      </c>
      <c r="G89" s="226" t="s">
        <v>98</v>
      </c>
      <c r="H89" s="226" t="s">
        <v>560</v>
      </c>
      <c r="I89" s="226" t="s">
        <v>478</v>
      </c>
      <c r="J89" s="230">
        <v>2018</v>
      </c>
      <c r="K89" s="232">
        <v>1200</v>
      </c>
      <c r="L89" s="235">
        <v>1200</v>
      </c>
      <c r="M89" s="226">
        <v>7920</v>
      </c>
      <c r="N89" s="226">
        <v>7920</v>
      </c>
      <c r="O89" s="245">
        <v>0</v>
      </c>
      <c r="P89" s="226" t="s">
        <v>439</v>
      </c>
      <c r="Q89" s="246">
        <v>2020</v>
      </c>
      <c r="R89" s="117">
        <v>600</v>
      </c>
      <c r="S89" s="118">
        <v>1626535</v>
      </c>
      <c r="T89" s="118">
        <f t="shared" si="2"/>
        <v>1626.5350000000001</v>
      </c>
    </row>
    <row r="90" spans="1:20" x14ac:dyDescent="0.3">
      <c r="A90" s="226">
        <v>160</v>
      </c>
      <c r="B90" s="226" t="s">
        <v>572</v>
      </c>
      <c r="C90" s="226">
        <v>866700</v>
      </c>
      <c r="D90" s="226" t="s">
        <v>562</v>
      </c>
      <c r="E90" s="226">
        <v>91</v>
      </c>
      <c r="F90" s="226" t="s">
        <v>33</v>
      </c>
      <c r="G90" s="226" t="s">
        <v>98</v>
      </c>
      <c r="H90" s="226" t="s">
        <v>560</v>
      </c>
      <c r="I90" s="226" t="s">
        <v>478</v>
      </c>
      <c r="J90" s="230">
        <v>2019</v>
      </c>
      <c r="K90" s="232">
        <v>1000</v>
      </c>
      <c r="L90" s="235">
        <v>1000</v>
      </c>
      <c r="M90" s="226">
        <v>6600</v>
      </c>
      <c r="N90" s="226">
        <v>6398</v>
      </c>
      <c r="O90" s="245">
        <v>202</v>
      </c>
      <c r="P90" s="226" t="s">
        <v>439</v>
      </c>
      <c r="Q90" s="246">
        <v>2020</v>
      </c>
      <c r="R90" s="117">
        <v>400</v>
      </c>
      <c r="S90" s="118">
        <v>2025028</v>
      </c>
      <c r="T90" s="118">
        <f t="shared" si="2"/>
        <v>2025.028</v>
      </c>
    </row>
    <row r="91" spans="1:20" x14ac:dyDescent="0.3">
      <c r="A91" s="226">
        <v>202</v>
      </c>
      <c r="B91" s="226" t="s">
        <v>765</v>
      </c>
      <c r="C91" s="226">
        <v>789654</v>
      </c>
      <c r="D91" s="226" t="s">
        <v>332</v>
      </c>
      <c r="E91" s="226">
        <v>96</v>
      </c>
      <c r="F91" s="226" t="s">
        <v>92</v>
      </c>
      <c r="G91" s="226" t="s">
        <v>98</v>
      </c>
      <c r="H91" s="226" t="s">
        <v>560</v>
      </c>
      <c r="I91" s="226" t="s">
        <v>478</v>
      </c>
      <c r="J91" s="230">
        <v>2020</v>
      </c>
      <c r="K91" s="232">
        <v>28000</v>
      </c>
      <c r="L91" s="235">
        <v>28000</v>
      </c>
      <c r="M91" s="226">
        <v>0</v>
      </c>
      <c r="N91" s="226">
        <v>0</v>
      </c>
      <c r="O91" s="245">
        <v>0</v>
      </c>
      <c r="P91" s="226" t="s">
        <v>439</v>
      </c>
      <c r="Q91" s="246">
        <v>2020</v>
      </c>
      <c r="R91" s="117">
        <v>0</v>
      </c>
      <c r="S91" s="118">
        <v>0</v>
      </c>
      <c r="T91" s="118">
        <f t="shared" si="2"/>
        <v>0</v>
      </c>
    </row>
    <row r="92" spans="1:20" x14ac:dyDescent="0.3">
      <c r="A92" s="226">
        <v>221</v>
      </c>
      <c r="B92" s="226" t="s">
        <v>615</v>
      </c>
      <c r="C92" s="226">
        <v>901570</v>
      </c>
      <c r="D92" s="226" t="s">
        <v>605</v>
      </c>
      <c r="E92" s="226">
        <v>94</v>
      </c>
      <c r="F92" s="226" t="s">
        <v>92</v>
      </c>
      <c r="G92" s="226" t="s">
        <v>98</v>
      </c>
      <c r="H92" s="226" t="s">
        <v>560</v>
      </c>
      <c r="I92" s="226" t="s">
        <v>478</v>
      </c>
      <c r="J92" s="230">
        <v>2017</v>
      </c>
      <c r="K92" s="232">
        <v>5600</v>
      </c>
      <c r="L92" s="235">
        <v>1400</v>
      </c>
      <c r="M92" s="226">
        <v>0</v>
      </c>
      <c r="N92" s="226">
        <v>0</v>
      </c>
      <c r="O92" s="245">
        <v>0</v>
      </c>
      <c r="P92" s="226" t="s">
        <v>439</v>
      </c>
      <c r="Q92" s="246">
        <v>2020</v>
      </c>
      <c r="R92" s="117">
        <v>0</v>
      </c>
      <c r="S92" s="118">
        <v>0</v>
      </c>
      <c r="T92" s="118">
        <f t="shared" si="2"/>
        <v>0</v>
      </c>
    </row>
    <row r="93" spans="1:20" x14ac:dyDescent="0.3">
      <c r="A93" s="226">
        <v>227</v>
      </c>
      <c r="B93" s="226" t="s">
        <v>769</v>
      </c>
      <c r="C93" s="226">
        <v>760245</v>
      </c>
      <c r="D93" s="226" t="s">
        <v>153</v>
      </c>
      <c r="E93" s="226">
        <v>95</v>
      </c>
      <c r="F93" s="226" t="s">
        <v>89</v>
      </c>
      <c r="G93" s="226" t="s">
        <v>42</v>
      </c>
      <c r="H93" s="226" t="s">
        <v>560</v>
      </c>
      <c r="I93" s="226" t="s">
        <v>45</v>
      </c>
      <c r="J93" s="230">
        <v>2020</v>
      </c>
      <c r="K93" s="232">
        <v>516</v>
      </c>
      <c r="L93" s="235">
        <v>516</v>
      </c>
      <c r="M93" s="226">
        <v>0</v>
      </c>
      <c r="N93" s="226">
        <v>0</v>
      </c>
      <c r="O93" s="245">
        <v>0</v>
      </c>
      <c r="P93" s="226" t="s">
        <v>439</v>
      </c>
      <c r="Q93" s="246">
        <v>2020</v>
      </c>
      <c r="R93" s="117">
        <v>1080</v>
      </c>
      <c r="S93" s="118">
        <v>969035</v>
      </c>
      <c r="T93" s="118">
        <f t="shared" si="2"/>
        <v>969.03499999999997</v>
      </c>
    </row>
    <row r="94" spans="1:20" x14ac:dyDescent="0.3">
      <c r="A94" s="226">
        <v>139</v>
      </c>
      <c r="B94" s="226" t="s">
        <v>97</v>
      </c>
      <c r="C94" s="226">
        <v>857660</v>
      </c>
      <c r="D94" s="226" t="s">
        <v>548</v>
      </c>
      <c r="E94" s="226">
        <v>87</v>
      </c>
      <c r="F94" s="226" t="s">
        <v>33</v>
      </c>
      <c r="G94" s="226" t="s">
        <v>98</v>
      </c>
      <c r="H94" s="226" t="s">
        <v>560</v>
      </c>
      <c r="I94" s="226" t="s">
        <v>45</v>
      </c>
      <c r="J94" s="230">
        <v>2016</v>
      </c>
      <c r="K94" s="232">
        <v>1800</v>
      </c>
      <c r="L94" s="235">
        <v>1800</v>
      </c>
      <c r="M94" s="226">
        <v>4415.1000000000004</v>
      </c>
      <c r="N94" s="226">
        <v>2252.6999999999998</v>
      </c>
      <c r="O94" s="245">
        <v>2162.4000000000005</v>
      </c>
      <c r="P94" s="226" t="s">
        <v>439</v>
      </c>
      <c r="Q94" s="246">
        <v>2021</v>
      </c>
      <c r="R94" s="117">
        <v>0</v>
      </c>
      <c r="S94" s="118">
        <v>0</v>
      </c>
      <c r="T94" s="118">
        <f t="shared" si="2"/>
        <v>0</v>
      </c>
    </row>
    <row r="95" spans="1:20" x14ac:dyDescent="0.3">
      <c r="A95" s="226">
        <v>159</v>
      </c>
      <c r="B95" s="226" t="s">
        <v>317</v>
      </c>
      <c r="C95" s="226">
        <v>863720</v>
      </c>
      <c r="D95" s="226" t="s">
        <v>562</v>
      </c>
      <c r="E95" s="226">
        <v>91</v>
      </c>
      <c r="F95" s="226" t="s">
        <v>33</v>
      </c>
      <c r="G95" s="226" t="s">
        <v>98</v>
      </c>
      <c r="H95" s="226" t="s">
        <v>560</v>
      </c>
      <c r="I95" s="226" t="s">
        <v>478</v>
      </c>
      <c r="J95" s="230">
        <v>2018</v>
      </c>
      <c r="K95" s="232">
        <v>1200</v>
      </c>
      <c r="L95" s="235">
        <v>1200</v>
      </c>
      <c r="M95" s="226">
        <v>7920</v>
      </c>
      <c r="N95" s="226">
        <v>7920</v>
      </c>
      <c r="O95" s="245">
        <v>0</v>
      </c>
      <c r="P95" s="226" t="s">
        <v>439</v>
      </c>
      <c r="Q95" s="246">
        <v>2021</v>
      </c>
      <c r="R95" s="117">
        <v>600</v>
      </c>
      <c r="S95" s="118">
        <v>1626535</v>
      </c>
      <c r="T95" s="118">
        <f t="shared" si="2"/>
        <v>1626.5350000000001</v>
      </c>
    </row>
    <row r="96" spans="1:20" x14ac:dyDescent="0.3">
      <c r="A96" s="226">
        <v>160</v>
      </c>
      <c r="B96" s="226" t="s">
        <v>572</v>
      </c>
      <c r="C96" s="226">
        <v>866700</v>
      </c>
      <c r="D96" s="226" t="s">
        <v>562</v>
      </c>
      <c r="E96" s="226">
        <v>91</v>
      </c>
      <c r="F96" s="226" t="s">
        <v>33</v>
      </c>
      <c r="G96" s="226" t="s">
        <v>98</v>
      </c>
      <c r="H96" s="226" t="s">
        <v>560</v>
      </c>
      <c r="I96" s="226" t="s">
        <v>478</v>
      </c>
      <c r="J96" s="230">
        <v>2019</v>
      </c>
      <c r="K96" s="232">
        <v>1000</v>
      </c>
      <c r="L96" s="235">
        <v>1000</v>
      </c>
      <c r="M96" s="226">
        <v>6600</v>
      </c>
      <c r="N96" s="226">
        <v>6398</v>
      </c>
      <c r="O96" s="245">
        <v>202</v>
      </c>
      <c r="P96" s="226" t="s">
        <v>439</v>
      </c>
      <c r="Q96" s="246">
        <v>2021</v>
      </c>
      <c r="R96" s="117">
        <v>400</v>
      </c>
      <c r="S96" s="118">
        <v>2025028</v>
      </c>
      <c r="T96" s="118">
        <f t="shared" si="2"/>
        <v>2025.028</v>
      </c>
    </row>
    <row r="97" spans="1:20" x14ac:dyDescent="0.3">
      <c r="A97" s="226">
        <v>202</v>
      </c>
      <c r="B97" s="226" t="s">
        <v>765</v>
      </c>
      <c r="C97" s="226">
        <v>789654</v>
      </c>
      <c r="D97" s="226" t="s">
        <v>332</v>
      </c>
      <c r="E97" s="226">
        <v>96</v>
      </c>
      <c r="F97" s="226" t="s">
        <v>92</v>
      </c>
      <c r="G97" s="226" t="s">
        <v>98</v>
      </c>
      <c r="H97" s="226" t="s">
        <v>560</v>
      </c>
      <c r="I97" s="226" t="s">
        <v>478</v>
      </c>
      <c r="J97" s="230">
        <v>2020</v>
      </c>
      <c r="K97" s="232">
        <v>28000</v>
      </c>
      <c r="L97" s="235">
        <v>28000</v>
      </c>
      <c r="M97" s="226">
        <v>0</v>
      </c>
      <c r="N97" s="226">
        <v>0</v>
      </c>
      <c r="O97" s="245">
        <v>0</v>
      </c>
      <c r="P97" s="226" t="s">
        <v>439</v>
      </c>
      <c r="Q97" s="246">
        <v>2021</v>
      </c>
      <c r="R97" s="117">
        <v>0</v>
      </c>
      <c r="S97" s="118">
        <v>0</v>
      </c>
      <c r="T97" s="118">
        <f t="shared" si="2"/>
        <v>0</v>
      </c>
    </row>
    <row r="98" spans="1:20" x14ac:dyDescent="0.3">
      <c r="A98" s="226">
        <v>221</v>
      </c>
      <c r="B98" s="226" t="s">
        <v>615</v>
      </c>
      <c r="C98" s="226">
        <v>901570</v>
      </c>
      <c r="D98" s="226" t="s">
        <v>605</v>
      </c>
      <c r="E98" s="226">
        <v>94</v>
      </c>
      <c r="F98" s="226" t="s">
        <v>92</v>
      </c>
      <c r="G98" s="226" t="s">
        <v>98</v>
      </c>
      <c r="H98" s="226" t="s">
        <v>560</v>
      </c>
      <c r="I98" s="226" t="s">
        <v>478</v>
      </c>
      <c r="J98" s="230">
        <v>2017</v>
      </c>
      <c r="K98" s="232">
        <v>5600</v>
      </c>
      <c r="L98" s="235">
        <v>1400</v>
      </c>
      <c r="M98" s="226">
        <v>0</v>
      </c>
      <c r="N98" s="226">
        <v>0</v>
      </c>
      <c r="O98" s="245">
        <v>0</v>
      </c>
      <c r="P98" s="226" t="s">
        <v>439</v>
      </c>
      <c r="Q98" s="246">
        <v>2021</v>
      </c>
      <c r="R98" s="117">
        <v>0</v>
      </c>
      <c r="S98" s="118">
        <v>0</v>
      </c>
      <c r="T98" s="118">
        <f t="shared" ref="T98:T129" si="3">+S98/1000</f>
        <v>0</v>
      </c>
    </row>
    <row r="99" spans="1:20" x14ac:dyDescent="0.3">
      <c r="A99" s="226">
        <v>227</v>
      </c>
      <c r="B99" s="226" t="s">
        <v>769</v>
      </c>
      <c r="C99" s="226">
        <v>760245</v>
      </c>
      <c r="D99" s="226" t="s">
        <v>153</v>
      </c>
      <c r="E99" s="226">
        <v>95</v>
      </c>
      <c r="F99" s="226" t="s">
        <v>89</v>
      </c>
      <c r="G99" s="226" t="s">
        <v>42</v>
      </c>
      <c r="H99" s="226" t="s">
        <v>560</v>
      </c>
      <c r="I99" s="226" t="s">
        <v>45</v>
      </c>
      <c r="J99" s="230">
        <v>2020</v>
      </c>
      <c r="K99" s="232">
        <v>516</v>
      </c>
      <c r="L99" s="235">
        <v>516</v>
      </c>
      <c r="M99" s="226">
        <v>0</v>
      </c>
      <c r="N99" s="226">
        <v>0</v>
      </c>
      <c r="O99" s="245">
        <v>0</v>
      </c>
      <c r="P99" s="226" t="s">
        <v>439</v>
      </c>
      <c r="Q99" s="246">
        <v>2021</v>
      </c>
      <c r="R99" s="117">
        <v>1080</v>
      </c>
      <c r="S99" s="118">
        <v>969035</v>
      </c>
      <c r="T99" s="118">
        <f t="shared" si="3"/>
        <v>969.03499999999997</v>
      </c>
    </row>
    <row r="100" spans="1:20" x14ac:dyDescent="0.3">
      <c r="A100" s="19">
        <v>56</v>
      </c>
      <c r="B100" s="21" t="s">
        <v>124</v>
      </c>
      <c r="C100" s="21">
        <v>877600</v>
      </c>
      <c r="D100" s="21" t="s">
        <v>32</v>
      </c>
      <c r="E100" s="21">
        <v>65</v>
      </c>
      <c r="F100" s="21" t="s">
        <v>33</v>
      </c>
      <c r="G100" s="21" t="s">
        <v>50</v>
      </c>
      <c r="H100" s="21" t="s">
        <v>476</v>
      </c>
      <c r="I100" s="21" t="s">
        <v>45</v>
      </c>
      <c r="J100" s="21">
        <v>1960</v>
      </c>
      <c r="K100" s="44">
        <v>2250</v>
      </c>
      <c r="L100" s="92">
        <v>2000</v>
      </c>
      <c r="M100" s="26">
        <v>678</v>
      </c>
      <c r="N100" s="26">
        <v>678</v>
      </c>
      <c r="O100" s="26">
        <v>0</v>
      </c>
      <c r="P100" s="21" t="s">
        <v>103</v>
      </c>
      <c r="Q100" s="110">
        <v>2014</v>
      </c>
      <c r="R100" s="117">
        <v>600</v>
      </c>
      <c r="S100" s="118">
        <v>995328</v>
      </c>
      <c r="T100" s="118">
        <f t="shared" si="3"/>
        <v>995.32799999999997</v>
      </c>
    </row>
    <row r="101" spans="1:20" x14ac:dyDescent="0.3">
      <c r="A101" s="19">
        <v>120</v>
      </c>
      <c r="B101" s="23" t="s">
        <v>124</v>
      </c>
      <c r="C101" s="23">
        <v>877600</v>
      </c>
      <c r="D101" s="23" t="s">
        <v>32</v>
      </c>
      <c r="E101" s="23">
        <v>65</v>
      </c>
      <c r="F101" s="23" t="s">
        <v>33</v>
      </c>
      <c r="G101" s="23" t="s">
        <v>50</v>
      </c>
      <c r="H101" s="23" t="s">
        <v>476</v>
      </c>
      <c r="I101" s="23" t="s">
        <v>45</v>
      </c>
      <c r="J101" s="23">
        <v>1960</v>
      </c>
      <c r="K101" s="45">
        <v>2250</v>
      </c>
      <c r="L101" s="93">
        <v>2000</v>
      </c>
      <c r="M101" s="27">
        <v>778</v>
      </c>
      <c r="N101" s="27">
        <v>778</v>
      </c>
      <c r="O101" s="27">
        <v>0</v>
      </c>
      <c r="P101" s="23" t="s">
        <v>103</v>
      </c>
      <c r="Q101" s="111">
        <v>2015</v>
      </c>
      <c r="R101" s="117">
        <v>600</v>
      </c>
      <c r="S101" s="118">
        <v>1082288</v>
      </c>
      <c r="T101" s="118">
        <f t="shared" si="3"/>
        <v>1082.288</v>
      </c>
    </row>
    <row r="102" spans="1:20" x14ac:dyDescent="0.3">
      <c r="A102" s="19">
        <v>184</v>
      </c>
      <c r="B102" s="19" t="s">
        <v>124</v>
      </c>
      <c r="C102" s="19">
        <v>877600</v>
      </c>
      <c r="D102" s="19" t="s">
        <v>32</v>
      </c>
      <c r="E102" s="19">
        <v>65</v>
      </c>
      <c r="F102" s="19" t="s">
        <v>33</v>
      </c>
      <c r="G102" s="19" t="s">
        <v>50</v>
      </c>
      <c r="H102" s="19" t="s">
        <v>476</v>
      </c>
      <c r="I102" s="19" t="s">
        <v>45</v>
      </c>
      <c r="J102" s="19">
        <v>1960</v>
      </c>
      <c r="K102" s="46">
        <v>2250</v>
      </c>
      <c r="L102" s="94">
        <v>2000</v>
      </c>
      <c r="M102" s="28">
        <v>838.26</v>
      </c>
      <c r="N102" s="28">
        <v>838.26</v>
      </c>
      <c r="O102" s="28">
        <v>0</v>
      </c>
      <c r="P102" s="19" t="s">
        <v>103</v>
      </c>
      <c r="Q102" s="112">
        <v>2016</v>
      </c>
      <c r="R102" s="117">
        <v>600</v>
      </c>
      <c r="S102" s="118">
        <v>1049138</v>
      </c>
      <c r="T102" s="118">
        <f t="shared" si="3"/>
        <v>1049.1379999999999</v>
      </c>
    </row>
    <row r="103" spans="1:20" x14ac:dyDescent="0.3">
      <c r="A103" s="19">
        <v>257</v>
      </c>
      <c r="B103" s="41" t="s">
        <v>321</v>
      </c>
      <c r="C103" s="41">
        <v>877600</v>
      </c>
      <c r="D103" s="41" t="s">
        <v>32</v>
      </c>
      <c r="E103" s="41">
        <v>65</v>
      </c>
      <c r="F103" s="41" t="s">
        <v>33</v>
      </c>
      <c r="G103" s="41" t="s">
        <v>50</v>
      </c>
      <c r="H103" s="41" t="s">
        <v>476</v>
      </c>
      <c r="I103" s="42" t="s">
        <v>45</v>
      </c>
      <c r="J103" s="41"/>
      <c r="K103" s="41">
        <v>1640</v>
      </c>
      <c r="L103" s="95">
        <v>820</v>
      </c>
      <c r="M103" s="41">
        <v>843</v>
      </c>
      <c r="N103" s="41">
        <v>843</v>
      </c>
      <c r="O103" s="41">
        <v>0</v>
      </c>
      <c r="P103" s="41" t="s">
        <v>103</v>
      </c>
      <c r="Q103" s="113">
        <v>2017</v>
      </c>
      <c r="R103" s="117">
        <v>400</v>
      </c>
      <c r="S103" s="118">
        <v>997667</v>
      </c>
      <c r="T103" s="118">
        <f t="shared" si="3"/>
        <v>997.66700000000003</v>
      </c>
    </row>
    <row r="104" spans="1:20" x14ac:dyDescent="0.3">
      <c r="A104" s="19">
        <v>340</v>
      </c>
      <c r="B104" s="34" t="s">
        <v>321</v>
      </c>
      <c r="C104" s="34">
        <v>877600</v>
      </c>
      <c r="D104" s="34" t="s">
        <v>32</v>
      </c>
      <c r="E104" s="34">
        <v>65</v>
      </c>
      <c r="F104" s="34" t="s">
        <v>33</v>
      </c>
      <c r="G104" s="34" t="s">
        <v>50</v>
      </c>
      <c r="H104" s="34" t="s">
        <v>476</v>
      </c>
      <c r="I104" s="35" t="s">
        <v>45</v>
      </c>
      <c r="J104" s="39"/>
      <c r="K104" s="34">
        <v>1640</v>
      </c>
      <c r="L104" s="96">
        <v>820</v>
      </c>
      <c r="M104" s="36">
        <v>836</v>
      </c>
      <c r="N104" s="38">
        <v>836</v>
      </c>
      <c r="O104" s="38">
        <v>0</v>
      </c>
      <c r="P104" s="34" t="s">
        <v>103</v>
      </c>
      <c r="Q104" s="114">
        <v>2018</v>
      </c>
      <c r="R104" s="117">
        <v>400</v>
      </c>
      <c r="S104" s="118">
        <v>943888</v>
      </c>
      <c r="T104" s="118">
        <f t="shared" si="3"/>
        <v>943.88800000000003</v>
      </c>
    </row>
    <row r="105" spans="1:20" x14ac:dyDescent="0.3">
      <c r="A105" s="226">
        <v>77</v>
      </c>
      <c r="B105" s="226" t="s">
        <v>523</v>
      </c>
      <c r="C105" s="226">
        <v>549998</v>
      </c>
      <c r="D105" s="226" t="s">
        <v>518</v>
      </c>
      <c r="E105" s="226"/>
      <c r="F105" s="226" t="s">
        <v>64</v>
      </c>
      <c r="G105" s="226" t="s">
        <v>73</v>
      </c>
      <c r="H105" s="226" t="s">
        <v>476</v>
      </c>
      <c r="I105" s="226" t="s">
        <v>45</v>
      </c>
      <c r="J105" s="230">
        <v>2019</v>
      </c>
      <c r="K105" s="232">
        <v>4000</v>
      </c>
      <c r="L105" s="235">
        <v>3750</v>
      </c>
      <c r="M105" s="226">
        <v>10902</v>
      </c>
      <c r="N105" s="226">
        <v>10902</v>
      </c>
      <c r="O105" s="245">
        <v>0</v>
      </c>
      <c r="P105" s="226" t="s">
        <v>451</v>
      </c>
      <c r="Q105" s="246">
        <v>2019</v>
      </c>
      <c r="R105" s="117">
        <v>1250</v>
      </c>
      <c r="S105" s="118">
        <v>329801</v>
      </c>
      <c r="T105" s="118">
        <f t="shared" si="3"/>
        <v>329.80099999999999</v>
      </c>
    </row>
    <row r="106" spans="1:20" x14ac:dyDescent="0.3">
      <c r="A106" s="226">
        <v>167</v>
      </c>
      <c r="B106" s="226" t="s">
        <v>124</v>
      </c>
      <c r="C106" s="226">
        <v>877600</v>
      </c>
      <c r="D106" s="226" t="s">
        <v>574</v>
      </c>
      <c r="E106" s="226">
        <v>65</v>
      </c>
      <c r="F106" s="226" t="s">
        <v>33</v>
      </c>
      <c r="G106" s="226" t="s">
        <v>98</v>
      </c>
      <c r="H106" s="226" t="s">
        <v>476</v>
      </c>
      <c r="I106" s="226" t="s">
        <v>45</v>
      </c>
      <c r="J106" s="230">
        <v>2018</v>
      </c>
      <c r="K106" s="232">
        <v>1500</v>
      </c>
      <c r="L106" s="235">
        <v>1500</v>
      </c>
      <c r="M106" s="226">
        <v>677.4</v>
      </c>
      <c r="N106" s="226">
        <v>677.4</v>
      </c>
      <c r="O106" s="245">
        <v>0</v>
      </c>
      <c r="P106" s="226" t="s">
        <v>451</v>
      </c>
      <c r="Q106" s="246">
        <v>2019</v>
      </c>
      <c r="R106" s="117">
        <v>0</v>
      </c>
      <c r="S106" s="118">
        <v>0</v>
      </c>
      <c r="T106" s="118">
        <f t="shared" si="3"/>
        <v>0</v>
      </c>
    </row>
    <row r="107" spans="1:20" x14ac:dyDescent="0.3">
      <c r="A107" s="226">
        <v>168</v>
      </c>
      <c r="B107" s="226" t="s">
        <v>124</v>
      </c>
      <c r="C107" s="226">
        <v>877600</v>
      </c>
      <c r="D107" s="226" t="s">
        <v>574</v>
      </c>
      <c r="E107" s="226">
        <v>65</v>
      </c>
      <c r="F107" s="226" t="s">
        <v>33</v>
      </c>
      <c r="G107" s="226" t="s">
        <v>98</v>
      </c>
      <c r="H107" s="226" t="s">
        <v>476</v>
      </c>
      <c r="I107" s="226" t="s">
        <v>45</v>
      </c>
      <c r="J107" s="230">
        <v>2018</v>
      </c>
      <c r="K107" s="232">
        <v>500</v>
      </c>
      <c r="L107" s="235">
        <v>500</v>
      </c>
      <c r="M107" s="226">
        <v>324</v>
      </c>
      <c r="N107" s="226">
        <v>324</v>
      </c>
      <c r="O107" s="245">
        <v>0</v>
      </c>
      <c r="P107" s="226" t="s">
        <v>451</v>
      </c>
      <c r="Q107" s="246">
        <v>2019</v>
      </c>
      <c r="R107" s="117">
        <v>400</v>
      </c>
      <c r="S107" s="118">
        <v>916467</v>
      </c>
      <c r="T107" s="118">
        <f t="shared" si="3"/>
        <v>916.46699999999998</v>
      </c>
    </row>
    <row r="108" spans="1:20" x14ac:dyDescent="0.3">
      <c r="A108" s="226">
        <v>169</v>
      </c>
      <c r="B108" s="226" t="s">
        <v>579</v>
      </c>
      <c r="C108" s="226">
        <v>877600</v>
      </c>
      <c r="D108" s="226" t="s">
        <v>574</v>
      </c>
      <c r="E108" s="226">
        <v>65</v>
      </c>
      <c r="F108" s="226" t="s">
        <v>33</v>
      </c>
      <c r="G108" s="226" t="s">
        <v>98</v>
      </c>
      <c r="H108" s="226" t="s">
        <v>476</v>
      </c>
      <c r="I108" s="226" t="s">
        <v>45</v>
      </c>
      <c r="J108" s="230">
        <v>2013</v>
      </c>
      <c r="K108" s="232">
        <v>400</v>
      </c>
      <c r="L108" s="235">
        <v>400</v>
      </c>
      <c r="M108" s="226">
        <v>350.42</v>
      </c>
      <c r="N108" s="226">
        <v>350.42</v>
      </c>
      <c r="O108" s="245">
        <v>0</v>
      </c>
      <c r="P108" s="226" t="s">
        <v>451</v>
      </c>
      <c r="Q108" s="246">
        <v>2019</v>
      </c>
      <c r="R108" s="117">
        <v>0</v>
      </c>
      <c r="S108" s="118">
        <v>0</v>
      </c>
      <c r="T108" s="118">
        <f t="shared" si="3"/>
        <v>0</v>
      </c>
    </row>
    <row r="109" spans="1:20" x14ac:dyDescent="0.3">
      <c r="A109" s="226">
        <v>243</v>
      </c>
      <c r="B109" s="226" t="s">
        <v>626</v>
      </c>
      <c r="C109" s="226">
        <v>921720</v>
      </c>
      <c r="D109" s="226" t="s">
        <v>627</v>
      </c>
      <c r="E109" s="226"/>
      <c r="F109" s="226" t="s">
        <v>92</v>
      </c>
      <c r="G109" s="226" t="s">
        <v>98</v>
      </c>
      <c r="H109" s="226" t="s">
        <v>476</v>
      </c>
      <c r="I109" s="226" t="s">
        <v>45</v>
      </c>
      <c r="J109" s="230">
        <v>2018</v>
      </c>
      <c r="K109" s="232">
        <v>385</v>
      </c>
      <c r="L109" s="235">
        <v>385</v>
      </c>
      <c r="M109" s="226">
        <v>0</v>
      </c>
      <c r="N109" s="226">
        <v>0</v>
      </c>
      <c r="O109" s="245">
        <v>0</v>
      </c>
      <c r="P109" s="226" t="s">
        <v>451</v>
      </c>
      <c r="Q109" s="246">
        <v>2019</v>
      </c>
      <c r="R109" s="117">
        <v>225</v>
      </c>
      <c r="S109" s="118">
        <v>140014</v>
      </c>
      <c r="T109" s="118">
        <f t="shared" si="3"/>
        <v>140.01400000000001</v>
      </c>
    </row>
    <row r="110" spans="1:20" x14ac:dyDescent="0.3">
      <c r="A110" s="226">
        <v>246</v>
      </c>
      <c r="B110" s="226" t="s">
        <v>629</v>
      </c>
      <c r="C110" s="226">
        <v>838250</v>
      </c>
      <c r="D110" s="226" t="s">
        <v>627</v>
      </c>
      <c r="E110" s="226"/>
      <c r="F110" s="226" t="s">
        <v>92</v>
      </c>
      <c r="G110" s="226" t="s">
        <v>98</v>
      </c>
      <c r="H110" s="226" t="s">
        <v>476</v>
      </c>
      <c r="I110" s="226" t="s">
        <v>45</v>
      </c>
      <c r="J110" s="230">
        <v>2019</v>
      </c>
      <c r="K110" s="232">
        <v>1000</v>
      </c>
      <c r="L110" s="235">
        <v>250</v>
      </c>
      <c r="M110" s="226">
        <v>150</v>
      </c>
      <c r="N110" s="226">
        <v>150</v>
      </c>
      <c r="O110" s="245">
        <v>0</v>
      </c>
      <c r="P110" s="226" t="s">
        <v>451</v>
      </c>
      <c r="Q110" s="246">
        <v>2019</v>
      </c>
      <c r="R110" s="117">
        <v>30</v>
      </c>
      <c r="S110" s="118">
        <v>37647</v>
      </c>
      <c r="T110" s="118">
        <f t="shared" si="3"/>
        <v>37.646999999999998</v>
      </c>
    </row>
    <row r="111" spans="1:20" x14ac:dyDescent="0.3">
      <c r="A111" s="226">
        <v>308</v>
      </c>
      <c r="B111" s="226" t="s">
        <v>626</v>
      </c>
      <c r="C111" s="226">
        <v>999999</v>
      </c>
      <c r="D111" s="226" t="s">
        <v>605</v>
      </c>
      <c r="E111" s="226">
        <v>94</v>
      </c>
      <c r="F111" s="226" t="s">
        <v>92</v>
      </c>
      <c r="G111" s="226" t="s">
        <v>98</v>
      </c>
      <c r="H111" s="226" t="s">
        <v>476</v>
      </c>
      <c r="I111" s="226" t="s">
        <v>45</v>
      </c>
      <c r="J111" s="230">
        <v>1964</v>
      </c>
      <c r="K111" s="232">
        <v>2000</v>
      </c>
      <c r="L111" s="235">
        <v>400</v>
      </c>
      <c r="M111" s="226">
        <v>260</v>
      </c>
      <c r="N111" s="226">
        <v>260</v>
      </c>
      <c r="O111" s="245">
        <v>0</v>
      </c>
      <c r="P111" s="226" t="s">
        <v>451</v>
      </c>
      <c r="Q111" s="246">
        <v>2019</v>
      </c>
      <c r="R111" s="117">
        <v>0</v>
      </c>
      <c r="S111" s="118">
        <v>0</v>
      </c>
      <c r="T111" s="118">
        <f t="shared" si="3"/>
        <v>0</v>
      </c>
    </row>
    <row r="112" spans="1:20" x14ac:dyDescent="0.3">
      <c r="A112" s="226">
        <v>77</v>
      </c>
      <c r="B112" s="226" t="s">
        <v>523</v>
      </c>
      <c r="C112" s="226">
        <v>549998</v>
      </c>
      <c r="D112" s="226" t="s">
        <v>518</v>
      </c>
      <c r="E112" s="226"/>
      <c r="F112" s="226" t="s">
        <v>64</v>
      </c>
      <c r="G112" s="226" t="s">
        <v>73</v>
      </c>
      <c r="H112" s="226" t="s">
        <v>476</v>
      </c>
      <c r="I112" s="226" t="s">
        <v>45</v>
      </c>
      <c r="J112" s="230">
        <v>2019</v>
      </c>
      <c r="K112" s="232">
        <v>4000</v>
      </c>
      <c r="L112" s="235">
        <v>3750</v>
      </c>
      <c r="M112" s="226">
        <v>10902</v>
      </c>
      <c r="N112" s="226">
        <v>10902</v>
      </c>
      <c r="O112" s="245">
        <v>0</v>
      </c>
      <c r="P112" s="226" t="s">
        <v>451</v>
      </c>
      <c r="Q112" s="246">
        <v>2020</v>
      </c>
      <c r="R112" s="117">
        <v>1250</v>
      </c>
      <c r="S112" s="118">
        <v>345446</v>
      </c>
      <c r="T112" s="118">
        <f t="shared" si="3"/>
        <v>345.44600000000003</v>
      </c>
    </row>
    <row r="113" spans="1:20" x14ac:dyDescent="0.3">
      <c r="A113" s="226">
        <v>114</v>
      </c>
      <c r="B113" s="226" t="s">
        <v>735</v>
      </c>
      <c r="C113" s="226">
        <v>664070</v>
      </c>
      <c r="D113" s="226" t="s">
        <v>71</v>
      </c>
      <c r="E113" s="226">
        <v>82</v>
      </c>
      <c r="F113" s="226" t="s">
        <v>64</v>
      </c>
      <c r="G113" s="226" t="s">
        <v>98</v>
      </c>
      <c r="H113" s="226" t="s">
        <v>476</v>
      </c>
      <c r="I113" s="226" t="s">
        <v>45</v>
      </c>
      <c r="J113" s="230">
        <v>2020</v>
      </c>
      <c r="K113" s="232">
        <v>1500</v>
      </c>
      <c r="L113" s="235">
        <v>750</v>
      </c>
      <c r="M113" s="226">
        <v>680.36</v>
      </c>
      <c r="N113" s="226">
        <v>680.36</v>
      </c>
      <c r="O113" s="245">
        <v>0</v>
      </c>
      <c r="P113" s="226" t="s">
        <v>451</v>
      </c>
      <c r="Q113" s="246">
        <v>2020</v>
      </c>
      <c r="R113" s="117">
        <v>630</v>
      </c>
      <c r="S113" s="118">
        <v>70920</v>
      </c>
      <c r="T113" s="118">
        <f t="shared" si="3"/>
        <v>70.92</v>
      </c>
    </row>
    <row r="114" spans="1:20" x14ac:dyDescent="0.3">
      <c r="A114" s="226">
        <v>167</v>
      </c>
      <c r="B114" s="226" t="s">
        <v>124</v>
      </c>
      <c r="C114" s="226">
        <v>877600</v>
      </c>
      <c r="D114" s="226" t="s">
        <v>574</v>
      </c>
      <c r="E114" s="226">
        <v>65</v>
      </c>
      <c r="F114" s="226" t="s">
        <v>33</v>
      </c>
      <c r="G114" s="226" t="s">
        <v>98</v>
      </c>
      <c r="H114" s="226" t="s">
        <v>476</v>
      </c>
      <c r="I114" s="226" t="s">
        <v>45</v>
      </c>
      <c r="J114" s="230">
        <v>2018</v>
      </c>
      <c r="K114" s="232">
        <v>1500</v>
      </c>
      <c r="L114" s="235">
        <v>1500</v>
      </c>
      <c r="M114" s="226">
        <v>677.4</v>
      </c>
      <c r="N114" s="226">
        <v>677.4</v>
      </c>
      <c r="O114" s="245">
        <v>0</v>
      </c>
      <c r="P114" s="226" t="s">
        <v>451</v>
      </c>
      <c r="Q114" s="246">
        <v>2020</v>
      </c>
      <c r="R114" s="117">
        <v>0</v>
      </c>
      <c r="S114" s="118">
        <v>0</v>
      </c>
      <c r="T114" s="118">
        <f t="shared" si="3"/>
        <v>0</v>
      </c>
    </row>
    <row r="115" spans="1:20" x14ac:dyDescent="0.3">
      <c r="A115" s="226">
        <v>168</v>
      </c>
      <c r="B115" s="226" t="s">
        <v>124</v>
      </c>
      <c r="C115" s="226">
        <v>877600</v>
      </c>
      <c r="D115" s="226" t="s">
        <v>574</v>
      </c>
      <c r="E115" s="226">
        <v>65</v>
      </c>
      <c r="F115" s="226" t="s">
        <v>33</v>
      </c>
      <c r="G115" s="226" t="s">
        <v>98</v>
      </c>
      <c r="H115" s="226" t="s">
        <v>476</v>
      </c>
      <c r="I115" s="226" t="s">
        <v>45</v>
      </c>
      <c r="J115" s="230">
        <v>2018</v>
      </c>
      <c r="K115" s="232">
        <v>500</v>
      </c>
      <c r="L115" s="235">
        <v>500</v>
      </c>
      <c r="M115" s="226">
        <v>324</v>
      </c>
      <c r="N115" s="226">
        <v>324</v>
      </c>
      <c r="O115" s="245">
        <v>0</v>
      </c>
      <c r="P115" s="226" t="s">
        <v>451</v>
      </c>
      <c r="Q115" s="246">
        <v>2020</v>
      </c>
      <c r="R115" s="117">
        <v>400</v>
      </c>
      <c r="S115" s="118">
        <v>929824</v>
      </c>
      <c r="T115" s="118">
        <f t="shared" si="3"/>
        <v>929.82399999999996</v>
      </c>
    </row>
    <row r="116" spans="1:20" x14ac:dyDescent="0.3">
      <c r="A116" s="226">
        <v>169</v>
      </c>
      <c r="B116" s="226" t="s">
        <v>579</v>
      </c>
      <c r="C116" s="226">
        <v>877600</v>
      </c>
      <c r="D116" s="226" t="s">
        <v>574</v>
      </c>
      <c r="E116" s="226">
        <v>65</v>
      </c>
      <c r="F116" s="226" t="s">
        <v>33</v>
      </c>
      <c r="G116" s="226" t="s">
        <v>98</v>
      </c>
      <c r="H116" s="226" t="s">
        <v>476</v>
      </c>
      <c r="I116" s="226" t="s">
        <v>45</v>
      </c>
      <c r="J116" s="230">
        <v>2013</v>
      </c>
      <c r="K116" s="232">
        <v>400</v>
      </c>
      <c r="L116" s="235">
        <v>400</v>
      </c>
      <c r="M116" s="226">
        <v>350.42</v>
      </c>
      <c r="N116" s="226">
        <v>350.42</v>
      </c>
      <c r="O116" s="245">
        <v>0</v>
      </c>
      <c r="P116" s="226" t="s">
        <v>451</v>
      </c>
      <c r="Q116" s="246">
        <v>2020</v>
      </c>
      <c r="R116" s="117">
        <v>0</v>
      </c>
      <c r="S116" s="118">
        <v>0</v>
      </c>
      <c r="T116" s="118">
        <f t="shared" si="3"/>
        <v>0</v>
      </c>
    </row>
    <row r="117" spans="1:20" x14ac:dyDescent="0.3">
      <c r="A117" s="226">
        <v>190</v>
      </c>
      <c r="B117" s="226" t="s">
        <v>626</v>
      </c>
      <c r="C117" s="226">
        <v>838140</v>
      </c>
      <c r="D117" s="226" t="s">
        <v>581</v>
      </c>
      <c r="E117" s="226">
        <v>93</v>
      </c>
      <c r="F117" s="226" t="s">
        <v>33</v>
      </c>
      <c r="G117" s="226" t="s">
        <v>98</v>
      </c>
      <c r="H117" s="226" t="s">
        <v>476</v>
      </c>
      <c r="I117" s="226" t="s">
        <v>45</v>
      </c>
      <c r="J117" s="230">
        <v>2021</v>
      </c>
      <c r="K117" s="232">
        <v>1800</v>
      </c>
      <c r="L117" s="235">
        <v>600</v>
      </c>
      <c r="M117" s="226">
        <v>292</v>
      </c>
      <c r="N117" s="226">
        <v>292</v>
      </c>
      <c r="O117" s="245">
        <v>0</v>
      </c>
      <c r="P117" s="226" t="s">
        <v>451</v>
      </c>
      <c r="Q117" s="246">
        <v>2020</v>
      </c>
      <c r="R117" s="117">
        <v>30</v>
      </c>
      <c r="S117" s="118">
        <v>32451</v>
      </c>
      <c r="T117" s="118">
        <f t="shared" si="3"/>
        <v>32.451000000000001</v>
      </c>
    </row>
    <row r="118" spans="1:20" x14ac:dyDescent="0.3">
      <c r="A118" s="226">
        <v>243</v>
      </c>
      <c r="B118" s="226" t="s">
        <v>626</v>
      </c>
      <c r="C118" s="226">
        <v>921720</v>
      </c>
      <c r="D118" s="226" t="s">
        <v>627</v>
      </c>
      <c r="E118" s="226"/>
      <c r="F118" s="226" t="s">
        <v>92</v>
      </c>
      <c r="G118" s="226" t="s">
        <v>98</v>
      </c>
      <c r="H118" s="226" t="s">
        <v>476</v>
      </c>
      <c r="I118" s="226" t="s">
        <v>45</v>
      </c>
      <c r="J118" s="230">
        <v>2018</v>
      </c>
      <c r="K118" s="232">
        <v>385</v>
      </c>
      <c r="L118" s="235">
        <v>385</v>
      </c>
      <c r="M118" s="226">
        <v>0</v>
      </c>
      <c r="N118" s="226">
        <v>0</v>
      </c>
      <c r="O118" s="245">
        <v>0</v>
      </c>
      <c r="P118" s="226" t="s">
        <v>451</v>
      </c>
      <c r="Q118" s="246">
        <v>2020</v>
      </c>
      <c r="R118" s="117">
        <v>225</v>
      </c>
      <c r="S118" s="118">
        <v>134244</v>
      </c>
      <c r="T118" s="118">
        <f t="shared" si="3"/>
        <v>134.244</v>
      </c>
    </row>
    <row r="119" spans="1:20" x14ac:dyDescent="0.3">
      <c r="A119" s="226">
        <v>246</v>
      </c>
      <c r="B119" s="226" t="s">
        <v>629</v>
      </c>
      <c r="C119" s="226">
        <v>838250</v>
      </c>
      <c r="D119" s="226" t="s">
        <v>627</v>
      </c>
      <c r="E119" s="226"/>
      <c r="F119" s="226" t="s">
        <v>92</v>
      </c>
      <c r="G119" s="226" t="s">
        <v>98</v>
      </c>
      <c r="H119" s="226" t="s">
        <v>476</v>
      </c>
      <c r="I119" s="226" t="s">
        <v>45</v>
      </c>
      <c r="J119" s="230">
        <v>2019</v>
      </c>
      <c r="K119" s="232">
        <v>1000</v>
      </c>
      <c r="L119" s="235">
        <v>250</v>
      </c>
      <c r="M119" s="226">
        <v>150</v>
      </c>
      <c r="N119" s="226">
        <v>150</v>
      </c>
      <c r="O119" s="245">
        <v>0</v>
      </c>
      <c r="P119" s="226" t="s">
        <v>451</v>
      </c>
      <c r="Q119" s="246">
        <v>2020</v>
      </c>
      <c r="R119" s="117">
        <v>30</v>
      </c>
      <c r="S119" s="118">
        <v>32409</v>
      </c>
      <c r="T119" s="118">
        <f t="shared" si="3"/>
        <v>32.408999999999999</v>
      </c>
    </row>
    <row r="120" spans="1:20" x14ac:dyDescent="0.3">
      <c r="A120" s="226">
        <v>308</v>
      </c>
      <c r="B120" s="226" t="s">
        <v>626</v>
      </c>
      <c r="C120" s="226">
        <v>999999</v>
      </c>
      <c r="D120" s="226" t="s">
        <v>605</v>
      </c>
      <c r="E120" s="226">
        <v>94</v>
      </c>
      <c r="F120" s="226" t="s">
        <v>92</v>
      </c>
      <c r="G120" s="226" t="s">
        <v>98</v>
      </c>
      <c r="H120" s="226" t="s">
        <v>476</v>
      </c>
      <c r="I120" s="226" t="s">
        <v>45</v>
      </c>
      <c r="J120" s="230">
        <v>1964</v>
      </c>
      <c r="K120" s="232">
        <v>2000</v>
      </c>
      <c r="L120" s="235">
        <v>400</v>
      </c>
      <c r="M120" s="226">
        <v>260</v>
      </c>
      <c r="N120" s="226">
        <v>260</v>
      </c>
      <c r="O120" s="245">
        <v>0</v>
      </c>
      <c r="P120" s="226" t="s">
        <v>451</v>
      </c>
      <c r="Q120" s="246">
        <v>2020</v>
      </c>
      <c r="R120" s="117">
        <v>0</v>
      </c>
      <c r="S120" s="118">
        <v>0</v>
      </c>
      <c r="T120" s="118">
        <f t="shared" si="3"/>
        <v>0</v>
      </c>
    </row>
    <row r="121" spans="1:20" x14ac:dyDescent="0.3">
      <c r="A121" s="226">
        <v>77</v>
      </c>
      <c r="B121" s="226" t="s">
        <v>523</v>
      </c>
      <c r="C121" s="226">
        <v>549998</v>
      </c>
      <c r="D121" s="226" t="s">
        <v>518</v>
      </c>
      <c r="E121" s="226"/>
      <c r="F121" s="226" t="s">
        <v>64</v>
      </c>
      <c r="G121" s="226" t="s">
        <v>73</v>
      </c>
      <c r="H121" s="226" t="s">
        <v>476</v>
      </c>
      <c r="I121" s="226" t="s">
        <v>45</v>
      </c>
      <c r="J121" s="230">
        <v>2019</v>
      </c>
      <c r="K121" s="232">
        <v>4000</v>
      </c>
      <c r="L121" s="235">
        <v>3750</v>
      </c>
      <c r="M121" s="226">
        <v>10902</v>
      </c>
      <c r="N121" s="226">
        <v>10902</v>
      </c>
      <c r="O121" s="245">
        <v>0</v>
      </c>
      <c r="P121" s="226" t="s">
        <v>451</v>
      </c>
      <c r="Q121" s="246">
        <v>2021</v>
      </c>
      <c r="R121" s="117">
        <v>1250</v>
      </c>
      <c r="S121" s="118">
        <v>345446</v>
      </c>
      <c r="T121" s="118">
        <f t="shared" si="3"/>
        <v>345.44600000000003</v>
      </c>
    </row>
    <row r="122" spans="1:20" x14ac:dyDescent="0.3">
      <c r="A122" s="226">
        <v>114</v>
      </c>
      <c r="B122" s="226" t="s">
        <v>735</v>
      </c>
      <c r="C122" s="226">
        <v>664070</v>
      </c>
      <c r="D122" s="226" t="s">
        <v>71</v>
      </c>
      <c r="E122" s="226">
        <v>82</v>
      </c>
      <c r="F122" s="226" t="s">
        <v>64</v>
      </c>
      <c r="G122" s="226" t="s">
        <v>98</v>
      </c>
      <c r="H122" s="226" t="s">
        <v>476</v>
      </c>
      <c r="I122" s="226" t="s">
        <v>45</v>
      </c>
      <c r="J122" s="230">
        <v>2020</v>
      </c>
      <c r="K122" s="232">
        <v>1500</v>
      </c>
      <c r="L122" s="235">
        <v>750</v>
      </c>
      <c r="M122" s="226">
        <v>680.36</v>
      </c>
      <c r="N122" s="226">
        <v>680.36</v>
      </c>
      <c r="O122" s="245">
        <v>0</v>
      </c>
      <c r="P122" s="226" t="s">
        <v>451</v>
      </c>
      <c r="Q122" s="246">
        <v>2021</v>
      </c>
      <c r="R122" s="117">
        <v>630</v>
      </c>
      <c r="S122" s="118">
        <v>70920</v>
      </c>
      <c r="T122" s="118">
        <f t="shared" si="3"/>
        <v>70.92</v>
      </c>
    </row>
    <row r="123" spans="1:20" x14ac:dyDescent="0.3">
      <c r="A123" s="226">
        <v>167</v>
      </c>
      <c r="B123" s="226" t="s">
        <v>124</v>
      </c>
      <c r="C123" s="226">
        <v>877600</v>
      </c>
      <c r="D123" s="226" t="s">
        <v>574</v>
      </c>
      <c r="E123" s="226">
        <v>65</v>
      </c>
      <c r="F123" s="226" t="s">
        <v>33</v>
      </c>
      <c r="G123" s="226" t="s">
        <v>98</v>
      </c>
      <c r="H123" s="226" t="s">
        <v>476</v>
      </c>
      <c r="I123" s="226" t="s">
        <v>45</v>
      </c>
      <c r="J123" s="230">
        <v>2018</v>
      </c>
      <c r="K123" s="232">
        <v>1500</v>
      </c>
      <c r="L123" s="235">
        <v>1500</v>
      </c>
      <c r="M123" s="226">
        <v>677.4</v>
      </c>
      <c r="N123" s="226">
        <v>677.4</v>
      </c>
      <c r="O123" s="245">
        <v>0</v>
      </c>
      <c r="P123" s="226" t="s">
        <v>451</v>
      </c>
      <c r="Q123" s="246">
        <v>2021</v>
      </c>
      <c r="R123" s="117">
        <v>0</v>
      </c>
      <c r="S123" s="118">
        <v>0</v>
      </c>
      <c r="T123" s="118">
        <f t="shared" si="3"/>
        <v>0</v>
      </c>
    </row>
    <row r="124" spans="1:20" x14ac:dyDescent="0.3">
      <c r="A124" s="226">
        <v>168</v>
      </c>
      <c r="B124" s="226" t="s">
        <v>124</v>
      </c>
      <c r="C124" s="226">
        <v>877600</v>
      </c>
      <c r="D124" s="226" t="s">
        <v>574</v>
      </c>
      <c r="E124" s="226">
        <v>65</v>
      </c>
      <c r="F124" s="226" t="s">
        <v>33</v>
      </c>
      <c r="G124" s="226" t="s">
        <v>98</v>
      </c>
      <c r="H124" s="226" t="s">
        <v>476</v>
      </c>
      <c r="I124" s="226" t="s">
        <v>45</v>
      </c>
      <c r="J124" s="230">
        <v>2018</v>
      </c>
      <c r="K124" s="232">
        <v>500</v>
      </c>
      <c r="L124" s="235">
        <v>500</v>
      </c>
      <c r="M124" s="226">
        <v>324</v>
      </c>
      <c r="N124" s="226">
        <v>324</v>
      </c>
      <c r="O124" s="245">
        <v>0</v>
      </c>
      <c r="P124" s="226" t="s">
        <v>451</v>
      </c>
      <c r="Q124" s="246">
        <v>2021</v>
      </c>
      <c r="R124" s="117">
        <v>400</v>
      </c>
      <c r="S124" s="118">
        <v>929824</v>
      </c>
      <c r="T124" s="118">
        <f t="shared" si="3"/>
        <v>929.82399999999996</v>
      </c>
    </row>
    <row r="125" spans="1:20" x14ac:dyDescent="0.3">
      <c r="A125" s="226">
        <v>169</v>
      </c>
      <c r="B125" s="226" t="s">
        <v>579</v>
      </c>
      <c r="C125" s="226">
        <v>877600</v>
      </c>
      <c r="D125" s="226" t="s">
        <v>574</v>
      </c>
      <c r="E125" s="226">
        <v>65</v>
      </c>
      <c r="F125" s="226" t="s">
        <v>33</v>
      </c>
      <c r="G125" s="226" t="s">
        <v>98</v>
      </c>
      <c r="H125" s="226" t="s">
        <v>476</v>
      </c>
      <c r="I125" s="226" t="s">
        <v>45</v>
      </c>
      <c r="J125" s="230">
        <v>2013</v>
      </c>
      <c r="K125" s="232">
        <v>400</v>
      </c>
      <c r="L125" s="235">
        <v>400</v>
      </c>
      <c r="M125" s="226">
        <v>350.42</v>
      </c>
      <c r="N125" s="226">
        <v>350.42</v>
      </c>
      <c r="O125" s="245">
        <v>0</v>
      </c>
      <c r="P125" s="226" t="s">
        <v>451</v>
      </c>
      <c r="Q125" s="246">
        <v>2021</v>
      </c>
      <c r="R125" s="117">
        <v>0</v>
      </c>
      <c r="S125" s="118">
        <v>0</v>
      </c>
      <c r="T125" s="118">
        <f t="shared" si="3"/>
        <v>0</v>
      </c>
    </row>
    <row r="126" spans="1:20" x14ac:dyDescent="0.3">
      <c r="A126" s="226">
        <v>190</v>
      </c>
      <c r="B126" s="226" t="s">
        <v>626</v>
      </c>
      <c r="C126" s="226">
        <v>838140</v>
      </c>
      <c r="D126" s="226" t="s">
        <v>581</v>
      </c>
      <c r="E126" s="226">
        <v>93</v>
      </c>
      <c r="F126" s="226" t="s">
        <v>33</v>
      </c>
      <c r="G126" s="226" t="s">
        <v>98</v>
      </c>
      <c r="H126" s="226" t="s">
        <v>476</v>
      </c>
      <c r="I126" s="226" t="s">
        <v>45</v>
      </c>
      <c r="J126" s="230">
        <v>2021</v>
      </c>
      <c r="K126" s="232">
        <v>1800</v>
      </c>
      <c r="L126" s="235">
        <v>600</v>
      </c>
      <c r="M126" s="226">
        <v>292</v>
      </c>
      <c r="N126" s="226">
        <v>292</v>
      </c>
      <c r="O126" s="245">
        <v>0</v>
      </c>
      <c r="P126" s="226" t="s">
        <v>451</v>
      </c>
      <c r="Q126" s="246">
        <v>2021</v>
      </c>
      <c r="R126" s="117">
        <v>30</v>
      </c>
      <c r="S126" s="118">
        <v>32451</v>
      </c>
      <c r="T126" s="118">
        <f t="shared" si="3"/>
        <v>32.451000000000001</v>
      </c>
    </row>
    <row r="127" spans="1:20" x14ac:dyDescent="0.3">
      <c r="A127" s="226">
        <v>243</v>
      </c>
      <c r="B127" s="226" t="s">
        <v>626</v>
      </c>
      <c r="C127" s="226">
        <v>921720</v>
      </c>
      <c r="D127" s="226" t="s">
        <v>627</v>
      </c>
      <c r="E127" s="226"/>
      <c r="F127" s="226" t="s">
        <v>92</v>
      </c>
      <c r="G127" s="226" t="s">
        <v>98</v>
      </c>
      <c r="H127" s="226" t="s">
        <v>476</v>
      </c>
      <c r="I127" s="226" t="s">
        <v>45</v>
      </c>
      <c r="J127" s="230">
        <v>2018</v>
      </c>
      <c r="K127" s="232">
        <v>385</v>
      </c>
      <c r="L127" s="235">
        <v>385</v>
      </c>
      <c r="M127" s="226">
        <v>0</v>
      </c>
      <c r="N127" s="226">
        <v>0</v>
      </c>
      <c r="O127" s="245">
        <v>0</v>
      </c>
      <c r="P127" s="226" t="s">
        <v>451</v>
      </c>
      <c r="Q127" s="246">
        <v>2021</v>
      </c>
      <c r="R127" s="117">
        <v>225</v>
      </c>
      <c r="S127" s="118">
        <v>134244</v>
      </c>
      <c r="T127" s="118">
        <f t="shared" si="3"/>
        <v>134.244</v>
      </c>
    </row>
    <row r="128" spans="1:20" x14ac:dyDescent="0.3">
      <c r="A128" s="226">
        <v>246</v>
      </c>
      <c r="B128" s="226" t="s">
        <v>629</v>
      </c>
      <c r="C128" s="226">
        <v>838250</v>
      </c>
      <c r="D128" s="226" t="s">
        <v>627</v>
      </c>
      <c r="E128" s="226"/>
      <c r="F128" s="226" t="s">
        <v>92</v>
      </c>
      <c r="G128" s="226" t="s">
        <v>98</v>
      </c>
      <c r="H128" s="226" t="s">
        <v>476</v>
      </c>
      <c r="I128" s="226" t="s">
        <v>45</v>
      </c>
      <c r="J128" s="230">
        <v>2019</v>
      </c>
      <c r="K128" s="232">
        <v>1000</v>
      </c>
      <c r="L128" s="235">
        <v>250</v>
      </c>
      <c r="M128" s="226">
        <v>150</v>
      </c>
      <c r="N128" s="226">
        <v>150</v>
      </c>
      <c r="O128" s="245">
        <v>0</v>
      </c>
      <c r="P128" s="226" t="s">
        <v>451</v>
      </c>
      <c r="Q128" s="246">
        <v>2021</v>
      </c>
      <c r="R128" s="117">
        <v>30</v>
      </c>
      <c r="S128" s="118">
        <v>32409</v>
      </c>
      <c r="T128" s="118">
        <f t="shared" si="3"/>
        <v>32.408999999999999</v>
      </c>
    </row>
    <row r="129" spans="1:20" x14ac:dyDescent="0.3">
      <c r="A129" s="226">
        <v>308</v>
      </c>
      <c r="B129" s="226" t="s">
        <v>626</v>
      </c>
      <c r="C129" s="226">
        <v>999999</v>
      </c>
      <c r="D129" s="226" t="s">
        <v>605</v>
      </c>
      <c r="E129" s="226">
        <v>94</v>
      </c>
      <c r="F129" s="226" t="s">
        <v>92</v>
      </c>
      <c r="G129" s="226" t="s">
        <v>98</v>
      </c>
      <c r="H129" s="226" t="s">
        <v>476</v>
      </c>
      <c r="I129" s="226" t="s">
        <v>45</v>
      </c>
      <c r="J129" s="230">
        <v>1964</v>
      </c>
      <c r="K129" s="232">
        <v>2000</v>
      </c>
      <c r="L129" s="235">
        <v>400</v>
      </c>
      <c r="M129" s="226">
        <v>260</v>
      </c>
      <c r="N129" s="226">
        <v>260</v>
      </c>
      <c r="O129" s="245">
        <v>0</v>
      </c>
      <c r="P129" s="226" t="s">
        <v>451</v>
      </c>
      <c r="Q129" s="246">
        <v>2021</v>
      </c>
      <c r="R129" s="117">
        <v>0</v>
      </c>
      <c r="S129" s="118">
        <v>0</v>
      </c>
      <c r="T129" s="118">
        <f t="shared" si="3"/>
        <v>0</v>
      </c>
    </row>
    <row r="130" spans="1:20" x14ac:dyDescent="0.3">
      <c r="A130" s="226">
        <v>190</v>
      </c>
      <c r="B130" s="226" t="s">
        <v>626</v>
      </c>
      <c r="C130" s="226">
        <v>838140</v>
      </c>
      <c r="D130" s="226" t="s">
        <v>581</v>
      </c>
      <c r="E130" s="226">
        <v>93</v>
      </c>
      <c r="F130" s="226" t="s">
        <v>33</v>
      </c>
      <c r="G130" s="226" t="s">
        <v>98</v>
      </c>
      <c r="H130" s="226" t="s">
        <v>476</v>
      </c>
      <c r="I130" s="226" t="s">
        <v>45</v>
      </c>
      <c r="J130" s="226">
        <v>2021</v>
      </c>
      <c r="K130" s="226">
        <v>1800</v>
      </c>
      <c r="L130" s="226">
        <v>600</v>
      </c>
      <c r="M130" s="226">
        <v>292</v>
      </c>
      <c r="N130" s="226">
        <v>292</v>
      </c>
      <c r="O130" s="226">
        <v>0</v>
      </c>
      <c r="P130" s="226" t="s">
        <v>451</v>
      </c>
      <c r="Q130" s="246">
        <v>2021</v>
      </c>
      <c r="R130" s="248">
        <v>30</v>
      </c>
      <c r="S130" s="250">
        <v>32451</v>
      </c>
      <c r="T130" s="250">
        <v>32.451000000000001</v>
      </c>
    </row>
    <row r="131" spans="1:20" x14ac:dyDescent="0.3">
      <c r="A131" s="19">
        <v>14</v>
      </c>
      <c r="B131" s="21" t="s">
        <v>288</v>
      </c>
      <c r="C131" s="21">
        <v>311190</v>
      </c>
      <c r="D131" s="21" t="s">
        <v>57</v>
      </c>
      <c r="E131" s="21">
        <v>73</v>
      </c>
      <c r="F131" s="21" t="s">
        <v>53</v>
      </c>
      <c r="G131" s="21" t="s">
        <v>59</v>
      </c>
      <c r="H131" s="21" t="s">
        <v>476</v>
      </c>
      <c r="I131" s="21" t="s">
        <v>478</v>
      </c>
      <c r="J131" s="21">
        <v>2015</v>
      </c>
      <c r="K131" s="44">
        <v>0</v>
      </c>
      <c r="L131" s="92">
        <v>0</v>
      </c>
      <c r="M131" s="26">
        <v>0</v>
      </c>
      <c r="N131" s="26">
        <v>0</v>
      </c>
      <c r="O131" s="26">
        <v>0</v>
      </c>
      <c r="P131" s="21" t="s">
        <v>103</v>
      </c>
      <c r="Q131" s="110">
        <v>2014</v>
      </c>
      <c r="R131" s="117">
        <v>450</v>
      </c>
      <c r="S131" s="118">
        <v>275974</v>
      </c>
      <c r="T131" s="118">
        <f t="shared" ref="T131:T171" si="4">+S131/1000</f>
        <v>275.97399999999999</v>
      </c>
    </row>
    <row r="132" spans="1:20" x14ac:dyDescent="0.3">
      <c r="A132" s="19">
        <v>15</v>
      </c>
      <c r="B132" s="21" t="s">
        <v>142</v>
      </c>
      <c r="C132" s="21">
        <v>313210</v>
      </c>
      <c r="D132" s="21" t="s">
        <v>57</v>
      </c>
      <c r="E132" s="21">
        <v>73</v>
      </c>
      <c r="F132" s="21" t="s">
        <v>53</v>
      </c>
      <c r="G132" s="21" t="s">
        <v>98</v>
      </c>
      <c r="H132" s="21" t="s">
        <v>476</v>
      </c>
      <c r="I132" s="21" t="s">
        <v>478</v>
      </c>
      <c r="J132" s="21">
        <v>1963</v>
      </c>
      <c r="K132" s="44">
        <v>4600</v>
      </c>
      <c r="L132" s="92">
        <v>4600</v>
      </c>
      <c r="M132" s="26">
        <v>14600</v>
      </c>
      <c r="N132" s="26">
        <v>14600</v>
      </c>
      <c r="O132" s="26">
        <v>0</v>
      </c>
      <c r="P132" s="21" t="s">
        <v>103</v>
      </c>
      <c r="Q132" s="110">
        <v>2014</v>
      </c>
      <c r="R132" s="117">
        <v>1000</v>
      </c>
      <c r="S132" s="118">
        <v>570395</v>
      </c>
      <c r="T132" s="118">
        <f t="shared" si="4"/>
        <v>570.39499999999998</v>
      </c>
    </row>
    <row r="133" spans="1:20" x14ac:dyDescent="0.3">
      <c r="A133" s="19">
        <v>32</v>
      </c>
      <c r="B133" s="21" t="s">
        <v>306</v>
      </c>
      <c r="C133" s="21">
        <v>729800</v>
      </c>
      <c r="D133" s="21" t="s">
        <v>647</v>
      </c>
      <c r="E133" s="21">
        <v>86</v>
      </c>
      <c r="F133" s="21" t="s">
        <v>89</v>
      </c>
      <c r="G133" s="21" t="s">
        <v>50</v>
      </c>
      <c r="H133" s="21" t="s">
        <v>476</v>
      </c>
      <c r="I133" s="21" t="s">
        <v>478</v>
      </c>
      <c r="J133" s="21">
        <v>1985</v>
      </c>
      <c r="K133" s="44">
        <v>10000</v>
      </c>
      <c r="L133" s="92">
        <v>10000</v>
      </c>
      <c r="M133" s="26">
        <v>92</v>
      </c>
      <c r="N133" s="26">
        <v>91.97</v>
      </c>
      <c r="O133" s="26">
        <v>0</v>
      </c>
      <c r="P133" s="21" t="s">
        <v>103</v>
      </c>
      <c r="Q133" s="110">
        <v>2014</v>
      </c>
      <c r="R133" s="117">
        <v>1200</v>
      </c>
      <c r="S133" s="118">
        <v>2328738</v>
      </c>
      <c r="T133" s="118">
        <f t="shared" si="4"/>
        <v>2328.7379999999998</v>
      </c>
    </row>
    <row r="134" spans="1:20" x14ac:dyDescent="0.3">
      <c r="A134" s="19">
        <v>77</v>
      </c>
      <c r="B134" s="23" t="s">
        <v>288</v>
      </c>
      <c r="C134" s="23">
        <v>311190</v>
      </c>
      <c r="D134" s="23" t="s">
        <v>57</v>
      </c>
      <c r="E134" s="23">
        <v>73</v>
      </c>
      <c r="F134" s="23" t="s">
        <v>53</v>
      </c>
      <c r="G134" s="23" t="s">
        <v>59</v>
      </c>
      <c r="H134" s="23" t="s">
        <v>476</v>
      </c>
      <c r="I134" s="23" t="s">
        <v>478</v>
      </c>
      <c r="J134" s="23">
        <v>2015</v>
      </c>
      <c r="K134" s="45">
        <v>4500</v>
      </c>
      <c r="L134" s="93">
        <v>4500</v>
      </c>
      <c r="M134" s="27">
        <v>10142</v>
      </c>
      <c r="N134" s="27">
        <v>10142</v>
      </c>
      <c r="O134" s="27">
        <v>0</v>
      </c>
      <c r="P134" s="23" t="s">
        <v>103</v>
      </c>
      <c r="Q134" s="111">
        <v>2015</v>
      </c>
      <c r="R134" s="117">
        <v>450</v>
      </c>
      <c r="S134" s="118">
        <v>40141</v>
      </c>
      <c r="T134" s="118">
        <f t="shared" si="4"/>
        <v>40.140999999999998</v>
      </c>
    </row>
    <row r="135" spans="1:20" x14ac:dyDescent="0.3">
      <c r="A135" s="19">
        <v>78</v>
      </c>
      <c r="B135" s="23" t="s">
        <v>142</v>
      </c>
      <c r="C135" s="23">
        <v>313210</v>
      </c>
      <c r="D135" s="23" t="s">
        <v>57</v>
      </c>
      <c r="E135" s="23">
        <v>73</v>
      </c>
      <c r="F135" s="23" t="s">
        <v>53</v>
      </c>
      <c r="G135" s="23" t="s">
        <v>98</v>
      </c>
      <c r="H135" s="23" t="s">
        <v>476</v>
      </c>
      <c r="I135" s="23" t="s">
        <v>478</v>
      </c>
      <c r="J135" s="23">
        <v>1963</v>
      </c>
      <c r="K135" s="45">
        <v>4600</v>
      </c>
      <c r="L135" s="93">
        <v>4600</v>
      </c>
      <c r="M135" s="27">
        <v>11351.5</v>
      </c>
      <c r="N135" s="27">
        <v>11351.5</v>
      </c>
      <c r="O135" s="27">
        <v>0</v>
      </c>
      <c r="P135" s="23" t="s">
        <v>134</v>
      </c>
      <c r="Q135" s="111">
        <v>2015</v>
      </c>
      <c r="R135" s="117">
        <v>1000</v>
      </c>
      <c r="S135" s="118">
        <v>1172979</v>
      </c>
      <c r="T135" s="118">
        <f t="shared" si="4"/>
        <v>1172.979</v>
      </c>
    </row>
    <row r="136" spans="1:20" x14ac:dyDescent="0.3">
      <c r="A136" s="19">
        <v>95</v>
      </c>
      <c r="B136" s="23" t="s">
        <v>306</v>
      </c>
      <c r="C136" s="23">
        <v>729800</v>
      </c>
      <c r="D136" s="23" t="s">
        <v>647</v>
      </c>
      <c r="E136" s="23">
        <v>86</v>
      </c>
      <c r="F136" s="23" t="s">
        <v>89</v>
      </c>
      <c r="G136" s="23" t="s">
        <v>50</v>
      </c>
      <c r="H136" s="23" t="s">
        <v>476</v>
      </c>
      <c r="I136" s="23" t="s">
        <v>478</v>
      </c>
      <c r="J136" s="23">
        <v>1985</v>
      </c>
      <c r="K136" s="45">
        <v>10000</v>
      </c>
      <c r="L136" s="93">
        <v>10000</v>
      </c>
      <c r="M136" s="27">
        <v>115601.5</v>
      </c>
      <c r="N136" s="27">
        <v>694.12</v>
      </c>
      <c r="O136" s="27">
        <v>0</v>
      </c>
      <c r="P136" s="23" t="s">
        <v>103</v>
      </c>
      <c r="Q136" s="111">
        <v>2015</v>
      </c>
      <c r="R136" s="117">
        <v>900</v>
      </c>
      <c r="S136" s="118">
        <v>2415298</v>
      </c>
      <c r="T136" s="118">
        <f t="shared" si="4"/>
        <v>2415.2979999999998</v>
      </c>
    </row>
    <row r="137" spans="1:20" x14ac:dyDescent="0.3">
      <c r="A137" s="19">
        <v>142</v>
      </c>
      <c r="B137" s="19" t="s">
        <v>142</v>
      </c>
      <c r="C137" s="19">
        <v>313210</v>
      </c>
      <c r="D137" s="19" t="s">
        <v>57</v>
      </c>
      <c r="E137" s="19">
        <v>73</v>
      </c>
      <c r="F137" s="19" t="s">
        <v>53</v>
      </c>
      <c r="G137" s="19" t="s">
        <v>98</v>
      </c>
      <c r="H137" s="19" t="s">
        <v>476</v>
      </c>
      <c r="I137" s="19" t="s">
        <v>478</v>
      </c>
      <c r="J137" s="19">
        <v>1963</v>
      </c>
      <c r="K137" s="46">
        <v>4600</v>
      </c>
      <c r="L137" s="94">
        <v>4600</v>
      </c>
      <c r="M137" s="28">
        <v>10861</v>
      </c>
      <c r="N137" s="28">
        <v>10861</v>
      </c>
      <c r="O137" s="28">
        <v>0</v>
      </c>
      <c r="P137" s="19" t="s">
        <v>103</v>
      </c>
      <c r="Q137" s="112">
        <v>2016</v>
      </c>
      <c r="R137" s="117">
        <v>1000</v>
      </c>
      <c r="S137" s="118">
        <v>1440707</v>
      </c>
      <c r="T137" s="118">
        <f t="shared" si="4"/>
        <v>1440.7070000000001</v>
      </c>
    </row>
    <row r="138" spans="1:20" x14ac:dyDescent="0.3">
      <c r="A138" s="19">
        <v>159</v>
      </c>
      <c r="B138" s="19" t="s">
        <v>306</v>
      </c>
      <c r="C138" s="19">
        <v>729800</v>
      </c>
      <c r="D138" s="19" t="s">
        <v>647</v>
      </c>
      <c r="E138" s="19">
        <v>86</v>
      </c>
      <c r="F138" s="19" t="s">
        <v>89</v>
      </c>
      <c r="G138" s="19" t="s">
        <v>50</v>
      </c>
      <c r="H138" s="19" t="s">
        <v>476</v>
      </c>
      <c r="I138" s="19" t="s">
        <v>478</v>
      </c>
      <c r="J138" s="19">
        <v>1985</v>
      </c>
      <c r="K138" s="46">
        <v>10000</v>
      </c>
      <c r="L138" s="94">
        <v>10000</v>
      </c>
      <c r="M138" s="28">
        <v>108670.25</v>
      </c>
      <c r="N138" s="28">
        <v>64861.517999999996</v>
      </c>
      <c r="O138" s="28">
        <v>0</v>
      </c>
      <c r="P138" s="19" t="s">
        <v>103</v>
      </c>
      <c r="Q138" s="112">
        <v>2016</v>
      </c>
      <c r="R138" s="117">
        <v>900</v>
      </c>
      <c r="S138" s="118">
        <v>3248294</v>
      </c>
      <c r="T138" s="118">
        <f t="shared" si="4"/>
        <v>3248.2939999999999</v>
      </c>
    </row>
    <row r="139" spans="1:20" x14ac:dyDescent="0.3">
      <c r="A139" s="19">
        <v>207</v>
      </c>
      <c r="B139" s="41" t="s">
        <v>288</v>
      </c>
      <c r="C139" s="41">
        <v>311192</v>
      </c>
      <c r="D139" s="41" t="s">
        <v>57</v>
      </c>
      <c r="E139" s="41">
        <v>73</v>
      </c>
      <c r="F139" s="41" t="s">
        <v>53</v>
      </c>
      <c r="G139" s="41" t="s">
        <v>59</v>
      </c>
      <c r="H139" s="41" t="s">
        <v>476</v>
      </c>
      <c r="I139" s="42" t="s">
        <v>478</v>
      </c>
      <c r="J139" s="41">
        <v>2014</v>
      </c>
      <c r="K139" s="41">
        <v>11000</v>
      </c>
      <c r="L139" s="95">
        <v>5000</v>
      </c>
      <c r="M139" s="41">
        <v>21964.799999999999</v>
      </c>
      <c r="N139" s="41">
        <v>21964.799999999999</v>
      </c>
      <c r="O139" s="41">
        <v>0</v>
      </c>
      <c r="P139" s="41" t="s">
        <v>103</v>
      </c>
      <c r="Q139" s="113">
        <v>2017</v>
      </c>
      <c r="R139" s="117">
        <v>3213</v>
      </c>
      <c r="S139" s="118">
        <v>883673</v>
      </c>
      <c r="T139" s="118">
        <f t="shared" si="4"/>
        <v>883.673</v>
      </c>
    </row>
    <row r="140" spans="1:20" x14ac:dyDescent="0.3">
      <c r="A140" s="19">
        <v>208</v>
      </c>
      <c r="B140" s="41" t="s">
        <v>289</v>
      </c>
      <c r="C140" s="41">
        <v>313210</v>
      </c>
      <c r="D140" s="41" t="s">
        <v>57</v>
      </c>
      <c r="E140" s="41">
        <v>73</v>
      </c>
      <c r="F140" s="41" t="s">
        <v>53</v>
      </c>
      <c r="G140" s="41" t="s">
        <v>98</v>
      </c>
      <c r="H140" s="41" t="s">
        <v>476</v>
      </c>
      <c r="I140" s="42" t="s">
        <v>478</v>
      </c>
      <c r="J140" s="41">
        <v>1963</v>
      </c>
      <c r="K140" s="41">
        <v>3300</v>
      </c>
      <c r="L140" s="95">
        <v>2900</v>
      </c>
      <c r="M140" s="41">
        <v>10939</v>
      </c>
      <c r="N140" s="41">
        <v>10939</v>
      </c>
      <c r="O140" s="41">
        <v>0</v>
      </c>
      <c r="P140" s="41" t="s">
        <v>103</v>
      </c>
      <c r="Q140" s="113">
        <v>2017</v>
      </c>
      <c r="R140" s="117">
        <v>1000</v>
      </c>
      <c r="S140" s="118">
        <v>1348081</v>
      </c>
      <c r="T140" s="118">
        <f t="shared" si="4"/>
        <v>1348.0809999999999</v>
      </c>
    </row>
    <row r="141" spans="1:20" x14ac:dyDescent="0.3">
      <c r="A141" s="19">
        <v>214</v>
      </c>
      <c r="B141" s="41" t="s">
        <v>296</v>
      </c>
      <c r="C141" s="41">
        <v>423590</v>
      </c>
      <c r="D141" s="41" t="s">
        <v>140</v>
      </c>
      <c r="E141" s="41">
        <v>74</v>
      </c>
      <c r="F141" s="41" t="s">
        <v>131</v>
      </c>
      <c r="G141" s="41" t="s">
        <v>59</v>
      </c>
      <c r="H141" s="41" t="s">
        <v>476</v>
      </c>
      <c r="I141" s="42" t="s">
        <v>478</v>
      </c>
      <c r="J141" s="41">
        <v>2003</v>
      </c>
      <c r="K141" s="41">
        <v>4500</v>
      </c>
      <c r="L141" s="95">
        <v>2300</v>
      </c>
      <c r="M141" s="41">
        <v>13530</v>
      </c>
      <c r="N141" s="41">
        <v>13530</v>
      </c>
      <c r="O141" s="41">
        <v>0</v>
      </c>
      <c r="P141" s="41" t="s">
        <v>103</v>
      </c>
      <c r="Q141" s="113">
        <v>2017</v>
      </c>
      <c r="R141" s="117">
        <v>2000</v>
      </c>
      <c r="S141" s="118">
        <v>790930</v>
      </c>
      <c r="T141" s="118">
        <f t="shared" si="4"/>
        <v>790.93</v>
      </c>
    </row>
    <row r="142" spans="1:20" x14ac:dyDescent="0.3">
      <c r="A142" s="19">
        <v>215</v>
      </c>
      <c r="B142" s="41" t="s">
        <v>297</v>
      </c>
      <c r="C142" s="41">
        <v>456150</v>
      </c>
      <c r="D142" s="41" t="s">
        <v>130</v>
      </c>
      <c r="E142" s="41">
        <v>75</v>
      </c>
      <c r="F142" s="41" t="s">
        <v>131</v>
      </c>
      <c r="G142" s="41" t="s">
        <v>59</v>
      </c>
      <c r="H142" s="41" t="s">
        <v>476</v>
      </c>
      <c r="I142" s="42" t="s">
        <v>478</v>
      </c>
      <c r="J142" s="41">
        <v>1983</v>
      </c>
      <c r="K142" s="41">
        <v>12500</v>
      </c>
      <c r="L142" s="95">
        <v>5000</v>
      </c>
      <c r="M142" s="41">
        <v>4131</v>
      </c>
      <c r="N142" s="41">
        <v>4131</v>
      </c>
      <c r="O142" s="41">
        <v>0</v>
      </c>
      <c r="P142" s="41" t="s">
        <v>103</v>
      </c>
      <c r="Q142" s="113">
        <v>2017</v>
      </c>
      <c r="R142" s="117">
        <v>2500</v>
      </c>
      <c r="S142" s="118">
        <v>2327017</v>
      </c>
      <c r="T142" s="118">
        <f t="shared" si="4"/>
        <v>2327.0169999999998</v>
      </c>
    </row>
    <row r="143" spans="1:20" x14ac:dyDescent="0.3">
      <c r="A143" s="19">
        <v>229</v>
      </c>
      <c r="B143" s="41" t="s">
        <v>306</v>
      </c>
      <c r="C143" s="41">
        <v>729800</v>
      </c>
      <c r="D143" s="41" t="s">
        <v>647</v>
      </c>
      <c r="E143" s="41">
        <v>86</v>
      </c>
      <c r="F143" s="41" t="s">
        <v>89</v>
      </c>
      <c r="G143" s="41" t="s">
        <v>50</v>
      </c>
      <c r="H143" s="41" t="s">
        <v>476</v>
      </c>
      <c r="I143" s="42" t="s">
        <v>478</v>
      </c>
      <c r="J143" s="41">
        <v>1985</v>
      </c>
      <c r="K143" s="41">
        <v>10000</v>
      </c>
      <c r="L143" s="95">
        <v>10000</v>
      </c>
      <c r="M143" s="41">
        <v>10050</v>
      </c>
      <c r="N143" s="41">
        <v>10050</v>
      </c>
      <c r="O143" s="41">
        <v>0</v>
      </c>
      <c r="P143" s="41" t="s">
        <v>103</v>
      </c>
      <c r="Q143" s="113">
        <v>2017</v>
      </c>
      <c r="R143" s="117">
        <v>900</v>
      </c>
      <c r="S143" s="118">
        <v>2738258</v>
      </c>
      <c r="T143" s="118">
        <f t="shared" si="4"/>
        <v>2738.2579999999998</v>
      </c>
    </row>
    <row r="144" spans="1:20" x14ac:dyDescent="0.3">
      <c r="A144" s="19">
        <v>285</v>
      </c>
      <c r="B144" s="34" t="s">
        <v>288</v>
      </c>
      <c r="C144" s="34">
        <v>311192</v>
      </c>
      <c r="D144" s="34" t="s">
        <v>57</v>
      </c>
      <c r="E144" s="34">
        <v>73</v>
      </c>
      <c r="F144" s="34" t="s">
        <v>53</v>
      </c>
      <c r="G144" s="34" t="s">
        <v>59</v>
      </c>
      <c r="H144" s="34" t="s">
        <v>476</v>
      </c>
      <c r="I144" s="35" t="s">
        <v>478</v>
      </c>
      <c r="J144" s="39">
        <v>2014</v>
      </c>
      <c r="K144" s="34">
        <v>11000</v>
      </c>
      <c r="L144" s="96">
        <v>5000</v>
      </c>
      <c r="M144" s="36">
        <v>20556.8</v>
      </c>
      <c r="N144" s="38">
        <v>20556.8</v>
      </c>
      <c r="O144" s="38">
        <v>0</v>
      </c>
      <c r="P144" s="34" t="s">
        <v>103</v>
      </c>
      <c r="Q144" s="114">
        <v>2018</v>
      </c>
      <c r="R144" s="117">
        <v>3213</v>
      </c>
      <c r="S144" s="118">
        <v>1228639</v>
      </c>
      <c r="T144" s="118">
        <f t="shared" si="4"/>
        <v>1228.6389999999999</v>
      </c>
    </row>
    <row r="145" spans="1:20" x14ac:dyDescent="0.3">
      <c r="A145" s="19">
        <v>286</v>
      </c>
      <c r="B145" s="34" t="s">
        <v>289</v>
      </c>
      <c r="C145" s="34">
        <v>313210</v>
      </c>
      <c r="D145" s="34" t="s">
        <v>57</v>
      </c>
      <c r="E145" s="34">
        <v>73</v>
      </c>
      <c r="F145" s="34" t="s">
        <v>53</v>
      </c>
      <c r="G145" s="34" t="s">
        <v>98</v>
      </c>
      <c r="H145" s="34" t="s">
        <v>476</v>
      </c>
      <c r="I145" s="35" t="s">
        <v>478</v>
      </c>
      <c r="J145" s="39">
        <v>1963</v>
      </c>
      <c r="K145" s="34">
        <v>3300</v>
      </c>
      <c r="L145" s="96">
        <v>2900</v>
      </c>
      <c r="M145" s="36">
        <v>10664</v>
      </c>
      <c r="N145" s="38">
        <v>10664</v>
      </c>
      <c r="O145" s="38">
        <v>0</v>
      </c>
      <c r="P145" s="34" t="s">
        <v>103</v>
      </c>
      <c r="Q145" s="114">
        <v>2018</v>
      </c>
      <c r="R145" s="117">
        <v>1000</v>
      </c>
      <c r="S145" s="118">
        <v>951051</v>
      </c>
      <c r="T145" s="118">
        <f t="shared" si="4"/>
        <v>951.05100000000004</v>
      </c>
    </row>
    <row r="146" spans="1:20" x14ac:dyDescent="0.3">
      <c r="A146" s="19">
        <v>293</v>
      </c>
      <c r="B146" s="34" t="s">
        <v>296</v>
      </c>
      <c r="C146" s="34">
        <v>423590</v>
      </c>
      <c r="D146" s="34" t="s">
        <v>140</v>
      </c>
      <c r="E146" s="34">
        <v>74</v>
      </c>
      <c r="F146" s="34" t="s">
        <v>131</v>
      </c>
      <c r="G146" s="34" t="s">
        <v>59</v>
      </c>
      <c r="H146" s="34" t="s">
        <v>476</v>
      </c>
      <c r="I146" s="35" t="s">
        <v>478</v>
      </c>
      <c r="J146" s="39">
        <v>2003</v>
      </c>
      <c r="K146" s="34">
        <v>4500</v>
      </c>
      <c r="L146" s="96">
        <v>2300</v>
      </c>
      <c r="M146" s="36">
        <v>13948</v>
      </c>
      <c r="N146" s="38">
        <v>13948</v>
      </c>
      <c r="O146" s="38">
        <v>0</v>
      </c>
      <c r="P146" s="34" t="s">
        <v>103</v>
      </c>
      <c r="Q146" s="114">
        <v>2018</v>
      </c>
      <c r="R146" s="117">
        <v>2000</v>
      </c>
      <c r="S146" s="118">
        <v>717780</v>
      </c>
      <c r="T146" s="118">
        <f t="shared" si="4"/>
        <v>717.78</v>
      </c>
    </row>
    <row r="147" spans="1:20" x14ac:dyDescent="0.3">
      <c r="A147" s="19">
        <v>294</v>
      </c>
      <c r="B147" s="34" t="s">
        <v>297</v>
      </c>
      <c r="C147" s="34">
        <v>456150</v>
      </c>
      <c r="D147" s="34" t="s">
        <v>130</v>
      </c>
      <c r="E147" s="34">
        <v>75</v>
      </c>
      <c r="F147" s="34" t="s">
        <v>131</v>
      </c>
      <c r="G147" s="34" t="s">
        <v>59</v>
      </c>
      <c r="H147" s="34" t="s">
        <v>476</v>
      </c>
      <c r="I147" s="35" t="s">
        <v>478</v>
      </c>
      <c r="J147" s="39">
        <v>1983</v>
      </c>
      <c r="K147" s="34">
        <v>12500</v>
      </c>
      <c r="L147" s="96">
        <v>5000</v>
      </c>
      <c r="M147" s="36">
        <v>2405</v>
      </c>
      <c r="N147" s="38">
        <v>2405</v>
      </c>
      <c r="O147" s="38">
        <v>0</v>
      </c>
      <c r="P147" s="34" t="s">
        <v>103</v>
      </c>
      <c r="Q147" s="114">
        <v>2018</v>
      </c>
      <c r="R147" s="117">
        <v>2500</v>
      </c>
      <c r="S147" s="118">
        <v>2213477</v>
      </c>
      <c r="T147" s="118">
        <f t="shared" si="4"/>
        <v>2213.4769999999999</v>
      </c>
    </row>
    <row r="148" spans="1:20" x14ac:dyDescent="0.3">
      <c r="A148" s="19">
        <v>310</v>
      </c>
      <c r="B148" s="34" t="s">
        <v>306</v>
      </c>
      <c r="C148" s="34">
        <v>729800</v>
      </c>
      <c r="D148" s="34" t="s">
        <v>647</v>
      </c>
      <c r="E148" s="34">
        <v>86</v>
      </c>
      <c r="F148" s="34" t="s">
        <v>89</v>
      </c>
      <c r="G148" s="34" t="s">
        <v>50</v>
      </c>
      <c r="H148" s="34" t="s">
        <v>476</v>
      </c>
      <c r="I148" s="35" t="s">
        <v>478</v>
      </c>
      <c r="J148" s="39">
        <v>1985</v>
      </c>
      <c r="K148" s="34">
        <v>10000</v>
      </c>
      <c r="L148" s="96">
        <v>10000</v>
      </c>
      <c r="M148" s="36">
        <v>10050</v>
      </c>
      <c r="N148" s="38">
        <v>10050</v>
      </c>
      <c r="O148" s="38">
        <v>0</v>
      </c>
      <c r="P148" s="34" t="s">
        <v>103</v>
      </c>
      <c r="Q148" s="114">
        <v>2018</v>
      </c>
      <c r="R148" s="117">
        <v>900</v>
      </c>
      <c r="S148" s="118">
        <v>2967189</v>
      </c>
      <c r="T148" s="118">
        <f t="shared" si="4"/>
        <v>2967.1889999999999</v>
      </c>
    </row>
    <row r="149" spans="1:20" x14ac:dyDescent="0.3">
      <c r="A149" s="226">
        <v>93</v>
      </c>
      <c r="B149" s="226" t="s">
        <v>306</v>
      </c>
      <c r="C149" s="226">
        <v>700890</v>
      </c>
      <c r="D149" s="226" t="s">
        <v>533</v>
      </c>
      <c r="E149" s="226"/>
      <c r="F149" s="226" t="s">
        <v>64</v>
      </c>
      <c r="G149" s="226" t="s">
        <v>98</v>
      </c>
      <c r="H149" s="226" t="s">
        <v>476</v>
      </c>
      <c r="I149" s="226" t="s">
        <v>478</v>
      </c>
      <c r="J149" s="230">
        <v>2018</v>
      </c>
      <c r="K149" s="232">
        <v>1500</v>
      </c>
      <c r="L149" s="235">
        <v>1500</v>
      </c>
      <c r="M149" s="226">
        <v>47.7</v>
      </c>
      <c r="N149">
        <v>47.7</v>
      </c>
      <c r="O149" s="245">
        <v>0</v>
      </c>
      <c r="P149" s="226" t="s">
        <v>451</v>
      </c>
      <c r="Q149" s="246">
        <v>2019</v>
      </c>
      <c r="R149" s="117">
        <v>500</v>
      </c>
      <c r="S149" s="118">
        <v>796001</v>
      </c>
      <c r="T149" s="118">
        <f t="shared" si="4"/>
        <v>796.00099999999998</v>
      </c>
    </row>
    <row r="150" spans="1:20" x14ac:dyDescent="0.3">
      <c r="A150" s="226">
        <v>225</v>
      </c>
      <c r="B150" s="226" t="s">
        <v>618</v>
      </c>
      <c r="C150" s="226">
        <v>874120</v>
      </c>
      <c r="D150" s="226" t="s">
        <v>574</v>
      </c>
      <c r="E150" s="226">
        <v>65</v>
      </c>
      <c r="F150" s="226" t="s">
        <v>33</v>
      </c>
      <c r="G150" s="226" t="s">
        <v>98</v>
      </c>
      <c r="H150" s="226" t="s">
        <v>476</v>
      </c>
      <c r="I150" s="226" t="s">
        <v>478</v>
      </c>
      <c r="J150" s="230">
        <v>2017</v>
      </c>
      <c r="K150" s="232">
        <v>60000</v>
      </c>
      <c r="L150" s="235">
        <v>14000</v>
      </c>
      <c r="M150" s="226">
        <v>113800</v>
      </c>
      <c r="N150" s="226">
        <v>113800</v>
      </c>
      <c r="O150" s="245">
        <v>0</v>
      </c>
      <c r="P150" s="226" t="s">
        <v>451</v>
      </c>
      <c r="Q150" s="246">
        <v>2019</v>
      </c>
      <c r="R150" s="117">
        <v>600</v>
      </c>
      <c r="S150" s="118">
        <v>263456</v>
      </c>
      <c r="T150" s="118">
        <f t="shared" si="4"/>
        <v>263.45600000000002</v>
      </c>
    </row>
    <row r="151" spans="1:20" x14ac:dyDescent="0.3">
      <c r="A151" s="226">
        <v>226</v>
      </c>
      <c r="B151" s="226" t="s">
        <v>619</v>
      </c>
      <c r="C151" s="226">
        <v>874131</v>
      </c>
      <c r="D151" s="226" t="s">
        <v>574</v>
      </c>
      <c r="E151" s="226">
        <v>65</v>
      </c>
      <c r="F151" s="226" t="s">
        <v>33</v>
      </c>
      <c r="G151" s="226" t="s">
        <v>98</v>
      </c>
      <c r="H151" s="226" t="s">
        <v>476</v>
      </c>
      <c r="I151" s="226" t="s">
        <v>478</v>
      </c>
      <c r="J151" s="230">
        <v>2019</v>
      </c>
      <c r="K151" s="232">
        <v>32000</v>
      </c>
      <c r="L151" s="235">
        <v>8500</v>
      </c>
      <c r="M151" s="226">
        <v>35700</v>
      </c>
      <c r="N151" s="226">
        <v>35700</v>
      </c>
      <c r="O151" s="245">
        <v>0</v>
      </c>
      <c r="P151" s="226" t="s">
        <v>451</v>
      </c>
      <c r="Q151" s="246">
        <v>2019</v>
      </c>
      <c r="R151" s="117">
        <v>800</v>
      </c>
      <c r="S151" s="118">
        <v>362213</v>
      </c>
      <c r="T151" s="118">
        <f t="shared" si="4"/>
        <v>362.21300000000002</v>
      </c>
    </row>
    <row r="152" spans="1:20" x14ac:dyDescent="0.3">
      <c r="A152" s="226">
        <v>293</v>
      </c>
      <c r="B152" s="226" t="s">
        <v>649</v>
      </c>
      <c r="C152" s="226">
        <v>729800</v>
      </c>
      <c r="D152" s="226" t="s">
        <v>647</v>
      </c>
      <c r="E152" s="226">
        <v>86</v>
      </c>
      <c r="F152" s="226" t="s">
        <v>89</v>
      </c>
      <c r="G152" s="226" t="s">
        <v>50</v>
      </c>
      <c r="H152" s="226" t="s">
        <v>476</v>
      </c>
      <c r="I152" s="226" t="s">
        <v>478</v>
      </c>
      <c r="J152" s="230">
        <v>2013</v>
      </c>
      <c r="K152" s="232">
        <v>3200</v>
      </c>
      <c r="L152" s="235">
        <v>800</v>
      </c>
      <c r="M152" s="226">
        <v>217.798</v>
      </c>
      <c r="N152" s="226">
        <v>217.798</v>
      </c>
      <c r="O152" s="245">
        <v>0</v>
      </c>
      <c r="P152" s="226" t="s">
        <v>451</v>
      </c>
      <c r="Q152" s="246">
        <v>2019</v>
      </c>
      <c r="R152" s="117">
        <v>900</v>
      </c>
      <c r="S152" s="118">
        <v>2683950</v>
      </c>
      <c r="T152" s="118">
        <f t="shared" si="4"/>
        <v>2683.95</v>
      </c>
    </row>
    <row r="153" spans="1:20" x14ac:dyDescent="0.3">
      <c r="A153" s="226">
        <v>294</v>
      </c>
      <c r="B153" s="226" t="s">
        <v>650</v>
      </c>
      <c r="C153" s="226">
        <v>999999</v>
      </c>
      <c r="D153" s="226" t="s">
        <v>101</v>
      </c>
      <c r="E153" s="226">
        <v>77</v>
      </c>
      <c r="F153" s="226" t="s">
        <v>53</v>
      </c>
      <c r="G153" s="226" t="s">
        <v>50</v>
      </c>
      <c r="H153" s="226" t="s">
        <v>476</v>
      </c>
      <c r="I153" s="226" t="s">
        <v>478</v>
      </c>
      <c r="J153" s="230">
        <v>2019</v>
      </c>
      <c r="K153" s="232">
        <v>1600</v>
      </c>
      <c r="L153" s="235">
        <v>400</v>
      </c>
      <c r="M153" s="226">
        <v>110.256</v>
      </c>
      <c r="N153" s="226">
        <v>110.256</v>
      </c>
      <c r="O153" s="245">
        <v>0</v>
      </c>
      <c r="P153" s="226" t="s">
        <v>451</v>
      </c>
      <c r="Q153" s="246">
        <v>2019</v>
      </c>
      <c r="R153" s="117">
        <v>0</v>
      </c>
      <c r="S153" s="118">
        <v>0</v>
      </c>
      <c r="T153" s="118">
        <f t="shared" si="4"/>
        <v>0</v>
      </c>
    </row>
    <row r="154" spans="1:20" x14ac:dyDescent="0.3">
      <c r="A154" s="226">
        <v>295</v>
      </c>
      <c r="B154" s="226" t="s">
        <v>651</v>
      </c>
      <c r="C154" s="226">
        <v>999999</v>
      </c>
      <c r="D154" s="226" t="s">
        <v>652</v>
      </c>
      <c r="E154" s="226"/>
      <c r="F154" s="226" t="s">
        <v>53</v>
      </c>
      <c r="G154" s="226" t="s">
        <v>50</v>
      </c>
      <c r="H154" s="226" t="s">
        <v>476</v>
      </c>
      <c r="I154" s="226" t="s">
        <v>478</v>
      </c>
      <c r="J154" s="230">
        <v>2014</v>
      </c>
      <c r="K154" s="232">
        <v>3200</v>
      </c>
      <c r="L154" s="235">
        <v>400</v>
      </c>
      <c r="M154" s="226">
        <v>25.657</v>
      </c>
      <c r="N154" s="226">
        <v>25.657</v>
      </c>
      <c r="O154" s="245">
        <v>0</v>
      </c>
      <c r="P154" s="226" t="s">
        <v>451</v>
      </c>
      <c r="Q154" s="246">
        <v>2019</v>
      </c>
      <c r="R154" s="117">
        <v>0</v>
      </c>
      <c r="S154" s="118">
        <v>0</v>
      </c>
      <c r="T154" s="118">
        <f t="shared" si="4"/>
        <v>0</v>
      </c>
    </row>
    <row r="155" spans="1:20" x14ac:dyDescent="0.3">
      <c r="A155" s="226">
        <v>303</v>
      </c>
      <c r="B155" s="226" t="s">
        <v>657</v>
      </c>
      <c r="C155" s="226">
        <v>60560</v>
      </c>
      <c r="D155" s="226" t="s">
        <v>39</v>
      </c>
      <c r="E155" s="226">
        <v>60</v>
      </c>
      <c r="F155" s="226" t="s">
        <v>40</v>
      </c>
      <c r="G155" s="226" t="s">
        <v>55</v>
      </c>
      <c r="H155" s="226" t="s">
        <v>476</v>
      </c>
      <c r="I155" s="226" t="s">
        <v>478</v>
      </c>
      <c r="J155" s="230">
        <v>2018</v>
      </c>
      <c r="K155" s="232">
        <v>22500</v>
      </c>
      <c r="L155" s="235">
        <v>12300</v>
      </c>
      <c r="M155" s="226">
        <v>103372</v>
      </c>
      <c r="N155" s="226">
        <v>103372</v>
      </c>
      <c r="O155" s="245">
        <v>0</v>
      </c>
      <c r="P155" s="226" t="s">
        <v>451</v>
      </c>
      <c r="Q155" s="246">
        <v>2019</v>
      </c>
      <c r="R155" s="117">
        <v>100</v>
      </c>
      <c r="S155" s="118">
        <v>230563</v>
      </c>
      <c r="T155" s="118">
        <f t="shared" si="4"/>
        <v>230.56299999999999</v>
      </c>
    </row>
    <row r="156" spans="1:20" x14ac:dyDescent="0.3">
      <c r="A156" s="226">
        <v>93</v>
      </c>
      <c r="B156" s="226" t="s">
        <v>306</v>
      </c>
      <c r="C156" s="226">
        <v>700890</v>
      </c>
      <c r="D156" s="226" t="s">
        <v>533</v>
      </c>
      <c r="E156" s="226"/>
      <c r="F156" s="226" t="s">
        <v>64</v>
      </c>
      <c r="G156" s="226" t="s">
        <v>98</v>
      </c>
      <c r="H156" s="226" t="s">
        <v>476</v>
      </c>
      <c r="I156" s="226" t="s">
        <v>478</v>
      </c>
      <c r="J156" s="230">
        <v>2018</v>
      </c>
      <c r="K156" s="232">
        <v>1500</v>
      </c>
      <c r="L156" s="235">
        <v>1500</v>
      </c>
      <c r="M156" s="226">
        <v>47.7</v>
      </c>
      <c r="N156" s="226">
        <v>47.7</v>
      </c>
      <c r="O156" s="245">
        <v>0</v>
      </c>
      <c r="P156" s="226" t="s">
        <v>451</v>
      </c>
      <c r="Q156" s="246">
        <v>2020</v>
      </c>
      <c r="R156" s="117">
        <v>500</v>
      </c>
      <c r="S156" s="118">
        <v>840096</v>
      </c>
      <c r="T156" s="118">
        <f t="shared" si="4"/>
        <v>840.096</v>
      </c>
    </row>
    <row r="157" spans="1:20" x14ac:dyDescent="0.3">
      <c r="A157" s="226">
        <v>225</v>
      </c>
      <c r="B157" s="226" t="s">
        <v>618</v>
      </c>
      <c r="C157" s="226">
        <v>874120</v>
      </c>
      <c r="D157" s="226" t="s">
        <v>574</v>
      </c>
      <c r="E157" s="226">
        <v>65</v>
      </c>
      <c r="F157" s="226" t="s">
        <v>33</v>
      </c>
      <c r="G157" s="226" t="s">
        <v>98</v>
      </c>
      <c r="H157" s="226" t="s">
        <v>476</v>
      </c>
      <c r="I157" s="226" t="s">
        <v>478</v>
      </c>
      <c r="J157" s="230">
        <v>2017</v>
      </c>
      <c r="K157" s="232">
        <v>60000</v>
      </c>
      <c r="L157" s="235">
        <v>14000</v>
      </c>
      <c r="M157" s="226">
        <v>113800</v>
      </c>
      <c r="N157" s="226">
        <v>113800</v>
      </c>
      <c r="O157" s="245">
        <v>0</v>
      </c>
      <c r="P157" s="226" t="s">
        <v>451</v>
      </c>
      <c r="Q157" s="246">
        <v>2020</v>
      </c>
      <c r="R157" s="117">
        <v>600</v>
      </c>
      <c r="S157" s="118">
        <v>239280</v>
      </c>
      <c r="T157" s="118">
        <f t="shared" si="4"/>
        <v>239.28</v>
      </c>
    </row>
    <row r="158" spans="1:20" x14ac:dyDescent="0.3">
      <c r="A158" s="226">
        <v>226</v>
      </c>
      <c r="B158" s="226" t="s">
        <v>619</v>
      </c>
      <c r="C158" s="226">
        <v>874131</v>
      </c>
      <c r="D158" s="226" t="s">
        <v>574</v>
      </c>
      <c r="E158" s="226">
        <v>65</v>
      </c>
      <c r="F158" s="226" t="s">
        <v>33</v>
      </c>
      <c r="G158" s="226" t="s">
        <v>98</v>
      </c>
      <c r="H158" s="226" t="s">
        <v>476</v>
      </c>
      <c r="I158" s="226" t="s">
        <v>478</v>
      </c>
      <c r="J158" s="230">
        <v>2019</v>
      </c>
      <c r="K158" s="232">
        <v>32000</v>
      </c>
      <c r="L158" s="235">
        <v>8500</v>
      </c>
      <c r="M158" s="226">
        <v>35700</v>
      </c>
      <c r="N158" s="226">
        <v>35700</v>
      </c>
      <c r="O158" s="245">
        <v>0</v>
      </c>
      <c r="P158" s="226" t="s">
        <v>451</v>
      </c>
      <c r="Q158" s="246">
        <v>2020</v>
      </c>
      <c r="R158" s="117">
        <v>800</v>
      </c>
      <c r="S158" s="118">
        <v>129793</v>
      </c>
      <c r="T158" s="118">
        <f t="shared" si="4"/>
        <v>129.79300000000001</v>
      </c>
    </row>
    <row r="159" spans="1:20" x14ac:dyDescent="0.3">
      <c r="A159" s="226">
        <v>292</v>
      </c>
      <c r="B159" s="226" t="s">
        <v>802</v>
      </c>
      <c r="C159" s="226">
        <v>710600</v>
      </c>
      <c r="D159" s="226" t="s">
        <v>647</v>
      </c>
      <c r="E159" s="226">
        <v>86</v>
      </c>
      <c r="F159" s="226" t="s">
        <v>89</v>
      </c>
      <c r="G159" s="226" t="s">
        <v>50</v>
      </c>
      <c r="H159" s="226" t="s">
        <v>476</v>
      </c>
      <c r="I159" s="226" t="s">
        <v>478</v>
      </c>
      <c r="J159" s="230">
        <v>2021</v>
      </c>
      <c r="K159" s="232">
        <v>1600</v>
      </c>
      <c r="L159" s="235">
        <v>400</v>
      </c>
      <c r="M159" s="226">
        <v>349.375</v>
      </c>
      <c r="N159" s="226">
        <v>349.375</v>
      </c>
      <c r="O159" s="245">
        <v>0</v>
      </c>
      <c r="P159" s="226" t="s">
        <v>451</v>
      </c>
      <c r="Q159" s="246">
        <v>2020</v>
      </c>
      <c r="R159" s="117">
        <v>600</v>
      </c>
      <c r="S159" s="118">
        <v>734668</v>
      </c>
      <c r="T159" s="118">
        <f t="shared" si="4"/>
        <v>734.66800000000001</v>
      </c>
    </row>
    <row r="160" spans="1:20" x14ac:dyDescent="0.3">
      <c r="A160" s="226">
        <v>293</v>
      </c>
      <c r="B160" s="226" t="s">
        <v>649</v>
      </c>
      <c r="C160" s="226">
        <v>729800</v>
      </c>
      <c r="D160" s="226" t="s">
        <v>647</v>
      </c>
      <c r="E160" s="226">
        <v>86</v>
      </c>
      <c r="F160" s="226" t="s">
        <v>89</v>
      </c>
      <c r="G160" s="226" t="s">
        <v>50</v>
      </c>
      <c r="H160" s="226" t="s">
        <v>476</v>
      </c>
      <c r="I160" s="226" t="s">
        <v>478</v>
      </c>
      <c r="J160" s="230">
        <v>2013</v>
      </c>
      <c r="K160" s="232">
        <v>3200</v>
      </c>
      <c r="L160" s="235">
        <v>800</v>
      </c>
      <c r="M160" s="226">
        <v>217.798</v>
      </c>
      <c r="N160" s="226">
        <v>217.798</v>
      </c>
      <c r="O160" s="245">
        <v>0</v>
      </c>
      <c r="P160" s="226" t="s">
        <v>451</v>
      </c>
      <c r="Q160" s="246">
        <v>2020</v>
      </c>
      <c r="R160" s="117">
        <v>900</v>
      </c>
      <c r="S160" s="118">
        <v>2589442</v>
      </c>
      <c r="T160" s="118">
        <f t="shared" si="4"/>
        <v>2589.442</v>
      </c>
    </row>
    <row r="161" spans="1:20" x14ac:dyDescent="0.3">
      <c r="A161" s="226">
        <v>294</v>
      </c>
      <c r="B161" s="226" t="s">
        <v>650</v>
      </c>
      <c r="C161" s="226">
        <v>999999</v>
      </c>
      <c r="D161" s="226" t="s">
        <v>101</v>
      </c>
      <c r="E161" s="226">
        <v>77</v>
      </c>
      <c r="F161" s="226" t="s">
        <v>53</v>
      </c>
      <c r="G161" s="226" t="s">
        <v>50</v>
      </c>
      <c r="H161" s="226" t="s">
        <v>476</v>
      </c>
      <c r="I161" s="226" t="s">
        <v>478</v>
      </c>
      <c r="J161" s="230">
        <v>2019</v>
      </c>
      <c r="K161" s="232">
        <v>1600</v>
      </c>
      <c r="L161" s="235">
        <v>400</v>
      </c>
      <c r="M161" s="226">
        <v>110.256</v>
      </c>
      <c r="N161" s="226">
        <v>110.256</v>
      </c>
      <c r="O161" s="245">
        <v>0</v>
      </c>
      <c r="P161" s="226" t="s">
        <v>451</v>
      </c>
      <c r="Q161" s="246">
        <v>2020</v>
      </c>
      <c r="R161" s="117">
        <v>0</v>
      </c>
      <c r="S161" s="118">
        <v>0</v>
      </c>
      <c r="T161" s="118">
        <f t="shared" si="4"/>
        <v>0</v>
      </c>
    </row>
    <row r="162" spans="1:20" x14ac:dyDescent="0.3">
      <c r="A162" s="226">
        <v>295</v>
      </c>
      <c r="B162" s="226" t="s">
        <v>651</v>
      </c>
      <c r="C162" s="226">
        <v>999999</v>
      </c>
      <c r="D162" s="226" t="s">
        <v>652</v>
      </c>
      <c r="E162" s="226"/>
      <c r="F162" s="226" t="s">
        <v>53</v>
      </c>
      <c r="G162" s="226" t="s">
        <v>50</v>
      </c>
      <c r="H162" s="226" t="s">
        <v>476</v>
      </c>
      <c r="I162" s="226" t="s">
        <v>478</v>
      </c>
      <c r="J162" s="230">
        <v>2014</v>
      </c>
      <c r="K162" s="232">
        <v>3200</v>
      </c>
      <c r="L162" s="235">
        <v>400</v>
      </c>
      <c r="M162" s="226">
        <v>25.657</v>
      </c>
      <c r="N162" s="226">
        <v>25.657</v>
      </c>
      <c r="O162" s="245">
        <v>0</v>
      </c>
      <c r="P162" s="226" t="s">
        <v>451</v>
      </c>
      <c r="Q162" s="246">
        <v>2020</v>
      </c>
      <c r="R162" s="117">
        <v>0</v>
      </c>
      <c r="S162" s="118">
        <v>0</v>
      </c>
      <c r="T162" s="118">
        <f t="shared" si="4"/>
        <v>0</v>
      </c>
    </row>
    <row r="163" spans="1:20" x14ac:dyDescent="0.3">
      <c r="A163" s="226">
        <v>303</v>
      </c>
      <c r="B163" s="226" t="s">
        <v>657</v>
      </c>
      <c r="C163" s="226">
        <v>60560</v>
      </c>
      <c r="D163" s="226" t="s">
        <v>39</v>
      </c>
      <c r="E163" s="226">
        <v>60</v>
      </c>
      <c r="F163" s="226" t="s">
        <v>40</v>
      </c>
      <c r="G163" s="226" t="s">
        <v>55</v>
      </c>
      <c r="H163" s="226" t="s">
        <v>476</v>
      </c>
      <c r="I163" s="226" t="s">
        <v>478</v>
      </c>
      <c r="J163" s="230">
        <v>2018</v>
      </c>
      <c r="K163" s="232">
        <v>22500</v>
      </c>
      <c r="L163" s="235">
        <v>12300</v>
      </c>
      <c r="M163" s="226">
        <v>103372</v>
      </c>
      <c r="N163" s="226">
        <v>103372</v>
      </c>
      <c r="O163" s="245">
        <v>0</v>
      </c>
      <c r="P163" s="226" t="s">
        <v>451</v>
      </c>
      <c r="Q163" s="246">
        <v>2020</v>
      </c>
      <c r="R163" s="117">
        <v>100</v>
      </c>
      <c r="S163" s="118">
        <v>206040</v>
      </c>
      <c r="T163" s="118">
        <f t="shared" si="4"/>
        <v>206.04</v>
      </c>
    </row>
    <row r="164" spans="1:20" x14ac:dyDescent="0.3">
      <c r="A164" s="226">
        <v>93</v>
      </c>
      <c r="B164" s="226" t="s">
        <v>306</v>
      </c>
      <c r="C164" s="226">
        <v>700890</v>
      </c>
      <c r="D164" s="226" t="s">
        <v>533</v>
      </c>
      <c r="E164" s="226"/>
      <c r="F164" s="226" t="s">
        <v>64</v>
      </c>
      <c r="G164" s="226" t="s">
        <v>98</v>
      </c>
      <c r="H164" s="226" t="s">
        <v>476</v>
      </c>
      <c r="I164" s="226" t="s">
        <v>478</v>
      </c>
      <c r="J164" s="230">
        <v>2018</v>
      </c>
      <c r="K164" s="232">
        <v>1500</v>
      </c>
      <c r="L164" s="235">
        <v>1500</v>
      </c>
      <c r="M164" s="226">
        <v>47.7</v>
      </c>
      <c r="N164" s="226">
        <v>47.7</v>
      </c>
      <c r="O164" s="245">
        <v>0</v>
      </c>
      <c r="P164" s="226" t="s">
        <v>451</v>
      </c>
      <c r="Q164" s="246">
        <v>2021</v>
      </c>
      <c r="R164" s="117">
        <v>500</v>
      </c>
      <c r="S164" s="118">
        <v>840096</v>
      </c>
      <c r="T164" s="118">
        <f t="shared" si="4"/>
        <v>840.096</v>
      </c>
    </row>
    <row r="165" spans="1:20" x14ac:dyDescent="0.3">
      <c r="A165" s="226">
        <v>225</v>
      </c>
      <c r="B165" s="226" t="s">
        <v>618</v>
      </c>
      <c r="C165" s="226">
        <v>874120</v>
      </c>
      <c r="D165" s="226" t="s">
        <v>574</v>
      </c>
      <c r="E165" s="226">
        <v>65</v>
      </c>
      <c r="F165" s="226" t="s">
        <v>33</v>
      </c>
      <c r="G165" s="226" t="s">
        <v>98</v>
      </c>
      <c r="H165" s="226" t="s">
        <v>476</v>
      </c>
      <c r="I165" s="226" t="s">
        <v>478</v>
      </c>
      <c r="J165" s="230">
        <v>2017</v>
      </c>
      <c r="K165" s="232">
        <v>60000</v>
      </c>
      <c r="L165" s="235">
        <v>14000</v>
      </c>
      <c r="M165" s="226">
        <v>113800</v>
      </c>
      <c r="N165" s="226">
        <v>113800</v>
      </c>
      <c r="O165" s="245">
        <v>0</v>
      </c>
      <c r="P165" s="226" t="s">
        <v>451</v>
      </c>
      <c r="Q165" s="246">
        <v>2021</v>
      </c>
      <c r="R165" s="117">
        <v>600</v>
      </c>
      <c r="S165" s="118">
        <v>239280</v>
      </c>
      <c r="T165" s="118">
        <f t="shared" si="4"/>
        <v>239.28</v>
      </c>
    </row>
    <row r="166" spans="1:20" x14ac:dyDescent="0.3">
      <c r="A166" s="226">
        <v>226</v>
      </c>
      <c r="B166" s="226" t="s">
        <v>619</v>
      </c>
      <c r="C166" s="226">
        <v>874131</v>
      </c>
      <c r="D166" s="226" t="s">
        <v>574</v>
      </c>
      <c r="E166" s="226">
        <v>65</v>
      </c>
      <c r="F166" s="226" t="s">
        <v>33</v>
      </c>
      <c r="G166" s="226" t="s">
        <v>98</v>
      </c>
      <c r="H166" s="226" t="s">
        <v>476</v>
      </c>
      <c r="I166" s="226" t="s">
        <v>478</v>
      </c>
      <c r="J166" s="230">
        <v>2019</v>
      </c>
      <c r="K166" s="232">
        <v>32000</v>
      </c>
      <c r="L166" s="235">
        <v>8500</v>
      </c>
      <c r="M166" s="226">
        <v>35700</v>
      </c>
      <c r="N166" s="226">
        <v>35700</v>
      </c>
      <c r="O166" s="245">
        <v>0</v>
      </c>
      <c r="P166" s="226" t="s">
        <v>451</v>
      </c>
      <c r="Q166" s="246">
        <v>2021</v>
      </c>
      <c r="R166" s="117">
        <v>800</v>
      </c>
      <c r="S166" s="118">
        <v>129793</v>
      </c>
      <c r="T166" s="118">
        <f t="shared" si="4"/>
        <v>129.79300000000001</v>
      </c>
    </row>
    <row r="167" spans="1:20" x14ac:dyDescent="0.3">
      <c r="A167" s="226">
        <v>292</v>
      </c>
      <c r="B167" s="226" t="s">
        <v>802</v>
      </c>
      <c r="C167" s="226">
        <v>710600</v>
      </c>
      <c r="D167" s="226" t="s">
        <v>647</v>
      </c>
      <c r="E167" s="226">
        <v>86</v>
      </c>
      <c r="F167" s="226" t="s">
        <v>89</v>
      </c>
      <c r="G167" s="226" t="s">
        <v>50</v>
      </c>
      <c r="H167" s="226" t="s">
        <v>476</v>
      </c>
      <c r="I167" s="226" t="s">
        <v>478</v>
      </c>
      <c r="J167" s="230">
        <v>2021</v>
      </c>
      <c r="K167" s="232">
        <v>1600</v>
      </c>
      <c r="L167" s="235">
        <v>400</v>
      </c>
      <c r="M167" s="226">
        <v>349.375</v>
      </c>
      <c r="N167" s="226">
        <v>349.375</v>
      </c>
      <c r="O167" s="245">
        <v>0</v>
      </c>
      <c r="P167" s="226" t="s">
        <v>451</v>
      </c>
      <c r="Q167" s="246">
        <v>2021</v>
      </c>
      <c r="R167" s="117">
        <v>600</v>
      </c>
      <c r="S167" s="118">
        <v>734668</v>
      </c>
      <c r="T167" s="118">
        <f t="shared" si="4"/>
        <v>734.66800000000001</v>
      </c>
    </row>
    <row r="168" spans="1:20" x14ac:dyDescent="0.3">
      <c r="A168" s="226">
        <v>293</v>
      </c>
      <c r="B168" s="226" t="s">
        <v>649</v>
      </c>
      <c r="C168" s="226">
        <v>729800</v>
      </c>
      <c r="D168" s="226" t="s">
        <v>647</v>
      </c>
      <c r="E168" s="226">
        <v>86</v>
      </c>
      <c r="F168" s="226" t="s">
        <v>89</v>
      </c>
      <c r="G168" s="226" t="s">
        <v>50</v>
      </c>
      <c r="H168" s="226" t="s">
        <v>476</v>
      </c>
      <c r="I168" s="226" t="s">
        <v>478</v>
      </c>
      <c r="J168" s="230">
        <v>2013</v>
      </c>
      <c r="K168" s="232">
        <v>3200</v>
      </c>
      <c r="L168" s="235">
        <v>800</v>
      </c>
      <c r="M168" s="226">
        <v>217.798</v>
      </c>
      <c r="N168" s="226">
        <v>217.798</v>
      </c>
      <c r="O168" s="245">
        <v>0</v>
      </c>
      <c r="P168" s="226" t="s">
        <v>451</v>
      </c>
      <c r="Q168" s="246">
        <v>2021</v>
      </c>
      <c r="R168" s="117">
        <v>900</v>
      </c>
      <c r="S168" s="118">
        <v>2589442</v>
      </c>
      <c r="T168" s="118">
        <f t="shared" si="4"/>
        <v>2589.442</v>
      </c>
    </row>
    <row r="169" spans="1:20" x14ac:dyDescent="0.3">
      <c r="A169" s="226">
        <v>294</v>
      </c>
      <c r="B169" s="226" t="s">
        <v>650</v>
      </c>
      <c r="C169" s="226">
        <v>999999</v>
      </c>
      <c r="D169" s="226" t="s">
        <v>101</v>
      </c>
      <c r="E169" s="226">
        <v>77</v>
      </c>
      <c r="F169" s="226" t="s">
        <v>53</v>
      </c>
      <c r="G169" s="226" t="s">
        <v>50</v>
      </c>
      <c r="H169" s="226" t="s">
        <v>476</v>
      </c>
      <c r="I169" s="226" t="s">
        <v>478</v>
      </c>
      <c r="J169" s="230">
        <v>2019</v>
      </c>
      <c r="K169" s="232">
        <v>1600</v>
      </c>
      <c r="L169" s="235">
        <v>400</v>
      </c>
      <c r="M169" s="226">
        <v>110.256</v>
      </c>
      <c r="N169" s="226">
        <v>110.256</v>
      </c>
      <c r="O169" s="245">
        <v>0</v>
      </c>
      <c r="P169" s="226" t="s">
        <v>451</v>
      </c>
      <c r="Q169" s="246">
        <v>2021</v>
      </c>
      <c r="R169" s="117">
        <v>0</v>
      </c>
      <c r="S169" s="118">
        <v>0</v>
      </c>
      <c r="T169" s="118">
        <f t="shared" si="4"/>
        <v>0</v>
      </c>
    </row>
    <row r="170" spans="1:20" x14ac:dyDescent="0.3">
      <c r="A170" s="226">
        <v>295</v>
      </c>
      <c r="B170" s="226" t="s">
        <v>651</v>
      </c>
      <c r="C170" s="226">
        <v>999999</v>
      </c>
      <c r="D170" s="226" t="s">
        <v>652</v>
      </c>
      <c r="E170" s="226"/>
      <c r="F170" s="226" t="s">
        <v>53</v>
      </c>
      <c r="G170" s="226" t="s">
        <v>50</v>
      </c>
      <c r="H170" s="226" t="s">
        <v>476</v>
      </c>
      <c r="I170" s="226" t="s">
        <v>478</v>
      </c>
      <c r="J170" s="230">
        <v>2014</v>
      </c>
      <c r="K170" s="232">
        <v>3200</v>
      </c>
      <c r="L170" s="235">
        <v>400</v>
      </c>
      <c r="M170" s="226">
        <v>25.657</v>
      </c>
      <c r="N170" s="226">
        <v>25.657</v>
      </c>
      <c r="O170" s="245">
        <v>0</v>
      </c>
      <c r="P170" s="226" t="s">
        <v>451</v>
      </c>
      <c r="Q170" s="246">
        <v>2021</v>
      </c>
      <c r="R170" s="117">
        <v>0</v>
      </c>
      <c r="S170" s="118">
        <v>0</v>
      </c>
      <c r="T170" s="118">
        <f t="shared" si="4"/>
        <v>0</v>
      </c>
    </row>
    <row r="171" spans="1:20" x14ac:dyDescent="0.3">
      <c r="A171" s="226">
        <v>303</v>
      </c>
      <c r="B171" s="226" t="s">
        <v>657</v>
      </c>
      <c r="C171" s="226">
        <v>60560</v>
      </c>
      <c r="D171" s="226" t="s">
        <v>39</v>
      </c>
      <c r="E171" s="226">
        <v>60</v>
      </c>
      <c r="F171" s="226" t="s">
        <v>40</v>
      </c>
      <c r="G171" s="226" t="s">
        <v>55</v>
      </c>
      <c r="H171" s="226" t="s">
        <v>476</v>
      </c>
      <c r="I171" s="226" t="s">
        <v>478</v>
      </c>
      <c r="J171" s="230">
        <v>2018</v>
      </c>
      <c r="K171" s="232">
        <v>22500</v>
      </c>
      <c r="L171" s="235">
        <v>12300</v>
      </c>
      <c r="M171" s="226">
        <v>103372</v>
      </c>
      <c r="N171" s="226">
        <v>103372</v>
      </c>
      <c r="O171" s="245">
        <v>0</v>
      </c>
      <c r="P171" s="226" t="s">
        <v>451</v>
      </c>
      <c r="Q171" s="246">
        <v>2021</v>
      </c>
      <c r="R171" s="117">
        <v>100</v>
      </c>
      <c r="S171" s="118">
        <v>206040</v>
      </c>
      <c r="T171" s="118">
        <f t="shared" si="4"/>
        <v>206.04</v>
      </c>
    </row>
    <row r="172" spans="1:20" x14ac:dyDescent="0.3">
      <c r="A172" s="226">
        <v>292</v>
      </c>
      <c r="B172" s="226" t="s">
        <v>802</v>
      </c>
      <c r="C172" s="226">
        <v>710600</v>
      </c>
      <c r="D172" s="226" t="s">
        <v>647</v>
      </c>
      <c r="E172" s="226">
        <v>86</v>
      </c>
      <c r="F172" s="226" t="s">
        <v>89</v>
      </c>
      <c r="G172" s="226" t="s">
        <v>50</v>
      </c>
      <c r="H172" s="226" t="s">
        <v>476</v>
      </c>
      <c r="I172" s="226" t="s">
        <v>478</v>
      </c>
      <c r="J172" s="226">
        <v>2021</v>
      </c>
      <c r="K172" s="226">
        <v>1600</v>
      </c>
      <c r="L172" s="226">
        <v>400</v>
      </c>
      <c r="M172" s="226">
        <v>349.375</v>
      </c>
      <c r="N172" s="226">
        <v>349.375</v>
      </c>
      <c r="O172" s="226">
        <v>0</v>
      </c>
      <c r="P172" s="226" t="s">
        <v>451</v>
      </c>
      <c r="Q172" s="246">
        <v>2021</v>
      </c>
      <c r="R172" s="248">
        <v>600</v>
      </c>
      <c r="S172" s="250">
        <v>734668</v>
      </c>
      <c r="T172" s="250">
        <v>734.66800000000001</v>
      </c>
    </row>
    <row r="173" spans="1:20" x14ac:dyDescent="0.3">
      <c r="A173" s="19">
        <v>18</v>
      </c>
      <c r="B173" s="21" t="s">
        <v>296</v>
      </c>
      <c r="C173" s="21">
        <v>423590</v>
      </c>
      <c r="D173" s="21" t="s">
        <v>140</v>
      </c>
      <c r="E173" s="21">
        <v>74</v>
      </c>
      <c r="F173" s="21" t="s">
        <v>131</v>
      </c>
      <c r="G173" s="21" t="s">
        <v>59</v>
      </c>
      <c r="H173" s="21" t="s">
        <v>476</v>
      </c>
      <c r="I173" s="21" t="s">
        <v>70</v>
      </c>
      <c r="J173" s="21">
        <v>2003</v>
      </c>
      <c r="K173" s="44">
        <v>4500</v>
      </c>
      <c r="L173" s="92">
        <v>2800</v>
      </c>
      <c r="M173" s="26">
        <v>13600</v>
      </c>
      <c r="N173" s="26">
        <v>13600</v>
      </c>
      <c r="O173" s="26">
        <v>0</v>
      </c>
      <c r="P173" s="21" t="s">
        <v>103</v>
      </c>
      <c r="Q173" s="110">
        <v>2014</v>
      </c>
      <c r="R173" s="117">
        <v>2000</v>
      </c>
      <c r="S173" s="118">
        <v>471759</v>
      </c>
      <c r="T173" s="118">
        <f t="shared" ref="T173:T204" si="5">+S173/1000</f>
        <v>471.75900000000001</v>
      </c>
    </row>
    <row r="174" spans="1:20" x14ac:dyDescent="0.3">
      <c r="A174" s="19">
        <v>19</v>
      </c>
      <c r="B174" s="21" t="s">
        <v>297</v>
      </c>
      <c r="C174" s="21">
        <v>456150</v>
      </c>
      <c r="D174" s="21" t="s">
        <v>130</v>
      </c>
      <c r="E174" s="21">
        <v>75</v>
      </c>
      <c r="F174" s="21" t="s">
        <v>131</v>
      </c>
      <c r="G174" s="21" t="s">
        <v>59</v>
      </c>
      <c r="H174" s="21" t="s">
        <v>476</v>
      </c>
      <c r="I174" s="21" t="s">
        <v>70</v>
      </c>
      <c r="J174" s="21">
        <v>1983</v>
      </c>
      <c r="K174" s="44">
        <v>12500</v>
      </c>
      <c r="L174" s="92">
        <v>5000</v>
      </c>
      <c r="M174" s="26">
        <v>2825</v>
      </c>
      <c r="N174" s="26">
        <v>2825</v>
      </c>
      <c r="O174" s="26">
        <v>0</v>
      </c>
      <c r="P174" s="21" t="s">
        <v>103</v>
      </c>
      <c r="Q174" s="110">
        <v>2014</v>
      </c>
      <c r="R174" s="117">
        <v>3000</v>
      </c>
      <c r="S174" s="118">
        <v>2899395</v>
      </c>
      <c r="T174" s="118">
        <f t="shared" si="5"/>
        <v>2899.395</v>
      </c>
    </row>
    <row r="175" spans="1:20" x14ac:dyDescent="0.3">
      <c r="A175" s="19">
        <v>81</v>
      </c>
      <c r="B175" s="23" t="s">
        <v>296</v>
      </c>
      <c r="C175" s="23">
        <v>423590</v>
      </c>
      <c r="D175" s="23" t="s">
        <v>140</v>
      </c>
      <c r="E175" s="23">
        <v>74</v>
      </c>
      <c r="F175" s="23" t="s">
        <v>131</v>
      </c>
      <c r="G175" s="23" t="s">
        <v>59</v>
      </c>
      <c r="H175" s="23" t="s">
        <v>476</v>
      </c>
      <c r="I175" s="23" t="s">
        <v>70</v>
      </c>
      <c r="J175" s="23">
        <v>2003</v>
      </c>
      <c r="K175" s="45">
        <v>4500</v>
      </c>
      <c r="L175" s="93">
        <v>2800</v>
      </c>
      <c r="M175" s="27">
        <v>13500</v>
      </c>
      <c r="N175" s="27">
        <v>13500</v>
      </c>
      <c r="O175" s="27">
        <v>0</v>
      </c>
      <c r="P175" s="23" t="s">
        <v>103</v>
      </c>
      <c r="Q175" s="111">
        <v>2015</v>
      </c>
      <c r="R175" s="117">
        <v>2000</v>
      </c>
      <c r="S175" s="118">
        <v>549538</v>
      </c>
      <c r="T175" s="118">
        <f t="shared" si="5"/>
        <v>549.53800000000001</v>
      </c>
    </row>
    <row r="176" spans="1:20" x14ac:dyDescent="0.3">
      <c r="A176" s="19">
        <v>82</v>
      </c>
      <c r="B176" s="23" t="s">
        <v>297</v>
      </c>
      <c r="C176" s="23">
        <v>456150</v>
      </c>
      <c r="D176" s="23" t="s">
        <v>130</v>
      </c>
      <c r="E176" s="23">
        <v>75</v>
      </c>
      <c r="F176" s="23" t="s">
        <v>131</v>
      </c>
      <c r="G176" s="23" t="s">
        <v>59</v>
      </c>
      <c r="H176" s="23" t="s">
        <v>476</v>
      </c>
      <c r="I176" s="23" t="s">
        <v>70</v>
      </c>
      <c r="J176" s="23">
        <v>1983</v>
      </c>
      <c r="K176" s="45">
        <v>12500</v>
      </c>
      <c r="L176" s="93">
        <v>5000</v>
      </c>
      <c r="M176" s="27">
        <v>2619</v>
      </c>
      <c r="N176" s="27">
        <v>2619</v>
      </c>
      <c r="O176" s="27">
        <v>0</v>
      </c>
      <c r="P176" s="23" t="s">
        <v>134</v>
      </c>
      <c r="Q176" s="111">
        <v>2015</v>
      </c>
      <c r="R176" s="117">
        <v>3000</v>
      </c>
      <c r="S176" s="118">
        <v>2537454</v>
      </c>
      <c r="T176" s="118">
        <f t="shared" si="5"/>
        <v>2537.4540000000002</v>
      </c>
    </row>
    <row r="177" spans="1:20" x14ac:dyDescent="0.3">
      <c r="A177" s="19">
        <v>145</v>
      </c>
      <c r="B177" s="19" t="s">
        <v>296</v>
      </c>
      <c r="C177" s="19">
        <v>423590</v>
      </c>
      <c r="D177" s="19" t="s">
        <v>140</v>
      </c>
      <c r="E177" s="19">
        <v>74</v>
      </c>
      <c r="F177" s="19" t="s">
        <v>131</v>
      </c>
      <c r="G177" s="19" t="s">
        <v>59</v>
      </c>
      <c r="H177" s="19" t="s">
        <v>476</v>
      </c>
      <c r="I177" s="19" t="s">
        <v>70</v>
      </c>
      <c r="J177" s="19">
        <v>2003</v>
      </c>
      <c r="K177" s="46">
        <v>4500</v>
      </c>
      <c r="L177" s="94">
        <v>2800</v>
      </c>
      <c r="M177" s="28">
        <v>13560</v>
      </c>
      <c r="N177" s="28">
        <v>13560</v>
      </c>
      <c r="O177" s="28">
        <v>0</v>
      </c>
      <c r="P177" s="19" t="s">
        <v>103</v>
      </c>
      <c r="Q177" s="112">
        <v>2016</v>
      </c>
      <c r="R177" s="117">
        <v>2000</v>
      </c>
      <c r="S177" s="118">
        <v>600290</v>
      </c>
      <c r="T177" s="118">
        <f t="shared" si="5"/>
        <v>600.29</v>
      </c>
    </row>
    <row r="178" spans="1:20" x14ac:dyDescent="0.3">
      <c r="A178" s="19">
        <v>146</v>
      </c>
      <c r="B178" s="19" t="s">
        <v>297</v>
      </c>
      <c r="C178" s="19">
        <v>456150</v>
      </c>
      <c r="D178" s="19" t="s">
        <v>130</v>
      </c>
      <c r="E178" s="19">
        <v>75</v>
      </c>
      <c r="F178" s="19" t="s">
        <v>131</v>
      </c>
      <c r="G178" s="19" t="s">
        <v>59</v>
      </c>
      <c r="H178" s="19" t="s">
        <v>476</v>
      </c>
      <c r="I178" s="19" t="s">
        <v>70</v>
      </c>
      <c r="J178" s="19">
        <v>1983</v>
      </c>
      <c r="K178" s="46">
        <v>12500</v>
      </c>
      <c r="L178" s="94">
        <v>5000</v>
      </c>
      <c r="M178" s="28">
        <v>2751</v>
      </c>
      <c r="N178" s="28">
        <v>2751</v>
      </c>
      <c r="O178" s="28">
        <v>0</v>
      </c>
      <c r="P178" s="19" t="s">
        <v>103</v>
      </c>
      <c r="Q178" s="112">
        <v>2016</v>
      </c>
      <c r="R178" s="117">
        <v>2500</v>
      </c>
      <c r="S178" s="118">
        <v>2623451</v>
      </c>
      <c r="T178" s="118">
        <f t="shared" si="5"/>
        <v>2623.451</v>
      </c>
    </row>
    <row r="179" spans="1:20" x14ac:dyDescent="0.3">
      <c r="A179" s="226">
        <v>1</v>
      </c>
      <c r="B179" s="226" t="s">
        <v>475</v>
      </c>
      <c r="C179" s="226">
        <v>311192</v>
      </c>
      <c r="D179" s="226" t="s">
        <v>57</v>
      </c>
      <c r="E179" s="226">
        <v>73</v>
      </c>
      <c r="F179" s="226" t="s">
        <v>53</v>
      </c>
      <c r="G179" s="226" t="s">
        <v>59</v>
      </c>
      <c r="H179" s="226" t="s">
        <v>476</v>
      </c>
      <c r="I179" s="226" t="s">
        <v>70</v>
      </c>
      <c r="J179" s="230">
        <v>2015</v>
      </c>
      <c r="K179" s="232">
        <v>11000</v>
      </c>
      <c r="L179" s="235">
        <v>5000</v>
      </c>
      <c r="M179" s="226">
        <v>6540</v>
      </c>
      <c r="N179" s="226">
        <v>6540</v>
      </c>
      <c r="O179" s="245">
        <v>0</v>
      </c>
      <c r="P179" s="245" t="s">
        <v>451</v>
      </c>
      <c r="Q179" s="247">
        <v>2019</v>
      </c>
      <c r="R179" s="117">
        <v>3213</v>
      </c>
      <c r="S179" s="118">
        <v>2235931</v>
      </c>
      <c r="T179" s="118">
        <f t="shared" si="5"/>
        <v>2235.931</v>
      </c>
    </row>
    <row r="180" spans="1:20" x14ac:dyDescent="0.3">
      <c r="A180" s="226">
        <v>5</v>
      </c>
      <c r="B180" s="226" t="s">
        <v>480</v>
      </c>
      <c r="C180" s="226">
        <v>303010</v>
      </c>
      <c r="D180" s="226" t="s">
        <v>52</v>
      </c>
      <c r="E180" s="226">
        <v>71</v>
      </c>
      <c r="F180" s="226" t="s">
        <v>53</v>
      </c>
      <c r="G180" s="226" t="s">
        <v>55</v>
      </c>
      <c r="H180" s="226" t="s">
        <v>476</v>
      </c>
      <c r="I180" s="226" t="s">
        <v>70</v>
      </c>
      <c r="J180" s="230">
        <v>2008</v>
      </c>
      <c r="K180" s="232">
        <v>8000</v>
      </c>
      <c r="L180" s="235">
        <v>5500</v>
      </c>
      <c r="M180" s="226">
        <v>48571</v>
      </c>
      <c r="N180" s="226">
        <v>48571</v>
      </c>
      <c r="O180" s="245">
        <v>0</v>
      </c>
      <c r="P180" s="226" t="s">
        <v>451</v>
      </c>
      <c r="Q180" s="246">
        <v>2019</v>
      </c>
      <c r="R180" s="117">
        <v>22300</v>
      </c>
      <c r="S180" s="118">
        <v>106181624</v>
      </c>
      <c r="T180" s="118">
        <f t="shared" si="5"/>
        <v>106181.624</v>
      </c>
    </row>
    <row r="181" spans="1:20" x14ac:dyDescent="0.3">
      <c r="A181" s="226">
        <v>12</v>
      </c>
      <c r="B181" s="226" t="s">
        <v>289</v>
      </c>
      <c r="C181" s="226">
        <v>313210</v>
      </c>
      <c r="D181" s="226" t="s">
        <v>57</v>
      </c>
      <c r="E181" s="226">
        <v>73</v>
      </c>
      <c r="F181" s="226" t="s">
        <v>53</v>
      </c>
      <c r="G181" s="226" t="s">
        <v>55</v>
      </c>
      <c r="H181" s="226" t="s">
        <v>476</v>
      </c>
      <c r="I181" s="226" t="s">
        <v>70</v>
      </c>
      <c r="J181" s="230">
        <v>2011</v>
      </c>
      <c r="K181" s="232">
        <v>3300</v>
      </c>
      <c r="L181" s="235">
        <v>2900</v>
      </c>
      <c r="M181" s="226">
        <v>3409</v>
      </c>
      <c r="N181" s="226">
        <v>3409</v>
      </c>
      <c r="O181" s="245">
        <v>0</v>
      </c>
      <c r="P181" s="226" t="s">
        <v>451</v>
      </c>
      <c r="Q181" s="246">
        <v>2019</v>
      </c>
      <c r="R181" s="117">
        <v>1000</v>
      </c>
      <c r="S181" s="118">
        <v>757533</v>
      </c>
      <c r="T181" s="118">
        <f t="shared" si="5"/>
        <v>757.53300000000002</v>
      </c>
    </row>
    <row r="182" spans="1:20" x14ac:dyDescent="0.3">
      <c r="A182" s="226">
        <v>30</v>
      </c>
      <c r="B182" s="226" t="s">
        <v>498</v>
      </c>
      <c r="C182" s="226">
        <v>423590</v>
      </c>
      <c r="D182" s="226" t="s">
        <v>140</v>
      </c>
      <c r="E182" s="226">
        <v>74</v>
      </c>
      <c r="F182" s="226" t="s">
        <v>131</v>
      </c>
      <c r="G182" s="226" t="s">
        <v>59</v>
      </c>
      <c r="H182" s="226" t="s">
        <v>476</v>
      </c>
      <c r="I182" s="226" t="s">
        <v>70</v>
      </c>
      <c r="J182" s="230">
        <v>2003</v>
      </c>
      <c r="K182" s="232">
        <v>4500</v>
      </c>
      <c r="L182" s="235">
        <v>2800</v>
      </c>
      <c r="M182" s="226">
        <v>16075</v>
      </c>
      <c r="N182" s="226">
        <v>16075</v>
      </c>
      <c r="O182" s="245">
        <v>0</v>
      </c>
      <c r="P182" s="226" t="s">
        <v>451</v>
      </c>
      <c r="Q182" s="246">
        <v>2019</v>
      </c>
      <c r="R182" s="117">
        <v>2000</v>
      </c>
      <c r="S182" s="118">
        <v>665300</v>
      </c>
      <c r="T182" s="118">
        <f t="shared" si="5"/>
        <v>665.3</v>
      </c>
    </row>
    <row r="183" spans="1:20" x14ac:dyDescent="0.3">
      <c r="A183" s="226">
        <v>38</v>
      </c>
      <c r="B183" s="226" t="s">
        <v>499</v>
      </c>
      <c r="C183" s="226">
        <v>456100</v>
      </c>
      <c r="D183" s="226" t="s">
        <v>500</v>
      </c>
      <c r="E183" s="226"/>
      <c r="F183" s="226" t="s">
        <v>131</v>
      </c>
      <c r="G183" s="226" t="s">
        <v>59</v>
      </c>
      <c r="H183" s="226" t="s">
        <v>476</v>
      </c>
      <c r="I183" s="226" t="s">
        <v>70</v>
      </c>
      <c r="J183" s="230">
        <v>2009</v>
      </c>
      <c r="K183" s="232">
        <v>4500</v>
      </c>
      <c r="L183" s="235">
        <v>3200</v>
      </c>
      <c r="M183" s="226">
        <v>2304</v>
      </c>
      <c r="N183" s="226">
        <v>2304</v>
      </c>
      <c r="O183" s="245">
        <v>0</v>
      </c>
      <c r="P183" s="226" t="s">
        <v>451</v>
      </c>
      <c r="Q183" s="246">
        <v>2019</v>
      </c>
      <c r="R183" s="117">
        <v>0</v>
      </c>
      <c r="S183" s="118">
        <v>0</v>
      </c>
      <c r="T183" s="118">
        <f t="shared" si="5"/>
        <v>0</v>
      </c>
    </row>
    <row r="184" spans="1:20" x14ac:dyDescent="0.3">
      <c r="A184" s="226">
        <v>39</v>
      </c>
      <c r="B184" s="226" t="s">
        <v>499</v>
      </c>
      <c r="C184" s="226">
        <v>456101</v>
      </c>
      <c r="D184" s="226" t="s">
        <v>500</v>
      </c>
      <c r="E184" s="226"/>
      <c r="F184" s="226" t="s">
        <v>131</v>
      </c>
      <c r="G184" s="226" t="s">
        <v>59</v>
      </c>
      <c r="H184" s="226" t="s">
        <v>476</v>
      </c>
      <c r="I184" s="226" t="s">
        <v>70</v>
      </c>
      <c r="J184" s="230">
        <v>2009</v>
      </c>
      <c r="K184" s="232">
        <v>4500</v>
      </c>
      <c r="L184" s="235">
        <v>3200</v>
      </c>
      <c r="M184" s="226">
        <v>1959</v>
      </c>
      <c r="N184" s="226">
        <v>1959</v>
      </c>
      <c r="O184" s="245">
        <v>0</v>
      </c>
      <c r="P184" s="226" t="s">
        <v>451</v>
      </c>
      <c r="Q184" s="246">
        <v>2019</v>
      </c>
      <c r="R184" s="117">
        <v>0</v>
      </c>
      <c r="S184" s="118">
        <v>0</v>
      </c>
      <c r="T184" s="118">
        <f t="shared" si="5"/>
        <v>0</v>
      </c>
    </row>
    <row r="185" spans="1:20" x14ac:dyDescent="0.3">
      <c r="A185" s="226">
        <v>1</v>
      </c>
      <c r="B185" s="226" t="s">
        <v>475</v>
      </c>
      <c r="C185" s="226">
        <v>311192</v>
      </c>
      <c r="D185" s="226" t="s">
        <v>57</v>
      </c>
      <c r="E185" s="226">
        <v>73</v>
      </c>
      <c r="F185" s="226" t="s">
        <v>53</v>
      </c>
      <c r="G185" s="226" t="s">
        <v>59</v>
      </c>
      <c r="H185" s="226" t="s">
        <v>476</v>
      </c>
      <c r="I185" s="226" t="s">
        <v>70</v>
      </c>
      <c r="J185" s="230">
        <v>2015</v>
      </c>
      <c r="K185" s="232">
        <v>11000</v>
      </c>
      <c r="L185" s="235">
        <v>5000</v>
      </c>
      <c r="M185" s="226">
        <v>6540</v>
      </c>
      <c r="N185" s="226">
        <v>6540</v>
      </c>
      <c r="O185" s="245">
        <v>0</v>
      </c>
      <c r="P185" s="226" t="s">
        <v>451</v>
      </c>
      <c r="Q185" s="246">
        <v>2020</v>
      </c>
      <c r="R185" s="117">
        <v>3213</v>
      </c>
      <c r="S185" s="118">
        <v>2575393</v>
      </c>
      <c r="T185" s="118">
        <f t="shared" si="5"/>
        <v>2575.393</v>
      </c>
    </row>
    <row r="186" spans="1:20" x14ac:dyDescent="0.3">
      <c r="A186" s="226">
        <v>5</v>
      </c>
      <c r="B186" s="226" t="s">
        <v>480</v>
      </c>
      <c r="C186" s="226">
        <v>303010</v>
      </c>
      <c r="D186" s="226" t="s">
        <v>52</v>
      </c>
      <c r="E186" s="226">
        <v>71</v>
      </c>
      <c r="F186" s="226" t="s">
        <v>53</v>
      </c>
      <c r="G186" s="226" t="s">
        <v>55</v>
      </c>
      <c r="H186" s="226" t="s">
        <v>476</v>
      </c>
      <c r="I186" s="226" t="s">
        <v>70</v>
      </c>
      <c r="J186" s="230">
        <v>2008</v>
      </c>
      <c r="K186" s="232">
        <v>8000</v>
      </c>
      <c r="L186" s="235">
        <v>5500</v>
      </c>
      <c r="M186" s="226">
        <v>48571</v>
      </c>
      <c r="N186" s="226">
        <v>48571</v>
      </c>
      <c r="O186" s="245">
        <v>0</v>
      </c>
      <c r="P186" s="226" t="s">
        <v>451</v>
      </c>
      <c r="Q186" s="246">
        <v>2020</v>
      </c>
      <c r="R186" s="117">
        <v>22300</v>
      </c>
      <c r="S186" s="118">
        <v>96902536</v>
      </c>
      <c r="T186" s="118">
        <f t="shared" si="5"/>
        <v>96902.535999999993</v>
      </c>
    </row>
    <row r="187" spans="1:20" x14ac:dyDescent="0.3">
      <c r="A187" s="226">
        <v>12</v>
      </c>
      <c r="B187" s="226" t="s">
        <v>289</v>
      </c>
      <c r="C187" s="226">
        <v>313210</v>
      </c>
      <c r="D187" s="226" t="s">
        <v>57</v>
      </c>
      <c r="E187" s="226">
        <v>73</v>
      </c>
      <c r="F187" s="226" t="s">
        <v>53</v>
      </c>
      <c r="G187" s="226" t="s">
        <v>55</v>
      </c>
      <c r="H187" s="226" t="s">
        <v>476</v>
      </c>
      <c r="I187" s="226" t="s">
        <v>70</v>
      </c>
      <c r="J187" s="230">
        <v>2011</v>
      </c>
      <c r="K187" s="232">
        <v>3300</v>
      </c>
      <c r="L187" s="235">
        <v>2900</v>
      </c>
      <c r="M187" s="226">
        <v>3409</v>
      </c>
      <c r="N187" s="226">
        <v>3409</v>
      </c>
      <c r="O187" s="245">
        <v>0</v>
      </c>
      <c r="P187" s="226" t="s">
        <v>451</v>
      </c>
      <c r="Q187" s="246">
        <v>2020</v>
      </c>
      <c r="R187" s="117">
        <v>1000</v>
      </c>
      <c r="S187" s="118">
        <v>324458</v>
      </c>
      <c r="T187" s="118">
        <f t="shared" si="5"/>
        <v>324.45800000000003</v>
      </c>
    </row>
    <row r="188" spans="1:20" x14ac:dyDescent="0.3">
      <c r="A188" s="226">
        <v>30</v>
      </c>
      <c r="B188" s="226" t="s">
        <v>498</v>
      </c>
      <c r="C188" s="226">
        <v>423590</v>
      </c>
      <c r="D188" s="226" t="s">
        <v>140</v>
      </c>
      <c r="E188" s="226">
        <v>74</v>
      </c>
      <c r="F188" s="226" t="s">
        <v>131</v>
      </c>
      <c r="G188" s="226" t="s">
        <v>59</v>
      </c>
      <c r="H188" s="226" t="s">
        <v>476</v>
      </c>
      <c r="I188" s="226" t="s">
        <v>70</v>
      </c>
      <c r="J188" s="230">
        <v>2003</v>
      </c>
      <c r="K188" s="232">
        <v>4500</v>
      </c>
      <c r="L188" s="235">
        <v>2800</v>
      </c>
      <c r="M188" s="226">
        <v>16075</v>
      </c>
      <c r="N188" s="226">
        <v>16075</v>
      </c>
      <c r="O188" s="245">
        <v>0</v>
      </c>
      <c r="P188" s="226" t="s">
        <v>451</v>
      </c>
      <c r="Q188" s="246">
        <v>2020</v>
      </c>
      <c r="R188" s="117">
        <v>2000</v>
      </c>
      <c r="S188" s="118">
        <v>738038</v>
      </c>
      <c r="T188" s="118">
        <f t="shared" si="5"/>
        <v>738.03800000000001</v>
      </c>
    </row>
    <row r="189" spans="1:20" x14ac:dyDescent="0.3">
      <c r="A189" s="226">
        <v>38</v>
      </c>
      <c r="B189" s="226" t="s">
        <v>499</v>
      </c>
      <c r="C189" s="226">
        <v>456100</v>
      </c>
      <c r="D189" s="226" t="s">
        <v>500</v>
      </c>
      <c r="E189" s="226"/>
      <c r="F189" s="226" t="s">
        <v>131</v>
      </c>
      <c r="G189" s="226" t="s">
        <v>59</v>
      </c>
      <c r="H189" s="226" t="s">
        <v>476</v>
      </c>
      <c r="I189" s="226" t="s">
        <v>70</v>
      </c>
      <c r="J189" s="230">
        <v>2009</v>
      </c>
      <c r="K189" s="232">
        <v>4500</v>
      </c>
      <c r="L189" s="235">
        <v>3200</v>
      </c>
      <c r="M189" s="226">
        <v>2304</v>
      </c>
      <c r="N189" s="226">
        <v>2304</v>
      </c>
      <c r="O189" s="245">
        <v>0</v>
      </c>
      <c r="P189" s="226" t="s">
        <v>451</v>
      </c>
      <c r="Q189" s="246">
        <v>2020</v>
      </c>
      <c r="R189" s="117">
        <v>2500</v>
      </c>
      <c r="S189" s="118">
        <v>1937824</v>
      </c>
      <c r="T189" s="118">
        <f t="shared" si="5"/>
        <v>1937.8240000000001</v>
      </c>
    </row>
    <row r="190" spans="1:20" x14ac:dyDescent="0.3">
      <c r="A190" s="226">
        <v>39</v>
      </c>
      <c r="B190" s="226" t="s">
        <v>499</v>
      </c>
      <c r="C190" s="226">
        <v>456101</v>
      </c>
      <c r="D190" s="226" t="s">
        <v>500</v>
      </c>
      <c r="E190" s="226"/>
      <c r="F190" s="226" t="s">
        <v>131</v>
      </c>
      <c r="G190" s="226" t="s">
        <v>59</v>
      </c>
      <c r="H190" s="226" t="s">
        <v>476</v>
      </c>
      <c r="I190" s="226" t="s">
        <v>70</v>
      </c>
      <c r="J190" s="230">
        <v>2009</v>
      </c>
      <c r="K190" s="232">
        <v>4500</v>
      </c>
      <c r="L190" s="235">
        <v>3200</v>
      </c>
      <c r="M190" s="226">
        <v>1959</v>
      </c>
      <c r="N190" s="226">
        <v>1959</v>
      </c>
      <c r="O190" s="245">
        <v>0</v>
      </c>
      <c r="P190" s="226" t="s">
        <v>451</v>
      </c>
      <c r="Q190" s="246">
        <v>2020</v>
      </c>
      <c r="R190" s="117">
        <v>0</v>
      </c>
      <c r="S190" s="118">
        <v>0</v>
      </c>
      <c r="T190" s="118">
        <f t="shared" si="5"/>
        <v>0</v>
      </c>
    </row>
    <row r="191" spans="1:20" x14ac:dyDescent="0.3">
      <c r="A191" s="226">
        <v>1</v>
      </c>
      <c r="B191" s="226" t="s">
        <v>475</v>
      </c>
      <c r="C191" s="226">
        <v>311192</v>
      </c>
      <c r="D191" s="226" t="s">
        <v>57</v>
      </c>
      <c r="E191" s="226">
        <v>73</v>
      </c>
      <c r="F191" s="226" t="s">
        <v>53</v>
      </c>
      <c r="G191" s="226" t="s">
        <v>59</v>
      </c>
      <c r="H191" s="226" t="s">
        <v>476</v>
      </c>
      <c r="I191" s="226" t="s">
        <v>70</v>
      </c>
      <c r="J191" s="230">
        <v>2015</v>
      </c>
      <c r="K191" s="232">
        <v>11000</v>
      </c>
      <c r="L191" s="235">
        <v>5000</v>
      </c>
      <c r="M191" s="226">
        <v>6540</v>
      </c>
      <c r="N191" s="226">
        <v>6540</v>
      </c>
      <c r="O191" s="245">
        <v>0</v>
      </c>
      <c r="P191" s="226" t="s">
        <v>451</v>
      </c>
      <c r="Q191" s="246">
        <v>2021</v>
      </c>
      <c r="R191" s="117">
        <v>3213</v>
      </c>
      <c r="S191" s="118">
        <v>2575393</v>
      </c>
      <c r="T191" s="118">
        <f t="shared" si="5"/>
        <v>2575.393</v>
      </c>
    </row>
    <row r="192" spans="1:20" x14ac:dyDescent="0.3">
      <c r="A192" s="226">
        <v>5</v>
      </c>
      <c r="B192" s="226" t="s">
        <v>480</v>
      </c>
      <c r="C192" s="226">
        <v>303010</v>
      </c>
      <c r="D192" s="226" t="s">
        <v>52</v>
      </c>
      <c r="E192" s="226">
        <v>71</v>
      </c>
      <c r="F192" s="226" t="s">
        <v>53</v>
      </c>
      <c r="G192" s="226" t="s">
        <v>55</v>
      </c>
      <c r="H192" s="226" t="s">
        <v>476</v>
      </c>
      <c r="I192" s="226" t="s">
        <v>70</v>
      </c>
      <c r="J192" s="230">
        <v>2008</v>
      </c>
      <c r="K192" s="232">
        <v>8000</v>
      </c>
      <c r="L192" s="235">
        <v>5500</v>
      </c>
      <c r="M192" s="226">
        <v>48571</v>
      </c>
      <c r="N192" s="226">
        <v>48571</v>
      </c>
      <c r="O192" s="245">
        <v>0</v>
      </c>
      <c r="P192" s="226" t="s">
        <v>451</v>
      </c>
      <c r="Q192" s="246">
        <v>2021</v>
      </c>
      <c r="R192" s="117">
        <v>22300</v>
      </c>
      <c r="S192" s="118">
        <v>96902536</v>
      </c>
      <c r="T192" s="118">
        <f t="shared" si="5"/>
        <v>96902.535999999993</v>
      </c>
    </row>
    <row r="193" spans="1:20" x14ac:dyDescent="0.3">
      <c r="A193" s="226">
        <v>12</v>
      </c>
      <c r="B193" s="226" t="s">
        <v>289</v>
      </c>
      <c r="C193" s="226">
        <v>313210</v>
      </c>
      <c r="D193" s="226" t="s">
        <v>57</v>
      </c>
      <c r="E193" s="226">
        <v>73</v>
      </c>
      <c r="F193" s="226" t="s">
        <v>53</v>
      </c>
      <c r="G193" s="226" t="s">
        <v>55</v>
      </c>
      <c r="H193" s="226" t="s">
        <v>476</v>
      </c>
      <c r="I193" s="226" t="s">
        <v>70</v>
      </c>
      <c r="J193" s="230">
        <v>2011</v>
      </c>
      <c r="K193" s="232">
        <v>3300</v>
      </c>
      <c r="L193" s="235">
        <v>2900</v>
      </c>
      <c r="M193" s="226">
        <v>3409</v>
      </c>
      <c r="N193" s="226">
        <v>3409</v>
      </c>
      <c r="O193" s="245">
        <v>0</v>
      </c>
      <c r="P193" s="226" t="s">
        <v>451</v>
      </c>
      <c r="Q193" s="246">
        <v>2021</v>
      </c>
      <c r="R193" s="117">
        <v>1000</v>
      </c>
      <c r="S193" s="118">
        <v>324458</v>
      </c>
      <c r="T193" s="118">
        <f t="shared" si="5"/>
        <v>324.45800000000003</v>
      </c>
    </row>
    <row r="194" spans="1:20" x14ac:dyDescent="0.3">
      <c r="A194" s="226">
        <v>30</v>
      </c>
      <c r="B194" s="226" t="s">
        <v>498</v>
      </c>
      <c r="C194" s="226">
        <v>423590</v>
      </c>
      <c r="D194" s="226" t="s">
        <v>140</v>
      </c>
      <c r="E194" s="226">
        <v>74</v>
      </c>
      <c r="F194" s="226" t="s">
        <v>131</v>
      </c>
      <c r="G194" s="226" t="s">
        <v>59</v>
      </c>
      <c r="H194" s="226" t="s">
        <v>476</v>
      </c>
      <c r="I194" s="226" t="s">
        <v>70</v>
      </c>
      <c r="J194" s="230">
        <v>2003</v>
      </c>
      <c r="K194" s="232">
        <v>4500</v>
      </c>
      <c r="L194" s="235">
        <v>2800</v>
      </c>
      <c r="M194" s="226">
        <v>16075</v>
      </c>
      <c r="N194" s="226">
        <v>16075</v>
      </c>
      <c r="O194" s="245">
        <v>0</v>
      </c>
      <c r="P194" s="226" t="s">
        <v>451</v>
      </c>
      <c r="Q194" s="246">
        <v>2021</v>
      </c>
      <c r="R194" s="117">
        <v>2000</v>
      </c>
      <c r="S194" s="118">
        <v>738038</v>
      </c>
      <c r="T194" s="118">
        <f t="shared" si="5"/>
        <v>738.03800000000001</v>
      </c>
    </row>
    <row r="195" spans="1:20" x14ac:dyDescent="0.3">
      <c r="A195" s="226">
        <v>38</v>
      </c>
      <c r="B195" s="226" t="s">
        <v>499</v>
      </c>
      <c r="C195" s="226">
        <v>456100</v>
      </c>
      <c r="D195" s="226" t="s">
        <v>500</v>
      </c>
      <c r="E195" s="226"/>
      <c r="F195" s="226" t="s">
        <v>131</v>
      </c>
      <c r="G195" s="226" t="s">
        <v>59</v>
      </c>
      <c r="H195" s="226" t="s">
        <v>476</v>
      </c>
      <c r="I195" s="226" t="s">
        <v>70</v>
      </c>
      <c r="J195" s="230">
        <v>2009</v>
      </c>
      <c r="K195" s="232">
        <v>4500</v>
      </c>
      <c r="L195" s="235">
        <v>3200</v>
      </c>
      <c r="M195" s="226">
        <v>2304</v>
      </c>
      <c r="N195" s="226">
        <v>2304</v>
      </c>
      <c r="O195" s="245">
        <v>0</v>
      </c>
      <c r="P195" s="226" t="s">
        <v>451</v>
      </c>
      <c r="Q195" s="246">
        <v>2021</v>
      </c>
      <c r="R195" s="117">
        <v>2500</v>
      </c>
      <c r="S195" s="118">
        <v>1937824</v>
      </c>
      <c r="T195" s="118">
        <f t="shared" si="5"/>
        <v>1937.8240000000001</v>
      </c>
    </row>
    <row r="196" spans="1:20" x14ac:dyDescent="0.3">
      <c r="A196" s="226">
        <v>39</v>
      </c>
      <c r="B196" s="226" t="s">
        <v>499</v>
      </c>
      <c r="C196" s="226">
        <v>456101</v>
      </c>
      <c r="D196" s="226" t="s">
        <v>500</v>
      </c>
      <c r="E196" s="226"/>
      <c r="F196" s="226" t="s">
        <v>131</v>
      </c>
      <c r="G196" s="226" t="s">
        <v>59</v>
      </c>
      <c r="H196" s="226" t="s">
        <v>476</v>
      </c>
      <c r="I196" s="226" t="s">
        <v>70</v>
      </c>
      <c r="J196" s="230">
        <v>2009</v>
      </c>
      <c r="K196" s="232">
        <v>4500</v>
      </c>
      <c r="L196" s="235">
        <v>3200</v>
      </c>
      <c r="M196" s="226">
        <v>1959</v>
      </c>
      <c r="N196" s="226">
        <v>1959</v>
      </c>
      <c r="O196" s="245">
        <v>0</v>
      </c>
      <c r="P196" s="226" t="s">
        <v>451</v>
      </c>
      <c r="Q196" s="246">
        <v>2021</v>
      </c>
      <c r="R196" s="117">
        <v>0</v>
      </c>
      <c r="S196" s="118">
        <v>0</v>
      </c>
      <c r="T196" s="118">
        <f t="shared" si="5"/>
        <v>0</v>
      </c>
    </row>
    <row r="197" spans="1:20" x14ac:dyDescent="0.3">
      <c r="A197" s="19">
        <v>141</v>
      </c>
      <c r="B197" s="19" t="s">
        <v>288</v>
      </c>
      <c r="C197" s="19">
        <v>311190</v>
      </c>
      <c r="D197" s="19" t="s">
        <v>57</v>
      </c>
      <c r="E197" s="19">
        <v>73</v>
      </c>
      <c r="F197" s="19" t="s">
        <v>53</v>
      </c>
      <c r="G197" s="19" t="s">
        <v>59</v>
      </c>
      <c r="H197" s="19" t="s">
        <v>476</v>
      </c>
      <c r="I197" s="19" t="s">
        <v>478</v>
      </c>
      <c r="J197" s="19">
        <v>2015</v>
      </c>
      <c r="K197" s="46">
        <v>10000</v>
      </c>
      <c r="L197" s="94">
        <v>4500</v>
      </c>
      <c r="M197" s="28">
        <v>11969.6</v>
      </c>
      <c r="N197" s="28">
        <v>11969.6</v>
      </c>
      <c r="O197" s="28">
        <v>0</v>
      </c>
      <c r="P197" s="19" t="s">
        <v>103</v>
      </c>
      <c r="Q197" s="112">
        <v>2016</v>
      </c>
      <c r="R197" s="119">
        <v>0</v>
      </c>
      <c r="S197" s="120">
        <v>0</v>
      </c>
      <c r="T197" s="118">
        <f t="shared" si="5"/>
        <v>0</v>
      </c>
    </row>
    <row r="198" spans="1:20" x14ac:dyDescent="0.3">
      <c r="A198" s="19">
        <v>226</v>
      </c>
      <c r="B198" s="41" t="s">
        <v>305</v>
      </c>
      <c r="C198" s="41">
        <v>703370</v>
      </c>
      <c r="D198" s="41" t="s">
        <v>647</v>
      </c>
      <c r="E198" s="41">
        <v>86</v>
      </c>
      <c r="F198" s="41" t="s">
        <v>89</v>
      </c>
      <c r="G198" s="41" t="s">
        <v>66</v>
      </c>
      <c r="H198" s="41" t="s">
        <v>476</v>
      </c>
      <c r="I198" s="42" t="s">
        <v>478</v>
      </c>
      <c r="J198" s="41">
        <v>1998</v>
      </c>
      <c r="K198" s="41">
        <v>2500</v>
      </c>
      <c r="L198" s="95">
        <v>2500</v>
      </c>
      <c r="M198" s="41">
        <v>0</v>
      </c>
      <c r="N198" s="41">
        <v>0</v>
      </c>
      <c r="O198" s="41">
        <v>0</v>
      </c>
      <c r="P198" s="41" t="s">
        <v>439</v>
      </c>
      <c r="Q198" s="113">
        <v>2017</v>
      </c>
      <c r="R198" s="117">
        <v>8000</v>
      </c>
      <c r="S198" s="118">
        <v>24979144</v>
      </c>
      <c r="T198" s="118">
        <f t="shared" si="5"/>
        <v>24979.144</v>
      </c>
    </row>
    <row r="199" spans="1:20" x14ac:dyDescent="0.3">
      <c r="A199" s="19">
        <v>307</v>
      </c>
      <c r="B199" s="34" t="s">
        <v>305</v>
      </c>
      <c r="C199" s="34">
        <v>703370</v>
      </c>
      <c r="D199" s="34" t="s">
        <v>647</v>
      </c>
      <c r="E199" s="34">
        <v>86</v>
      </c>
      <c r="F199" s="34" t="s">
        <v>89</v>
      </c>
      <c r="G199" s="34" t="s">
        <v>66</v>
      </c>
      <c r="H199" s="34" t="s">
        <v>476</v>
      </c>
      <c r="I199" s="35" t="s">
        <v>478</v>
      </c>
      <c r="J199" s="39">
        <v>1998</v>
      </c>
      <c r="K199" s="34">
        <v>2500</v>
      </c>
      <c r="L199" s="96">
        <v>2500</v>
      </c>
      <c r="M199" s="36">
        <v>0</v>
      </c>
      <c r="N199" s="38">
        <v>0</v>
      </c>
      <c r="O199" s="38">
        <v>0</v>
      </c>
      <c r="P199" s="34" t="s">
        <v>439</v>
      </c>
      <c r="Q199" s="114">
        <v>2018</v>
      </c>
      <c r="R199" s="117">
        <v>8000</v>
      </c>
      <c r="S199" s="118">
        <v>22351299</v>
      </c>
      <c r="T199" s="118">
        <f t="shared" si="5"/>
        <v>22351.298999999999</v>
      </c>
    </row>
    <row r="200" spans="1:20" x14ac:dyDescent="0.3">
      <c r="A200" s="19">
        <v>352</v>
      </c>
      <c r="B200" s="34" t="s">
        <v>329</v>
      </c>
      <c r="C200" s="34">
        <v>789654</v>
      </c>
      <c r="D200" s="34" t="s">
        <v>332</v>
      </c>
      <c r="E200" s="34">
        <v>96</v>
      </c>
      <c r="F200" s="34" t="s">
        <v>92</v>
      </c>
      <c r="G200" s="34" t="s">
        <v>79</v>
      </c>
      <c r="H200" s="34" t="s">
        <v>476</v>
      </c>
      <c r="I200" s="35" t="s">
        <v>478</v>
      </c>
      <c r="J200" s="39">
        <v>2018</v>
      </c>
      <c r="K200" s="34">
        <v>28000</v>
      </c>
      <c r="L200" s="96">
        <v>14000</v>
      </c>
      <c r="M200" s="36">
        <v>0</v>
      </c>
      <c r="N200" s="38">
        <v>0</v>
      </c>
      <c r="O200" s="38">
        <v>0</v>
      </c>
      <c r="P200" s="34" t="s">
        <v>439</v>
      </c>
      <c r="Q200" s="114">
        <v>2018</v>
      </c>
      <c r="R200" s="117">
        <v>0</v>
      </c>
      <c r="S200" s="118">
        <v>0</v>
      </c>
      <c r="T200" s="118">
        <f t="shared" si="5"/>
        <v>0</v>
      </c>
    </row>
    <row r="201" spans="1:20" x14ac:dyDescent="0.3">
      <c r="A201" s="19">
        <v>29</v>
      </c>
      <c r="B201" s="21" t="s">
        <v>305</v>
      </c>
      <c r="C201" s="21">
        <v>703120</v>
      </c>
      <c r="D201" s="21" t="s">
        <v>647</v>
      </c>
      <c r="E201" s="21">
        <v>86</v>
      </c>
      <c r="F201" s="21" t="s">
        <v>89</v>
      </c>
      <c r="G201" s="21" t="s">
        <v>66</v>
      </c>
      <c r="H201" s="21" t="s">
        <v>476</v>
      </c>
      <c r="I201" s="21" t="s">
        <v>70</v>
      </c>
      <c r="J201" s="21">
        <v>1971</v>
      </c>
      <c r="K201" s="44">
        <v>2500</v>
      </c>
      <c r="L201" s="92">
        <v>2500</v>
      </c>
      <c r="M201" s="26">
        <v>0</v>
      </c>
      <c r="N201" s="26">
        <v>0</v>
      </c>
      <c r="O201" s="26">
        <v>0</v>
      </c>
      <c r="P201" s="21" t="s">
        <v>38</v>
      </c>
      <c r="Q201" s="110">
        <v>2014</v>
      </c>
      <c r="R201" s="117">
        <v>100</v>
      </c>
      <c r="S201" s="118">
        <v>301981</v>
      </c>
      <c r="T201" s="118">
        <f t="shared" si="5"/>
        <v>301.98099999999999</v>
      </c>
    </row>
    <row r="202" spans="1:20" x14ac:dyDescent="0.3">
      <c r="A202" s="19">
        <v>92</v>
      </c>
      <c r="B202" s="23" t="s">
        <v>305</v>
      </c>
      <c r="C202" s="23">
        <v>703120</v>
      </c>
      <c r="D202" s="23" t="s">
        <v>647</v>
      </c>
      <c r="E202" s="23">
        <v>86</v>
      </c>
      <c r="F202" s="23" t="s">
        <v>89</v>
      </c>
      <c r="G202" s="23" t="s">
        <v>66</v>
      </c>
      <c r="H202" s="23" t="s">
        <v>476</v>
      </c>
      <c r="I202" s="23" t="s">
        <v>70</v>
      </c>
      <c r="J202" s="23">
        <v>1971</v>
      </c>
      <c r="K202" s="45">
        <v>2500</v>
      </c>
      <c r="L202" s="93">
        <v>2500</v>
      </c>
      <c r="M202" s="27">
        <v>0</v>
      </c>
      <c r="N202" s="27">
        <v>0</v>
      </c>
      <c r="O202" s="27">
        <v>0</v>
      </c>
      <c r="P202" s="27" t="s">
        <v>38</v>
      </c>
      <c r="Q202" s="111">
        <v>2015</v>
      </c>
      <c r="R202" s="117">
        <v>100</v>
      </c>
      <c r="S202" s="118">
        <v>367480</v>
      </c>
      <c r="T202" s="118">
        <f t="shared" si="5"/>
        <v>367.48</v>
      </c>
    </row>
    <row r="203" spans="1:20" x14ac:dyDescent="0.3">
      <c r="A203" s="19">
        <v>156</v>
      </c>
      <c r="B203" s="19" t="s">
        <v>305</v>
      </c>
      <c r="C203" s="19">
        <v>703120</v>
      </c>
      <c r="D203" s="19" t="s">
        <v>647</v>
      </c>
      <c r="E203" s="19">
        <v>86</v>
      </c>
      <c r="F203" s="19" t="s">
        <v>89</v>
      </c>
      <c r="G203" s="19" t="s">
        <v>66</v>
      </c>
      <c r="H203" s="19" t="s">
        <v>476</v>
      </c>
      <c r="I203" s="19" t="s">
        <v>70</v>
      </c>
      <c r="J203" s="19">
        <v>1971</v>
      </c>
      <c r="K203" s="46">
        <v>2500</v>
      </c>
      <c r="L203" s="94">
        <v>2500</v>
      </c>
      <c r="M203" s="28">
        <v>0</v>
      </c>
      <c r="N203" s="28">
        <v>0</v>
      </c>
      <c r="O203" s="28">
        <v>0</v>
      </c>
      <c r="P203" s="28" t="s">
        <v>38</v>
      </c>
      <c r="Q203" s="112">
        <v>2016</v>
      </c>
      <c r="R203" s="117">
        <v>100</v>
      </c>
      <c r="S203" s="118">
        <v>420778</v>
      </c>
      <c r="T203" s="118">
        <f t="shared" si="5"/>
        <v>420.77800000000002</v>
      </c>
    </row>
    <row r="204" spans="1:20" x14ac:dyDescent="0.3">
      <c r="A204" s="226">
        <v>96</v>
      </c>
      <c r="B204" s="226" t="s">
        <v>536</v>
      </c>
      <c r="C204" s="226">
        <v>999999</v>
      </c>
      <c r="D204" s="226" t="s">
        <v>113</v>
      </c>
      <c r="E204" s="226"/>
      <c r="F204" s="226" t="s">
        <v>64</v>
      </c>
      <c r="G204" s="226" t="s">
        <v>35</v>
      </c>
      <c r="H204" s="226" t="s">
        <v>483</v>
      </c>
      <c r="I204" s="226" t="s">
        <v>484</v>
      </c>
      <c r="J204" s="230">
        <v>2016</v>
      </c>
      <c r="K204" s="232">
        <v>10</v>
      </c>
      <c r="L204" s="235">
        <v>10</v>
      </c>
      <c r="M204" s="226">
        <v>13.6</v>
      </c>
      <c r="N204" s="226">
        <v>13.6</v>
      </c>
      <c r="O204" s="245">
        <v>0</v>
      </c>
      <c r="P204" s="226" t="s">
        <v>451</v>
      </c>
      <c r="Q204" s="246">
        <v>2019</v>
      </c>
      <c r="R204" s="117">
        <v>0</v>
      </c>
      <c r="S204" s="118">
        <v>0</v>
      </c>
      <c r="T204" s="118">
        <f t="shared" si="5"/>
        <v>0</v>
      </c>
    </row>
    <row r="205" spans="1:20" x14ac:dyDescent="0.3">
      <c r="A205" s="226">
        <v>101</v>
      </c>
      <c r="B205" s="226" t="s">
        <v>539</v>
      </c>
      <c r="C205" s="226">
        <v>694600</v>
      </c>
      <c r="D205" s="226" t="s">
        <v>113</v>
      </c>
      <c r="E205" s="226"/>
      <c r="F205" s="226" t="s">
        <v>64</v>
      </c>
      <c r="G205" s="226" t="s">
        <v>35</v>
      </c>
      <c r="H205" s="226" t="s">
        <v>483</v>
      </c>
      <c r="I205" s="226" t="s">
        <v>484</v>
      </c>
      <c r="J205" s="230">
        <v>2017</v>
      </c>
      <c r="K205" s="232">
        <v>15</v>
      </c>
      <c r="L205" s="235">
        <v>15</v>
      </c>
      <c r="M205" s="226">
        <v>0</v>
      </c>
      <c r="N205" s="226">
        <v>0</v>
      </c>
      <c r="O205" s="245">
        <v>0</v>
      </c>
      <c r="P205" s="226" t="s">
        <v>451</v>
      </c>
      <c r="Q205" s="246">
        <v>2019</v>
      </c>
      <c r="R205" s="117">
        <v>50</v>
      </c>
      <c r="S205" s="118">
        <v>80784</v>
      </c>
      <c r="T205" s="118">
        <f t="shared" ref="T205:T236" si="6">+S205/1000</f>
        <v>80.784000000000006</v>
      </c>
    </row>
    <row r="206" spans="1:20" x14ac:dyDescent="0.3">
      <c r="A206" s="226">
        <v>105</v>
      </c>
      <c r="B206" s="226" t="s">
        <v>541</v>
      </c>
      <c r="C206" s="226">
        <v>627510</v>
      </c>
      <c r="D206" s="226" t="s">
        <v>221</v>
      </c>
      <c r="E206" s="226">
        <v>84</v>
      </c>
      <c r="F206" s="226" t="s">
        <v>64</v>
      </c>
      <c r="G206" s="226" t="s">
        <v>730</v>
      </c>
      <c r="H206" s="226" t="s">
        <v>483</v>
      </c>
      <c r="I206" s="226" t="s">
        <v>484</v>
      </c>
      <c r="J206" s="230">
        <v>2019</v>
      </c>
      <c r="K206" s="232">
        <v>50</v>
      </c>
      <c r="L206" s="235">
        <v>50</v>
      </c>
      <c r="M206" s="226">
        <v>0</v>
      </c>
      <c r="N206" s="226">
        <v>0</v>
      </c>
      <c r="O206" s="245">
        <v>0</v>
      </c>
      <c r="P206" s="226" t="s">
        <v>451</v>
      </c>
      <c r="Q206" s="246">
        <v>2019</v>
      </c>
      <c r="R206" s="117">
        <v>100</v>
      </c>
      <c r="S206" s="118">
        <v>145272</v>
      </c>
      <c r="T206" s="118">
        <f t="shared" si="6"/>
        <v>145.27199999999999</v>
      </c>
    </row>
    <row r="207" spans="1:20" x14ac:dyDescent="0.3">
      <c r="A207" s="226">
        <v>110</v>
      </c>
      <c r="B207" s="226" t="s">
        <v>544</v>
      </c>
      <c r="C207" s="226">
        <v>620152</v>
      </c>
      <c r="D207" s="226" t="s">
        <v>221</v>
      </c>
      <c r="E207" s="226">
        <v>84</v>
      </c>
      <c r="F207" s="226" t="s">
        <v>64</v>
      </c>
      <c r="G207" s="226" t="s">
        <v>42</v>
      </c>
      <c r="H207" s="226" t="s">
        <v>483</v>
      </c>
      <c r="I207" s="226" t="s">
        <v>484</v>
      </c>
      <c r="J207" s="230">
        <v>2019</v>
      </c>
      <c r="K207" s="232">
        <v>36</v>
      </c>
      <c r="L207" s="235">
        <v>36</v>
      </c>
      <c r="M207" s="226">
        <v>0</v>
      </c>
      <c r="N207" s="226">
        <v>0</v>
      </c>
      <c r="O207" s="245">
        <v>0</v>
      </c>
      <c r="P207" s="226" t="s">
        <v>451</v>
      </c>
      <c r="Q207" s="246">
        <v>2019</v>
      </c>
      <c r="R207" s="117">
        <v>0</v>
      </c>
      <c r="S207" s="118">
        <v>0</v>
      </c>
      <c r="T207" s="118">
        <f t="shared" si="6"/>
        <v>0</v>
      </c>
    </row>
    <row r="208" spans="1:20" x14ac:dyDescent="0.3">
      <c r="A208" s="226">
        <v>117</v>
      </c>
      <c r="B208" s="226" t="s">
        <v>546</v>
      </c>
      <c r="C208" s="226">
        <v>666395</v>
      </c>
      <c r="D208" s="226" t="s">
        <v>71</v>
      </c>
      <c r="E208" s="226">
        <v>82</v>
      </c>
      <c r="F208" s="226" t="s">
        <v>64</v>
      </c>
      <c r="G208" s="226" t="s">
        <v>35</v>
      </c>
      <c r="H208" s="226" t="s">
        <v>483</v>
      </c>
      <c r="I208" s="226" t="s">
        <v>484</v>
      </c>
      <c r="J208" s="230">
        <v>2016</v>
      </c>
      <c r="K208" s="232">
        <v>18</v>
      </c>
      <c r="L208" s="235">
        <v>18</v>
      </c>
      <c r="M208" s="226">
        <v>29.3</v>
      </c>
      <c r="N208" s="226">
        <v>29.3</v>
      </c>
      <c r="O208" s="245">
        <v>0</v>
      </c>
      <c r="P208" s="226" t="s">
        <v>451</v>
      </c>
      <c r="Q208" s="246">
        <v>2019</v>
      </c>
      <c r="R208" s="117">
        <v>25</v>
      </c>
      <c r="S208" s="118">
        <v>47214</v>
      </c>
      <c r="T208" s="118">
        <f t="shared" si="6"/>
        <v>47.213999999999999</v>
      </c>
    </row>
    <row r="209" spans="1:20" x14ac:dyDescent="0.3">
      <c r="A209" s="226">
        <v>129</v>
      </c>
      <c r="B209" s="226" t="s">
        <v>554</v>
      </c>
      <c r="C209" s="226">
        <v>852245</v>
      </c>
      <c r="D209" s="226" t="s">
        <v>548</v>
      </c>
      <c r="E209" s="226">
        <v>87</v>
      </c>
      <c r="F209" s="226" t="s">
        <v>33</v>
      </c>
      <c r="G209" s="226" t="s">
        <v>35</v>
      </c>
      <c r="H209" s="226" t="s">
        <v>483</v>
      </c>
      <c r="I209" s="226" t="s">
        <v>484</v>
      </c>
      <c r="J209" s="230">
        <v>2016</v>
      </c>
      <c r="K209" s="232">
        <v>47.3</v>
      </c>
      <c r="L209" s="235">
        <v>47.3</v>
      </c>
      <c r="M209" s="226">
        <v>80.5</v>
      </c>
      <c r="N209" s="226">
        <v>80.5</v>
      </c>
      <c r="O209" s="245">
        <v>0</v>
      </c>
      <c r="P209" s="226" t="s">
        <v>451</v>
      </c>
      <c r="Q209" s="246">
        <v>2019</v>
      </c>
      <c r="R209" s="117">
        <v>32</v>
      </c>
      <c r="S209" s="118">
        <v>57687</v>
      </c>
      <c r="T209" s="118">
        <f t="shared" si="6"/>
        <v>57.686999999999998</v>
      </c>
    </row>
    <row r="210" spans="1:20" x14ac:dyDescent="0.3">
      <c r="A210" s="226">
        <v>198</v>
      </c>
      <c r="B210" s="226" t="s">
        <v>596</v>
      </c>
      <c r="C210" s="226">
        <v>999999</v>
      </c>
      <c r="D210" s="226" t="s">
        <v>592</v>
      </c>
      <c r="E210" s="226">
        <v>64</v>
      </c>
      <c r="F210" s="226" t="s">
        <v>33</v>
      </c>
      <c r="G210" s="226" t="s">
        <v>35</v>
      </c>
      <c r="H210" s="226" t="s">
        <v>483</v>
      </c>
      <c r="I210" s="226" t="s">
        <v>484</v>
      </c>
      <c r="J210" s="230">
        <v>2018</v>
      </c>
      <c r="K210" s="232">
        <v>25</v>
      </c>
      <c r="L210" s="235">
        <v>25</v>
      </c>
      <c r="M210" s="226">
        <v>38.25</v>
      </c>
      <c r="N210" s="226">
        <v>38.25</v>
      </c>
      <c r="O210" s="245">
        <v>0</v>
      </c>
      <c r="P210" s="226" t="s">
        <v>451</v>
      </c>
      <c r="Q210" s="246">
        <v>2019</v>
      </c>
      <c r="R210" s="117">
        <v>0</v>
      </c>
      <c r="S210" s="118">
        <v>0</v>
      </c>
      <c r="T210" s="118">
        <f t="shared" si="6"/>
        <v>0</v>
      </c>
    </row>
    <row r="211" spans="1:20" x14ac:dyDescent="0.3">
      <c r="A211" s="226">
        <v>208</v>
      </c>
      <c r="B211" s="226" t="s">
        <v>606</v>
      </c>
      <c r="C211" s="226">
        <v>894500</v>
      </c>
      <c r="D211" s="226" t="s">
        <v>605</v>
      </c>
      <c r="E211" s="226">
        <v>94</v>
      </c>
      <c r="F211" s="226" t="s">
        <v>92</v>
      </c>
      <c r="G211" s="226" t="s">
        <v>35</v>
      </c>
      <c r="H211" s="226" t="s">
        <v>483</v>
      </c>
      <c r="I211" s="226" t="s">
        <v>484</v>
      </c>
      <c r="J211" s="230">
        <v>2019</v>
      </c>
      <c r="K211" s="232">
        <v>8.8000000000000007</v>
      </c>
      <c r="L211" s="235">
        <v>8.8000000000000007</v>
      </c>
      <c r="M211" s="226">
        <v>18.13</v>
      </c>
      <c r="N211" s="226">
        <v>18.13</v>
      </c>
      <c r="O211" s="245">
        <v>0</v>
      </c>
      <c r="P211" s="226" t="s">
        <v>451</v>
      </c>
      <c r="Q211" s="246">
        <v>2019</v>
      </c>
      <c r="R211" s="117">
        <v>0</v>
      </c>
      <c r="S211" s="118">
        <v>0</v>
      </c>
      <c r="T211" s="118">
        <f t="shared" si="6"/>
        <v>0</v>
      </c>
    </row>
    <row r="212" spans="1:20" x14ac:dyDescent="0.3">
      <c r="A212" s="226">
        <v>217</v>
      </c>
      <c r="B212" s="226" t="s">
        <v>611</v>
      </c>
      <c r="C212" s="226">
        <v>896140</v>
      </c>
      <c r="D212" s="226" t="s">
        <v>605</v>
      </c>
      <c r="E212" s="226">
        <v>94</v>
      </c>
      <c r="F212" s="226" t="s">
        <v>92</v>
      </c>
      <c r="G212" s="226" t="s">
        <v>35</v>
      </c>
      <c r="H212" s="226" t="s">
        <v>483</v>
      </c>
      <c r="I212" s="226" t="s">
        <v>484</v>
      </c>
      <c r="J212" s="230">
        <v>1978</v>
      </c>
      <c r="K212" s="232">
        <v>700</v>
      </c>
      <c r="L212" s="235">
        <v>700</v>
      </c>
      <c r="M212" s="226">
        <v>300</v>
      </c>
      <c r="N212" s="226">
        <v>300</v>
      </c>
      <c r="O212" s="245">
        <v>0</v>
      </c>
      <c r="P212" s="226" t="s">
        <v>451</v>
      </c>
      <c r="Q212" s="246">
        <v>2019</v>
      </c>
      <c r="R212" s="117">
        <v>1000</v>
      </c>
      <c r="S212" s="118">
        <v>857547</v>
      </c>
      <c r="T212" s="118">
        <f t="shared" si="6"/>
        <v>857.54700000000003</v>
      </c>
    </row>
    <row r="213" spans="1:20" x14ac:dyDescent="0.3">
      <c r="A213" s="226">
        <v>218</v>
      </c>
      <c r="B213" s="226" t="s">
        <v>612</v>
      </c>
      <c r="C213" s="226">
        <v>884600</v>
      </c>
      <c r="D213" s="226" t="s">
        <v>605</v>
      </c>
      <c r="E213" s="226">
        <v>94</v>
      </c>
      <c r="F213" s="226" t="s">
        <v>92</v>
      </c>
      <c r="G213" s="226" t="s">
        <v>35</v>
      </c>
      <c r="H213" s="226" t="s">
        <v>483</v>
      </c>
      <c r="I213" s="226" t="s">
        <v>484</v>
      </c>
      <c r="J213" s="230">
        <v>2017</v>
      </c>
      <c r="K213" s="232">
        <v>160</v>
      </c>
      <c r="L213" s="235">
        <v>160</v>
      </c>
      <c r="M213" s="226">
        <v>0</v>
      </c>
      <c r="N213" s="226">
        <v>0</v>
      </c>
      <c r="O213" s="245">
        <v>0</v>
      </c>
      <c r="P213" s="226" t="s">
        <v>451</v>
      </c>
      <c r="Q213" s="246">
        <v>2019</v>
      </c>
      <c r="R213" s="117">
        <v>0</v>
      </c>
      <c r="S213" s="118">
        <v>0</v>
      </c>
      <c r="T213" s="118">
        <f t="shared" si="6"/>
        <v>0</v>
      </c>
    </row>
    <row r="214" spans="1:20" x14ac:dyDescent="0.3">
      <c r="A214" s="226">
        <v>222</v>
      </c>
      <c r="B214" s="226" t="s">
        <v>616</v>
      </c>
      <c r="C214" s="226">
        <v>882150</v>
      </c>
      <c r="D214" s="226" t="s">
        <v>605</v>
      </c>
      <c r="E214" s="226">
        <v>94</v>
      </c>
      <c r="F214" s="226" t="s">
        <v>92</v>
      </c>
      <c r="G214" s="226" t="s">
        <v>42</v>
      </c>
      <c r="H214" s="226" t="s">
        <v>483</v>
      </c>
      <c r="I214" s="226" t="s">
        <v>484</v>
      </c>
      <c r="J214" s="230">
        <v>2018</v>
      </c>
      <c r="K214" s="232">
        <v>3.3</v>
      </c>
      <c r="L214" s="235">
        <v>3.3</v>
      </c>
      <c r="M214" s="226">
        <v>0</v>
      </c>
      <c r="N214" s="226">
        <v>0</v>
      </c>
      <c r="O214" s="245">
        <v>0</v>
      </c>
      <c r="P214" s="226" t="s">
        <v>451</v>
      </c>
      <c r="Q214" s="246">
        <v>2019</v>
      </c>
      <c r="R214" s="117">
        <v>0</v>
      </c>
      <c r="S214" s="118">
        <v>0</v>
      </c>
      <c r="T214" s="118">
        <f t="shared" si="6"/>
        <v>0</v>
      </c>
    </row>
    <row r="215" spans="1:20" x14ac:dyDescent="0.3">
      <c r="A215" s="226">
        <v>232</v>
      </c>
      <c r="B215" s="226" t="s">
        <v>623</v>
      </c>
      <c r="C215" s="226">
        <v>287265</v>
      </c>
      <c r="D215" s="226" t="s">
        <v>153</v>
      </c>
      <c r="E215" s="226">
        <v>95</v>
      </c>
      <c r="F215" s="226" t="s">
        <v>89</v>
      </c>
      <c r="G215" s="226" t="s">
        <v>35</v>
      </c>
      <c r="H215" s="226" t="s">
        <v>483</v>
      </c>
      <c r="I215" s="226" t="s">
        <v>484</v>
      </c>
      <c r="J215" s="230">
        <v>2019</v>
      </c>
      <c r="K215" s="232">
        <v>33</v>
      </c>
      <c r="L215" s="235">
        <v>33</v>
      </c>
      <c r="M215" s="226">
        <v>56.1</v>
      </c>
      <c r="N215" s="226">
        <v>56.1</v>
      </c>
      <c r="O215" s="245">
        <v>0</v>
      </c>
      <c r="P215" s="226" t="s">
        <v>451</v>
      </c>
      <c r="Q215" s="246">
        <v>2019</v>
      </c>
      <c r="R215" s="117">
        <v>0</v>
      </c>
      <c r="S215" s="118">
        <v>0</v>
      </c>
      <c r="T215" s="118">
        <f t="shared" si="6"/>
        <v>0</v>
      </c>
    </row>
    <row r="216" spans="1:20" x14ac:dyDescent="0.3">
      <c r="A216" s="226">
        <v>234</v>
      </c>
      <c r="B216" s="226" t="s">
        <v>624</v>
      </c>
      <c r="C216" s="226">
        <v>999999</v>
      </c>
      <c r="D216" s="226" t="s">
        <v>153</v>
      </c>
      <c r="E216" s="226">
        <v>95</v>
      </c>
      <c r="F216" s="226" t="s">
        <v>89</v>
      </c>
      <c r="G216" s="226" t="s">
        <v>35</v>
      </c>
      <c r="H216" s="226" t="s">
        <v>483</v>
      </c>
      <c r="I216" s="226" t="s">
        <v>484</v>
      </c>
      <c r="J216" s="230">
        <v>2019</v>
      </c>
      <c r="K216" s="232">
        <v>60.5</v>
      </c>
      <c r="L216" s="235">
        <v>60.5</v>
      </c>
      <c r="M216" s="226">
        <v>0</v>
      </c>
      <c r="N216" s="226">
        <v>0</v>
      </c>
      <c r="O216" s="245">
        <v>0</v>
      </c>
      <c r="P216" s="226" t="s">
        <v>451</v>
      </c>
      <c r="Q216" s="246">
        <v>2019</v>
      </c>
      <c r="R216" s="117">
        <v>0</v>
      </c>
      <c r="S216" s="118">
        <v>0</v>
      </c>
      <c r="T216" s="118">
        <f t="shared" si="6"/>
        <v>0</v>
      </c>
    </row>
    <row r="217" spans="1:20" x14ac:dyDescent="0.3">
      <c r="A217" s="226">
        <v>235</v>
      </c>
      <c r="B217" s="226" t="s">
        <v>623</v>
      </c>
      <c r="C217" s="226">
        <v>999999</v>
      </c>
      <c r="D217" s="226" t="s">
        <v>153</v>
      </c>
      <c r="E217" s="226">
        <v>95</v>
      </c>
      <c r="F217" s="226" t="s">
        <v>89</v>
      </c>
      <c r="G217" s="226" t="s">
        <v>35</v>
      </c>
      <c r="H217" s="226" t="s">
        <v>483</v>
      </c>
      <c r="I217" s="226" t="s">
        <v>484</v>
      </c>
      <c r="J217" s="230">
        <v>1985</v>
      </c>
      <c r="K217" s="232">
        <v>60.5</v>
      </c>
      <c r="L217" s="235">
        <v>60.5</v>
      </c>
      <c r="M217" s="226">
        <v>0</v>
      </c>
      <c r="N217" s="226">
        <v>0</v>
      </c>
      <c r="O217" s="245">
        <v>0</v>
      </c>
      <c r="P217" s="226" t="s">
        <v>451</v>
      </c>
      <c r="Q217" s="246">
        <v>2019</v>
      </c>
      <c r="R217" s="117">
        <v>0</v>
      </c>
      <c r="S217" s="118">
        <v>0</v>
      </c>
      <c r="T217" s="118">
        <f t="shared" si="6"/>
        <v>0</v>
      </c>
    </row>
    <row r="218" spans="1:20" x14ac:dyDescent="0.3">
      <c r="A218" s="226">
        <v>237</v>
      </c>
      <c r="B218" s="226" t="s">
        <v>623</v>
      </c>
      <c r="C218" s="226">
        <v>999999</v>
      </c>
      <c r="D218" s="226" t="s">
        <v>153</v>
      </c>
      <c r="E218" s="226">
        <v>95</v>
      </c>
      <c r="F218" s="226" t="s">
        <v>89</v>
      </c>
      <c r="G218" s="226" t="s">
        <v>35</v>
      </c>
      <c r="H218" s="226" t="s">
        <v>483</v>
      </c>
      <c r="I218" s="226" t="s">
        <v>484</v>
      </c>
      <c r="J218" s="230">
        <v>2018</v>
      </c>
      <c r="K218" s="232">
        <v>33</v>
      </c>
      <c r="L218" s="235">
        <v>33</v>
      </c>
      <c r="M218" s="226">
        <v>0</v>
      </c>
      <c r="N218" s="226">
        <v>0</v>
      </c>
      <c r="O218" s="245">
        <v>0</v>
      </c>
      <c r="P218" s="226" t="s">
        <v>451</v>
      </c>
      <c r="Q218" s="246">
        <v>2019</v>
      </c>
      <c r="R218" s="117">
        <v>0</v>
      </c>
      <c r="S218" s="118">
        <v>0</v>
      </c>
      <c r="T218" s="118">
        <f t="shared" si="6"/>
        <v>0</v>
      </c>
    </row>
    <row r="219" spans="1:20" x14ac:dyDescent="0.3">
      <c r="A219" s="226">
        <v>239</v>
      </c>
      <c r="B219" s="226" t="s">
        <v>624</v>
      </c>
      <c r="C219" s="226">
        <v>999999</v>
      </c>
      <c r="D219" s="226" t="s">
        <v>153</v>
      </c>
      <c r="E219" s="226">
        <v>95</v>
      </c>
      <c r="F219" s="226" t="s">
        <v>89</v>
      </c>
      <c r="G219" s="226" t="s">
        <v>35</v>
      </c>
      <c r="H219" s="226" t="s">
        <v>483</v>
      </c>
      <c r="I219" s="226" t="s">
        <v>484</v>
      </c>
      <c r="J219" s="230">
        <v>2019</v>
      </c>
      <c r="K219" s="232">
        <v>33</v>
      </c>
      <c r="L219" s="235">
        <v>33</v>
      </c>
      <c r="M219" s="226">
        <v>53.8</v>
      </c>
      <c r="N219" s="226">
        <v>53.8</v>
      </c>
      <c r="O219" s="245">
        <v>0</v>
      </c>
      <c r="P219" s="226" t="s">
        <v>451</v>
      </c>
      <c r="Q219" s="246">
        <v>2019</v>
      </c>
      <c r="R219" s="117">
        <v>0</v>
      </c>
      <c r="S219" s="118">
        <v>0</v>
      </c>
      <c r="T219" s="118">
        <f t="shared" si="6"/>
        <v>0</v>
      </c>
    </row>
    <row r="220" spans="1:20" x14ac:dyDescent="0.3">
      <c r="A220" s="226">
        <v>241</v>
      </c>
      <c r="B220" s="226" t="s">
        <v>625</v>
      </c>
      <c r="C220" s="226">
        <v>770220</v>
      </c>
      <c r="D220" s="226" t="s">
        <v>153</v>
      </c>
      <c r="E220" s="226">
        <v>95</v>
      </c>
      <c r="F220" s="226" t="s">
        <v>89</v>
      </c>
      <c r="G220" s="226" t="s">
        <v>35</v>
      </c>
      <c r="H220" s="226" t="s">
        <v>483</v>
      </c>
      <c r="I220" s="226" t="s">
        <v>484</v>
      </c>
      <c r="J220" s="230">
        <v>2019</v>
      </c>
      <c r="K220" s="232">
        <v>47.5</v>
      </c>
      <c r="L220" s="235">
        <v>47.5</v>
      </c>
      <c r="M220" s="226">
        <v>0</v>
      </c>
      <c r="N220" s="226">
        <v>0</v>
      </c>
      <c r="O220" s="245">
        <v>0</v>
      </c>
      <c r="P220" s="226" t="s">
        <v>451</v>
      </c>
      <c r="Q220" s="246">
        <v>2019</v>
      </c>
      <c r="R220" s="117">
        <v>17</v>
      </c>
      <c r="S220" s="118">
        <v>275842</v>
      </c>
      <c r="T220" s="118">
        <f t="shared" si="6"/>
        <v>275.84199999999998</v>
      </c>
    </row>
    <row r="221" spans="1:20" x14ac:dyDescent="0.3">
      <c r="A221" s="226">
        <v>279</v>
      </c>
      <c r="B221" s="226" t="s">
        <v>643</v>
      </c>
      <c r="C221" s="226">
        <v>732350</v>
      </c>
      <c r="D221" s="226" t="s">
        <v>639</v>
      </c>
      <c r="E221" s="226"/>
      <c r="F221" s="226" t="s">
        <v>89</v>
      </c>
      <c r="G221" s="226" t="s">
        <v>35</v>
      </c>
      <c r="H221" s="226" t="s">
        <v>483</v>
      </c>
      <c r="I221" s="226" t="s">
        <v>484</v>
      </c>
      <c r="J221" s="230">
        <v>2014</v>
      </c>
      <c r="K221" s="232">
        <v>20.9</v>
      </c>
      <c r="L221" s="235">
        <v>20.9</v>
      </c>
      <c r="M221" s="226">
        <v>0</v>
      </c>
      <c r="N221" s="226">
        <v>0</v>
      </c>
      <c r="O221" s="245">
        <v>0</v>
      </c>
      <c r="P221" s="226" t="s">
        <v>451</v>
      </c>
      <c r="Q221" s="246">
        <v>2019</v>
      </c>
      <c r="R221" s="117">
        <v>17</v>
      </c>
      <c r="S221" s="118">
        <v>42360</v>
      </c>
      <c r="T221" s="118">
        <f t="shared" si="6"/>
        <v>42.36</v>
      </c>
    </row>
    <row r="222" spans="1:20" x14ac:dyDescent="0.3">
      <c r="A222" s="226">
        <v>280</v>
      </c>
      <c r="B222" s="226" t="s">
        <v>644</v>
      </c>
      <c r="C222" s="226">
        <v>754422</v>
      </c>
      <c r="D222" s="226" t="s">
        <v>639</v>
      </c>
      <c r="E222" s="226"/>
      <c r="F222" s="226" t="s">
        <v>89</v>
      </c>
      <c r="G222" s="226" t="s">
        <v>35</v>
      </c>
      <c r="H222" s="226" t="s">
        <v>483</v>
      </c>
      <c r="I222" s="226" t="s">
        <v>484</v>
      </c>
      <c r="J222" s="230">
        <v>2019</v>
      </c>
      <c r="K222" s="232">
        <v>16.5</v>
      </c>
      <c r="L222" s="235">
        <v>16.5</v>
      </c>
      <c r="M222" s="226">
        <v>0</v>
      </c>
      <c r="N222" s="226">
        <v>0</v>
      </c>
      <c r="O222" s="245">
        <v>0</v>
      </c>
      <c r="P222" s="226" t="s">
        <v>451</v>
      </c>
      <c r="Q222" s="246">
        <v>2019</v>
      </c>
      <c r="R222" s="117">
        <v>25</v>
      </c>
      <c r="S222" s="118">
        <v>67309</v>
      </c>
      <c r="T222" s="118">
        <f t="shared" si="6"/>
        <v>67.308999999999997</v>
      </c>
    </row>
    <row r="223" spans="1:20" x14ac:dyDescent="0.3">
      <c r="A223" s="226">
        <v>285</v>
      </c>
      <c r="B223" s="226" t="s">
        <v>645</v>
      </c>
      <c r="C223" s="226">
        <v>744711</v>
      </c>
      <c r="D223" s="226" t="s">
        <v>639</v>
      </c>
      <c r="E223" s="226"/>
      <c r="F223" s="226" t="s">
        <v>89</v>
      </c>
      <c r="G223" s="226" t="s">
        <v>35</v>
      </c>
      <c r="H223" s="226" t="s">
        <v>483</v>
      </c>
      <c r="I223" s="226" t="s">
        <v>484</v>
      </c>
      <c r="J223" s="230">
        <v>2019</v>
      </c>
      <c r="K223" s="232">
        <v>30.8</v>
      </c>
      <c r="L223" s="235">
        <v>30.8</v>
      </c>
      <c r="M223" s="254">
        <v>51.7</v>
      </c>
      <c r="N223">
        <v>51.7</v>
      </c>
      <c r="O223" s="245">
        <v>0</v>
      </c>
      <c r="P223" s="226" t="s">
        <v>451</v>
      </c>
      <c r="Q223" s="246">
        <v>2019</v>
      </c>
      <c r="R223" s="117">
        <v>21</v>
      </c>
      <c r="S223" s="118">
        <v>92538</v>
      </c>
      <c r="T223" s="118">
        <f t="shared" si="6"/>
        <v>92.537999999999997</v>
      </c>
    </row>
    <row r="224" spans="1:20" x14ac:dyDescent="0.3">
      <c r="A224" s="226">
        <v>290</v>
      </c>
      <c r="B224" s="226" t="s">
        <v>648</v>
      </c>
      <c r="C224" s="226">
        <v>707190</v>
      </c>
      <c r="D224" s="226" t="s">
        <v>647</v>
      </c>
      <c r="E224" s="226">
        <v>86</v>
      </c>
      <c r="F224" s="226" t="s">
        <v>89</v>
      </c>
      <c r="G224" s="226" t="s">
        <v>35</v>
      </c>
      <c r="H224" s="226" t="s">
        <v>483</v>
      </c>
      <c r="I224" s="226" t="s">
        <v>484</v>
      </c>
      <c r="J224" s="230">
        <v>2019</v>
      </c>
      <c r="K224" s="232">
        <v>38</v>
      </c>
      <c r="L224" s="235">
        <v>38</v>
      </c>
      <c r="M224" s="226">
        <v>63.8</v>
      </c>
      <c r="N224" s="226">
        <v>63.8</v>
      </c>
      <c r="O224" s="245">
        <v>0</v>
      </c>
      <c r="P224" s="226" t="s">
        <v>451</v>
      </c>
      <c r="Q224" s="246">
        <v>2019</v>
      </c>
      <c r="R224" s="117">
        <v>21</v>
      </c>
      <c r="S224" s="118">
        <v>25257</v>
      </c>
      <c r="T224" s="118">
        <f t="shared" si="6"/>
        <v>25.257000000000001</v>
      </c>
    </row>
    <row r="225" spans="1:20" x14ac:dyDescent="0.3">
      <c r="A225" s="226">
        <v>297</v>
      </c>
      <c r="B225" s="226" t="s">
        <v>653</v>
      </c>
      <c r="C225" s="226">
        <v>725257</v>
      </c>
      <c r="D225" s="226" t="s">
        <v>647</v>
      </c>
      <c r="E225" s="226">
        <v>86</v>
      </c>
      <c r="F225" s="226" t="s">
        <v>89</v>
      </c>
      <c r="G225" s="226" t="s">
        <v>35</v>
      </c>
      <c r="H225" s="226" t="s">
        <v>483</v>
      </c>
      <c r="I225" s="226" t="s">
        <v>484</v>
      </c>
      <c r="J225" s="230">
        <v>2007</v>
      </c>
      <c r="K225" s="232">
        <v>5</v>
      </c>
      <c r="L225" s="235">
        <v>5</v>
      </c>
      <c r="M225" s="226">
        <v>8.25</v>
      </c>
      <c r="N225" s="226">
        <v>8.25</v>
      </c>
      <c r="O225" s="245">
        <v>0</v>
      </c>
      <c r="P225" s="226" t="s">
        <v>451</v>
      </c>
      <c r="Q225" s="246">
        <v>2019</v>
      </c>
      <c r="R225" s="117">
        <v>63</v>
      </c>
      <c r="S225" s="118">
        <v>86473</v>
      </c>
      <c r="T225" s="118">
        <f t="shared" si="6"/>
        <v>86.472999999999999</v>
      </c>
    </row>
    <row r="226" spans="1:20" x14ac:dyDescent="0.3">
      <c r="A226" s="226">
        <v>306</v>
      </c>
      <c r="B226" s="226" t="s">
        <v>660</v>
      </c>
      <c r="C226" s="226">
        <v>752636</v>
      </c>
      <c r="D226" s="226" t="s">
        <v>639</v>
      </c>
      <c r="E226" s="226"/>
      <c r="F226" s="226" t="s">
        <v>89</v>
      </c>
      <c r="G226" s="226" t="s">
        <v>35</v>
      </c>
      <c r="H226" s="226" t="s">
        <v>483</v>
      </c>
      <c r="I226" s="226" t="s">
        <v>484</v>
      </c>
      <c r="J226" s="230">
        <v>2018</v>
      </c>
      <c r="K226" s="232">
        <v>18</v>
      </c>
      <c r="L226" s="235">
        <v>18</v>
      </c>
      <c r="M226" s="226">
        <v>29.7</v>
      </c>
      <c r="N226" s="226">
        <v>29.7</v>
      </c>
      <c r="O226" s="245">
        <v>0</v>
      </c>
      <c r="P226" s="226" t="s">
        <v>451</v>
      </c>
      <c r="Q226" s="246">
        <v>2019</v>
      </c>
      <c r="R226" s="117">
        <v>17</v>
      </c>
      <c r="S226" s="118">
        <v>104726</v>
      </c>
      <c r="T226" s="118">
        <f t="shared" si="6"/>
        <v>104.726</v>
      </c>
    </row>
    <row r="227" spans="1:20" x14ac:dyDescent="0.3">
      <c r="A227" s="226">
        <v>307</v>
      </c>
      <c r="B227" s="226" t="s">
        <v>661</v>
      </c>
      <c r="C227" s="226">
        <v>754405</v>
      </c>
      <c r="D227" s="226" t="s">
        <v>639</v>
      </c>
      <c r="E227" s="226"/>
      <c r="F227" s="226" t="s">
        <v>89</v>
      </c>
      <c r="G227" s="226" t="s">
        <v>35</v>
      </c>
      <c r="H227" s="226" t="s">
        <v>483</v>
      </c>
      <c r="I227" s="226" t="s">
        <v>484</v>
      </c>
      <c r="J227" s="230">
        <v>2018</v>
      </c>
      <c r="K227" s="232">
        <v>12</v>
      </c>
      <c r="L227" s="235">
        <v>12</v>
      </c>
      <c r="M227" s="226">
        <v>0</v>
      </c>
      <c r="N227" s="226">
        <v>0</v>
      </c>
      <c r="O227" s="245">
        <v>0</v>
      </c>
      <c r="P227" s="226" t="s">
        <v>451</v>
      </c>
      <c r="Q227" s="246">
        <v>2019</v>
      </c>
      <c r="R227" s="117">
        <v>25</v>
      </c>
      <c r="S227" s="118">
        <v>8398</v>
      </c>
      <c r="T227" s="118">
        <f t="shared" si="6"/>
        <v>8.3979999999999997</v>
      </c>
    </row>
    <row r="228" spans="1:20" x14ac:dyDescent="0.3">
      <c r="A228" s="226">
        <v>311</v>
      </c>
      <c r="B228" s="226" t="s">
        <v>663</v>
      </c>
      <c r="C228" s="226">
        <v>877215</v>
      </c>
      <c r="D228" s="226" t="s">
        <v>574</v>
      </c>
      <c r="E228" s="226">
        <v>65</v>
      </c>
      <c r="F228" s="226" t="s">
        <v>33</v>
      </c>
      <c r="G228" s="226" t="s">
        <v>35</v>
      </c>
      <c r="H228" s="226" t="s">
        <v>483</v>
      </c>
      <c r="I228" s="226" t="s">
        <v>484</v>
      </c>
      <c r="J228" s="230">
        <v>2016</v>
      </c>
      <c r="K228" s="232">
        <v>15</v>
      </c>
      <c r="L228" s="235">
        <v>15</v>
      </c>
      <c r="M228" s="226">
        <v>25.8</v>
      </c>
      <c r="N228" s="226">
        <v>25.8</v>
      </c>
      <c r="O228" s="245">
        <v>0</v>
      </c>
      <c r="P228" s="226" t="s">
        <v>451</v>
      </c>
      <c r="Q228" s="246">
        <v>2019</v>
      </c>
      <c r="R228" s="117">
        <v>0</v>
      </c>
      <c r="S228" s="118">
        <v>0</v>
      </c>
      <c r="T228" s="118">
        <f t="shared" si="6"/>
        <v>0</v>
      </c>
    </row>
    <row r="229" spans="1:20" x14ac:dyDescent="0.3">
      <c r="A229" s="226">
        <v>96</v>
      </c>
      <c r="B229" s="226" t="s">
        <v>536</v>
      </c>
      <c r="C229" s="226">
        <v>999999</v>
      </c>
      <c r="D229" s="226" t="s">
        <v>113</v>
      </c>
      <c r="E229" s="226"/>
      <c r="F229" s="226" t="s">
        <v>64</v>
      </c>
      <c r="G229" s="226" t="s">
        <v>35</v>
      </c>
      <c r="H229" s="226" t="s">
        <v>483</v>
      </c>
      <c r="I229" s="226" t="s">
        <v>484</v>
      </c>
      <c r="J229" s="230">
        <v>2016</v>
      </c>
      <c r="K229" s="232">
        <v>10</v>
      </c>
      <c r="L229" s="235">
        <v>10</v>
      </c>
      <c r="M229" s="226">
        <v>13.6</v>
      </c>
      <c r="N229" s="226">
        <v>13.6</v>
      </c>
      <c r="O229" s="245">
        <v>0</v>
      </c>
      <c r="P229" s="226" t="s">
        <v>451</v>
      </c>
      <c r="Q229" s="246">
        <v>2020</v>
      </c>
      <c r="R229" s="117">
        <v>0</v>
      </c>
      <c r="S229" s="118">
        <v>0</v>
      </c>
      <c r="T229" s="118">
        <f t="shared" si="6"/>
        <v>0</v>
      </c>
    </row>
    <row r="230" spans="1:20" x14ac:dyDescent="0.3">
      <c r="A230" s="226">
        <v>100</v>
      </c>
      <c r="B230" s="226" t="s">
        <v>727</v>
      </c>
      <c r="C230" s="226">
        <v>677540</v>
      </c>
      <c r="D230" s="226" t="s">
        <v>113</v>
      </c>
      <c r="E230" s="226"/>
      <c r="F230" s="226" t="s">
        <v>64</v>
      </c>
      <c r="G230" s="226" t="s">
        <v>35</v>
      </c>
      <c r="H230" s="226" t="s">
        <v>483</v>
      </c>
      <c r="I230" s="226" t="s">
        <v>484</v>
      </c>
      <c r="J230" s="230">
        <v>2020</v>
      </c>
      <c r="K230" s="232">
        <v>24</v>
      </c>
      <c r="L230" s="235">
        <v>24</v>
      </c>
      <c r="M230" s="226">
        <v>38.4</v>
      </c>
      <c r="N230" s="226">
        <v>38.4</v>
      </c>
      <c r="O230" s="245">
        <v>0</v>
      </c>
      <c r="P230" s="226" t="s">
        <v>451</v>
      </c>
      <c r="Q230" s="246">
        <v>2020</v>
      </c>
      <c r="R230" s="117">
        <v>60</v>
      </c>
      <c r="S230" s="118">
        <v>17340</v>
      </c>
      <c r="T230" s="118">
        <f t="shared" si="6"/>
        <v>17.34</v>
      </c>
    </row>
    <row r="231" spans="1:20" x14ac:dyDescent="0.3">
      <c r="A231" s="226">
        <v>101</v>
      </c>
      <c r="B231" s="226" t="s">
        <v>539</v>
      </c>
      <c r="C231" s="226">
        <v>694600</v>
      </c>
      <c r="D231" s="226" t="s">
        <v>113</v>
      </c>
      <c r="E231" s="226"/>
      <c r="F231" s="226" t="s">
        <v>64</v>
      </c>
      <c r="G231" s="226" t="s">
        <v>35</v>
      </c>
      <c r="H231" s="226" t="s">
        <v>483</v>
      </c>
      <c r="I231" s="226" t="s">
        <v>484</v>
      </c>
      <c r="J231" s="230">
        <v>2017</v>
      </c>
      <c r="K231" s="232">
        <v>15</v>
      </c>
      <c r="L231" s="235">
        <v>15</v>
      </c>
      <c r="M231" s="226">
        <v>0</v>
      </c>
      <c r="N231" s="226">
        <v>0</v>
      </c>
      <c r="O231" s="245">
        <v>0</v>
      </c>
      <c r="P231" s="226" t="s">
        <v>451</v>
      </c>
      <c r="Q231" s="246">
        <v>2020</v>
      </c>
      <c r="R231" s="117">
        <v>50</v>
      </c>
      <c r="S231" s="118">
        <v>77151</v>
      </c>
      <c r="T231" s="118">
        <f t="shared" si="6"/>
        <v>77.150999999999996</v>
      </c>
    </row>
    <row r="232" spans="1:20" x14ac:dyDescent="0.3">
      <c r="A232" s="226">
        <v>103</v>
      </c>
      <c r="B232" s="226" t="s">
        <v>729</v>
      </c>
      <c r="C232" s="226">
        <v>625500</v>
      </c>
      <c r="D232" s="226" t="s">
        <v>221</v>
      </c>
      <c r="E232" s="226">
        <v>84</v>
      </c>
      <c r="F232" s="226" t="s">
        <v>64</v>
      </c>
      <c r="G232" s="226" t="s">
        <v>730</v>
      </c>
      <c r="H232" s="226" t="s">
        <v>483</v>
      </c>
      <c r="I232" s="226" t="s">
        <v>484</v>
      </c>
      <c r="J232" s="230">
        <v>2021</v>
      </c>
      <c r="K232" s="232">
        <v>61</v>
      </c>
      <c r="L232" s="235">
        <v>61</v>
      </c>
      <c r="M232" s="226">
        <v>0</v>
      </c>
      <c r="N232" s="226">
        <v>0</v>
      </c>
      <c r="O232" s="245">
        <v>0</v>
      </c>
      <c r="P232" s="226" t="s">
        <v>451</v>
      </c>
      <c r="Q232" s="246">
        <v>2020</v>
      </c>
      <c r="R232" s="117">
        <v>160</v>
      </c>
      <c r="S232" s="118">
        <v>168910</v>
      </c>
      <c r="T232" s="118">
        <f t="shared" si="6"/>
        <v>168.91</v>
      </c>
    </row>
    <row r="233" spans="1:20" x14ac:dyDescent="0.3">
      <c r="A233" s="226">
        <v>105</v>
      </c>
      <c r="B233" s="226" t="s">
        <v>541</v>
      </c>
      <c r="C233" s="226">
        <v>627510</v>
      </c>
      <c r="D233" s="226" t="s">
        <v>221</v>
      </c>
      <c r="E233" s="226">
        <v>84</v>
      </c>
      <c r="F233" s="226" t="s">
        <v>64</v>
      </c>
      <c r="G233" s="226" t="s">
        <v>730</v>
      </c>
      <c r="H233" s="226" t="s">
        <v>483</v>
      </c>
      <c r="I233" s="226" t="s">
        <v>484</v>
      </c>
      <c r="J233" s="230">
        <v>2019</v>
      </c>
      <c r="K233" s="232">
        <v>50</v>
      </c>
      <c r="L233" s="235">
        <v>50</v>
      </c>
      <c r="M233" s="226">
        <v>0</v>
      </c>
      <c r="N233" s="226">
        <v>0</v>
      </c>
      <c r="O233" s="245">
        <v>0</v>
      </c>
      <c r="P233" s="226" t="s">
        <v>451</v>
      </c>
      <c r="Q233" s="246">
        <v>2020</v>
      </c>
      <c r="R233" s="117">
        <v>100</v>
      </c>
      <c r="S233" s="118">
        <v>100239</v>
      </c>
      <c r="T233" s="118">
        <f t="shared" si="6"/>
        <v>100.239</v>
      </c>
    </row>
    <row r="234" spans="1:20" x14ac:dyDescent="0.3">
      <c r="A234" s="226">
        <v>110</v>
      </c>
      <c r="B234" s="226" t="s">
        <v>544</v>
      </c>
      <c r="C234" s="226">
        <v>620152</v>
      </c>
      <c r="D234" s="226" t="s">
        <v>221</v>
      </c>
      <c r="E234" s="226">
        <v>84</v>
      </c>
      <c r="F234" s="226" t="s">
        <v>64</v>
      </c>
      <c r="G234" s="226" t="s">
        <v>42</v>
      </c>
      <c r="H234" s="226" t="s">
        <v>483</v>
      </c>
      <c r="I234" s="226" t="s">
        <v>484</v>
      </c>
      <c r="J234" s="230">
        <v>2019</v>
      </c>
      <c r="K234" s="232">
        <v>36</v>
      </c>
      <c r="L234" s="235">
        <v>36</v>
      </c>
      <c r="M234" s="226">
        <v>0</v>
      </c>
      <c r="N234" s="226">
        <v>0</v>
      </c>
      <c r="O234" s="245">
        <v>0</v>
      </c>
      <c r="P234" s="226" t="s">
        <v>451</v>
      </c>
      <c r="Q234" s="246">
        <v>2020</v>
      </c>
      <c r="R234" s="117">
        <v>1400</v>
      </c>
      <c r="S234" s="118">
        <v>1613672</v>
      </c>
      <c r="T234" s="118">
        <f t="shared" si="6"/>
        <v>1613.672</v>
      </c>
    </row>
    <row r="235" spans="1:20" x14ac:dyDescent="0.3">
      <c r="A235" s="226">
        <v>117</v>
      </c>
      <c r="B235" s="226" t="s">
        <v>546</v>
      </c>
      <c r="C235" s="226">
        <v>666395</v>
      </c>
      <c r="D235" s="226" t="s">
        <v>71</v>
      </c>
      <c r="E235" s="226">
        <v>82</v>
      </c>
      <c r="F235" s="226" t="s">
        <v>64</v>
      </c>
      <c r="G235" s="226" t="s">
        <v>35</v>
      </c>
      <c r="H235" s="226" t="s">
        <v>483</v>
      </c>
      <c r="I235" s="226" t="s">
        <v>484</v>
      </c>
      <c r="J235" s="230">
        <v>2016</v>
      </c>
      <c r="K235" s="232">
        <v>18</v>
      </c>
      <c r="L235" s="235">
        <v>18</v>
      </c>
      <c r="M235" s="226">
        <v>29.3</v>
      </c>
      <c r="N235" s="226">
        <v>29.3</v>
      </c>
      <c r="O235" s="245">
        <v>0</v>
      </c>
      <c r="P235" s="226" t="s">
        <v>451</v>
      </c>
      <c r="Q235" s="246">
        <v>2020</v>
      </c>
      <c r="R235" s="117">
        <v>30</v>
      </c>
      <c r="S235" s="118">
        <v>34001</v>
      </c>
      <c r="T235" s="118">
        <f t="shared" si="6"/>
        <v>34.000999999999998</v>
      </c>
    </row>
    <row r="236" spans="1:20" x14ac:dyDescent="0.3">
      <c r="A236" s="226">
        <v>129</v>
      </c>
      <c r="B236" s="226" t="s">
        <v>554</v>
      </c>
      <c r="C236" s="226">
        <v>852245</v>
      </c>
      <c r="D236" s="226" t="s">
        <v>548</v>
      </c>
      <c r="E236" s="226">
        <v>87</v>
      </c>
      <c r="F236" s="226" t="s">
        <v>33</v>
      </c>
      <c r="G236" s="226" t="s">
        <v>35</v>
      </c>
      <c r="H236" s="226" t="s">
        <v>483</v>
      </c>
      <c r="I236" s="226" t="s">
        <v>484</v>
      </c>
      <c r="J236" s="230">
        <v>2016</v>
      </c>
      <c r="K236" s="232">
        <v>47.3</v>
      </c>
      <c r="L236" s="235">
        <v>47.3</v>
      </c>
      <c r="M236" s="226">
        <v>80.5</v>
      </c>
      <c r="N236" s="226">
        <v>80.5</v>
      </c>
      <c r="O236" s="245">
        <v>0</v>
      </c>
      <c r="P236" s="226" t="s">
        <v>451</v>
      </c>
      <c r="Q236" s="246">
        <v>2020</v>
      </c>
      <c r="R236" s="117">
        <v>32</v>
      </c>
      <c r="S236" s="118">
        <v>20416</v>
      </c>
      <c r="T236" s="118">
        <f t="shared" si="6"/>
        <v>20.416</v>
      </c>
    </row>
    <row r="237" spans="1:20" x14ac:dyDescent="0.3">
      <c r="A237" s="226">
        <v>142</v>
      </c>
      <c r="B237" s="226" t="s">
        <v>748</v>
      </c>
      <c r="C237" s="226">
        <v>862610</v>
      </c>
      <c r="D237" s="226" t="s">
        <v>562</v>
      </c>
      <c r="E237" s="226">
        <v>91</v>
      </c>
      <c r="F237" s="226" t="s">
        <v>33</v>
      </c>
      <c r="G237" s="226" t="s">
        <v>35</v>
      </c>
      <c r="H237" s="226" t="s">
        <v>483</v>
      </c>
      <c r="I237" s="226" t="s">
        <v>484</v>
      </c>
      <c r="J237" s="230">
        <v>2020</v>
      </c>
      <c r="K237" s="232">
        <v>40</v>
      </c>
      <c r="L237" s="235">
        <v>40</v>
      </c>
      <c r="M237" s="226">
        <v>11.04</v>
      </c>
      <c r="N237" s="226">
        <v>11.04</v>
      </c>
      <c r="O237" s="245">
        <v>0</v>
      </c>
      <c r="P237" s="226" t="s">
        <v>451</v>
      </c>
      <c r="Q237" s="246">
        <v>2020</v>
      </c>
      <c r="R237" s="117">
        <v>150</v>
      </c>
      <c r="S237" s="118">
        <v>538287</v>
      </c>
      <c r="T237" s="118">
        <f t="shared" ref="T237:T268" si="7">+S237/1000</f>
        <v>538.28700000000003</v>
      </c>
    </row>
    <row r="238" spans="1:20" x14ac:dyDescent="0.3">
      <c r="A238" s="226">
        <v>197</v>
      </c>
      <c r="B238" s="226" t="s">
        <v>763</v>
      </c>
      <c r="C238" s="226">
        <v>999999</v>
      </c>
      <c r="D238" s="226" t="s">
        <v>592</v>
      </c>
      <c r="E238" s="226">
        <v>64</v>
      </c>
      <c r="F238" s="226" t="s">
        <v>33</v>
      </c>
      <c r="G238" s="226" t="s">
        <v>35</v>
      </c>
      <c r="H238" s="226" t="s">
        <v>483</v>
      </c>
      <c r="I238" s="226" t="s">
        <v>484</v>
      </c>
      <c r="J238" s="230">
        <v>2020</v>
      </c>
      <c r="K238" s="232">
        <v>13</v>
      </c>
      <c r="L238" s="235">
        <v>13</v>
      </c>
      <c r="M238" s="226">
        <v>0</v>
      </c>
      <c r="N238" s="226">
        <v>0</v>
      </c>
      <c r="O238" s="245">
        <v>0</v>
      </c>
      <c r="P238" s="226" t="s">
        <v>451</v>
      </c>
      <c r="Q238" s="246">
        <v>2020</v>
      </c>
      <c r="R238" s="117">
        <v>0</v>
      </c>
      <c r="S238" s="118">
        <v>0</v>
      </c>
      <c r="T238" s="118">
        <f t="shared" si="7"/>
        <v>0</v>
      </c>
    </row>
    <row r="239" spans="1:20" x14ac:dyDescent="0.3">
      <c r="A239" s="226">
        <v>198</v>
      </c>
      <c r="B239" s="226" t="s">
        <v>596</v>
      </c>
      <c r="C239" s="226">
        <v>999999</v>
      </c>
      <c r="D239" s="226" t="s">
        <v>592</v>
      </c>
      <c r="E239" s="226">
        <v>64</v>
      </c>
      <c r="F239" s="226" t="s">
        <v>33</v>
      </c>
      <c r="G239" s="226" t="s">
        <v>35</v>
      </c>
      <c r="H239" s="226" t="s">
        <v>483</v>
      </c>
      <c r="I239" s="226" t="s">
        <v>484</v>
      </c>
      <c r="J239" s="230">
        <v>2018</v>
      </c>
      <c r="K239" s="232">
        <v>25</v>
      </c>
      <c r="L239" s="235">
        <v>25</v>
      </c>
      <c r="M239" s="226">
        <v>38.25</v>
      </c>
      <c r="N239" s="226">
        <v>38.25</v>
      </c>
      <c r="O239" s="245">
        <v>0</v>
      </c>
      <c r="P239" s="226" t="s">
        <v>451</v>
      </c>
      <c r="Q239" s="246">
        <v>2020</v>
      </c>
      <c r="R239" s="117">
        <v>0</v>
      </c>
      <c r="S239" s="118">
        <v>0</v>
      </c>
      <c r="T239" s="118">
        <f t="shared" si="7"/>
        <v>0</v>
      </c>
    </row>
    <row r="240" spans="1:20" x14ac:dyDescent="0.3">
      <c r="A240" s="226">
        <v>206</v>
      </c>
      <c r="B240" s="226" t="s">
        <v>766</v>
      </c>
      <c r="C240" s="226">
        <v>999999</v>
      </c>
      <c r="D240" s="226" t="s">
        <v>601</v>
      </c>
      <c r="E240" s="226"/>
      <c r="F240" s="226" t="s">
        <v>92</v>
      </c>
      <c r="G240" s="226" t="s">
        <v>42</v>
      </c>
      <c r="H240" s="226" t="s">
        <v>483</v>
      </c>
      <c r="I240" s="226" t="s">
        <v>484</v>
      </c>
      <c r="J240" s="230">
        <v>2020</v>
      </c>
      <c r="K240" s="232">
        <v>5000</v>
      </c>
      <c r="L240" s="235">
        <v>5000</v>
      </c>
      <c r="M240" s="226">
        <v>0</v>
      </c>
      <c r="N240" s="226">
        <v>0</v>
      </c>
      <c r="O240" s="245">
        <v>0</v>
      </c>
      <c r="P240" s="226" t="s">
        <v>451</v>
      </c>
      <c r="Q240" s="246">
        <v>2020</v>
      </c>
      <c r="R240" s="117">
        <v>0</v>
      </c>
      <c r="S240" s="118">
        <v>0</v>
      </c>
      <c r="T240" s="118">
        <f t="shared" si="7"/>
        <v>0</v>
      </c>
    </row>
    <row r="241" spans="1:20" x14ac:dyDescent="0.3">
      <c r="A241" s="226">
        <v>208</v>
      </c>
      <c r="B241" s="226" t="s">
        <v>606</v>
      </c>
      <c r="C241" s="226">
        <v>894500</v>
      </c>
      <c r="D241" s="226" t="s">
        <v>605</v>
      </c>
      <c r="E241" s="226">
        <v>94</v>
      </c>
      <c r="F241" s="226" t="s">
        <v>92</v>
      </c>
      <c r="G241" s="226" t="s">
        <v>35</v>
      </c>
      <c r="H241" s="226" t="s">
        <v>483</v>
      </c>
      <c r="I241" s="226" t="s">
        <v>484</v>
      </c>
      <c r="J241" s="230">
        <v>2019</v>
      </c>
      <c r="K241" s="232">
        <v>8.8000000000000007</v>
      </c>
      <c r="L241" s="235">
        <v>8.8000000000000007</v>
      </c>
      <c r="M241" s="226">
        <v>18.13</v>
      </c>
      <c r="N241" s="226">
        <v>18.13</v>
      </c>
      <c r="O241" s="245">
        <v>0</v>
      </c>
      <c r="P241" s="226" t="s">
        <v>451</v>
      </c>
      <c r="Q241" s="246">
        <v>2020</v>
      </c>
      <c r="R241" s="117">
        <v>0</v>
      </c>
      <c r="S241" s="118">
        <v>0</v>
      </c>
      <c r="T241" s="118">
        <f t="shared" si="7"/>
        <v>0</v>
      </c>
    </row>
    <row r="242" spans="1:20" x14ac:dyDescent="0.3">
      <c r="A242" s="226">
        <v>217</v>
      </c>
      <c r="B242" s="226" t="s">
        <v>611</v>
      </c>
      <c r="C242" s="226">
        <v>896140</v>
      </c>
      <c r="D242" s="226" t="s">
        <v>605</v>
      </c>
      <c r="E242" s="226">
        <v>94</v>
      </c>
      <c r="F242" s="226" t="s">
        <v>92</v>
      </c>
      <c r="G242" s="226" t="s">
        <v>35</v>
      </c>
      <c r="H242" s="226" t="s">
        <v>483</v>
      </c>
      <c r="I242" s="226" t="s">
        <v>484</v>
      </c>
      <c r="J242" s="230">
        <v>1978</v>
      </c>
      <c r="K242" s="232">
        <v>700</v>
      </c>
      <c r="L242" s="235">
        <v>700</v>
      </c>
      <c r="M242" s="226">
        <v>300</v>
      </c>
      <c r="N242" s="226">
        <v>300</v>
      </c>
      <c r="O242" s="245">
        <v>0</v>
      </c>
      <c r="P242" s="226" t="s">
        <v>451</v>
      </c>
      <c r="Q242" s="246">
        <v>2020</v>
      </c>
      <c r="R242" s="117">
        <v>500</v>
      </c>
      <c r="S242" s="118">
        <v>2337944</v>
      </c>
      <c r="T242" s="118">
        <f t="shared" si="7"/>
        <v>2337.944</v>
      </c>
    </row>
    <row r="243" spans="1:20" x14ac:dyDescent="0.3">
      <c r="A243" s="226">
        <v>218</v>
      </c>
      <c r="B243" s="226" t="s">
        <v>612</v>
      </c>
      <c r="C243" s="226">
        <v>884600</v>
      </c>
      <c r="D243" s="226" t="s">
        <v>605</v>
      </c>
      <c r="E243" s="226">
        <v>94</v>
      </c>
      <c r="F243" s="226" t="s">
        <v>92</v>
      </c>
      <c r="G243" s="226" t="s">
        <v>35</v>
      </c>
      <c r="H243" s="226" t="s">
        <v>483</v>
      </c>
      <c r="I243" s="226" t="s">
        <v>484</v>
      </c>
      <c r="J243" s="230">
        <v>2017</v>
      </c>
      <c r="K243" s="232">
        <v>160</v>
      </c>
      <c r="L243" s="235">
        <v>160</v>
      </c>
      <c r="M243" s="226">
        <v>0</v>
      </c>
      <c r="N243" s="226">
        <v>0</v>
      </c>
      <c r="O243" s="245">
        <v>0</v>
      </c>
      <c r="P243" s="226" t="s">
        <v>451</v>
      </c>
      <c r="Q243" s="246">
        <v>2020</v>
      </c>
      <c r="R243" s="117">
        <v>0</v>
      </c>
      <c r="S243" s="118">
        <v>0</v>
      </c>
      <c r="T243" s="118">
        <f t="shared" si="7"/>
        <v>0</v>
      </c>
    </row>
    <row r="244" spans="1:20" x14ac:dyDescent="0.3">
      <c r="A244" s="226">
        <v>222</v>
      </c>
      <c r="B244" s="226" t="s">
        <v>616</v>
      </c>
      <c r="C244" s="226">
        <v>882150</v>
      </c>
      <c r="D244" s="226" t="s">
        <v>605</v>
      </c>
      <c r="E244" s="226">
        <v>94</v>
      </c>
      <c r="F244" s="226" t="s">
        <v>92</v>
      </c>
      <c r="G244" s="226" t="s">
        <v>42</v>
      </c>
      <c r="H244" s="226" t="s">
        <v>483</v>
      </c>
      <c r="I244" s="226" t="s">
        <v>484</v>
      </c>
      <c r="J244" s="230">
        <v>2018</v>
      </c>
      <c r="K244" s="232">
        <v>3.3</v>
      </c>
      <c r="L244" s="235">
        <v>3.3</v>
      </c>
      <c r="M244" s="226">
        <v>0</v>
      </c>
      <c r="N244" s="226">
        <v>0</v>
      </c>
      <c r="O244" s="245">
        <v>0</v>
      </c>
      <c r="P244" s="226" t="s">
        <v>451</v>
      </c>
      <c r="Q244" s="246">
        <v>2020</v>
      </c>
      <c r="R244" s="117">
        <v>0</v>
      </c>
      <c r="S244" s="118">
        <v>0</v>
      </c>
      <c r="T244" s="118">
        <f t="shared" si="7"/>
        <v>0</v>
      </c>
    </row>
    <row r="245" spans="1:20" x14ac:dyDescent="0.3">
      <c r="A245" s="226">
        <v>232</v>
      </c>
      <c r="B245" s="226" t="s">
        <v>623</v>
      </c>
      <c r="C245" s="226">
        <v>287265</v>
      </c>
      <c r="D245" s="226" t="s">
        <v>153</v>
      </c>
      <c r="E245" s="226">
        <v>95</v>
      </c>
      <c r="F245" s="226" t="s">
        <v>89</v>
      </c>
      <c r="G245" s="226" t="s">
        <v>35</v>
      </c>
      <c r="H245" s="226" t="s">
        <v>483</v>
      </c>
      <c r="I245" s="226" t="s">
        <v>484</v>
      </c>
      <c r="J245" s="230">
        <v>2019</v>
      </c>
      <c r="K245" s="232">
        <v>33</v>
      </c>
      <c r="L245" s="235">
        <v>33</v>
      </c>
      <c r="M245" s="226">
        <v>56.1</v>
      </c>
      <c r="N245" s="226">
        <v>56.1</v>
      </c>
      <c r="O245" s="245">
        <v>0</v>
      </c>
      <c r="P245" s="226" t="s">
        <v>451</v>
      </c>
      <c r="Q245" s="246">
        <v>2020</v>
      </c>
      <c r="R245" s="117">
        <v>0</v>
      </c>
      <c r="S245" s="118">
        <v>0</v>
      </c>
      <c r="T245" s="118">
        <f t="shared" si="7"/>
        <v>0</v>
      </c>
    </row>
    <row r="246" spans="1:20" x14ac:dyDescent="0.3">
      <c r="A246" s="226">
        <v>233</v>
      </c>
      <c r="B246" s="226" t="s">
        <v>623</v>
      </c>
      <c r="C246" s="226">
        <v>941280</v>
      </c>
      <c r="D246" s="226" t="s">
        <v>153</v>
      </c>
      <c r="E246" s="226">
        <v>95</v>
      </c>
      <c r="F246" s="226" t="s">
        <v>89</v>
      </c>
      <c r="G246" s="226" t="s">
        <v>35</v>
      </c>
      <c r="H246" s="226" t="s">
        <v>483</v>
      </c>
      <c r="I246" s="226" t="s">
        <v>484</v>
      </c>
      <c r="J246" s="230">
        <v>2020</v>
      </c>
      <c r="K246" s="232">
        <v>59.4</v>
      </c>
      <c r="L246" s="235">
        <v>59.4</v>
      </c>
      <c r="M246" s="226">
        <v>0</v>
      </c>
      <c r="N246" s="226">
        <v>0</v>
      </c>
      <c r="O246" s="245">
        <v>0</v>
      </c>
      <c r="P246" s="226" t="s">
        <v>451</v>
      </c>
      <c r="Q246" s="246">
        <v>2020</v>
      </c>
      <c r="R246" s="117">
        <v>30</v>
      </c>
      <c r="S246" s="118">
        <v>8835</v>
      </c>
      <c r="T246" s="118">
        <f t="shared" si="7"/>
        <v>8.8350000000000009</v>
      </c>
    </row>
    <row r="247" spans="1:20" x14ac:dyDescent="0.3">
      <c r="A247" s="226">
        <v>234</v>
      </c>
      <c r="B247" s="226" t="s">
        <v>624</v>
      </c>
      <c r="C247" s="226">
        <v>999999</v>
      </c>
      <c r="D247" s="226" t="s">
        <v>153</v>
      </c>
      <c r="E247" s="226">
        <v>95</v>
      </c>
      <c r="F247" s="226" t="s">
        <v>89</v>
      </c>
      <c r="G247" s="226" t="s">
        <v>35</v>
      </c>
      <c r="H247" s="226" t="s">
        <v>483</v>
      </c>
      <c r="I247" s="226" t="s">
        <v>484</v>
      </c>
      <c r="J247" s="230">
        <v>2019</v>
      </c>
      <c r="K247" s="232">
        <v>60.5</v>
      </c>
      <c r="L247" s="235">
        <v>60.5</v>
      </c>
      <c r="M247" s="226">
        <v>0</v>
      </c>
      <c r="N247" s="226">
        <v>0</v>
      </c>
      <c r="O247" s="245">
        <v>0</v>
      </c>
      <c r="P247" s="226" t="s">
        <v>451</v>
      </c>
      <c r="Q247" s="246">
        <v>2020</v>
      </c>
      <c r="R247" s="117">
        <v>0</v>
      </c>
      <c r="S247" s="118">
        <v>0</v>
      </c>
      <c r="T247" s="118">
        <f t="shared" si="7"/>
        <v>0</v>
      </c>
    </row>
    <row r="248" spans="1:20" x14ac:dyDescent="0.3">
      <c r="A248" s="226">
        <v>235</v>
      </c>
      <c r="B248" s="226" t="s">
        <v>623</v>
      </c>
      <c r="C248" s="226">
        <v>999999</v>
      </c>
      <c r="D248" s="226" t="s">
        <v>153</v>
      </c>
      <c r="E248" s="226">
        <v>95</v>
      </c>
      <c r="F248" s="226" t="s">
        <v>89</v>
      </c>
      <c r="G248" s="226" t="s">
        <v>35</v>
      </c>
      <c r="H248" s="226" t="s">
        <v>483</v>
      </c>
      <c r="I248" s="226" t="s">
        <v>484</v>
      </c>
      <c r="J248" s="230">
        <v>1985</v>
      </c>
      <c r="K248" s="232">
        <v>60.5</v>
      </c>
      <c r="L248" s="235">
        <v>60.5</v>
      </c>
      <c r="M248" s="226">
        <v>0</v>
      </c>
      <c r="N248" s="226">
        <v>0</v>
      </c>
      <c r="O248" s="245">
        <v>0</v>
      </c>
      <c r="P248" s="226" t="s">
        <v>451</v>
      </c>
      <c r="Q248" s="246">
        <v>2020</v>
      </c>
      <c r="R248" s="117">
        <v>0</v>
      </c>
      <c r="S248" s="118">
        <v>0</v>
      </c>
      <c r="T248" s="118">
        <f t="shared" si="7"/>
        <v>0</v>
      </c>
    </row>
    <row r="249" spans="1:20" x14ac:dyDescent="0.3">
      <c r="A249" s="226">
        <v>236</v>
      </c>
      <c r="B249" s="226" t="s">
        <v>624</v>
      </c>
      <c r="C249" s="226">
        <v>999999</v>
      </c>
      <c r="D249" s="226" t="s">
        <v>153</v>
      </c>
      <c r="E249" s="226">
        <v>95</v>
      </c>
      <c r="F249" s="226" t="s">
        <v>89</v>
      </c>
      <c r="G249" s="226" t="s">
        <v>35</v>
      </c>
      <c r="H249" s="226" t="s">
        <v>483</v>
      </c>
      <c r="I249" s="226" t="s">
        <v>484</v>
      </c>
      <c r="J249" s="230">
        <v>2020</v>
      </c>
      <c r="K249" s="232">
        <v>33</v>
      </c>
      <c r="L249" s="235">
        <v>33</v>
      </c>
      <c r="M249" s="226">
        <v>0</v>
      </c>
      <c r="N249" s="226">
        <v>0</v>
      </c>
      <c r="O249" s="245">
        <v>0</v>
      </c>
      <c r="P249" s="226" t="s">
        <v>451</v>
      </c>
      <c r="Q249" s="246">
        <v>2020</v>
      </c>
      <c r="R249" s="117">
        <v>0</v>
      </c>
      <c r="S249" s="118">
        <v>0</v>
      </c>
      <c r="T249" s="118">
        <f t="shared" si="7"/>
        <v>0</v>
      </c>
    </row>
    <row r="250" spans="1:20" x14ac:dyDescent="0.3">
      <c r="A250" s="226">
        <v>237</v>
      </c>
      <c r="B250" s="226" t="s">
        <v>623</v>
      </c>
      <c r="C250" s="226">
        <v>999999</v>
      </c>
      <c r="D250" s="226" t="s">
        <v>153</v>
      </c>
      <c r="E250" s="226">
        <v>95</v>
      </c>
      <c r="F250" s="226" t="s">
        <v>89</v>
      </c>
      <c r="G250" s="226" t="s">
        <v>35</v>
      </c>
      <c r="H250" s="226" t="s">
        <v>483</v>
      </c>
      <c r="I250" s="226" t="s">
        <v>484</v>
      </c>
      <c r="J250" s="230">
        <v>2018</v>
      </c>
      <c r="K250" s="232">
        <v>33</v>
      </c>
      <c r="L250" s="235">
        <v>33</v>
      </c>
      <c r="M250" s="226">
        <v>0</v>
      </c>
      <c r="N250" s="226">
        <v>0</v>
      </c>
      <c r="O250" s="245">
        <v>0</v>
      </c>
      <c r="P250" s="226" t="s">
        <v>451</v>
      </c>
      <c r="Q250" s="246">
        <v>2020</v>
      </c>
      <c r="R250" s="117">
        <v>0</v>
      </c>
      <c r="S250" s="118">
        <v>0</v>
      </c>
      <c r="T250" s="118">
        <f t="shared" si="7"/>
        <v>0</v>
      </c>
    </row>
    <row r="251" spans="1:20" x14ac:dyDescent="0.3">
      <c r="A251" s="226">
        <v>238</v>
      </c>
      <c r="B251" s="226" t="s">
        <v>771</v>
      </c>
      <c r="C251" s="226">
        <v>770770</v>
      </c>
      <c r="D251" s="226" t="s">
        <v>153</v>
      </c>
      <c r="E251" s="226">
        <v>95</v>
      </c>
      <c r="F251" s="226" t="s">
        <v>89</v>
      </c>
      <c r="G251" s="226" t="s">
        <v>35</v>
      </c>
      <c r="H251" s="226" t="s">
        <v>483</v>
      </c>
      <c r="I251" s="226" t="s">
        <v>484</v>
      </c>
      <c r="J251" s="230">
        <v>2020</v>
      </c>
      <c r="K251" s="232">
        <v>65.45</v>
      </c>
      <c r="L251" s="235">
        <v>65.45</v>
      </c>
      <c r="M251" s="226">
        <v>109.6</v>
      </c>
      <c r="N251" s="226">
        <v>109.6</v>
      </c>
      <c r="O251" s="245">
        <v>0</v>
      </c>
      <c r="P251" s="226" t="s">
        <v>451</v>
      </c>
      <c r="Q251" s="246">
        <v>2020</v>
      </c>
      <c r="R251" s="117">
        <v>17</v>
      </c>
      <c r="S251" s="118">
        <v>56832</v>
      </c>
      <c r="T251" s="118">
        <f t="shared" si="7"/>
        <v>56.832000000000001</v>
      </c>
    </row>
    <row r="252" spans="1:20" x14ac:dyDescent="0.3">
      <c r="A252" s="226">
        <v>239</v>
      </c>
      <c r="B252" s="226" t="s">
        <v>624</v>
      </c>
      <c r="C252" s="226">
        <v>999999</v>
      </c>
      <c r="D252" s="226" t="s">
        <v>153</v>
      </c>
      <c r="E252" s="226">
        <v>95</v>
      </c>
      <c r="F252" s="226" t="s">
        <v>89</v>
      </c>
      <c r="G252" s="226" t="s">
        <v>35</v>
      </c>
      <c r="H252" s="226" t="s">
        <v>483</v>
      </c>
      <c r="I252" s="226" t="s">
        <v>484</v>
      </c>
      <c r="J252" s="230">
        <v>2019</v>
      </c>
      <c r="K252" s="232">
        <v>33</v>
      </c>
      <c r="L252" s="235">
        <v>33</v>
      </c>
      <c r="M252" s="226">
        <v>53.8</v>
      </c>
      <c r="N252" s="226">
        <v>53.8</v>
      </c>
      <c r="O252" s="245">
        <v>0</v>
      </c>
      <c r="P252" s="226" t="s">
        <v>451</v>
      </c>
      <c r="Q252" s="246">
        <v>2020</v>
      </c>
      <c r="R252" s="117">
        <v>0</v>
      </c>
      <c r="S252" s="118">
        <v>0</v>
      </c>
      <c r="T252" s="118">
        <f t="shared" si="7"/>
        <v>0</v>
      </c>
    </row>
    <row r="253" spans="1:20" x14ac:dyDescent="0.3">
      <c r="A253" s="226">
        <v>241</v>
      </c>
      <c r="B253" s="226" t="s">
        <v>625</v>
      </c>
      <c r="C253" s="226">
        <v>770220</v>
      </c>
      <c r="D253" s="226" t="s">
        <v>153</v>
      </c>
      <c r="E253" s="226">
        <v>95</v>
      </c>
      <c r="F253" s="226" t="s">
        <v>89</v>
      </c>
      <c r="G253" s="226" t="s">
        <v>35</v>
      </c>
      <c r="H253" s="226" t="s">
        <v>483</v>
      </c>
      <c r="I253" s="226" t="s">
        <v>484</v>
      </c>
      <c r="J253" s="230">
        <v>2019</v>
      </c>
      <c r="K253" s="232">
        <v>47.5</v>
      </c>
      <c r="L253" s="235">
        <v>47.5</v>
      </c>
      <c r="M253" s="226">
        <v>0</v>
      </c>
      <c r="N253" s="226">
        <v>0</v>
      </c>
      <c r="O253" s="245">
        <v>0</v>
      </c>
      <c r="P253" s="226" t="s">
        <v>451</v>
      </c>
      <c r="Q253" s="246">
        <v>2020</v>
      </c>
      <c r="R253" s="117">
        <v>17</v>
      </c>
      <c r="S253" s="118">
        <v>291906</v>
      </c>
      <c r="T253" s="118">
        <f t="shared" si="7"/>
        <v>291.90600000000001</v>
      </c>
    </row>
    <row r="254" spans="1:20" x14ac:dyDescent="0.3">
      <c r="A254" s="226">
        <v>261</v>
      </c>
      <c r="B254" s="226" t="s">
        <v>776</v>
      </c>
      <c r="C254" s="226">
        <v>999999</v>
      </c>
      <c r="D254" s="226" t="s">
        <v>153</v>
      </c>
      <c r="E254" s="226">
        <v>95</v>
      </c>
      <c r="F254" s="226" t="s">
        <v>89</v>
      </c>
      <c r="G254" s="226" t="s">
        <v>35</v>
      </c>
      <c r="H254" s="226" t="s">
        <v>483</v>
      </c>
      <c r="I254" s="226" t="s">
        <v>484</v>
      </c>
      <c r="J254" s="230">
        <v>2020</v>
      </c>
      <c r="K254" s="232">
        <v>20</v>
      </c>
      <c r="L254" s="235">
        <v>20</v>
      </c>
      <c r="M254" s="226">
        <v>0</v>
      </c>
      <c r="N254" s="226">
        <v>0</v>
      </c>
      <c r="O254" s="245">
        <v>0</v>
      </c>
      <c r="P254" s="226" t="s">
        <v>451</v>
      </c>
      <c r="Q254" s="246">
        <v>2020</v>
      </c>
      <c r="R254" s="117">
        <v>0</v>
      </c>
      <c r="S254" s="118">
        <v>0</v>
      </c>
      <c r="T254" s="118">
        <f t="shared" si="7"/>
        <v>0</v>
      </c>
    </row>
    <row r="255" spans="1:20" x14ac:dyDescent="0.3">
      <c r="A255" s="226">
        <v>262</v>
      </c>
      <c r="B255" s="226" t="s">
        <v>777</v>
      </c>
      <c r="C255" s="226">
        <v>754585</v>
      </c>
      <c r="D255" s="226" t="s">
        <v>639</v>
      </c>
      <c r="E255" s="226"/>
      <c r="F255" s="226" t="s">
        <v>89</v>
      </c>
      <c r="G255" s="226" t="s">
        <v>35</v>
      </c>
      <c r="H255" s="226" t="s">
        <v>483</v>
      </c>
      <c r="I255" s="226" t="s">
        <v>484</v>
      </c>
      <c r="J255" s="230">
        <v>2020</v>
      </c>
      <c r="K255" s="232">
        <v>89.11</v>
      </c>
      <c r="L255" s="235">
        <v>89.11</v>
      </c>
      <c r="M255" s="226">
        <v>0</v>
      </c>
      <c r="N255" s="226">
        <v>0</v>
      </c>
      <c r="O255" s="245">
        <v>0</v>
      </c>
      <c r="P255" s="226" t="s">
        <v>451</v>
      </c>
      <c r="Q255" s="246">
        <v>2020</v>
      </c>
      <c r="R255" s="117">
        <v>0</v>
      </c>
      <c r="S255" s="118">
        <v>0</v>
      </c>
      <c r="T255" s="118">
        <f t="shared" si="7"/>
        <v>0</v>
      </c>
    </row>
    <row r="256" spans="1:20" x14ac:dyDescent="0.3">
      <c r="A256" s="226">
        <v>263</v>
      </c>
      <c r="B256" s="226" t="s">
        <v>778</v>
      </c>
      <c r="C256" s="226">
        <v>754945</v>
      </c>
      <c r="D256" s="226" t="s">
        <v>639</v>
      </c>
      <c r="E256" s="226"/>
      <c r="F256" s="226" t="s">
        <v>89</v>
      </c>
      <c r="G256" s="226" t="s">
        <v>35</v>
      </c>
      <c r="H256" s="226" t="s">
        <v>483</v>
      </c>
      <c r="I256" s="226" t="s">
        <v>484</v>
      </c>
      <c r="J256" s="230">
        <v>2020</v>
      </c>
      <c r="K256" s="232">
        <v>40</v>
      </c>
      <c r="L256" s="235">
        <v>40</v>
      </c>
      <c r="M256" s="226">
        <v>0</v>
      </c>
      <c r="N256" s="226">
        <v>0</v>
      </c>
      <c r="O256" s="245">
        <v>0</v>
      </c>
      <c r="P256" s="226" t="s">
        <v>451</v>
      </c>
      <c r="Q256" s="246">
        <v>2020</v>
      </c>
      <c r="R256" s="117">
        <v>26</v>
      </c>
      <c r="S256" s="118">
        <v>120396</v>
      </c>
      <c r="T256" s="118">
        <f t="shared" si="7"/>
        <v>120.396</v>
      </c>
    </row>
    <row r="257" spans="1:20" x14ac:dyDescent="0.3">
      <c r="A257" s="226">
        <v>266</v>
      </c>
      <c r="B257" s="226" t="s">
        <v>781</v>
      </c>
      <c r="C257" s="226">
        <v>754582</v>
      </c>
      <c r="D257" s="226" t="s">
        <v>639</v>
      </c>
      <c r="E257" s="226"/>
      <c r="F257" s="226" t="s">
        <v>89</v>
      </c>
      <c r="G257" s="226" t="s">
        <v>35</v>
      </c>
      <c r="H257" s="226" t="s">
        <v>483</v>
      </c>
      <c r="I257" s="226" t="s">
        <v>484</v>
      </c>
      <c r="J257" s="230">
        <v>2020</v>
      </c>
      <c r="K257" s="232">
        <v>44.22</v>
      </c>
      <c r="L257" s="235">
        <v>44.22</v>
      </c>
      <c r="M257" s="226">
        <v>0</v>
      </c>
      <c r="N257" s="226">
        <v>0</v>
      </c>
      <c r="O257" s="245">
        <v>0</v>
      </c>
      <c r="P257" s="226" t="s">
        <v>451</v>
      </c>
      <c r="Q257" s="246">
        <v>2020</v>
      </c>
      <c r="R257" s="117">
        <v>40</v>
      </c>
      <c r="S257" s="118">
        <v>140287</v>
      </c>
      <c r="T257" s="118">
        <f t="shared" si="7"/>
        <v>140.28700000000001</v>
      </c>
    </row>
    <row r="258" spans="1:20" x14ac:dyDescent="0.3">
      <c r="A258" s="226">
        <v>267</v>
      </c>
      <c r="B258" s="226" t="s">
        <v>782</v>
      </c>
      <c r="C258" s="226">
        <v>754585</v>
      </c>
      <c r="D258" s="226" t="s">
        <v>639</v>
      </c>
      <c r="E258" s="226"/>
      <c r="F258" s="226" t="s">
        <v>89</v>
      </c>
      <c r="G258" s="226" t="s">
        <v>35</v>
      </c>
      <c r="H258" s="226" t="s">
        <v>483</v>
      </c>
      <c r="I258" s="226" t="s">
        <v>484</v>
      </c>
      <c r="J258" s="230">
        <v>2020</v>
      </c>
      <c r="K258" s="232">
        <v>84.45</v>
      </c>
      <c r="L258" s="235">
        <v>84.45</v>
      </c>
      <c r="M258" s="226">
        <v>0</v>
      </c>
      <c r="N258" s="226">
        <v>0</v>
      </c>
      <c r="O258" s="245">
        <v>0</v>
      </c>
      <c r="P258" s="226" t="s">
        <v>451</v>
      </c>
      <c r="Q258" s="246">
        <v>2020</v>
      </c>
      <c r="R258" s="117">
        <v>50</v>
      </c>
      <c r="S258" s="118">
        <v>243227</v>
      </c>
      <c r="T258" s="118">
        <f t="shared" si="7"/>
        <v>243.227</v>
      </c>
    </row>
    <row r="259" spans="1:20" x14ac:dyDescent="0.3">
      <c r="A259" s="226">
        <v>268</v>
      </c>
      <c r="B259" s="226" t="s">
        <v>783</v>
      </c>
      <c r="C259" s="226">
        <v>750895</v>
      </c>
      <c r="D259" s="226" t="s">
        <v>639</v>
      </c>
      <c r="E259" s="226"/>
      <c r="F259" s="226" t="s">
        <v>89</v>
      </c>
      <c r="G259" s="226" t="s">
        <v>35</v>
      </c>
      <c r="H259" s="226" t="s">
        <v>483</v>
      </c>
      <c r="I259" s="226" t="s">
        <v>484</v>
      </c>
      <c r="J259" s="230">
        <v>2020</v>
      </c>
      <c r="K259" s="232">
        <v>84</v>
      </c>
      <c r="L259" s="235">
        <v>84</v>
      </c>
      <c r="M259" s="226">
        <v>0</v>
      </c>
      <c r="N259" s="226">
        <v>0</v>
      </c>
      <c r="O259" s="245">
        <v>0</v>
      </c>
      <c r="P259" s="226" t="s">
        <v>451</v>
      </c>
      <c r="Q259" s="246">
        <v>2020</v>
      </c>
      <c r="R259" s="117">
        <v>47</v>
      </c>
      <c r="S259" s="118">
        <v>289676</v>
      </c>
      <c r="T259" s="118">
        <f t="shared" si="7"/>
        <v>289.67599999999999</v>
      </c>
    </row>
    <row r="260" spans="1:20" x14ac:dyDescent="0.3">
      <c r="A260" s="226">
        <v>269</v>
      </c>
      <c r="B260" s="226" t="s">
        <v>784</v>
      </c>
      <c r="C260" s="226">
        <v>751505</v>
      </c>
      <c r="D260" s="226" t="s">
        <v>639</v>
      </c>
      <c r="E260" s="226"/>
      <c r="F260" s="226" t="s">
        <v>89</v>
      </c>
      <c r="G260" s="226" t="s">
        <v>35</v>
      </c>
      <c r="H260" s="226" t="s">
        <v>483</v>
      </c>
      <c r="I260" s="226" t="s">
        <v>484</v>
      </c>
      <c r="J260" s="230">
        <v>2020</v>
      </c>
      <c r="K260" s="232">
        <v>90</v>
      </c>
      <c r="L260" s="235">
        <v>90</v>
      </c>
      <c r="M260" s="226">
        <v>0</v>
      </c>
      <c r="N260" s="226">
        <v>0</v>
      </c>
      <c r="O260" s="245">
        <v>0</v>
      </c>
      <c r="P260" s="226" t="s">
        <v>451</v>
      </c>
      <c r="Q260" s="246">
        <v>2020</v>
      </c>
      <c r="R260" s="117">
        <v>47</v>
      </c>
      <c r="S260" s="118">
        <v>315780</v>
      </c>
      <c r="T260" s="118">
        <f t="shared" si="7"/>
        <v>315.77999999999997</v>
      </c>
    </row>
    <row r="261" spans="1:20" x14ac:dyDescent="0.3">
      <c r="A261" s="226">
        <v>270</v>
      </c>
      <c r="B261" s="226" t="s">
        <v>785</v>
      </c>
      <c r="C261" s="226">
        <v>751528</v>
      </c>
      <c r="D261" s="226" t="s">
        <v>639</v>
      </c>
      <c r="E261" s="226"/>
      <c r="F261" s="226" t="s">
        <v>89</v>
      </c>
      <c r="G261" s="226" t="s">
        <v>35</v>
      </c>
      <c r="H261" s="226" t="s">
        <v>483</v>
      </c>
      <c r="I261" s="226" t="s">
        <v>484</v>
      </c>
      <c r="J261" s="230">
        <v>2022</v>
      </c>
      <c r="K261" s="232">
        <v>35</v>
      </c>
      <c r="L261" s="235">
        <v>35</v>
      </c>
      <c r="M261" s="226">
        <v>0</v>
      </c>
      <c r="N261" s="226">
        <v>0</v>
      </c>
      <c r="O261" s="245">
        <v>0</v>
      </c>
      <c r="P261" s="226" t="s">
        <v>451</v>
      </c>
      <c r="Q261" s="246">
        <v>2020</v>
      </c>
      <c r="R261" s="117">
        <v>0</v>
      </c>
      <c r="S261" s="118">
        <v>0</v>
      </c>
      <c r="T261" s="118">
        <f t="shared" si="7"/>
        <v>0</v>
      </c>
    </row>
    <row r="262" spans="1:20" x14ac:dyDescent="0.3">
      <c r="A262" s="226">
        <v>271</v>
      </c>
      <c r="B262" s="226" t="s">
        <v>786</v>
      </c>
      <c r="C262" s="226">
        <v>751728</v>
      </c>
      <c r="D262" s="226" t="s">
        <v>639</v>
      </c>
      <c r="E262" s="226"/>
      <c r="F262" s="226" t="s">
        <v>89</v>
      </c>
      <c r="G262" s="226" t="s">
        <v>35</v>
      </c>
      <c r="H262" s="226" t="s">
        <v>483</v>
      </c>
      <c r="I262" s="226" t="s">
        <v>484</v>
      </c>
      <c r="J262" s="230">
        <v>2021</v>
      </c>
      <c r="K262" s="232">
        <v>34.200000000000003</v>
      </c>
      <c r="L262" s="235">
        <v>34.200000000000003</v>
      </c>
      <c r="M262" s="226">
        <v>0</v>
      </c>
      <c r="N262" s="226">
        <v>0</v>
      </c>
      <c r="O262" s="245">
        <v>0</v>
      </c>
      <c r="P262" s="226" t="s">
        <v>451</v>
      </c>
      <c r="Q262" s="246">
        <v>2020</v>
      </c>
      <c r="R262" s="117">
        <v>24</v>
      </c>
      <c r="S262" s="118">
        <v>76781</v>
      </c>
      <c r="T262" s="118">
        <f t="shared" si="7"/>
        <v>76.781000000000006</v>
      </c>
    </row>
    <row r="263" spans="1:20" x14ac:dyDescent="0.3">
      <c r="A263" s="226">
        <v>272</v>
      </c>
      <c r="B263" s="226" t="s">
        <v>787</v>
      </c>
      <c r="C263" s="226">
        <v>751725</v>
      </c>
      <c r="D263" s="226" t="s">
        <v>639</v>
      </c>
      <c r="E263" s="226"/>
      <c r="F263" s="226" t="s">
        <v>89</v>
      </c>
      <c r="G263" s="226" t="s">
        <v>35</v>
      </c>
      <c r="H263" s="226" t="s">
        <v>483</v>
      </c>
      <c r="I263" s="226" t="s">
        <v>484</v>
      </c>
      <c r="J263" s="230">
        <v>2021</v>
      </c>
      <c r="K263" s="232">
        <v>34.369999999999997</v>
      </c>
      <c r="L263" s="235">
        <v>34.369999999999997</v>
      </c>
      <c r="M263" s="226">
        <v>0</v>
      </c>
      <c r="N263" s="226">
        <v>0</v>
      </c>
      <c r="O263" s="245">
        <v>0</v>
      </c>
      <c r="P263" s="226" t="s">
        <v>451</v>
      </c>
      <c r="Q263" s="246">
        <v>2020</v>
      </c>
      <c r="R263" s="117">
        <v>17</v>
      </c>
      <c r="S263" s="118">
        <v>41573</v>
      </c>
      <c r="T263" s="118">
        <f t="shared" si="7"/>
        <v>41.573</v>
      </c>
    </row>
    <row r="264" spans="1:20" x14ac:dyDescent="0.3">
      <c r="A264" s="226">
        <v>273</v>
      </c>
      <c r="B264" s="226" t="s">
        <v>788</v>
      </c>
      <c r="C264" s="226">
        <v>751330</v>
      </c>
      <c r="D264" s="226" t="s">
        <v>639</v>
      </c>
      <c r="E264" s="226"/>
      <c r="F264" s="226" t="s">
        <v>89</v>
      </c>
      <c r="G264" s="226" t="s">
        <v>35</v>
      </c>
      <c r="H264" s="226" t="s">
        <v>483</v>
      </c>
      <c r="I264" s="226" t="s">
        <v>484</v>
      </c>
      <c r="J264" s="230">
        <v>2021</v>
      </c>
      <c r="K264" s="232">
        <v>35</v>
      </c>
      <c r="L264" s="235">
        <v>35</v>
      </c>
      <c r="M264" s="226">
        <v>0</v>
      </c>
      <c r="N264" s="226">
        <v>0</v>
      </c>
      <c r="O264" s="245">
        <v>0</v>
      </c>
      <c r="P264" s="226" t="s">
        <v>451</v>
      </c>
      <c r="Q264" s="246">
        <v>2020</v>
      </c>
      <c r="R264" s="117">
        <v>21</v>
      </c>
      <c r="S264" s="118">
        <v>56511</v>
      </c>
      <c r="T264" s="118">
        <f t="shared" si="7"/>
        <v>56.511000000000003</v>
      </c>
    </row>
    <row r="265" spans="1:20" x14ac:dyDescent="0.3">
      <c r="A265" s="226">
        <v>274</v>
      </c>
      <c r="B265" s="226" t="s">
        <v>789</v>
      </c>
      <c r="C265" s="226">
        <v>751319</v>
      </c>
      <c r="D265" s="226" t="s">
        <v>639</v>
      </c>
      <c r="E265" s="226"/>
      <c r="F265" s="226" t="s">
        <v>89</v>
      </c>
      <c r="G265" s="226" t="s">
        <v>35</v>
      </c>
      <c r="H265" s="226" t="s">
        <v>483</v>
      </c>
      <c r="I265" s="226" t="s">
        <v>484</v>
      </c>
      <c r="J265" s="230">
        <v>2020</v>
      </c>
      <c r="K265" s="232">
        <v>24.3</v>
      </c>
      <c r="L265" s="235">
        <v>24.3</v>
      </c>
      <c r="M265" s="226">
        <v>41.3</v>
      </c>
      <c r="N265" s="226">
        <v>41.3</v>
      </c>
      <c r="O265" s="245">
        <v>0</v>
      </c>
      <c r="P265" s="226" t="s">
        <v>451</v>
      </c>
      <c r="Q265" s="246">
        <v>2020</v>
      </c>
      <c r="R265" s="117">
        <v>21</v>
      </c>
      <c r="S265" s="118">
        <v>30300</v>
      </c>
      <c r="T265" s="118">
        <f t="shared" si="7"/>
        <v>30.3</v>
      </c>
    </row>
    <row r="266" spans="1:20" x14ac:dyDescent="0.3">
      <c r="A266" s="226">
        <v>275</v>
      </c>
      <c r="B266" s="226" t="s">
        <v>790</v>
      </c>
      <c r="C266" s="226">
        <v>732177</v>
      </c>
      <c r="D266" s="226" t="s">
        <v>639</v>
      </c>
      <c r="E266" s="226"/>
      <c r="F266" s="226" t="s">
        <v>89</v>
      </c>
      <c r="G266" s="226" t="s">
        <v>35</v>
      </c>
      <c r="H266" s="226" t="s">
        <v>483</v>
      </c>
      <c r="I266" s="226" t="s">
        <v>484</v>
      </c>
      <c r="J266" s="230">
        <v>2020</v>
      </c>
      <c r="K266" s="232">
        <v>23.45</v>
      </c>
      <c r="L266" s="235">
        <v>23.45</v>
      </c>
      <c r="M266" s="226">
        <v>40.33</v>
      </c>
      <c r="N266" s="226">
        <v>40.33</v>
      </c>
      <c r="O266" s="245">
        <v>0</v>
      </c>
      <c r="P266" s="226" t="s">
        <v>451</v>
      </c>
      <c r="Q266" s="246">
        <v>2020</v>
      </c>
      <c r="R266" s="117">
        <v>21</v>
      </c>
      <c r="S266" s="118">
        <v>2640</v>
      </c>
      <c r="T266" s="118">
        <f t="shared" si="7"/>
        <v>2.64</v>
      </c>
    </row>
    <row r="267" spans="1:20" x14ac:dyDescent="0.3">
      <c r="A267" s="226">
        <v>276</v>
      </c>
      <c r="B267" s="226" t="s">
        <v>791</v>
      </c>
      <c r="C267" s="226">
        <v>732180</v>
      </c>
      <c r="D267" s="226" t="s">
        <v>639</v>
      </c>
      <c r="E267" s="226"/>
      <c r="F267" s="226" t="s">
        <v>89</v>
      </c>
      <c r="G267" s="226" t="s">
        <v>35</v>
      </c>
      <c r="H267" s="226" t="s">
        <v>483</v>
      </c>
      <c r="I267" s="226" t="s">
        <v>484</v>
      </c>
      <c r="J267" s="230">
        <v>2020</v>
      </c>
      <c r="K267" s="232">
        <v>28</v>
      </c>
      <c r="L267" s="235">
        <v>28</v>
      </c>
      <c r="M267" s="226">
        <v>0</v>
      </c>
      <c r="N267" s="226">
        <v>0</v>
      </c>
      <c r="O267" s="245">
        <v>0</v>
      </c>
      <c r="P267" s="226" t="s">
        <v>451</v>
      </c>
      <c r="Q267" s="246">
        <v>2020</v>
      </c>
      <c r="R267" s="117">
        <v>25</v>
      </c>
      <c r="S267" s="118">
        <v>69079</v>
      </c>
      <c r="T267" s="118">
        <f t="shared" si="7"/>
        <v>69.078999999999994</v>
      </c>
    </row>
    <row r="268" spans="1:20" x14ac:dyDescent="0.3">
      <c r="A268" s="226">
        <v>277</v>
      </c>
      <c r="B268" s="226" t="s">
        <v>792</v>
      </c>
      <c r="C268" s="226">
        <v>751455</v>
      </c>
      <c r="D268" s="226" t="s">
        <v>639</v>
      </c>
      <c r="E268" s="226"/>
      <c r="F268" s="226" t="s">
        <v>89</v>
      </c>
      <c r="G268" s="226" t="s">
        <v>35</v>
      </c>
      <c r="H268" s="226" t="s">
        <v>483</v>
      </c>
      <c r="I268" s="226" t="s">
        <v>484</v>
      </c>
      <c r="J268" s="230">
        <v>2021</v>
      </c>
      <c r="K268" s="232">
        <v>28</v>
      </c>
      <c r="L268" s="235">
        <v>28</v>
      </c>
      <c r="M268" s="226">
        <v>0</v>
      </c>
      <c r="N268" s="226">
        <v>0</v>
      </c>
      <c r="O268" s="245">
        <v>0</v>
      </c>
      <c r="P268" s="226" t="s">
        <v>451</v>
      </c>
      <c r="Q268" s="246">
        <v>2020</v>
      </c>
      <c r="R268" s="117">
        <v>25</v>
      </c>
      <c r="S268" s="118">
        <v>29729</v>
      </c>
      <c r="T268" s="118">
        <f t="shared" si="7"/>
        <v>29.728999999999999</v>
      </c>
    </row>
    <row r="269" spans="1:20" x14ac:dyDescent="0.3">
      <c r="A269" s="226">
        <v>278</v>
      </c>
      <c r="B269" s="226" t="s">
        <v>793</v>
      </c>
      <c r="C269" s="226">
        <v>751520</v>
      </c>
      <c r="D269" s="226" t="s">
        <v>639</v>
      </c>
      <c r="E269" s="226"/>
      <c r="F269" s="226" t="s">
        <v>89</v>
      </c>
      <c r="G269" s="226" t="s">
        <v>35</v>
      </c>
      <c r="H269" s="226" t="s">
        <v>483</v>
      </c>
      <c r="I269" s="226" t="s">
        <v>484</v>
      </c>
      <c r="J269" s="230">
        <v>2020</v>
      </c>
      <c r="K269" s="232">
        <v>20.16</v>
      </c>
      <c r="L269" s="235">
        <v>20.16</v>
      </c>
      <c r="M269" s="226">
        <v>0</v>
      </c>
      <c r="N269" s="226">
        <v>0</v>
      </c>
      <c r="O269" s="245">
        <v>0</v>
      </c>
      <c r="P269" s="226" t="s">
        <v>451</v>
      </c>
      <c r="Q269" s="246">
        <v>2020</v>
      </c>
      <c r="R269" s="117">
        <v>21</v>
      </c>
      <c r="S269" s="118">
        <v>100686</v>
      </c>
      <c r="T269" s="118">
        <f t="shared" ref="T269:T300" si="8">+S269/1000</f>
        <v>100.68600000000001</v>
      </c>
    </row>
    <row r="270" spans="1:20" x14ac:dyDescent="0.3">
      <c r="A270" s="226">
        <v>279</v>
      </c>
      <c r="B270" s="226" t="s">
        <v>643</v>
      </c>
      <c r="C270" s="226">
        <v>732350</v>
      </c>
      <c r="D270" s="226" t="s">
        <v>639</v>
      </c>
      <c r="E270" s="226"/>
      <c r="F270" s="226" t="s">
        <v>89</v>
      </c>
      <c r="G270" s="226" t="s">
        <v>35</v>
      </c>
      <c r="H270" s="226" t="s">
        <v>483</v>
      </c>
      <c r="I270" s="226" t="s">
        <v>484</v>
      </c>
      <c r="J270" s="230">
        <v>2014</v>
      </c>
      <c r="K270" s="232">
        <v>20.9</v>
      </c>
      <c r="L270" s="235">
        <v>20.9</v>
      </c>
      <c r="M270" s="226">
        <v>0</v>
      </c>
      <c r="N270" s="226">
        <v>0</v>
      </c>
      <c r="O270" s="245">
        <v>0</v>
      </c>
      <c r="P270" s="226" t="s">
        <v>451</v>
      </c>
      <c r="Q270" s="246">
        <v>2020</v>
      </c>
      <c r="R270" s="117">
        <v>17</v>
      </c>
      <c r="S270" s="118">
        <v>44295</v>
      </c>
      <c r="T270" s="118">
        <f t="shared" si="8"/>
        <v>44.295000000000002</v>
      </c>
    </row>
    <row r="271" spans="1:20" x14ac:dyDescent="0.3">
      <c r="A271" s="226">
        <v>280</v>
      </c>
      <c r="B271" s="226" t="s">
        <v>644</v>
      </c>
      <c r="C271" s="226">
        <v>754422</v>
      </c>
      <c r="D271" s="226" t="s">
        <v>639</v>
      </c>
      <c r="E271" s="226"/>
      <c r="F271" s="226" t="s">
        <v>89</v>
      </c>
      <c r="G271" s="226" t="s">
        <v>35</v>
      </c>
      <c r="H271" s="226" t="s">
        <v>483</v>
      </c>
      <c r="I271" s="226" t="s">
        <v>484</v>
      </c>
      <c r="J271" s="230">
        <v>2019</v>
      </c>
      <c r="K271" s="232">
        <v>16.5</v>
      </c>
      <c r="L271" s="235">
        <v>16.5</v>
      </c>
      <c r="M271" s="226">
        <v>0</v>
      </c>
      <c r="N271" s="226">
        <v>0</v>
      </c>
      <c r="O271" s="245">
        <v>0</v>
      </c>
      <c r="P271" s="226" t="s">
        <v>451</v>
      </c>
      <c r="Q271" s="246">
        <v>2020</v>
      </c>
      <c r="R271" s="117">
        <v>25</v>
      </c>
      <c r="S271" s="118">
        <v>49923</v>
      </c>
      <c r="T271" s="118">
        <f t="shared" si="8"/>
        <v>49.923000000000002</v>
      </c>
    </row>
    <row r="272" spans="1:20" x14ac:dyDescent="0.3">
      <c r="A272" s="226">
        <v>281</v>
      </c>
      <c r="B272" s="226" t="s">
        <v>794</v>
      </c>
      <c r="C272" s="226">
        <v>754469</v>
      </c>
      <c r="D272" s="226" t="s">
        <v>639</v>
      </c>
      <c r="E272" s="226"/>
      <c r="F272" s="226" t="s">
        <v>89</v>
      </c>
      <c r="G272" s="226" t="s">
        <v>35</v>
      </c>
      <c r="H272" s="226" t="s">
        <v>483</v>
      </c>
      <c r="I272" s="226" t="s">
        <v>484</v>
      </c>
      <c r="J272" s="230">
        <v>2021</v>
      </c>
      <c r="K272" s="232">
        <v>19.8</v>
      </c>
      <c r="L272" s="235">
        <v>19.8</v>
      </c>
      <c r="M272" s="226">
        <v>0</v>
      </c>
      <c r="N272" s="226">
        <v>0</v>
      </c>
      <c r="O272" s="245">
        <v>0</v>
      </c>
      <c r="P272" s="226" t="s">
        <v>451</v>
      </c>
      <c r="Q272" s="246">
        <v>2020</v>
      </c>
      <c r="R272" s="117">
        <v>17</v>
      </c>
      <c r="S272" s="118">
        <v>85310</v>
      </c>
      <c r="T272" s="118">
        <f t="shared" si="8"/>
        <v>85.31</v>
      </c>
    </row>
    <row r="273" spans="1:20" x14ac:dyDescent="0.3">
      <c r="A273" s="226">
        <v>282</v>
      </c>
      <c r="B273" s="226" t="s">
        <v>795</v>
      </c>
      <c r="C273" s="226">
        <v>740480</v>
      </c>
      <c r="D273" s="226" t="s">
        <v>639</v>
      </c>
      <c r="E273" s="226"/>
      <c r="F273" s="226" t="s">
        <v>89</v>
      </c>
      <c r="G273" s="226" t="s">
        <v>35</v>
      </c>
      <c r="H273" s="226" t="s">
        <v>483</v>
      </c>
      <c r="I273" s="226" t="s">
        <v>484</v>
      </c>
      <c r="J273" s="230">
        <v>2020</v>
      </c>
      <c r="K273" s="232">
        <v>15.07</v>
      </c>
      <c r="L273" s="235">
        <v>15.07</v>
      </c>
      <c r="M273" s="226">
        <v>0</v>
      </c>
      <c r="N273" s="226">
        <v>0</v>
      </c>
      <c r="O273" s="245">
        <v>0</v>
      </c>
      <c r="P273" s="226" t="s">
        <v>451</v>
      </c>
      <c r="Q273" s="246">
        <v>2020</v>
      </c>
      <c r="R273" s="117">
        <v>21</v>
      </c>
      <c r="S273" s="118">
        <v>24209</v>
      </c>
      <c r="T273" s="118">
        <f t="shared" si="8"/>
        <v>24.209</v>
      </c>
    </row>
    <row r="274" spans="1:20" x14ac:dyDescent="0.3">
      <c r="A274" s="226">
        <v>283</v>
      </c>
      <c r="B274" s="226" t="s">
        <v>796</v>
      </c>
      <c r="C274" s="226">
        <v>744711</v>
      </c>
      <c r="D274" s="226" t="s">
        <v>639</v>
      </c>
      <c r="E274" s="226"/>
      <c r="F274" s="226" t="s">
        <v>89</v>
      </c>
      <c r="G274" s="226" t="s">
        <v>35</v>
      </c>
      <c r="H274" s="226" t="s">
        <v>483</v>
      </c>
      <c r="I274" s="226" t="s">
        <v>484</v>
      </c>
      <c r="J274" s="230">
        <v>2021</v>
      </c>
      <c r="K274" s="232">
        <v>34</v>
      </c>
      <c r="L274" s="235">
        <v>34</v>
      </c>
      <c r="M274" s="226">
        <v>55.42</v>
      </c>
      <c r="N274" s="226">
        <v>55.42</v>
      </c>
      <c r="O274" s="245">
        <v>0</v>
      </c>
      <c r="P274" s="226" t="s">
        <v>451</v>
      </c>
      <c r="Q274" s="246">
        <v>2020</v>
      </c>
      <c r="R274" s="117">
        <v>0</v>
      </c>
      <c r="S274" s="118">
        <v>0</v>
      </c>
      <c r="T274" s="118">
        <f t="shared" si="8"/>
        <v>0</v>
      </c>
    </row>
    <row r="275" spans="1:20" x14ac:dyDescent="0.3">
      <c r="A275" s="226">
        <v>284</v>
      </c>
      <c r="B275" s="226" t="s">
        <v>797</v>
      </c>
      <c r="C275" s="226">
        <v>744703</v>
      </c>
      <c r="D275" s="226" t="s">
        <v>639</v>
      </c>
      <c r="E275" s="226"/>
      <c r="F275" s="226" t="s">
        <v>89</v>
      </c>
      <c r="G275" s="226" t="s">
        <v>35</v>
      </c>
      <c r="H275" s="226" t="s">
        <v>483</v>
      </c>
      <c r="I275" s="226" t="s">
        <v>484</v>
      </c>
      <c r="J275" s="230">
        <v>2021</v>
      </c>
      <c r="K275" s="232">
        <v>22.4</v>
      </c>
      <c r="L275" s="235">
        <v>22.4</v>
      </c>
      <c r="M275" s="226">
        <v>0</v>
      </c>
      <c r="N275" s="226">
        <v>0</v>
      </c>
      <c r="O275" s="245">
        <v>0</v>
      </c>
      <c r="P275" s="226" t="s">
        <v>451</v>
      </c>
      <c r="Q275" s="246">
        <v>2020</v>
      </c>
      <c r="R275" s="117">
        <v>32</v>
      </c>
      <c r="S275" s="118">
        <v>235750</v>
      </c>
      <c r="T275" s="118">
        <f t="shared" si="8"/>
        <v>235.75</v>
      </c>
    </row>
    <row r="276" spans="1:20" x14ac:dyDescent="0.3">
      <c r="A276" s="226">
        <v>285</v>
      </c>
      <c r="B276" s="226" t="s">
        <v>645</v>
      </c>
      <c r="C276" s="226">
        <v>744711</v>
      </c>
      <c r="D276" s="226" t="s">
        <v>639</v>
      </c>
      <c r="E276" s="226"/>
      <c r="F276" s="226" t="s">
        <v>89</v>
      </c>
      <c r="G276" s="226" t="s">
        <v>35</v>
      </c>
      <c r="H276" s="226" t="s">
        <v>483</v>
      </c>
      <c r="I276" s="226" t="s">
        <v>484</v>
      </c>
      <c r="J276" s="230">
        <v>2019</v>
      </c>
      <c r="K276" s="232">
        <v>30.8</v>
      </c>
      <c r="L276" s="235">
        <v>30.8</v>
      </c>
      <c r="M276" s="226">
        <v>51.7</v>
      </c>
      <c r="N276" s="226">
        <v>51.7</v>
      </c>
      <c r="O276" s="245">
        <v>0</v>
      </c>
      <c r="P276" s="226" t="s">
        <v>451</v>
      </c>
      <c r="Q276" s="246">
        <v>2020</v>
      </c>
      <c r="R276" s="117">
        <v>21</v>
      </c>
      <c r="S276" s="118">
        <v>90359</v>
      </c>
      <c r="T276" s="118">
        <f t="shared" si="8"/>
        <v>90.358999999999995</v>
      </c>
    </row>
    <row r="277" spans="1:20" x14ac:dyDescent="0.3">
      <c r="A277" s="226">
        <v>287</v>
      </c>
      <c r="B277" s="226" t="s">
        <v>799</v>
      </c>
      <c r="C277" s="226">
        <v>709694</v>
      </c>
      <c r="D277" s="226" t="s">
        <v>647</v>
      </c>
      <c r="E277" s="226">
        <v>86</v>
      </c>
      <c r="F277" s="226" t="s">
        <v>89</v>
      </c>
      <c r="G277" s="226" t="s">
        <v>35</v>
      </c>
      <c r="H277" s="226" t="s">
        <v>483</v>
      </c>
      <c r="I277" s="226" t="s">
        <v>484</v>
      </c>
      <c r="J277" s="230">
        <v>2020</v>
      </c>
      <c r="K277" s="232">
        <v>126.72</v>
      </c>
      <c r="L277" s="235">
        <v>126.72</v>
      </c>
      <c r="M277" s="226">
        <v>0</v>
      </c>
      <c r="N277" s="226">
        <v>0</v>
      </c>
      <c r="O277" s="245">
        <v>0</v>
      </c>
      <c r="P277" s="226" t="s">
        <v>451</v>
      </c>
      <c r="Q277" s="246">
        <v>2020</v>
      </c>
      <c r="R277" s="117">
        <v>47</v>
      </c>
      <c r="S277" s="118">
        <v>224506</v>
      </c>
      <c r="T277" s="118">
        <f t="shared" si="8"/>
        <v>224.506</v>
      </c>
    </row>
    <row r="278" spans="1:20" x14ac:dyDescent="0.3">
      <c r="A278" s="226">
        <v>289</v>
      </c>
      <c r="B278" s="226" t="s">
        <v>800</v>
      </c>
      <c r="C278" s="226">
        <v>707110</v>
      </c>
      <c r="D278" s="226" t="s">
        <v>647</v>
      </c>
      <c r="E278" s="226">
        <v>86</v>
      </c>
      <c r="F278" s="226" t="s">
        <v>89</v>
      </c>
      <c r="G278" s="226" t="s">
        <v>35</v>
      </c>
      <c r="H278" s="226" t="s">
        <v>483</v>
      </c>
      <c r="I278" s="226" t="s">
        <v>484</v>
      </c>
      <c r="J278" s="230">
        <v>2021</v>
      </c>
      <c r="K278" s="232">
        <v>66</v>
      </c>
      <c r="L278" s="235">
        <v>66</v>
      </c>
      <c r="M278" s="226">
        <v>54.2</v>
      </c>
      <c r="N278" s="226">
        <v>54.2</v>
      </c>
      <c r="O278" s="245">
        <v>0</v>
      </c>
      <c r="P278" s="226" t="s">
        <v>451</v>
      </c>
      <c r="Q278" s="246">
        <v>2020</v>
      </c>
      <c r="R278" s="117">
        <v>25</v>
      </c>
      <c r="S278" s="118">
        <v>168174</v>
      </c>
      <c r="T278" s="118">
        <f t="shared" si="8"/>
        <v>168.17400000000001</v>
      </c>
    </row>
    <row r="279" spans="1:20" x14ac:dyDescent="0.3">
      <c r="A279" s="226">
        <v>290</v>
      </c>
      <c r="B279" s="226" t="s">
        <v>648</v>
      </c>
      <c r="C279" s="226">
        <v>707190</v>
      </c>
      <c r="D279" s="226" t="s">
        <v>647</v>
      </c>
      <c r="E279" s="226">
        <v>86</v>
      </c>
      <c r="F279" s="226" t="s">
        <v>89</v>
      </c>
      <c r="G279" s="226" t="s">
        <v>35</v>
      </c>
      <c r="H279" s="226" t="s">
        <v>483</v>
      </c>
      <c r="I279" s="226" t="s">
        <v>484</v>
      </c>
      <c r="J279" s="230">
        <v>2019</v>
      </c>
      <c r="K279" s="232">
        <v>38</v>
      </c>
      <c r="L279" s="235">
        <v>38</v>
      </c>
      <c r="M279" s="226">
        <v>63.8</v>
      </c>
      <c r="N279" s="226">
        <v>63.8</v>
      </c>
      <c r="O279" s="245">
        <v>0</v>
      </c>
      <c r="P279" s="226" t="s">
        <v>451</v>
      </c>
      <c r="Q279" s="246">
        <v>2020</v>
      </c>
      <c r="R279" s="117">
        <v>21</v>
      </c>
      <c r="S279" s="118">
        <v>38791</v>
      </c>
      <c r="T279" s="118">
        <f t="shared" si="8"/>
        <v>38.790999999999997</v>
      </c>
    </row>
    <row r="280" spans="1:20" x14ac:dyDescent="0.3">
      <c r="A280" s="226">
        <v>291</v>
      </c>
      <c r="B280" s="226" t="s">
        <v>801</v>
      </c>
      <c r="C280" s="226">
        <v>725430</v>
      </c>
      <c r="D280" s="226" t="s">
        <v>647</v>
      </c>
      <c r="E280" s="226">
        <v>86</v>
      </c>
      <c r="F280" s="226" t="s">
        <v>89</v>
      </c>
      <c r="G280" s="226" t="s">
        <v>35</v>
      </c>
      <c r="H280" s="226" t="s">
        <v>483</v>
      </c>
      <c r="I280" s="226" t="s">
        <v>484</v>
      </c>
      <c r="J280" s="230">
        <v>2020</v>
      </c>
      <c r="K280" s="232">
        <v>18.399999999999999</v>
      </c>
      <c r="L280" s="235">
        <v>18</v>
      </c>
      <c r="M280" s="226">
        <v>0</v>
      </c>
      <c r="N280" s="226">
        <v>0</v>
      </c>
      <c r="O280" s="245">
        <v>0</v>
      </c>
      <c r="P280" s="226" t="s">
        <v>451</v>
      </c>
      <c r="Q280" s="246">
        <v>2020</v>
      </c>
      <c r="R280" s="117">
        <v>21</v>
      </c>
      <c r="S280" s="118">
        <v>102256</v>
      </c>
      <c r="T280" s="118">
        <f t="shared" si="8"/>
        <v>102.256</v>
      </c>
    </row>
    <row r="281" spans="1:20" x14ac:dyDescent="0.3">
      <c r="A281" s="226">
        <v>296</v>
      </c>
      <c r="B281" s="226" t="s">
        <v>803</v>
      </c>
      <c r="C281" s="226">
        <v>729180</v>
      </c>
      <c r="D281" s="226" t="s">
        <v>647</v>
      </c>
      <c r="E281" s="226">
        <v>86</v>
      </c>
      <c r="F281" s="226" t="s">
        <v>89</v>
      </c>
      <c r="G281" s="226" t="s">
        <v>35</v>
      </c>
      <c r="H281" s="226" t="s">
        <v>483</v>
      </c>
      <c r="I281" s="226" t="s">
        <v>484</v>
      </c>
      <c r="J281" s="230">
        <v>2021</v>
      </c>
      <c r="K281" s="232">
        <v>24</v>
      </c>
      <c r="L281" s="235">
        <v>24</v>
      </c>
      <c r="M281" s="226">
        <v>0</v>
      </c>
      <c r="N281" s="226">
        <v>0</v>
      </c>
      <c r="O281" s="245">
        <v>0</v>
      </c>
      <c r="P281" s="226" t="s">
        <v>451</v>
      </c>
      <c r="Q281" s="246">
        <v>2020</v>
      </c>
      <c r="R281" s="117">
        <v>21</v>
      </c>
      <c r="S281" s="118">
        <v>52299</v>
      </c>
      <c r="T281" s="118">
        <f t="shared" si="8"/>
        <v>52.298999999999999</v>
      </c>
    </row>
    <row r="282" spans="1:20" x14ac:dyDescent="0.3">
      <c r="A282" s="226">
        <v>297</v>
      </c>
      <c r="B282" s="226" t="s">
        <v>653</v>
      </c>
      <c r="C282" s="226">
        <v>725257</v>
      </c>
      <c r="D282" s="226" t="s">
        <v>647</v>
      </c>
      <c r="E282" s="226">
        <v>86</v>
      </c>
      <c r="F282" s="226" t="s">
        <v>89</v>
      </c>
      <c r="G282" s="226" t="s">
        <v>35</v>
      </c>
      <c r="H282" s="226" t="s">
        <v>483</v>
      </c>
      <c r="I282" s="226" t="s">
        <v>484</v>
      </c>
      <c r="J282" s="230">
        <v>2007</v>
      </c>
      <c r="K282" s="232">
        <v>5</v>
      </c>
      <c r="L282" s="235">
        <v>5</v>
      </c>
      <c r="M282" s="226">
        <v>8.25</v>
      </c>
      <c r="N282" s="226">
        <v>8.25</v>
      </c>
      <c r="O282" s="245">
        <v>0</v>
      </c>
      <c r="P282" s="226" t="s">
        <v>451</v>
      </c>
      <c r="Q282" s="246">
        <v>2020</v>
      </c>
      <c r="R282" s="117">
        <v>63</v>
      </c>
      <c r="S282" s="118">
        <v>130906</v>
      </c>
      <c r="T282" s="118">
        <f t="shared" si="8"/>
        <v>130.90600000000001</v>
      </c>
    </row>
    <row r="283" spans="1:20" x14ac:dyDescent="0.3">
      <c r="A283" s="226">
        <v>306</v>
      </c>
      <c r="B283" s="226" t="s">
        <v>660</v>
      </c>
      <c r="C283" s="226">
        <v>752636</v>
      </c>
      <c r="D283" s="226" t="s">
        <v>639</v>
      </c>
      <c r="E283" s="226"/>
      <c r="F283" s="226" t="s">
        <v>89</v>
      </c>
      <c r="G283" s="226" t="s">
        <v>35</v>
      </c>
      <c r="H283" s="226" t="s">
        <v>483</v>
      </c>
      <c r="I283" s="226" t="s">
        <v>484</v>
      </c>
      <c r="J283" s="230">
        <v>2018</v>
      </c>
      <c r="K283" s="232">
        <v>18</v>
      </c>
      <c r="L283" s="235">
        <v>18</v>
      </c>
      <c r="M283" s="226">
        <v>29.7</v>
      </c>
      <c r="N283" s="226">
        <v>29.7</v>
      </c>
      <c r="O283" s="245">
        <v>0</v>
      </c>
      <c r="P283" s="226" t="s">
        <v>451</v>
      </c>
      <c r="Q283" s="246">
        <v>2020</v>
      </c>
      <c r="R283" s="117">
        <v>17</v>
      </c>
      <c r="S283" s="118">
        <v>48367</v>
      </c>
      <c r="T283" s="118">
        <f t="shared" si="8"/>
        <v>48.366999999999997</v>
      </c>
    </row>
    <row r="284" spans="1:20" x14ac:dyDescent="0.3">
      <c r="A284" s="226">
        <v>307</v>
      </c>
      <c r="B284" s="226" t="s">
        <v>661</v>
      </c>
      <c r="C284" s="226">
        <v>754405</v>
      </c>
      <c r="D284" s="226" t="s">
        <v>639</v>
      </c>
      <c r="E284" s="226"/>
      <c r="F284" s="226" t="s">
        <v>89</v>
      </c>
      <c r="G284" s="226" t="s">
        <v>35</v>
      </c>
      <c r="H284" s="226" t="s">
        <v>483</v>
      </c>
      <c r="I284" s="226" t="s">
        <v>484</v>
      </c>
      <c r="J284" s="230">
        <v>2018</v>
      </c>
      <c r="K284" s="232">
        <v>12</v>
      </c>
      <c r="L284" s="235">
        <v>12</v>
      </c>
      <c r="M284" s="226">
        <v>0</v>
      </c>
      <c r="N284" s="226">
        <v>0</v>
      </c>
      <c r="O284" s="245">
        <v>0</v>
      </c>
      <c r="P284" s="226" t="s">
        <v>451</v>
      </c>
      <c r="Q284" s="246">
        <v>2020</v>
      </c>
      <c r="R284" s="117">
        <v>25</v>
      </c>
      <c r="S284" s="118">
        <v>8016</v>
      </c>
      <c r="T284" s="118">
        <f t="shared" si="8"/>
        <v>8.016</v>
      </c>
    </row>
    <row r="285" spans="1:20" x14ac:dyDescent="0.3">
      <c r="A285" s="226">
        <v>311</v>
      </c>
      <c r="B285" s="226" t="s">
        <v>663</v>
      </c>
      <c r="C285" s="226">
        <v>877215</v>
      </c>
      <c r="D285" s="226" t="s">
        <v>574</v>
      </c>
      <c r="E285" s="226">
        <v>65</v>
      </c>
      <c r="F285" s="226" t="s">
        <v>33</v>
      </c>
      <c r="G285" s="226" t="s">
        <v>35</v>
      </c>
      <c r="H285" s="226" t="s">
        <v>483</v>
      </c>
      <c r="I285" s="226" t="s">
        <v>484</v>
      </c>
      <c r="J285" s="230">
        <v>2016</v>
      </c>
      <c r="K285" s="232">
        <v>15</v>
      </c>
      <c r="L285" s="235">
        <v>15</v>
      </c>
      <c r="M285" s="226">
        <v>25.8</v>
      </c>
      <c r="N285" s="226">
        <v>25.8</v>
      </c>
      <c r="O285" s="245">
        <v>0</v>
      </c>
      <c r="P285" s="226" t="s">
        <v>451</v>
      </c>
      <c r="Q285" s="246">
        <v>2020</v>
      </c>
      <c r="R285" s="117">
        <v>0</v>
      </c>
      <c r="S285" s="118">
        <v>0</v>
      </c>
      <c r="T285" s="118">
        <f t="shared" si="8"/>
        <v>0</v>
      </c>
    </row>
    <row r="286" spans="1:20" x14ac:dyDescent="0.3">
      <c r="A286" s="226">
        <v>312</v>
      </c>
      <c r="B286" s="226" t="s">
        <v>805</v>
      </c>
      <c r="C286" s="226">
        <v>877215</v>
      </c>
      <c r="D286" s="226" t="s">
        <v>574</v>
      </c>
      <c r="E286" s="226">
        <v>65</v>
      </c>
      <c r="F286" s="226" t="s">
        <v>33</v>
      </c>
      <c r="G286" s="226" t="s">
        <v>35</v>
      </c>
      <c r="H286" s="226" t="s">
        <v>483</v>
      </c>
      <c r="I286" s="226" t="s">
        <v>484</v>
      </c>
      <c r="J286" s="230">
        <v>2020</v>
      </c>
      <c r="K286" s="232">
        <v>15</v>
      </c>
      <c r="L286" s="235">
        <v>15</v>
      </c>
      <c r="M286" s="226">
        <v>24.8</v>
      </c>
      <c r="N286" s="226">
        <v>24.8</v>
      </c>
      <c r="O286" s="245">
        <v>0</v>
      </c>
      <c r="P286" s="226" t="s">
        <v>451</v>
      </c>
      <c r="Q286" s="246">
        <v>2020</v>
      </c>
      <c r="R286" s="117">
        <v>0</v>
      </c>
      <c r="S286" s="118">
        <v>0</v>
      </c>
      <c r="T286" s="118">
        <f t="shared" si="8"/>
        <v>0</v>
      </c>
    </row>
    <row r="287" spans="1:20" x14ac:dyDescent="0.3">
      <c r="A287" s="226">
        <v>96</v>
      </c>
      <c r="B287" s="226" t="s">
        <v>536</v>
      </c>
      <c r="C287" s="226">
        <v>999999</v>
      </c>
      <c r="D287" s="226" t="s">
        <v>113</v>
      </c>
      <c r="E287" s="226"/>
      <c r="F287" s="226" t="s">
        <v>64</v>
      </c>
      <c r="G287" s="226" t="s">
        <v>35</v>
      </c>
      <c r="H287" s="226" t="s">
        <v>483</v>
      </c>
      <c r="I287" s="226" t="s">
        <v>484</v>
      </c>
      <c r="J287" s="230">
        <v>2016</v>
      </c>
      <c r="K287" s="232">
        <v>10</v>
      </c>
      <c r="L287" s="235">
        <v>10</v>
      </c>
      <c r="M287" s="226">
        <v>13.6</v>
      </c>
      <c r="N287" s="226">
        <v>13.6</v>
      </c>
      <c r="O287" s="245">
        <v>0</v>
      </c>
      <c r="P287" s="226" t="s">
        <v>451</v>
      </c>
      <c r="Q287" s="246">
        <v>2021</v>
      </c>
      <c r="R287" s="117">
        <v>0</v>
      </c>
      <c r="S287" s="118">
        <v>0</v>
      </c>
      <c r="T287" s="118">
        <f t="shared" si="8"/>
        <v>0</v>
      </c>
    </row>
    <row r="288" spans="1:20" x14ac:dyDescent="0.3">
      <c r="A288" s="226">
        <v>100</v>
      </c>
      <c r="B288" s="226" t="s">
        <v>727</v>
      </c>
      <c r="C288" s="226">
        <v>677540</v>
      </c>
      <c r="D288" s="226" t="s">
        <v>113</v>
      </c>
      <c r="E288" s="226"/>
      <c r="F288" s="226" t="s">
        <v>64</v>
      </c>
      <c r="G288" s="226" t="s">
        <v>35</v>
      </c>
      <c r="H288" s="226" t="s">
        <v>483</v>
      </c>
      <c r="I288" s="226" t="s">
        <v>484</v>
      </c>
      <c r="J288" s="230">
        <v>2020</v>
      </c>
      <c r="K288" s="232">
        <v>24</v>
      </c>
      <c r="L288" s="235">
        <v>24</v>
      </c>
      <c r="M288" s="226">
        <v>38.4</v>
      </c>
      <c r="N288" s="226">
        <v>38.4</v>
      </c>
      <c r="O288" s="245">
        <v>0</v>
      </c>
      <c r="P288" s="226" t="s">
        <v>451</v>
      </c>
      <c r="Q288" s="246">
        <v>2021</v>
      </c>
      <c r="R288" s="117">
        <v>60</v>
      </c>
      <c r="S288" s="118">
        <v>17340</v>
      </c>
      <c r="T288" s="118">
        <f t="shared" si="8"/>
        <v>17.34</v>
      </c>
    </row>
    <row r="289" spans="1:20" x14ac:dyDescent="0.3">
      <c r="A289" s="226">
        <v>101</v>
      </c>
      <c r="B289" s="226" t="s">
        <v>539</v>
      </c>
      <c r="C289" s="226">
        <v>694600</v>
      </c>
      <c r="D289" s="226" t="s">
        <v>113</v>
      </c>
      <c r="E289" s="226"/>
      <c r="F289" s="226" t="s">
        <v>64</v>
      </c>
      <c r="G289" s="226" t="s">
        <v>35</v>
      </c>
      <c r="H289" s="226" t="s">
        <v>483</v>
      </c>
      <c r="I289" s="226" t="s">
        <v>484</v>
      </c>
      <c r="J289" s="230">
        <v>2017</v>
      </c>
      <c r="K289" s="232">
        <v>15</v>
      </c>
      <c r="L289" s="235">
        <v>15</v>
      </c>
      <c r="M289" s="226">
        <v>0</v>
      </c>
      <c r="N289" s="226">
        <v>0</v>
      </c>
      <c r="O289" s="245">
        <v>0</v>
      </c>
      <c r="P289" s="226" t="s">
        <v>451</v>
      </c>
      <c r="Q289" s="246">
        <v>2021</v>
      </c>
      <c r="R289" s="117">
        <v>50</v>
      </c>
      <c r="S289" s="118">
        <v>77151</v>
      </c>
      <c r="T289" s="118">
        <f t="shared" si="8"/>
        <v>77.150999999999996</v>
      </c>
    </row>
    <row r="290" spans="1:20" x14ac:dyDescent="0.3">
      <c r="A290" s="226">
        <v>103</v>
      </c>
      <c r="B290" s="226" t="s">
        <v>729</v>
      </c>
      <c r="C290" s="226">
        <v>625500</v>
      </c>
      <c r="D290" s="226" t="s">
        <v>221</v>
      </c>
      <c r="E290" s="226">
        <v>84</v>
      </c>
      <c r="F290" s="226" t="s">
        <v>64</v>
      </c>
      <c r="G290" s="226" t="s">
        <v>730</v>
      </c>
      <c r="H290" s="226" t="s">
        <v>483</v>
      </c>
      <c r="I290" s="226" t="s">
        <v>484</v>
      </c>
      <c r="J290" s="230">
        <v>2021</v>
      </c>
      <c r="K290" s="232">
        <v>61</v>
      </c>
      <c r="L290" s="235">
        <v>61</v>
      </c>
      <c r="M290" s="226">
        <v>0</v>
      </c>
      <c r="N290" s="226">
        <v>0</v>
      </c>
      <c r="O290" s="245">
        <v>0</v>
      </c>
      <c r="P290" s="226" t="s">
        <v>451</v>
      </c>
      <c r="Q290" s="246">
        <v>2021</v>
      </c>
      <c r="R290" s="117">
        <v>160</v>
      </c>
      <c r="S290" s="118">
        <v>168910</v>
      </c>
      <c r="T290" s="118">
        <f t="shared" si="8"/>
        <v>168.91</v>
      </c>
    </row>
    <row r="291" spans="1:20" x14ac:dyDescent="0.3">
      <c r="A291" s="226">
        <v>105</v>
      </c>
      <c r="B291" s="226" t="s">
        <v>541</v>
      </c>
      <c r="C291" s="226">
        <v>627510</v>
      </c>
      <c r="D291" s="226" t="s">
        <v>221</v>
      </c>
      <c r="E291" s="226">
        <v>84</v>
      </c>
      <c r="F291" s="226" t="s">
        <v>64</v>
      </c>
      <c r="G291" s="226" t="s">
        <v>730</v>
      </c>
      <c r="H291" s="226" t="s">
        <v>483</v>
      </c>
      <c r="I291" s="226" t="s">
        <v>484</v>
      </c>
      <c r="J291" s="230">
        <v>2019</v>
      </c>
      <c r="K291" s="232">
        <v>50</v>
      </c>
      <c r="L291" s="235">
        <v>50</v>
      </c>
      <c r="M291" s="226">
        <v>0</v>
      </c>
      <c r="N291" s="226">
        <v>0</v>
      </c>
      <c r="O291" s="245">
        <v>0</v>
      </c>
      <c r="P291" s="226" t="s">
        <v>451</v>
      </c>
      <c r="Q291" s="246">
        <v>2021</v>
      </c>
      <c r="R291" s="117">
        <v>100</v>
      </c>
      <c r="S291" s="118">
        <v>100239</v>
      </c>
      <c r="T291" s="118">
        <f t="shared" si="8"/>
        <v>100.239</v>
      </c>
    </row>
    <row r="292" spans="1:20" x14ac:dyDescent="0.3">
      <c r="A292" s="226">
        <v>110</v>
      </c>
      <c r="B292" s="226" t="s">
        <v>544</v>
      </c>
      <c r="C292" s="226">
        <v>620152</v>
      </c>
      <c r="D292" s="226" t="s">
        <v>221</v>
      </c>
      <c r="E292" s="226">
        <v>84</v>
      </c>
      <c r="F292" s="226" t="s">
        <v>64</v>
      </c>
      <c r="G292" s="226" t="s">
        <v>42</v>
      </c>
      <c r="H292" s="226" t="s">
        <v>483</v>
      </c>
      <c r="I292" s="226" t="s">
        <v>484</v>
      </c>
      <c r="J292" s="230">
        <v>2019</v>
      </c>
      <c r="K292" s="232">
        <v>36</v>
      </c>
      <c r="L292" s="235">
        <v>36</v>
      </c>
      <c r="M292" s="226">
        <v>0</v>
      </c>
      <c r="N292" s="226">
        <v>0</v>
      </c>
      <c r="O292" s="245">
        <v>0</v>
      </c>
      <c r="P292" s="226" t="s">
        <v>451</v>
      </c>
      <c r="Q292" s="246">
        <v>2021</v>
      </c>
      <c r="R292" s="117">
        <v>1400</v>
      </c>
      <c r="S292" s="118">
        <v>1613672</v>
      </c>
      <c r="T292" s="118">
        <f t="shared" si="8"/>
        <v>1613.672</v>
      </c>
    </row>
    <row r="293" spans="1:20" x14ac:dyDescent="0.3">
      <c r="A293" s="226">
        <v>117</v>
      </c>
      <c r="B293" s="226" t="s">
        <v>546</v>
      </c>
      <c r="C293" s="226">
        <v>666395</v>
      </c>
      <c r="D293" s="226" t="s">
        <v>71</v>
      </c>
      <c r="E293" s="226">
        <v>82</v>
      </c>
      <c r="F293" s="226" t="s">
        <v>64</v>
      </c>
      <c r="G293" s="226" t="s">
        <v>35</v>
      </c>
      <c r="H293" s="226" t="s">
        <v>483</v>
      </c>
      <c r="I293" s="226" t="s">
        <v>484</v>
      </c>
      <c r="J293" s="230">
        <v>2016</v>
      </c>
      <c r="K293" s="232">
        <v>18</v>
      </c>
      <c r="L293" s="235">
        <v>18</v>
      </c>
      <c r="M293" s="226">
        <v>29.3</v>
      </c>
      <c r="N293" s="226">
        <v>29.3</v>
      </c>
      <c r="O293" s="245">
        <v>0</v>
      </c>
      <c r="P293" s="226" t="s">
        <v>451</v>
      </c>
      <c r="Q293" s="246">
        <v>2021</v>
      </c>
      <c r="R293" s="117">
        <v>30</v>
      </c>
      <c r="S293" s="118">
        <v>34001</v>
      </c>
      <c r="T293" s="118">
        <f t="shared" si="8"/>
        <v>34.000999999999998</v>
      </c>
    </row>
    <row r="294" spans="1:20" x14ac:dyDescent="0.3">
      <c r="A294" s="226">
        <v>129</v>
      </c>
      <c r="B294" s="226" t="s">
        <v>554</v>
      </c>
      <c r="C294" s="226">
        <v>852245</v>
      </c>
      <c r="D294" s="226" t="s">
        <v>548</v>
      </c>
      <c r="E294" s="226">
        <v>87</v>
      </c>
      <c r="F294" s="226" t="s">
        <v>33</v>
      </c>
      <c r="G294" s="226" t="s">
        <v>35</v>
      </c>
      <c r="H294" s="226" t="s">
        <v>483</v>
      </c>
      <c r="I294" s="226" t="s">
        <v>484</v>
      </c>
      <c r="J294" s="230">
        <v>2016</v>
      </c>
      <c r="K294" s="232">
        <v>47.3</v>
      </c>
      <c r="L294" s="235">
        <v>47.3</v>
      </c>
      <c r="M294" s="226">
        <v>80.5</v>
      </c>
      <c r="N294" s="226">
        <v>80.5</v>
      </c>
      <c r="O294" s="245">
        <v>0</v>
      </c>
      <c r="P294" s="226" t="s">
        <v>451</v>
      </c>
      <c r="Q294" s="246">
        <v>2021</v>
      </c>
      <c r="R294" s="117">
        <v>32</v>
      </c>
      <c r="S294" s="118">
        <v>20416</v>
      </c>
      <c r="T294" s="118">
        <f t="shared" si="8"/>
        <v>20.416</v>
      </c>
    </row>
    <row r="295" spans="1:20" x14ac:dyDescent="0.3">
      <c r="A295" s="226">
        <v>142</v>
      </c>
      <c r="B295" s="226" t="s">
        <v>748</v>
      </c>
      <c r="C295" s="226">
        <v>862610</v>
      </c>
      <c r="D295" s="226" t="s">
        <v>562</v>
      </c>
      <c r="E295" s="226">
        <v>91</v>
      </c>
      <c r="F295" s="226" t="s">
        <v>33</v>
      </c>
      <c r="G295" s="226" t="s">
        <v>35</v>
      </c>
      <c r="H295" s="226" t="s">
        <v>483</v>
      </c>
      <c r="I295" s="226" t="s">
        <v>484</v>
      </c>
      <c r="J295" s="230">
        <v>2020</v>
      </c>
      <c r="K295" s="232">
        <v>40</v>
      </c>
      <c r="L295" s="235">
        <v>40</v>
      </c>
      <c r="M295" s="226">
        <v>11.04</v>
      </c>
      <c r="N295" s="226">
        <v>11.04</v>
      </c>
      <c r="O295" s="245">
        <v>0</v>
      </c>
      <c r="P295" s="226" t="s">
        <v>451</v>
      </c>
      <c r="Q295" s="246">
        <v>2021</v>
      </c>
      <c r="R295" s="117">
        <v>150</v>
      </c>
      <c r="S295" s="118">
        <v>538287</v>
      </c>
      <c r="T295" s="118">
        <f t="shared" si="8"/>
        <v>538.28700000000003</v>
      </c>
    </row>
    <row r="296" spans="1:20" x14ac:dyDescent="0.3">
      <c r="A296" s="226">
        <v>197</v>
      </c>
      <c r="B296" s="226" t="s">
        <v>763</v>
      </c>
      <c r="C296" s="226">
        <v>999999</v>
      </c>
      <c r="D296" s="226" t="s">
        <v>592</v>
      </c>
      <c r="E296" s="226">
        <v>64</v>
      </c>
      <c r="F296" s="226" t="s">
        <v>33</v>
      </c>
      <c r="G296" s="226" t="s">
        <v>35</v>
      </c>
      <c r="H296" s="226" t="s">
        <v>483</v>
      </c>
      <c r="I296" s="226" t="s">
        <v>484</v>
      </c>
      <c r="J296" s="230">
        <v>2020</v>
      </c>
      <c r="K296" s="232">
        <v>13</v>
      </c>
      <c r="L296" s="235">
        <v>13</v>
      </c>
      <c r="M296" s="226">
        <v>0</v>
      </c>
      <c r="N296" s="226">
        <v>0</v>
      </c>
      <c r="O296" s="245">
        <v>0</v>
      </c>
      <c r="P296" s="226" t="s">
        <v>451</v>
      </c>
      <c r="Q296" s="246">
        <v>2021</v>
      </c>
      <c r="R296" s="117">
        <v>0</v>
      </c>
      <c r="S296" s="118">
        <v>0</v>
      </c>
      <c r="T296" s="118">
        <f t="shared" si="8"/>
        <v>0</v>
      </c>
    </row>
    <row r="297" spans="1:20" x14ac:dyDescent="0.3">
      <c r="A297" s="226">
        <v>198</v>
      </c>
      <c r="B297" s="226" t="s">
        <v>596</v>
      </c>
      <c r="C297" s="226">
        <v>999999</v>
      </c>
      <c r="D297" s="226" t="s">
        <v>592</v>
      </c>
      <c r="E297" s="226">
        <v>64</v>
      </c>
      <c r="F297" s="226" t="s">
        <v>33</v>
      </c>
      <c r="G297" s="226" t="s">
        <v>35</v>
      </c>
      <c r="H297" s="226" t="s">
        <v>483</v>
      </c>
      <c r="I297" s="226" t="s">
        <v>484</v>
      </c>
      <c r="J297" s="230">
        <v>2018</v>
      </c>
      <c r="K297" s="232">
        <v>25</v>
      </c>
      <c r="L297" s="235">
        <v>25</v>
      </c>
      <c r="M297" s="226">
        <v>38.25</v>
      </c>
      <c r="N297" s="226">
        <v>38.25</v>
      </c>
      <c r="O297" s="245">
        <v>0</v>
      </c>
      <c r="P297" s="226" t="s">
        <v>451</v>
      </c>
      <c r="Q297" s="246">
        <v>2021</v>
      </c>
      <c r="R297" s="117">
        <v>0</v>
      </c>
      <c r="S297" s="118">
        <v>0</v>
      </c>
      <c r="T297" s="118">
        <f t="shared" si="8"/>
        <v>0</v>
      </c>
    </row>
    <row r="298" spans="1:20" x14ac:dyDescent="0.3">
      <c r="A298" s="226">
        <v>206</v>
      </c>
      <c r="B298" s="226" t="s">
        <v>766</v>
      </c>
      <c r="C298" s="226">
        <v>999999</v>
      </c>
      <c r="D298" s="226" t="s">
        <v>601</v>
      </c>
      <c r="E298" s="226"/>
      <c r="F298" s="226" t="s">
        <v>92</v>
      </c>
      <c r="G298" s="226" t="s">
        <v>42</v>
      </c>
      <c r="H298" s="226" t="s">
        <v>483</v>
      </c>
      <c r="I298" s="226" t="s">
        <v>484</v>
      </c>
      <c r="J298" s="230">
        <v>2020</v>
      </c>
      <c r="K298" s="232">
        <v>5000</v>
      </c>
      <c r="L298" s="235">
        <v>5000</v>
      </c>
      <c r="M298" s="226">
        <v>0</v>
      </c>
      <c r="N298" s="226">
        <v>0</v>
      </c>
      <c r="O298" s="245">
        <v>0</v>
      </c>
      <c r="P298" s="226" t="s">
        <v>451</v>
      </c>
      <c r="Q298" s="246">
        <v>2021</v>
      </c>
      <c r="R298" s="117">
        <v>0</v>
      </c>
      <c r="S298" s="118">
        <v>0</v>
      </c>
      <c r="T298" s="118">
        <f t="shared" si="8"/>
        <v>0</v>
      </c>
    </row>
    <row r="299" spans="1:20" x14ac:dyDescent="0.3">
      <c r="A299" s="226">
        <v>208</v>
      </c>
      <c r="B299" s="226" t="s">
        <v>606</v>
      </c>
      <c r="C299" s="226">
        <v>894500</v>
      </c>
      <c r="D299" s="226" t="s">
        <v>605</v>
      </c>
      <c r="E299" s="226">
        <v>94</v>
      </c>
      <c r="F299" s="226" t="s">
        <v>92</v>
      </c>
      <c r="G299" s="226" t="s">
        <v>35</v>
      </c>
      <c r="H299" s="226" t="s">
        <v>483</v>
      </c>
      <c r="I299" s="226" t="s">
        <v>484</v>
      </c>
      <c r="J299" s="230">
        <v>2019</v>
      </c>
      <c r="K299" s="232">
        <v>8.8000000000000007</v>
      </c>
      <c r="L299" s="235">
        <v>8.8000000000000007</v>
      </c>
      <c r="M299" s="226">
        <v>18.13</v>
      </c>
      <c r="N299" s="226">
        <v>18.13</v>
      </c>
      <c r="O299" s="245">
        <v>0</v>
      </c>
      <c r="P299" s="226" t="s">
        <v>451</v>
      </c>
      <c r="Q299" s="246">
        <v>2021</v>
      </c>
      <c r="R299" s="117">
        <v>0</v>
      </c>
      <c r="S299" s="118">
        <v>0</v>
      </c>
      <c r="T299" s="118">
        <f t="shared" si="8"/>
        <v>0</v>
      </c>
    </row>
    <row r="300" spans="1:20" x14ac:dyDescent="0.3">
      <c r="A300" s="226">
        <v>217</v>
      </c>
      <c r="B300" s="226" t="s">
        <v>611</v>
      </c>
      <c r="C300" s="226">
        <v>896140</v>
      </c>
      <c r="D300" s="226" t="s">
        <v>605</v>
      </c>
      <c r="E300" s="226">
        <v>94</v>
      </c>
      <c r="F300" s="226" t="s">
        <v>92</v>
      </c>
      <c r="G300" s="226" t="s">
        <v>35</v>
      </c>
      <c r="H300" s="226" t="s">
        <v>483</v>
      </c>
      <c r="I300" s="226" t="s">
        <v>484</v>
      </c>
      <c r="J300" s="230">
        <v>1978</v>
      </c>
      <c r="K300" s="232">
        <v>700</v>
      </c>
      <c r="L300" s="235">
        <v>700</v>
      </c>
      <c r="M300" s="226">
        <v>300</v>
      </c>
      <c r="N300" s="226">
        <v>300</v>
      </c>
      <c r="O300" s="245">
        <v>0</v>
      </c>
      <c r="P300" s="226" t="s">
        <v>451</v>
      </c>
      <c r="Q300" s="246">
        <v>2021</v>
      </c>
      <c r="R300" s="117">
        <v>500</v>
      </c>
      <c r="S300" s="118">
        <v>2337944</v>
      </c>
      <c r="T300" s="118">
        <f t="shared" si="8"/>
        <v>2337.944</v>
      </c>
    </row>
    <row r="301" spans="1:20" x14ac:dyDescent="0.3">
      <c r="A301" s="226">
        <v>218</v>
      </c>
      <c r="B301" s="226" t="s">
        <v>612</v>
      </c>
      <c r="C301" s="226">
        <v>884600</v>
      </c>
      <c r="D301" s="226" t="s">
        <v>605</v>
      </c>
      <c r="E301" s="226">
        <v>94</v>
      </c>
      <c r="F301" s="226" t="s">
        <v>92</v>
      </c>
      <c r="G301" s="226" t="s">
        <v>35</v>
      </c>
      <c r="H301" s="226" t="s">
        <v>483</v>
      </c>
      <c r="I301" s="226" t="s">
        <v>484</v>
      </c>
      <c r="J301" s="230">
        <v>2017</v>
      </c>
      <c r="K301" s="232">
        <v>160</v>
      </c>
      <c r="L301" s="235">
        <v>160</v>
      </c>
      <c r="M301" s="226">
        <v>0</v>
      </c>
      <c r="N301" s="226">
        <v>0</v>
      </c>
      <c r="O301" s="245">
        <v>0</v>
      </c>
      <c r="P301" s="226" t="s">
        <v>451</v>
      </c>
      <c r="Q301" s="246">
        <v>2021</v>
      </c>
      <c r="R301" s="117">
        <v>0</v>
      </c>
      <c r="S301" s="118">
        <v>0</v>
      </c>
      <c r="T301" s="118">
        <f t="shared" ref="T301:T332" si="9">+S301/1000</f>
        <v>0</v>
      </c>
    </row>
    <row r="302" spans="1:20" x14ac:dyDescent="0.3">
      <c r="A302" s="226">
        <v>222</v>
      </c>
      <c r="B302" s="226" t="s">
        <v>616</v>
      </c>
      <c r="C302" s="226">
        <v>882150</v>
      </c>
      <c r="D302" s="226" t="s">
        <v>605</v>
      </c>
      <c r="E302" s="226">
        <v>94</v>
      </c>
      <c r="F302" s="226" t="s">
        <v>92</v>
      </c>
      <c r="G302" s="226" t="s">
        <v>42</v>
      </c>
      <c r="H302" s="226" t="s">
        <v>483</v>
      </c>
      <c r="I302" s="226" t="s">
        <v>484</v>
      </c>
      <c r="J302" s="230">
        <v>2018</v>
      </c>
      <c r="K302" s="232">
        <v>3.3</v>
      </c>
      <c r="L302" s="235">
        <v>3.3</v>
      </c>
      <c r="M302" s="226">
        <v>0</v>
      </c>
      <c r="N302" s="226">
        <v>0</v>
      </c>
      <c r="O302" s="245">
        <v>0</v>
      </c>
      <c r="P302" s="226" t="s">
        <v>451</v>
      </c>
      <c r="Q302" s="246">
        <v>2021</v>
      </c>
      <c r="R302" s="117">
        <v>0</v>
      </c>
      <c r="S302" s="118">
        <v>0</v>
      </c>
      <c r="T302" s="118">
        <f t="shared" si="9"/>
        <v>0</v>
      </c>
    </row>
    <row r="303" spans="1:20" x14ac:dyDescent="0.3">
      <c r="A303" s="226">
        <v>232</v>
      </c>
      <c r="B303" s="226" t="s">
        <v>623</v>
      </c>
      <c r="C303" s="226">
        <v>287265</v>
      </c>
      <c r="D303" s="226" t="s">
        <v>153</v>
      </c>
      <c r="E303" s="226">
        <v>95</v>
      </c>
      <c r="F303" s="226" t="s">
        <v>89</v>
      </c>
      <c r="G303" s="226" t="s">
        <v>35</v>
      </c>
      <c r="H303" s="226" t="s">
        <v>483</v>
      </c>
      <c r="I303" s="226" t="s">
        <v>484</v>
      </c>
      <c r="J303" s="230">
        <v>2019</v>
      </c>
      <c r="K303" s="232">
        <v>33</v>
      </c>
      <c r="L303" s="235">
        <v>33</v>
      </c>
      <c r="M303" s="226">
        <v>56.1</v>
      </c>
      <c r="N303" s="226">
        <v>56.1</v>
      </c>
      <c r="O303" s="245">
        <v>0</v>
      </c>
      <c r="P303" s="226" t="s">
        <v>451</v>
      </c>
      <c r="Q303" s="246">
        <v>2021</v>
      </c>
      <c r="R303" s="117">
        <v>0</v>
      </c>
      <c r="S303" s="118">
        <v>0</v>
      </c>
      <c r="T303" s="118">
        <f t="shared" si="9"/>
        <v>0</v>
      </c>
    </row>
    <row r="304" spans="1:20" x14ac:dyDescent="0.3">
      <c r="A304" s="226">
        <v>233</v>
      </c>
      <c r="B304" s="226" t="s">
        <v>623</v>
      </c>
      <c r="C304" s="226">
        <v>941280</v>
      </c>
      <c r="D304" s="226" t="s">
        <v>153</v>
      </c>
      <c r="E304" s="226">
        <v>95</v>
      </c>
      <c r="F304" s="226" t="s">
        <v>89</v>
      </c>
      <c r="G304" s="226" t="s">
        <v>35</v>
      </c>
      <c r="H304" s="226" t="s">
        <v>483</v>
      </c>
      <c r="I304" s="226" t="s">
        <v>484</v>
      </c>
      <c r="J304" s="230">
        <v>2020</v>
      </c>
      <c r="K304" s="232">
        <v>59.4</v>
      </c>
      <c r="L304" s="235">
        <v>59.4</v>
      </c>
      <c r="M304" s="226">
        <v>0</v>
      </c>
      <c r="N304" s="226">
        <v>0</v>
      </c>
      <c r="O304" s="245">
        <v>0</v>
      </c>
      <c r="P304" s="226" t="s">
        <v>451</v>
      </c>
      <c r="Q304" s="246">
        <v>2021</v>
      </c>
      <c r="R304" s="117">
        <v>30</v>
      </c>
      <c r="S304" s="118">
        <v>8835</v>
      </c>
      <c r="T304" s="118">
        <f t="shared" si="9"/>
        <v>8.8350000000000009</v>
      </c>
    </row>
    <row r="305" spans="1:20" x14ac:dyDescent="0.3">
      <c r="A305" s="226">
        <v>234</v>
      </c>
      <c r="B305" s="226" t="s">
        <v>624</v>
      </c>
      <c r="C305" s="226">
        <v>999999</v>
      </c>
      <c r="D305" s="226" t="s">
        <v>153</v>
      </c>
      <c r="E305" s="226">
        <v>95</v>
      </c>
      <c r="F305" s="226" t="s">
        <v>89</v>
      </c>
      <c r="G305" s="226" t="s">
        <v>35</v>
      </c>
      <c r="H305" s="226" t="s">
        <v>483</v>
      </c>
      <c r="I305" s="226" t="s">
        <v>484</v>
      </c>
      <c r="J305" s="230">
        <v>2019</v>
      </c>
      <c r="K305" s="232">
        <v>60.5</v>
      </c>
      <c r="L305" s="235">
        <v>60.5</v>
      </c>
      <c r="M305" s="226">
        <v>0</v>
      </c>
      <c r="N305" s="226">
        <v>0</v>
      </c>
      <c r="O305" s="245">
        <v>0</v>
      </c>
      <c r="P305" s="226" t="s">
        <v>451</v>
      </c>
      <c r="Q305" s="246">
        <v>2021</v>
      </c>
      <c r="R305" s="117">
        <v>0</v>
      </c>
      <c r="S305" s="118">
        <v>0</v>
      </c>
      <c r="T305" s="118">
        <f t="shared" si="9"/>
        <v>0</v>
      </c>
    </row>
    <row r="306" spans="1:20" x14ac:dyDescent="0.3">
      <c r="A306" s="226">
        <v>235</v>
      </c>
      <c r="B306" s="226" t="s">
        <v>623</v>
      </c>
      <c r="C306" s="226">
        <v>999999</v>
      </c>
      <c r="D306" s="226" t="s">
        <v>153</v>
      </c>
      <c r="E306" s="226">
        <v>95</v>
      </c>
      <c r="F306" s="226" t="s">
        <v>89</v>
      </c>
      <c r="G306" s="226" t="s">
        <v>35</v>
      </c>
      <c r="H306" s="226" t="s">
        <v>483</v>
      </c>
      <c r="I306" s="226" t="s">
        <v>484</v>
      </c>
      <c r="J306" s="230">
        <v>1985</v>
      </c>
      <c r="K306" s="232">
        <v>60.5</v>
      </c>
      <c r="L306" s="235">
        <v>60.5</v>
      </c>
      <c r="M306" s="226">
        <v>0</v>
      </c>
      <c r="N306" s="226">
        <v>0</v>
      </c>
      <c r="O306" s="245">
        <v>0</v>
      </c>
      <c r="P306" s="226" t="s">
        <v>451</v>
      </c>
      <c r="Q306" s="246">
        <v>2021</v>
      </c>
      <c r="R306" s="117">
        <v>0</v>
      </c>
      <c r="S306" s="118">
        <v>0</v>
      </c>
      <c r="T306" s="118">
        <f t="shared" si="9"/>
        <v>0</v>
      </c>
    </row>
    <row r="307" spans="1:20" x14ac:dyDescent="0.3">
      <c r="A307" s="226">
        <v>236</v>
      </c>
      <c r="B307" s="226" t="s">
        <v>624</v>
      </c>
      <c r="C307" s="226">
        <v>999999</v>
      </c>
      <c r="D307" s="226" t="s">
        <v>153</v>
      </c>
      <c r="E307" s="226">
        <v>95</v>
      </c>
      <c r="F307" s="226" t="s">
        <v>89</v>
      </c>
      <c r="G307" s="226" t="s">
        <v>35</v>
      </c>
      <c r="H307" s="226" t="s">
        <v>483</v>
      </c>
      <c r="I307" s="226" t="s">
        <v>484</v>
      </c>
      <c r="J307" s="230">
        <v>2020</v>
      </c>
      <c r="K307" s="232">
        <v>33</v>
      </c>
      <c r="L307" s="235">
        <v>33</v>
      </c>
      <c r="M307" s="226">
        <v>0</v>
      </c>
      <c r="N307" s="226">
        <v>0</v>
      </c>
      <c r="O307" s="245">
        <v>0</v>
      </c>
      <c r="P307" s="226" t="s">
        <v>451</v>
      </c>
      <c r="Q307" s="246">
        <v>2021</v>
      </c>
      <c r="R307" s="117">
        <v>0</v>
      </c>
      <c r="S307" s="118">
        <v>0</v>
      </c>
      <c r="T307" s="118">
        <f t="shared" si="9"/>
        <v>0</v>
      </c>
    </row>
    <row r="308" spans="1:20" x14ac:dyDescent="0.3">
      <c r="A308" s="226">
        <v>237</v>
      </c>
      <c r="B308" s="226" t="s">
        <v>623</v>
      </c>
      <c r="C308" s="226">
        <v>999999</v>
      </c>
      <c r="D308" s="226" t="s">
        <v>153</v>
      </c>
      <c r="E308" s="226">
        <v>95</v>
      </c>
      <c r="F308" s="226" t="s">
        <v>89</v>
      </c>
      <c r="G308" s="226" t="s">
        <v>35</v>
      </c>
      <c r="H308" s="226" t="s">
        <v>483</v>
      </c>
      <c r="I308" s="226" t="s">
        <v>484</v>
      </c>
      <c r="J308" s="230">
        <v>2018</v>
      </c>
      <c r="K308" s="232">
        <v>33</v>
      </c>
      <c r="L308" s="235">
        <v>33</v>
      </c>
      <c r="M308" s="226">
        <v>0</v>
      </c>
      <c r="N308" s="226">
        <v>0</v>
      </c>
      <c r="O308" s="245">
        <v>0</v>
      </c>
      <c r="P308" s="226" t="s">
        <v>451</v>
      </c>
      <c r="Q308" s="246">
        <v>2021</v>
      </c>
      <c r="R308" s="117">
        <v>0</v>
      </c>
      <c r="S308" s="118">
        <v>0</v>
      </c>
      <c r="T308" s="118">
        <f t="shared" si="9"/>
        <v>0</v>
      </c>
    </row>
    <row r="309" spans="1:20" x14ac:dyDescent="0.3">
      <c r="A309" s="226">
        <v>238</v>
      </c>
      <c r="B309" s="226" t="s">
        <v>771</v>
      </c>
      <c r="C309" s="226">
        <v>770770</v>
      </c>
      <c r="D309" s="226" t="s">
        <v>153</v>
      </c>
      <c r="E309" s="226">
        <v>95</v>
      </c>
      <c r="F309" s="226" t="s">
        <v>89</v>
      </c>
      <c r="G309" s="226" t="s">
        <v>35</v>
      </c>
      <c r="H309" s="226" t="s">
        <v>483</v>
      </c>
      <c r="I309" s="226" t="s">
        <v>484</v>
      </c>
      <c r="J309" s="230">
        <v>2020</v>
      </c>
      <c r="K309" s="232">
        <v>65.45</v>
      </c>
      <c r="L309" s="235">
        <v>65.45</v>
      </c>
      <c r="M309" s="226">
        <v>109.6</v>
      </c>
      <c r="N309" s="226">
        <v>109.6</v>
      </c>
      <c r="O309" s="245">
        <v>0</v>
      </c>
      <c r="P309" s="226" t="s">
        <v>451</v>
      </c>
      <c r="Q309" s="246">
        <v>2021</v>
      </c>
      <c r="R309" s="117">
        <v>17</v>
      </c>
      <c r="S309" s="118">
        <v>56832</v>
      </c>
      <c r="T309" s="118">
        <f t="shared" si="9"/>
        <v>56.832000000000001</v>
      </c>
    </row>
    <row r="310" spans="1:20" x14ac:dyDescent="0.3">
      <c r="A310" s="226">
        <v>239</v>
      </c>
      <c r="B310" s="226" t="s">
        <v>624</v>
      </c>
      <c r="C310" s="226">
        <v>999999</v>
      </c>
      <c r="D310" s="226" t="s">
        <v>153</v>
      </c>
      <c r="E310" s="226">
        <v>95</v>
      </c>
      <c r="F310" s="226" t="s">
        <v>89</v>
      </c>
      <c r="G310" s="226" t="s">
        <v>35</v>
      </c>
      <c r="H310" s="226" t="s">
        <v>483</v>
      </c>
      <c r="I310" s="226" t="s">
        <v>484</v>
      </c>
      <c r="J310" s="230">
        <v>2019</v>
      </c>
      <c r="K310" s="232">
        <v>33</v>
      </c>
      <c r="L310" s="235">
        <v>33</v>
      </c>
      <c r="M310" s="226">
        <v>53.8</v>
      </c>
      <c r="N310" s="226">
        <v>53.8</v>
      </c>
      <c r="O310" s="245">
        <v>0</v>
      </c>
      <c r="P310" s="226" t="s">
        <v>451</v>
      </c>
      <c r="Q310" s="246">
        <v>2021</v>
      </c>
      <c r="R310" s="117">
        <v>0</v>
      </c>
      <c r="S310" s="118">
        <v>0</v>
      </c>
      <c r="T310" s="118">
        <f t="shared" si="9"/>
        <v>0</v>
      </c>
    </row>
    <row r="311" spans="1:20" x14ac:dyDescent="0.3">
      <c r="A311" s="226">
        <v>241</v>
      </c>
      <c r="B311" s="226" t="s">
        <v>625</v>
      </c>
      <c r="C311" s="226">
        <v>770220</v>
      </c>
      <c r="D311" s="226" t="s">
        <v>153</v>
      </c>
      <c r="E311" s="226">
        <v>95</v>
      </c>
      <c r="F311" s="226" t="s">
        <v>89</v>
      </c>
      <c r="G311" s="226" t="s">
        <v>35</v>
      </c>
      <c r="H311" s="226" t="s">
        <v>483</v>
      </c>
      <c r="I311" s="226" t="s">
        <v>484</v>
      </c>
      <c r="J311" s="230">
        <v>2019</v>
      </c>
      <c r="K311" s="232">
        <v>47.5</v>
      </c>
      <c r="L311" s="235">
        <v>47.5</v>
      </c>
      <c r="M311" s="226">
        <v>0</v>
      </c>
      <c r="N311" s="226">
        <v>0</v>
      </c>
      <c r="O311" s="245">
        <v>0</v>
      </c>
      <c r="P311" s="226" t="s">
        <v>451</v>
      </c>
      <c r="Q311" s="246">
        <v>2021</v>
      </c>
      <c r="R311" s="117">
        <v>17</v>
      </c>
      <c r="S311" s="118">
        <v>291906</v>
      </c>
      <c r="T311" s="118">
        <f t="shared" si="9"/>
        <v>291.90600000000001</v>
      </c>
    </row>
    <row r="312" spans="1:20" x14ac:dyDescent="0.3">
      <c r="A312" s="226">
        <v>261</v>
      </c>
      <c r="B312" s="226" t="s">
        <v>776</v>
      </c>
      <c r="C312" s="226">
        <v>999999</v>
      </c>
      <c r="D312" s="226" t="s">
        <v>153</v>
      </c>
      <c r="E312" s="226">
        <v>95</v>
      </c>
      <c r="F312" s="226" t="s">
        <v>89</v>
      </c>
      <c r="G312" s="226" t="s">
        <v>35</v>
      </c>
      <c r="H312" s="226" t="s">
        <v>483</v>
      </c>
      <c r="I312" s="226" t="s">
        <v>484</v>
      </c>
      <c r="J312" s="230">
        <v>2020</v>
      </c>
      <c r="K312" s="232">
        <v>20</v>
      </c>
      <c r="L312" s="235">
        <v>20</v>
      </c>
      <c r="M312" s="226">
        <v>0</v>
      </c>
      <c r="N312" s="226">
        <v>0</v>
      </c>
      <c r="O312" s="245">
        <v>0</v>
      </c>
      <c r="P312" s="226" t="s">
        <v>451</v>
      </c>
      <c r="Q312" s="246">
        <v>2021</v>
      </c>
      <c r="R312" s="117">
        <v>0</v>
      </c>
      <c r="S312" s="118">
        <v>0</v>
      </c>
      <c r="T312" s="118">
        <f t="shared" si="9"/>
        <v>0</v>
      </c>
    </row>
    <row r="313" spans="1:20" x14ac:dyDescent="0.3">
      <c r="A313" s="226">
        <v>262</v>
      </c>
      <c r="B313" s="226" t="s">
        <v>777</v>
      </c>
      <c r="C313" s="226">
        <v>754585</v>
      </c>
      <c r="D313" s="226" t="s">
        <v>639</v>
      </c>
      <c r="E313" s="226"/>
      <c r="F313" s="226" t="s">
        <v>89</v>
      </c>
      <c r="G313" s="226" t="s">
        <v>35</v>
      </c>
      <c r="H313" s="226" t="s">
        <v>483</v>
      </c>
      <c r="I313" s="226" t="s">
        <v>484</v>
      </c>
      <c r="J313" s="230">
        <v>2020</v>
      </c>
      <c r="K313" s="232">
        <v>89.11</v>
      </c>
      <c r="L313" s="235">
        <v>89.11</v>
      </c>
      <c r="M313" s="226">
        <v>0</v>
      </c>
      <c r="N313" s="226">
        <v>0</v>
      </c>
      <c r="O313" s="245">
        <v>0</v>
      </c>
      <c r="P313" s="226" t="s">
        <v>451</v>
      </c>
      <c r="Q313" s="246">
        <v>2021</v>
      </c>
      <c r="R313" s="117">
        <v>0</v>
      </c>
      <c r="S313" s="118">
        <v>0</v>
      </c>
      <c r="T313" s="118">
        <f t="shared" si="9"/>
        <v>0</v>
      </c>
    </row>
    <row r="314" spans="1:20" x14ac:dyDescent="0.3">
      <c r="A314" s="226">
        <v>263</v>
      </c>
      <c r="B314" s="226" t="s">
        <v>778</v>
      </c>
      <c r="C314" s="226">
        <v>754945</v>
      </c>
      <c r="D314" s="226" t="s">
        <v>639</v>
      </c>
      <c r="E314" s="226"/>
      <c r="F314" s="226" t="s">
        <v>89</v>
      </c>
      <c r="G314" s="226" t="s">
        <v>35</v>
      </c>
      <c r="H314" s="226" t="s">
        <v>483</v>
      </c>
      <c r="I314" s="226" t="s">
        <v>484</v>
      </c>
      <c r="J314" s="230">
        <v>2020</v>
      </c>
      <c r="K314" s="232">
        <v>40</v>
      </c>
      <c r="L314" s="235">
        <v>40</v>
      </c>
      <c r="M314" s="226">
        <v>0</v>
      </c>
      <c r="N314" s="226">
        <v>0</v>
      </c>
      <c r="O314" s="245">
        <v>0</v>
      </c>
      <c r="P314" s="226" t="s">
        <v>451</v>
      </c>
      <c r="Q314" s="246">
        <v>2021</v>
      </c>
      <c r="R314" s="117">
        <v>26</v>
      </c>
      <c r="S314" s="118">
        <v>120396</v>
      </c>
      <c r="T314" s="118">
        <f t="shared" si="9"/>
        <v>120.396</v>
      </c>
    </row>
    <row r="315" spans="1:20" x14ac:dyDescent="0.3">
      <c r="A315" s="226">
        <v>266</v>
      </c>
      <c r="B315" s="226" t="s">
        <v>781</v>
      </c>
      <c r="C315" s="226">
        <v>754582</v>
      </c>
      <c r="D315" s="226" t="s">
        <v>639</v>
      </c>
      <c r="E315" s="226"/>
      <c r="F315" s="226" t="s">
        <v>89</v>
      </c>
      <c r="G315" s="226" t="s">
        <v>35</v>
      </c>
      <c r="H315" s="226" t="s">
        <v>483</v>
      </c>
      <c r="I315" s="226" t="s">
        <v>484</v>
      </c>
      <c r="J315" s="230">
        <v>2020</v>
      </c>
      <c r="K315" s="232">
        <v>44.22</v>
      </c>
      <c r="L315" s="235">
        <v>44.22</v>
      </c>
      <c r="M315" s="226">
        <v>0</v>
      </c>
      <c r="N315" s="226">
        <v>0</v>
      </c>
      <c r="O315" s="245">
        <v>0</v>
      </c>
      <c r="P315" s="226" t="s">
        <v>451</v>
      </c>
      <c r="Q315" s="246">
        <v>2021</v>
      </c>
      <c r="R315" s="117">
        <v>40</v>
      </c>
      <c r="S315" s="118">
        <v>140287</v>
      </c>
      <c r="T315" s="118">
        <f t="shared" si="9"/>
        <v>140.28700000000001</v>
      </c>
    </row>
    <row r="316" spans="1:20" x14ac:dyDescent="0.3">
      <c r="A316" s="226">
        <v>267</v>
      </c>
      <c r="B316" s="226" t="s">
        <v>782</v>
      </c>
      <c r="C316" s="226">
        <v>754585</v>
      </c>
      <c r="D316" s="226" t="s">
        <v>639</v>
      </c>
      <c r="E316" s="226"/>
      <c r="F316" s="226" t="s">
        <v>89</v>
      </c>
      <c r="G316" s="226" t="s">
        <v>35</v>
      </c>
      <c r="H316" s="226" t="s">
        <v>483</v>
      </c>
      <c r="I316" s="226" t="s">
        <v>484</v>
      </c>
      <c r="J316" s="230">
        <v>2020</v>
      </c>
      <c r="K316" s="232">
        <v>84.45</v>
      </c>
      <c r="L316" s="235">
        <v>84.45</v>
      </c>
      <c r="M316" s="226">
        <v>0</v>
      </c>
      <c r="N316" s="226">
        <v>0</v>
      </c>
      <c r="O316" s="245">
        <v>0</v>
      </c>
      <c r="P316" s="226" t="s">
        <v>451</v>
      </c>
      <c r="Q316" s="246">
        <v>2021</v>
      </c>
      <c r="R316" s="117">
        <v>50</v>
      </c>
      <c r="S316" s="118">
        <v>243227</v>
      </c>
      <c r="T316" s="118">
        <f t="shared" si="9"/>
        <v>243.227</v>
      </c>
    </row>
    <row r="317" spans="1:20" x14ac:dyDescent="0.3">
      <c r="A317" s="226">
        <v>268</v>
      </c>
      <c r="B317" s="226" t="s">
        <v>783</v>
      </c>
      <c r="C317" s="226">
        <v>750895</v>
      </c>
      <c r="D317" s="226" t="s">
        <v>639</v>
      </c>
      <c r="E317" s="226"/>
      <c r="F317" s="226" t="s">
        <v>89</v>
      </c>
      <c r="G317" s="226" t="s">
        <v>35</v>
      </c>
      <c r="H317" s="226" t="s">
        <v>483</v>
      </c>
      <c r="I317" s="226" t="s">
        <v>484</v>
      </c>
      <c r="J317" s="230">
        <v>2020</v>
      </c>
      <c r="K317" s="232">
        <v>84</v>
      </c>
      <c r="L317" s="235">
        <v>84</v>
      </c>
      <c r="M317" s="226">
        <v>0</v>
      </c>
      <c r="N317" s="226">
        <v>0</v>
      </c>
      <c r="O317" s="245">
        <v>0</v>
      </c>
      <c r="P317" s="226" t="s">
        <v>451</v>
      </c>
      <c r="Q317" s="246">
        <v>2021</v>
      </c>
      <c r="R317" s="117">
        <v>47</v>
      </c>
      <c r="S317" s="118">
        <v>289676</v>
      </c>
      <c r="T317" s="118">
        <f t="shared" si="9"/>
        <v>289.67599999999999</v>
      </c>
    </row>
    <row r="318" spans="1:20" x14ac:dyDescent="0.3">
      <c r="A318" s="226">
        <v>269</v>
      </c>
      <c r="B318" s="226" t="s">
        <v>784</v>
      </c>
      <c r="C318" s="226">
        <v>751505</v>
      </c>
      <c r="D318" s="226" t="s">
        <v>639</v>
      </c>
      <c r="E318" s="226"/>
      <c r="F318" s="226" t="s">
        <v>89</v>
      </c>
      <c r="G318" s="226" t="s">
        <v>35</v>
      </c>
      <c r="H318" s="226" t="s">
        <v>483</v>
      </c>
      <c r="I318" s="226" t="s">
        <v>484</v>
      </c>
      <c r="J318" s="230">
        <v>2020</v>
      </c>
      <c r="K318" s="232">
        <v>90</v>
      </c>
      <c r="L318" s="235">
        <v>90</v>
      </c>
      <c r="M318" s="226">
        <v>0</v>
      </c>
      <c r="N318" s="226">
        <v>0</v>
      </c>
      <c r="O318" s="245">
        <v>0</v>
      </c>
      <c r="P318" s="226" t="s">
        <v>451</v>
      </c>
      <c r="Q318" s="246">
        <v>2021</v>
      </c>
      <c r="R318" s="117">
        <v>47</v>
      </c>
      <c r="S318" s="118">
        <v>315780</v>
      </c>
      <c r="T318" s="118">
        <f t="shared" si="9"/>
        <v>315.77999999999997</v>
      </c>
    </row>
    <row r="319" spans="1:20" x14ac:dyDescent="0.3">
      <c r="A319" s="226">
        <v>270</v>
      </c>
      <c r="B319" s="226" t="s">
        <v>785</v>
      </c>
      <c r="C319" s="226">
        <v>751528</v>
      </c>
      <c r="D319" s="226" t="s">
        <v>639</v>
      </c>
      <c r="E319" s="226"/>
      <c r="F319" s="226" t="s">
        <v>89</v>
      </c>
      <c r="G319" s="226" t="s">
        <v>35</v>
      </c>
      <c r="H319" s="226" t="s">
        <v>483</v>
      </c>
      <c r="I319" s="226" t="s">
        <v>484</v>
      </c>
      <c r="J319" s="230">
        <v>2022</v>
      </c>
      <c r="K319" s="232">
        <v>35</v>
      </c>
      <c r="L319" s="235">
        <v>35</v>
      </c>
      <c r="M319" s="226">
        <v>0</v>
      </c>
      <c r="N319" s="226">
        <v>0</v>
      </c>
      <c r="O319" s="245">
        <v>0</v>
      </c>
      <c r="P319" s="226" t="s">
        <v>451</v>
      </c>
      <c r="Q319" s="246">
        <v>2021</v>
      </c>
      <c r="R319" s="117">
        <v>0</v>
      </c>
      <c r="S319" s="118">
        <v>0</v>
      </c>
      <c r="T319" s="118">
        <f t="shared" si="9"/>
        <v>0</v>
      </c>
    </row>
    <row r="320" spans="1:20" x14ac:dyDescent="0.3">
      <c r="A320" s="226">
        <v>271</v>
      </c>
      <c r="B320" s="226" t="s">
        <v>786</v>
      </c>
      <c r="C320" s="226">
        <v>751728</v>
      </c>
      <c r="D320" s="226" t="s">
        <v>639</v>
      </c>
      <c r="E320" s="226"/>
      <c r="F320" s="226" t="s">
        <v>89</v>
      </c>
      <c r="G320" s="226" t="s">
        <v>35</v>
      </c>
      <c r="H320" s="226" t="s">
        <v>483</v>
      </c>
      <c r="I320" s="226" t="s">
        <v>484</v>
      </c>
      <c r="J320" s="230">
        <v>2021</v>
      </c>
      <c r="K320" s="232">
        <v>34.200000000000003</v>
      </c>
      <c r="L320" s="235">
        <v>34.200000000000003</v>
      </c>
      <c r="M320" s="226">
        <v>0</v>
      </c>
      <c r="N320" s="226">
        <v>0</v>
      </c>
      <c r="O320" s="245">
        <v>0</v>
      </c>
      <c r="P320" s="226" t="s">
        <v>451</v>
      </c>
      <c r="Q320" s="246">
        <v>2021</v>
      </c>
      <c r="R320" s="117">
        <v>24</v>
      </c>
      <c r="S320" s="118">
        <v>76781</v>
      </c>
      <c r="T320" s="118">
        <f t="shared" si="9"/>
        <v>76.781000000000006</v>
      </c>
    </row>
    <row r="321" spans="1:20" x14ac:dyDescent="0.3">
      <c r="A321" s="226">
        <v>272</v>
      </c>
      <c r="B321" s="226" t="s">
        <v>787</v>
      </c>
      <c r="C321" s="226">
        <v>751725</v>
      </c>
      <c r="D321" s="226" t="s">
        <v>639</v>
      </c>
      <c r="E321" s="226"/>
      <c r="F321" s="226" t="s">
        <v>89</v>
      </c>
      <c r="G321" s="226" t="s">
        <v>35</v>
      </c>
      <c r="H321" s="226" t="s">
        <v>483</v>
      </c>
      <c r="I321" s="226" t="s">
        <v>484</v>
      </c>
      <c r="J321" s="230">
        <v>2021</v>
      </c>
      <c r="K321" s="232">
        <v>34.369999999999997</v>
      </c>
      <c r="L321" s="235">
        <v>34.369999999999997</v>
      </c>
      <c r="M321" s="226">
        <v>0</v>
      </c>
      <c r="N321" s="226">
        <v>0</v>
      </c>
      <c r="O321" s="245">
        <v>0</v>
      </c>
      <c r="P321" s="226" t="s">
        <v>451</v>
      </c>
      <c r="Q321" s="246">
        <v>2021</v>
      </c>
      <c r="R321" s="117">
        <v>17</v>
      </c>
      <c r="S321" s="118">
        <v>41573</v>
      </c>
      <c r="T321" s="118">
        <f t="shared" si="9"/>
        <v>41.573</v>
      </c>
    </row>
    <row r="322" spans="1:20" x14ac:dyDescent="0.3">
      <c r="A322" s="226">
        <v>273</v>
      </c>
      <c r="B322" s="226" t="s">
        <v>788</v>
      </c>
      <c r="C322" s="226">
        <v>751330</v>
      </c>
      <c r="D322" s="226" t="s">
        <v>639</v>
      </c>
      <c r="E322" s="226"/>
      <c r="F322" s="226" t="s">
        <v>89</v>
      </c>
      <c r="G322" s="226" t="s">
        <v>35</v>
      </c>
      <c r="H322" s="226" t="s">
        <v>483</v>
      </c>
      <c r="I322" s="226" t="s">
        <v>484</v>
      </c>
      <c r="J322" s="230">
        <v>2021</v>
      </c>
      <c r="K322" s="232">
        <v>35</v>
      </c>
      <c r="L322" s="235">
        <v>35</v>
      </c>
      <c r="M322" s="226">
        <v>0</v>
      </c>
      <c r="N322" s="226">
        <v>0</v>
      </c>
      <c r="O322" s="245">
        <v>0</v>
      </c>
      <c r="P322" s="226" t="s">
        <v>451</v>
      </c>
      <c r="Q322" s="246">
        <v>2021</v>
      </c>
      <c r="R322" s="117">
        <v>21</v>
      </c>
      <c r="S322" s="118">
        <v>56511</v>
      </c>
      <c r="T322" s="118">
        <f t="shared" si="9"/>
        <v>56.511000000000003</v>
      </c>
    </row>
    <row r="323" spans="1:20" x14ac:dyDescent="0.3">
      <c r="A323" s="226">
        <v>274</v>
      </c>
      <c r="B323" s="226" t="s">
        <v>789</v>
      </c>
      <c r="C323" s="226">
        <v>751319</v>
      </c>
      <c r="D323" s="226" t="s">
        <v>639</v>
      </c>
      <c r="E323" s="226"/>
      <c r="F323" s="226" t="s">
        <v>89</v>
      </c>
      <c r="G323" s="226" t="s">
        <v>35</v>
      </c>
      <c r="H323" s="226" t="s">
        <v>483</v>
      </c>
      <c r="I323" s="226" t="s">
        <v>484</v>
      </c>
      <c r="J323" s="230">
        <v>2020</v>
      </c>
      <c r="K323" s="232">
        <v>24.3</v>
      </c>
      <c r="L323" s="235">
        <v>24.3</v>
      </c>
      <c r="M323" s="226">
        <v>41.3</v>
      </c>
      <c r="N323" s="226">
        <v>41.3</v>
      </c>
      <c r="O323" s="245">
        <v>0</v>
      </c>
      <c r="P323" s="226" t="s">
        <v>451</v>
      </c>
      <c r="Q323" s="246">
        <v>2021</v>
      </c>
      <c r="R323" s="117">
        <v>21</v>
      </c>
      <c r="S323" s="118">
        <v>30300</v>
      </c>
      <c r="T323" s="118">
        <f t="shared" si="9"/>
        <v>30.3</v>
      </c>
    </row>
    <row r="324" spans="1:20" x14ac:dyDescent="0.3">
      <c r="A324" s="226">
        <v>275</v>
      </c>
      <c r="B324" s="226" t="s">
        <v>790</v>
      </c>
      <c r="C324" s="226">
        <v>732177</v>
      </c>
      <c r="D324" s="226" t="s">
        <v>639</v>
      </c>
      <c r="E324" s="226"/>
      <c r="F324" s="226" t="s">
        <v>89</v>
      </c>
      <c r="G324" s="226" t="s">
        <v>35</v>
      </c>
      <c r="H324" s="226" t="s">
        <v>483</v>
      </c>
      <c r="I324" s="226" t="s">
        <v>484</v>
      </c>
      <c r="J324" s="230">
        <v>2020</v>
      </c>
      <c r="K324" s="232">
        <v>23.45</v>
      </c>
      <c r="L324" s="235">
        <v>23.45</v>
      </c>
      <c r="M324" s="226">
        <v>40.33</v>
      </c>
      <c r="N324" s="226">
        <v>40.33</v>
      </c>
      <c r="O324" s="245">
        <v>0</v>
      </c>
      <c r="P324" s="226" t="s">
        <v>451</v>
      </c>
      <c r="Q324" s="246">
        <v>2021</v>
      </c>
      <c r="R324" s="117">
        <v>21</v>
      </c>
      <c r="S324" s="118">
        <v>2640</v>
      </c>
      <c r="T324" s="118">
        <f t="shared" si="9"/>
        <v>2.64</v>
      </c>
    </row>
    <row r="325" spans="1:20" x14ac:dyDescent="0.3">
      <c r="A325" s="226">
        <v>276</v>
      </c>
      <c r="B325" s="226" t="s">
        <v>791</v>
      </c>
      <c r="C325" s="226">
        <v>732180</v>
      </c>
      <c r="D325" s="226" t="s">
        <v>639</v>
      </c>
      <c r="E325" s="226"/>
      <c r="F325" s="226" t="s">
        <v>89</v>
      </c>
      <c r="G325" s="226" t="s">
        <v>35</v>
      </c>
      <c r="H325" s="226" t="s">
        <v>483</v>
      </c>
      <c r="I325" s="226" t="s">
        <v>484</v>
      </c>
      <c r="J325" s="230">
        <v>2020</v>
      </c>
      <c r="K325" s="232">
        <v>28</v>
      </c>
      <c r="L325" s="235">
        <v>28</v>
      </c>
      <c r="M325" s="226">
        <v>0</v>
      </c>
      <c r="N325" s="226">
        <v>0</v>
      </c>
      <c r="O325" s="245">
        <v>0</v>
      </c>
      <c r="P325" s="226" t="s">
        <v>451</v>
      </c>
      <c r="Q325" s="246">
        <v>2021</v>
      </c>
      <c r="R325" s="117">
        <v>25</v>
      </c>
      <c r="S325" s="118">
        <v>69079</v>
      </c>
      <c r="T325" s="118">
        <f t="shared" si="9"/>
        <v>69.078999999999994</v>
      </c>
    </row>
    <row r="326" spans="1:20" x14ac:dyDescent="0.3">
      <c r="A326" s="226">
        <v>277</v>
      </c>
      <c r="B326" s="226" t="s">
        <v>792</v>
      </c>
      <c r="C326" s="226">
        <v>751455</v>
      </c>
      <c r="D326" s="226" t="s">
        <v>639</v>
      </c>
      <c r="E326" s="226"/>
      <c r="F326" s="226" t="s">
        <v>89</v>
      </c>
      <c r="G326" s="226" t="s">
        <v>35</v>
      </c>
      <c r="H326" s="226" t="s">
        <v>483</v>
      </c>
      <c r="I326" s="226" t="s">
        <v>484</v>
      </c>
      <c r="J326" s="230">
        <v>2021</v>
      </c>
      <c r="K326" s="232">
        <v>28</v>
      </c>
      <c r="L326" s="235">
        <v>28</v>
      </c>
      <c r="M326" s="226">
        <v>0</v>
      </c>
      <c r="N326" s="226">
        <v>0</v>
      </c>
      <c r="O326" s="245">
        <v>0</v>
      </c>
      <c r="P326" s="226" t="s">
        <v>451</v>
      </c>
      <c r="Q326" s="246">
        <v>2021</v>
      </c>
      <c r="R326" s="117">
        <v>25</v>
      </c>
      <c r="S326" s="118">
        <v>29729</v>
      </c>
      <c r="T326" s="118">
        <f t="shared" si="9"/>
        <v>29.728999999999999</v>
      </c>
    </row>
    <row r="327" spans="1:20" x14ac:dyDescent="0.3">
      <c r="A327" s="226">
        <v>278</v>
      </c>
      <c r="B327" s="226" t="s">
        <v>793</v>
      </c>
      <c r="C327" s="226">
        <v>751520</v>
      </c>
      <c r="D327" s="226" t="s">
        <v>639</v>
      </c>
      <c r="E327" s="226"/>
      <c r="F327" s="226" t="s">
        <v>89</v>
      </c>
      <c r="G327" s="226" t="s">
        <v>35</v>
      </c>
      <c r="H327" s="226" t="s">
        <v>483</v>
      </c>
      <c r="I327" s="226" t="s">
        <v>484</v>
      </c>
      <c r="J327" s="230">
        <v>2020</v>
      </c>
      <c r="K327" s="232">
        <v>20.16</v>
      </c>
      <c r="L327" s="235">
        <v>20.16</v>
      </c>
      <c r="M327" s="226">
        <v>0</v>
      </c>
      <c r="N327" s="226">
        <v>0</v>
      </c>
      <c r="O327" s="245">
        <v>0</v>
      </c>
      <c r="P327" s="226" t="s">
        <v>451</v>
      </c>
      <c r="Q327" s="246">
        <v>2021</v>
      </c>
      <c r="R327" s="117">
        <v>21</v>
      </c>
      <c r="S327" s="118">
        <v>100686</v>
      </c>
      <c r="T327" s="118">
        <f t="shared" si="9"/>
        <v>100.68600000000001</v>
      </c>
    </row>
    <row r="328" spans="1:20" x14ac:dyDescent="0.3">
      <c r="A328" s="226">
        <v>279</v>
      </c>
      <c r="B328" s="226" t="s">
        <v>643</v>
      </c>
      <c r="C328" s="226">
        <v>732350</v>
      </c>
      <c r="D328" s="226" t="s">
        <v>639</v>
      </c>
      <c r="E328" s="226"/>
      <c r="F328" s="226" t="s">
        <v>89</v>
      </c>
      <c r="G328" s="226" t="s">
        <v>35</v>
      </c>
      <c r="H328" s="226" t="s">
        <v>483</v>
      </c>
      <c r="I328" s="226" t="s">
        <v>484</v>
      </c>
      <c r="J328" s="230">
        <v>2014</v>
      </c>
      <c r="K328" s="232">
        <v>20.9</v>
      </c>
      <c r="L328" s="235">
        <v>20.9</v>
      </c>
      <c r="M328" s="226">
        <v>0</v>
      </c>
      <c r="N328" s="226">
        <v>0</v>
      </c>
      <c r="O328" s="245">
        <v>0</v>
      </c>
      <c r="P328" s="226" t="s">
        <v>451</v>
      </c>
      <c r="Q328" s="246">
        <v>2021</v>
      </c>
      <c r="R328" s="117">
        <v>17</v>
      </c>
      <c r="S328" s="118">
        <v>44295</v>
      </c>
      <c r="T328" s="118">
        <f t="shared" si="9"/>
        <v>44.295000000000002</v>
      </c>
    </row>
    <row r="329" spans="1:20" x14ac:dyDescent="0.3">
      <c r="A329" s="226">
        <v>280</v>
      </c>
      <c r="B329" s="226" t="s">
        <v>644</v>
      </c>
      <c r="C329" s="226">
        <v>754422</v>
      </c>
      <c r="D329" s="226" t="s">
        <v>639</v>
      </c>
      <c r="E329" s="226"/>
      <c r="F329" s="226" t="s">
        <v>89</v>
      </c>
      <c r="G329" s="226" t="s">
        <v>35</v>
      </c>
      <c r="H329" s="226" t="s">
        <v>483</v>
      </c>
      <c r="I329" s="226" t="s">
        <v>484</v>
      </c>
      <c r="J329" s="230">
        <v>2019</v>
      </c>
      <c r="K329" s="232">
        <v>16.5</v>
      </c>
      <c r="L329" s="235">
        <v>16.5</v>
      </c>
      <c r="M329" s="226">
        <v>0</v>
      </c>
      <c r="N329" s="226">
        <v>0</v>
      </c>
      <c r="O329" s="245">
        <v>0</v>
      </c>
      <c r="P329" s="226" t="s">
        <v>451</v>
      </c>
      <c r="Q329" s="246">
        <v>2021</v>
      </c>
      <c r="R329" s="117">
        <v>25</v>
      </c>
      <c r="S329" s="118">
        <v>49923</v>
      </c>
      <c r="T329" s="118">
        <f t="shared" si="9"/>
        <v>49.923000000000002</v>
      </c>
    </row>
    <row r="330" spans="1:20" x14ac:dyDescent="0.3">
      <c r="A330" s="226">
        <v>281</v>
      </c>
      <c r="B330" s="226" t="s">
        <v>794</v>
      </c>
      <c r="C330" s="226">
        <v>754469</v>
      </c>
      <c r="D330" s="226" t="s">
        <v>639</v>
      </c>
      <c r="E330" s="226"/>
      <c r="F330" s="226" t="s">
        <v>89</v>
      </c>
      <c r="G330" s="226" t="s">
        <v>35</v>
      </c>
      <c r="H330" s="226" t="s">
        <v>483</v>
      </c>
      <c r="I330" s="226" t="s">
        <v>484</v>
      </c>
      <c r="J330" s="230">
        <v>2021</v>
      </c>
      <c r="K330" s="232">
        <v>19.8</v>
      </c>
      <c r="L330" s="235">
        <v>19.8</v>
      </c>
      <c r="M330" s="226">
        <v>0</v>
      </c>
      <c r="N330" s="226">
        <v>0</v>
      </c>
      <c r="O330" s="245">
        <v>0</v>
      </c>
      <c r="P330" s="226" t="s">
        <v>451</v>
      </c>
      <c r="Q330" s="246">
        <v>2021</v>
      </c>
      <c r="R330" s="117">
        <v>17</v>
      </c>
      <c r="S330" s="118">
        <v>85310</v>
      </c>
      <c r="T330" s="118">
        <f t="shared" si="9"/>
        <v>85.31</v>
      </c>
    </row>
    <row r="331" spans="1:20" x14ac:dyDescent="0.3">
      <c r="A331" s="226">
        <v>282</v>
      </c>
      <c r="B331" s="226" t="s">
        <v>795</v>
      </c>
      <c r="C331" s="226">
        <v>740480</v>
      </c>
      <c r="D331" s="226" t="s">
        <v>639</v>
      </c>
      <c r="E331" s="226"/>
      <c r="F331" s="226" t="s">
        <v>89</v>
      </c>
      <c r="G331" s="226" t="s">
        <v>35</v>
      </c>
      <c r="H331" s="226" t="s">
        <v>483</v>
      </c>
      <c r="I331" s="226" t="s">
        <v>484</v>
      </c>
      <c r="J331" s="230">
        <v>2020</v>
      </c>
      <c r="K331" s="232">
        <v>15.07</v>
      </c>
      <c r="L331" s="235">
        <v>15.07</v>
      </c>
      <c r="M331" s="226">
        <v>0</v>
      </c>
      <c r="N331" s="226">
        <v>0</v>
      </c>
      <c r="O331" s="245">
        <v>0</v>
      </c>
      <c r="P331" s="226" t="s">
        <v>451</v>
      </c>
      <c r="Q331" s="246">
        <v>2021</v>
      </c>
      <c r="R331" s="117">
        <v>21</v>
      </c>
      <c r="S331" s="118">
        <v>24209</v>
      </c>
      <c r="T331" s="118">
        <f t="shared" si="9"/>
        <v>24.209</v>
      </c>
    </row>
    <row r="332" spans="1:20" x14ac:dyDescent="0.3">
      <c r="A332" s="226">
        <v>283</v>
      </c>
      <c r="B332" s="226" t="s">
        <v>796</v>
      </c>
      <c r="C332" s="226">
        <v>744711</v>
      </c>
      <c r="D332" s="226" t="s">
        <v>639</v>
      </c>
      <c r="E332" s="226"/>
      <c r="F332" s="226" t="s">
        <v>89</v>
      </c>
      <c r="G332" s="226" t="s">
        <v>35</v>
      </c>
      <c r="H332" s="226" t="s">
        <v>483</v>
      </c>
      <c r="I332" s="226" t="s">
        <v>484</v>
      </c>
      <c r="J332" s="230">
        <v>2021</v>
      </c>
      <c r="K332" s="232">
        <v>34</v>
      </c>
      <c r="L332" s="235">
        <v>34</v>
      </c>
      <c r="M332" s="226">
        <v>55.42</v>
      </c>
      <c r="N332" s="226">
        <v>55.42</v>
      </c>
      <c r="O332" s="245">
        <v>0</v>
      </c>
      <c r="P332" s="226" t="s">
        <v>451</v>
      </c>
      <c r="Q332" s="246">
        <v>2021</v>
      </c>
      <c r="R332" s="117">
        <v>0</v>
      </c>
      <c r="S332" s="118">
        <v>0</v>
      </c>
      <c r="T332" s="118">
        <f t="shared" si="9"/>
        <v>0</v>
      </c>
    </row>
    <row r="333" spans="1:20" x14ac:dyDescent="0.3">
      <c r="A333" s="226">
        <v>284</v>
      </c>
      <c r="B333" s="226" t="s">
        <v>797</v>
      </c>
      <c r="C333" s="226">
        <v>744703</v>
      </c>
      <c r="D333" s="226" t="s">
        <v>639</v>
      </c>
      <c r="E333" s="226"/>
      <c r="F333" s="226" t="s">
        <v>89</v>
      </c>
      <c r="G333" s="226" t="s">
        <v>35</v>
      </c>
      <c r="H333" s="226" t="s">
        <v>483</v>
      </c>
      <c r="I333" s="226" t="s">
        <v>484</v>
      </c>
      <c r="J333" s="230">
        <v>2021</v>
      </c>
      <c r="K333" s="232">
        <v>22.4</v>
      </c>
      <c r="L333" s="235">
        <v>22.4</v>
      </c>
      <c r="M333" s="226">
        <v>0</v>
      </c>
      <c r="N333" s="226">
        <v>0</v>
      </c>
      <c r="O333" s="245">
        <v>0</v>
      </c>
      <c r="P333" s="226" t="s">
        <v>451</v>
      </c>
      <c r="Q333" s="246">
        <v>2021</v>
      </c>
      <c r="R333" s="117">
        <v>32</v>
      </c>
      <c r="S333" s="118">
        <v>235750</v>
      </c>
      <c r="T333" s="118">
        <f t="shared" ref="T333:T364" si="10">+S333/1000</f>
        <v>235.75</v>
      </c>
    </row>
    <row r="334" spans="1:20" x14ac:dyDescent="0.3">
      <c r="A334" s="226">
        <v>285</v>
      </c>
      <c r="B334" s="226" t="s">
        <v>645</v>
      </c>
      <c r="C334" s="226">
        <v>744711</v>
      </c>
      <c r="D334" s="226" t="s">
        <v>639</v>
      </c>
      <c r="E334" s="226"/>
      <c r="F334" s="226" t="s">
        <v>89</v>
      </c>
      <c r="G334" s="226" t="s">
        <v>35</v>
      </c>
      <c r="H334" s="226" t="s">
        <v>483</v>
      </c>
      <c r="I334" s="226" t="s">
        <v>484</v>
      </c>
      <c r="J334" s="230">
        <v>2019</v>
      </c>
      <c r="K334" s="232">
        <v>30.8</v>
      </c>
      <c r="L334" s="235">
        <v>30.8</v>
      </c>
      <c r="M334" s="226">
        <v>51.7</v>
      </c>
      <c r="N334" s="226">
        <v>51.7</v>
      </c>
      <c r="O334" s="245">
        <v>0</v>
      </c>
      <c r="P334" s="226" t="s">
        <v>451</v>
      </c>
      <c r="Q334" s="246">
        <v>2021</v>
      </c>
      <c r="R334" s="117">
        <v>21</v>
      </c>
      <c r="S334" s="118">
        <v>90359</v>
      </c>
      <c r="T334" s="118">
        <f t="shared" si="10"/>
        <v>90.358999999999995</v>
      </c>
    </row>
    <row r="335" spans="1:20" x14ac:dyDescent="0.3">
      <c r="A335" s="226">
        <v>287</v>
      </c>
      <c r="B335" s="226" t="s">
        <v>799</v>
      </c>
      <c r="C335" s="226">
        <v>709694</v>
      </c>
      <c r="D335" s="226" t="s">
        <v>647</v>
      </c>
      <c r="E335" s="226">
        <v>86</v>
      </c>
      <c r="F335" s="226" t="s">
        <v>89</v>
      </c>
      <c r="G335" s="226" t="s">
        <v>35</v>
      </c>
      <c r="H335" s="226" t="s">
        <v>483</v>
      </c>
      <c r="I335" s="226" t="s">
        <v>484</v>
      </c>
      <c r="J335" s="230">
        <v>2020</v>
      </c>
      <c r="K335" s="232">
        <v>126.72</v>
      </c>
      <c r="L335" s="235">
        <v>126.72</v>
      </c>
      <c r="M335" s="226">
        <v>0</v>
      </c>
      <c r="N335" s="226">
        <v>0</v>
      </c>
      <c r="O335" s="245">
        <v>0</v>
      </c>
      <c r="P335" s="226" t="s">
        <v>451</v>
      </c>
      <c r="Q335" s="246">
        <v>2021</v>
      </c>
      <c r="R335" s="117">
        <v>47</v>
      </c>
      <c r="S335" s="118">
        <v>224506</v>
      </c>
      <c r="T335" s="118">
        <f t="shared" si="10"/>
        <v>224.506</v>
      </c>
    </row>
    <row r="336" spans="1:20" x14ac:dyDescent="0.3">
      <c r="A336" s="226">
        <v>289</v>
      </c>
      <c r="B336" s="226" t="s">
        <v>800</v>
      </c>
      <c r="C336" s="226">
        <v>707110</v>
      </c>
      <c r="D336" s="226" t="s">
        <v>647</v>
      </c>
      <c r="E336" s="226">
        <v>86</v>
      </c>
      <c r="F336" s="226" t="s">
        <v>89</v>
      </c>
      <c r="G336" s="226" t="s">
        <v>35</v>
      </c>
      <c r="H336" s="226" t="s">
        <v>483</v>
      </c>
      <c r="I336" s="226" t="s">
        <v>484</v>
      </c>
      <c r="J336" s="230">
        <v>2021</v>
      </c>
      <c r="K336" s="232">
        <v>66</v>
      </c>
      <c r="L336" s="235">
        <v>66</v>
      </c>
      <c r="M336" s="226">
        <v>54.2</v>
      </c>
      <c r="N336" s="226">
        <v>54.2</v>
      </c>
      <c r="O336" s="245">
        <v>0</v>
      </c>
      <c r="P336" s="226" t="s">
        <v>451</v>
      </c>
      <c r="Q336" s="246">
        <v>2021</v>
      </c>
      <c r="R336" s="117">
        <v>25</v>
      </c>
      <c r="S336" s="118">
        <v>168174</v>
      </c>
      <c r="T336" s="118">
        <f t="shared" si="10"/>
        <v>168.17400000000001</v>
      </c>
    </row>
    <row r="337" spans="1:20" x14ac:dyDescent="0.3">
      <c r="A337" s="226">
        <v>290</v>
      </c>
      <c r="B337" s="226" t="s">
        <v>648</v>
      </c>
      <c r="C337" s="226">
        <v>707190</v>
      </c>
      <c r="D337" s="226" t="s">
        <v>647</v>
      </c>
      <c r="E337" s="226">
        <v>86</v>
      </c>
      <c r="F337" s="226" t="s">
        <v>89</v>
      </c>
      <c r="G337" s="226" t="s">
        <v>35</v>
      </c>
      <c r="H337" s="226" t="s">
        <v>483</v>
      </c>
      <c r="I337" s="226" t="s">
        <v>484</v>
      </c>
      <c r="J337" s="230">
        <v>2019</v>
      </c>
      <c r="K337" s="232">
        <v>38</v>
      </c>
      <c r="L337" s="235">
        <v>38</v>
      </c>
      <c r="M337" s="226">
        <v>63.8</v>
      </c>
      <c r="N337" s="226">
        <v>63.8</v>
      </c>
      <c r="O337" s="245">
        <v>0</v>
      </c>
      <c r="P337" s="226" t="s">
        <v>451</v>
      </c>
      <c r="Q337" s="246">
        <v>2021</v>
      </c>
      <c r="R337" s="117">
        <v>21</v>
      </c>
      <c r="S337" s="118">
        <v>38791</v>
      </c>
      <c r="T337" s="118">
        <f t="shared" si="10"/>
        <v>38.790999999999997</v>
      </c>
    </row>
    <row r="338" spans="1:20" x14ac:dyDescent="0.3">
      <c r="A338" s="226">
        <v>291</v>
      </c>
      <c r="B338" s="226" t="s">
        <v>801</v>
      </c>
      <c r="C338" s="226">
        <v>725430</v>
      </c>
      <c r="D338" s="226" t="s">
        <v>647</v>
      </c>
      <c r="E338" s="226">
        <v>86</v>
      </c>
      <c r="F338" s="226" t="s">
        <v>89</v>
      </c>
      <c r="G338" s="226" t="s">
        <v>35</v>
      </c>
      <c r="H338" s="226" t="s">
        <v>483</v>
      </c>
      <c r="I338" s="226" t="s">
        <v>484</v>
      </c>
      <c r="J338" s="230">
        <v>2020</v>
      </c>
      <c r="K338" s="232">
        <v>18.399999999999999</v>
      </c>
      <c r="L338" s="235">
        <v>18</v>
      </c>
      <c r="M338" s="226">
        <v>0</v>
      </c>
      <c r="N338" s="226">
        <v>0</v>
      </c>
      <c r="O338" s="245">
        <v>0</v>
      </c>
      <c r="P338" s="226" t="s">
        <v>451</v>
      </c>
      <c r="Q338" s="246">
        <v>2021</v>
      </c>
      <c r="R338" s="117">
        <v>21</v>
      </c>
      <c r="S338" s="118">
        <v>102256</v>
      </c>
      <c r="T338" s="118">
        <f t="shared" si="10"/>
        <v>102.256</v>
      </c>
    </row>
    <row r="339" spans="1:20" x14ac:dyDescent="0.3">
      <c r="A339" s="226">
        <v>296</v>
      </c>
      <c r="B339" s="226" t="s">
        <v>803</v>
      </c>
      <c r="C339" s="226">
        <v>729180</v>
      </c>
      <c r="D339" s="226" t="s">
        <v>647</v>
      </c>
      <c r="E339" s="226">
        <v>86</v>
      </c>
      <c r="F339" s="226" t="s">
        <v>89</v>
      </c>
      <c r="G339" s="226" t="s">
        <v>35</v>
      </c>
      <c r="H339" s="226" t="s">
        <v>483</v>
      </c>
      <c r="I339" s="226" t="s">
        <v>484</v>
      </c>
      <c r="J339" s="230">
        <v>2021</v>
      </c>
      <c r="K339" s="232">
        <v>24</v>
      </c>
      <c r="L339" s="235">
        <v>24</v>
      </c>
      <c r="M339" s="226">
        <v>0</v>
      </c>
      <c r="N339" s="226">
        <v>0</v>
      </c>
      <c r="O339" s="245">
        <v>0</v>
      </c>
      <c r="P339" s="226" t="s">
        <v>451</v>
      </c>
      <c r="Q339" s="246">
        <v>2021</v>
      </c>
      <c r="R339" s="117">
        <v>21</v>
      </c>
      <c r="S339" s="118">
        <v>52299</v>
      </c>
      <c r="T339" s="118">
        <f t="shared" si="10"/>
        <v>52.298999999999999</v>
      </c>
    </row>
    <row r="340" spans="1:20" x14ac:dyDescent="0.3">
      <c r="A340" s="226">
        <v>297</v>
      </c>
      <c r="B340" s="226" t="s">
        <v>653</v>
      </c>
      <c r="C340" s="226">
        <v>725257</v>
      </c>
      <c r="D340" s="226" t="s">
        <v>647</v>
      </c>
      <c r="E340" s="226">
        <v>86</v>
      </c>
      <c r="F340" s="226" t="s">
        <v>89</v>
      </c>
      <c r="G340" s="226" t="s">
        <v>35</v>
      </c>
      <c r="H340" s="226" t="s">
        <v>483</v>
      </c>
      <c r="I340" s="226" t="s">
        <v>484</v>
      </c>
      <c r="J340" s="230">
        <v>2007</v>
      </c>
      <c r="K340" s="232">
        <v>5</v>
      </c>
      <c r="L340" s="235">
        <v>5</v>
      </c>
      <c r="M340" s="226">
        <v>8.25</v>
      </c>
      <c r="N340" s="226">
        <v>8.25</v>
      </c>
      <c r="O340" s="245">
        <v>0</v>
      </c>
      <c r="P340" s="226" t="s">
        <v>451</v>
      </c>
      <c r="Q340" s="246">
        <v>2021</v>
      </c>
      <c r="R340" s="117">
        <v>63</v>
      </c>
      <c r="S340" s="118">
        <v>130906</v>
      </c>
      <c r="T340" s="118">
        <f t="shared" si="10"/>
        <v>130.90600000000001</v>
      </c>
    </row>
    <row r="341" spans="1:20" x14ac:dyDescent="0.3">
      <c r="A341" s="226">
        <v>306</v>
      </c>
      <c r="B341" s="226" t="s">
        <v>660</v>
      </c>
      <c r="C341" s="226">
        <v>752636</v>
      </c>
      <c r="D341" s="226" t="s">
        <v>639</v>
      </c>
      <c r="E341" s="226"/>
      <c r="F341" s="226" t="s">
        <v>89</v>
      </c>
      <c r="G341" s="226" t="s">
        <v>35</v>
      </c>
      <c r="H341" s="226" t="s">
        <v>483</v>
      </c>
      <c r="I341" s="226" t="s">
        <v>484</v>
      </c>
      <c r="J341" s="230">
        <v>2018</v>
      </c>
      <c r="K341" s="232">
        <v>18</v>
      </c>
      <c r="L341" s="235">
        <v>18</v>
      </c>
      <c r="M341" s="226">
        <v>29.7</v>
      </c>
      <c r="N341" s="226">
        <v>29.7</v>
      </c>
      <c r="O341" s="245">
        <v>0</v>
      </c>
      <c r="P341" s="226" t="s">
        <v>451</v>
      </c>
      <c r="Q341" s="246">
        <v>2021</v>
      </c>
      <c r="R341" s="117">
        <v>17</v>
      </c>
      <c r="S341" s="118">
        <v>48367</v>
      </c>
      <c r="T341" s="118">
        <f t="shared" si="10"/>
        <v>48.366999999999997</v>
      </c>
    </row>
    <row r="342" spans="1:20" x14ac:dyDescent="0.3">
      <c r="A342" s="226">
        <v>307</v>
      </c>
      <c r="B342" s="226" t="s">
        <v>661</v>
      </c>
      <c r="C342" s="226">
        <v>754405</v>
      </c>
      <c r="D342" s="226" t="s">
        <v>639</v>
      </c>
      <c r="E342" s="226"/>
      <c r="F342" s="226" t="s">
        <v>89</v>
      </c>
      <c r="G342" s="226" t="s">
        <v>35</v>
      </c>
      <c r="H342" s="226" t="s">
        <v>483</v>
      </c>
      <c r="I342" s="226" t="s">
        <v>484</v>
      </c>
      <c r="J342" s="230">
        <v>2018</v>
      </c>
      <c r="K342" s="232">
        <v>12</v>
      </c>
      <c r="L342" s="235">
        <v>12</v>
      </c>
      <c r="M342" s="226">
        <v>0</v>
      </c>
      <c r="N342" s="226">
        <v>0</v>
      </c>
      <c r="O342" s="245">
        <v>0</v>
      </c>
      <c r="P342" s="226" t="s">
        <v>451</v>
      </c>
      <c r="Q342" s="246">
        <v>2021</v>
      </c>
      <c r="R342" s="117">
        <v>25</v>
      </c>
      <c r="S342" s="118">
        <v>8016</v>
      </c>
      <c r="T342" s="118">
        <f t="shared" si="10"/>
        <v>8.016</v>
      </c>
    </row>
    <row r="343" spans="1:20" x14ac:dyDescent="0.3">
      <c r="A343" s="226">
        <v>311</v>
      </c>
      <c r="B343" s="226" t="s">
        <v>663</v>
      </c>
      <c r="C343" s="226">
        <v>877215</v>
      </c>
      <c r="D343" s="226" t="s">
        <v>574</v>
      </c>
      <c r="E343" s="226">
        <v>65</v>
      </c>
      <c r="F343" s="226" t="s">
        <v>33</v>
      </c>
      <c r="G343" s="226" t="s">
        <v>35</v>
      </c>
      <c r="H343" s="226" t="s">
        <v>483</v>
      </c>
      <c r="I343" s="226" t="s">
        <v>484</v>
      </c>
      <c r="J343" s="230">
        <v>2016</v>
      </c>
      <c r="K343" s="232">
        <v>15</v>
      </c>
      <c r="L343" s="235">
        <v>15</v>
      </c>
      <c r="M343" s="226">
        <v>25.8</v>
      </c>
      <c r="N343" s="226">
        <v>25.8</v>
      </c>
      <c r="O343" s="245">
        <v>0</v>
      </c>
      <c r="P343" s="226" t="s">
        <v>451</v>
      </c>
      <c r="Q343" s="246">
        <v>2021</v>
      </c>
      <c r="R343" s="117">
        <v>0</v>
      </c>
      <c r="S343" s="118">
        <v>0</v>
      </c>
      <c r="T343" s="118">
        <f t="shared" si="10"/>
        <v>0</v>
      </c>
    </row>
    <row r="344" spans="1:20" x14ac:dyDescent="0.3">
      <c r="A344" s="226">
        <v>312</v>
      </c>
      <c r="B344" s="226" t="s">
        <v>805</v>
      </c>
      <c r="C344" s="226">
        <v>877215</v>
      </c>
      <c r="D344" s="226" t="s">
        <v>574</v>
      </c>
      <c r="E344" s="226">
        <v>65</v>
      </c>
      <c r="F344" s="226" t="s">
        <v>33</v>
      </c>
      <c r="G344" s="226" t="s">
        <v>35</v>
      </c>
      <c r="H344" s="226" t="s">
        <v>483</v>
      </c>
      <c r="I344" s="226" t="s">
        <v>484</v>
      </c>
      <c r="J344" s="230">
        <v>2020</v>
      </c>
      <c r="K344" s="232">
        <v>15</v>
      </c>
      <c r="L344" s="235">
        <v>15</v>
      </c>
      <c r="M344" s="226">
        <v>24.8</v>
      </c>
      <c r="N344" s="226">
        <v>24.8</v>
      </c>
      <c r="O344" s="245">
        <v>0</v>
      </c>
      <c r="P344" s="226" t="s">
        <v>451</v>
      </c>
      <c r="Q344" s="246">
        <v>2021</v>
      </c>
      <c r="R344" s="117">
        <v>0</v>
      </c>
      <c r="S344" s="118">
        <v>0</v>
      </c>
      <c r="T344" s="118">
        <f t="shared" si="10"/>
        <v>0</v>
      </c>
    </row>
    <row r="345" spans="1:20" x14ac:dyDescent="0.3">
      <c r="A345" s="226">
        <v>103</v>
      </c>
      <c r="B345" s="226" t="s">
        <v>729</v>
      </c>
      <c r="C345" s="226">
        <v>625500</v>
      </c>
      <c r="D345" s="226" t="s">
        <v>221</v>
      </c>
      <c r="E345" s="226">
        <v>84</v>
      </c>
      <c r="F345" s="226" t="s">
        <v>64</v>
      </c>
      <c r="G345" s="226" t="s">
        <v>730</v>
      </c>
      <c r="H345" s="226" t="s">
        <v>483</v>
      </c>
      <c r="I345" s="226" t="s">
        <v>484</v>
      </c>
      <c r="J345" s="226">
        <v>2021</v>
      </c>
      <c r="K345" s="226">
        <v>61</v>
      </c>
      <c r="L345" s="226">
        <v>61</v>
      </c>
      <c r="M345" s="226">
        <v>0</v>
      </c>
      <c r="N345" s="226">
        <v>0</v>
      </c>
      <c r="O345" s="226">
        <v>0</v>
      </c>
      <c r="P345" s="226" t="s">
        <v>451</v>
      </c>
      <c r="Q345" s="246">
        <v>2021</v>
      </c>
      <c r="R345" s="248">
        <v>160</v>
      </c>
      <c r="S345" s="250">
        <v>168910</v>
      </c>
      <c r="T345" s="250">
        <v>168.91</v>
      </c>
    </row>
    <row r="346" spans="1:20" x14ac:dyDescent="0.3">
      <c r="A346" s="226">
        <v>270</v>
      </c>
      <c r="B346" s="226" t="s">
        <v>785</v>
      </c>
      <c r="C346" s="226">
        <v>751528</v>
      </c>
      <c r="D346" s="226" t="s">
        <v>639</v>
      </c>
      <c r="E346" s="226"/>
      <c r="F346" s="226" t="s">
        <v>89</v>
      </c>
      <c r="G346" s="226" t="s">
        <v>35</v>
      </c>
      <c r="H346" s="226" t="s">
        <v>483</v>
      </c>
      <c r="I346" s="226" t="s">
        <v>484</v>
      </c>
      <c r="J346" s="226">
        <v>2022</v>
      </c>
      <c r="K346" s="226">
        <v>35</v>
      </c>
      <c r="L346" s="226">
        <v>35</v>
      </c>
      <c r="M346" s="226">
        <v>0</v>
      </c>
      <c r="N346" s="226">
        <v>0</v>
      </c>
      <c r="O346" s="226">
        <v>0</v>
      </c>
      <c r="P346" s="226" t="s">
        <v>451</v>
      </c>
      <c r="Q346" s="246">
        <v>2021</v>
      </c>
      <c r="R346" s="248">
        <v>0</v>
      </c>
      <c r="S346" s="250">
        <v>0</v>
      </c>
      <c r="T346" s="250">
        <v>0</v>
      </c>
    </row>
    <row r="347" spans="1:20" x14ac:dyDescent="0.3">
      <c r="A347" s="226">
        <v>271</v>
      </c>
      <c r="B347" s="226" t="s">
        <v>786</v>
      </c>
      <c r="C347" s="226">
        <v>751728</v>
      </c>
      <c r="D347" s="226" t="s">
        <v>639</v>
      </c>
      <c r="E347" s="226"/>
      <c r="F347" s="226" t="s">
        <v>89</v>
      </c>
      <c r="G347" s="226" t="s">
        <v>35</v>
      </c>
      <c r="H347" s="226" t="s">
        <v>483</v>
      </c>
      <c r="I347" s="226" t="s">
        <v>484</v>
      </c>
      <c r="J347" s="226">
        <v>2021</v>
      </c>
      <c r="K347" s="226">
        <v>34.200000000000003</v>
      </c>
      <c r="L347" s="226">
        <v>34.200000000000003</v>
      </c>
      <c r="M347" s="226">
        <v>0</v>
      </c>
      <c r="N347" s="226">
        <v>0</v>
      </c>
      <c r="O347" s="226">
        <v>0</v>
      </c>
      <c r="P347" s="226" t="s">
        <v>451</v>
      </c>
      <c r="Q347" s="246">
        <v>2021</v>
      </c>
      <c r="R347" s="248">
        <v>24</v>
      </c>
      <c r="S347" s="250">
        <v>76781</v>
      </c>
      <c r="T347" s="250">
        <v>76.781000000000006</v>
      </c>
    </row>
    <row r="348" spans="1:20" x14ac:dyDescent="0.3">
      <c r="A348" s="226">
        <v>272</v>
      </c>
      <c r="B348" s="226" t="s">
        <v>787</v>
      </c>
      <c r="C348" s="226">
        <v>751725</v>
      </c>
      <c r="D348" s="226" t="s">
        <v>639</v>
      </c>
      <c r="E348" s="226"/>
      <c r="F348" s="226" t="s">
        <v>89</v>
      </c>
      <c r="G348" s="226" t="s">
        <v>35</v>
      </c>
      <c r="H348" s="226" t="s">
        <v>483</v>
      </c>
      <c r="I348" s="226" t="s">
        <v>484</v>
      </c>
      <c r="J348" s="226">
        <v>2021</v>
      </c>
      <c r="K348" s="226">
        <v>34.369999999999997</v>
      </c>
      <c r="L348" s="226">
        <v>34.369999999999997</v>
      </c>
      <c r="M348" s="226">
        <v>0</v>
      </c>
      <c r="N348" s="226">
        <v>0</v>
      </c>
      <c r="O348" s="226">
        <v>0</v>
      </c>
      <c r="P348" s="226" t="s">
        <v>451</v>
      </c>
      <c r="Q348" s="246">
        <v>2021</v>
      </c>
      <c r="R348" s="248">
        <v>17</v>
      </c>
      <c r="S348" s="250">
        <v>41573</v>
      </c>
      <c r="T348" s="250">
        <v>41.573</v>
      </c>
    </row>
    <row r="349" spans="1:20" x14ac:dyDescent="0.3">
      <c r="A349" s="226">
        <v>273</v>
      </c>
      <c r="B349" s="226" t="s">
        <v>788</v>
      </c>
      <c r="C349" s="226">
        <v>751330</v>
      </c>
      <c r="D349" s="226" t="s">
        <v>639</v>
      </c>
      <c r="E349" s="226"/>
      <c r="F349" s="226" t="s">
        <v>89</v>
      </c>
      <c r="G349" s="226" t="s">
        <v>35</v>
      </c>
      <c r="H349" s="226" t="s">
        <v>483</v>
      </c>
      <c r="I349" s="226" t="s">
        <v>484</v>
      </c>
      <c r="J349" s="226">
        <v>2021</v>
      </c>
      <c r="K349" s="226">
        <v>35</v>
      </c>
      <c r="L349" s="226">
        <v>35</v>
      </c>
      <c r="M349" s="226">
        <v>0</v>
      </c>
      <c r="N349" s="226">
        <v>0</v>
      </c>
      <c r="O349" s="226">
        <v>0</v>
      </c>
      <c r="P349" s="226" t="s">
        <v>451</v>
      </c>
      <c r="Q349" s="246">
        <v>2021</v>
      </c>
      <c r="R349" s="248">
        <v>21</v>
      </c>
      <c r="S349" s="250">
        <v>56511</v>
      </c>
      <c r="T349" s="250">
        <v>56.511000000000003</v>
      </c>
    </row>
    <row r="350" spans="1:20" x14ac:dyDescent="0.3">
      <c r="A350" s="226">
        <v>277</v>
      </c>
      <c r="B350" s="226" t="s">
        <v>792</v>
      </c>
      <c r="C350" s="226">
        <v>751455</v>
      </c>
      <c r="D350" s="226" t="s">
        <v>639</v>
      </c>
      <c r="E350" s="226"/>
      <c r="F350" s="226" t="s">
        <v>89</v>
      </c>
      <c r="G350" s="226" t="s">
        <v>35</v>
      </c>
      <c r="H350" s="226" t="s">
        <v>483</v>
      </c>
      <c r="I350" s="226" t="s">
        <v>484</v>
      </c>
      <c r="J350" s="226">
        <v>2021</v>
      </c>
      <c r="K350" s="226">
        <v>28</v>
      </c>
      <c r="L350" s="226">
        <v>28</v>
      </c>
      <c r="M350" s="226">
        <v>0</v>
      </c>
      <c r="N350" s="226">
        <v>0</v>
      </c>
      <c r="O350" s="226">
        <v>0</v>
      </c>
      <c r="P350" s="226" t="s">
        <v>451</v>
      </c>
      <c r="Q350" s="246">
        <v>2021</v>
      </c>
      <c r="R350" s="248">
        <v>25</v>
      </c>
      <c r="S350" s="250">
        <v>29729</v>
      </c>
      <c r="T350" s="250">
        <v>29.728999999999999</v>
      </c>
    </row>
    <row r="351" spans="1:20" x14ac:dyDescent="0.3">
      <c r="A351" s="226">
        <v>281</v>
      </c>
      <c r="B351" s="226" t="s">
        <v>794</v>
      </c>
      <c r="C351" s="226">
        <v>754469</v>
      </c>
      <c r="D351" s="226" t="s">
        <v>639</v>
      </c>
      <c r="E351" s="226"/>
      <c r="F351" s="226" t="s">
        <v>89</v>
      </c>
      <c r="G351" s="226" t="s">
        <v>35</v>
      </c>
      <c r="H351" s="226" t="s">
        <v>483</v>
      </c>
      <c r="I351" s="226" t="s">
        <v>484</v>
      </c>
      <c r="J351" s="226">
        <v>2021</v>
      </c>
      <c r="K351" s="226">
        <v>19.8</v>
      </c>
      <c r="L351" s="226">
        <v>19.8</v>
      </c>
      <c r="M351" s="226">
        <v>0</v>
      </c>
      <c r="N351" s="226">
        <v>0</v>
      </c>
      <c r="O351" s="226">
        <v>0</v>
      </c>
      <c r="P351" s="226" t="s">
        <v>451</v>
      </c>
      <c r="Q351" s="246">
        <v>2021</v>
      </c>
      <c r="R351" s="248">
        <v>17</v>
      </c>
      <c r="S351" s="250">
        <v>85310</v>
      </c>
      <c r="T351" s="250">
        <v>85.31</v>
      </c>
    </row>
    <row r="352" spans="1:20" x14ac:dyDescent="0.3">
      <c r="A352" s="226">
        <v>283</v>
      </c>
      <c r="B352" s="226" t="s">
        <v>796</v>
      </c>
      <c r="C352" s="226">
        <v>744711</v>
      </c>
      <c r="D352" s="226" t="s">
        <v>639</v>
      </c>
      <c r="E352" s="226"/>
      <c r="F352" s="226" t="s">
        <v>89</v>
      </c>
      <c r="G352" s="226" t="s">
        <v>35</v>
      </c>
      <c r="H352" s="226" t="s">
        <v>483</v>
      </c>
      <c r="I352" s="226" t="s">
        <v>484</v>
      </c>
      <c r="J352" s="226">
        <v>2021</v>
      </c>
      <c r="K352" s="226">
        <v>34</v>
      </c>
      <c r="L352" s="226">
        <v>34</v>
      </c>
      <c r="M352" s="226">
        <v>55.42</v>
      </c>
      <c r="N352" s="226">
        <v>55.42</v>
      </c>
      <c r="O352" s="226">
        <v>0</v>
      </c>
      <c r="P352" s="226" t="s">
        <v>451</v>
      </c>
      <c r="Q352" s="246">
        <v>2021</v>
      </c>
      <c r="R352" s="248">
        <v>0</v>
      </c>
      <c r="S352" s="250">
        <v>0</v>
      </c>
      <c r="T352" s="250">
        <v>0</v>
      </c>
    </row>
    <row r="353" spans="1:20" x14ac:dyDescent="0.3">
      <c r="A353" s="226">
        <v>284</v>
      </c>
      <c r="B353" s="226" t="s">
        <v>797</v>
      </c>
      <c r="C353" s="226">
        <v>744703</v>
      </c>
      <c r="D353" s="226" t="s">
        <v>639</v>
      </c>
      <c r="E353" s="226"/>
      <c r="F353" s="226" t="s">
        <v>89</v>
      </c>
      <c r="G353" s="226" t="s">
        <v>35</v>
      </c>
      <c r="H353" s="226" t="s">
        <v>483</v>
      </c>
      <c r="I353" s="226" t="s">
        <v>484</v>
      </c>
      <c r="J353" s="226">
        <v>2021</v>
      </c>
      <c r="K353" s="226">
        <v>22.4</v>
      </c>
      <c r="L353" s="226">
        <v>22.4</v>
      </c>
      <c r="M353" s="226">
        <v>0</v>
      </c>
      <c r="N353" s="226">
        <v>0</v>
      </c>
      <c r="O353" s="226">
        <v>0</v>
      </c>
      <c r="P353" s="226" t="s">
        <v>451</v>
      </c>
      <c r="Q353" s="246">
        <v>2021</v>
      </c>
      <c r="R353" s="248">
        <v>32</v>
      </c>
      <c r="S353" s="250">
        <v>235750</v>
      </c>
      <c r="T353" s="250">
        <v>235.75</v>
      </c>
    </row>
    <row r="354" spans="1:20" x14ac:dyDescent="0.3">
      <c r="A354">
        <v>289</v>
      </c>
      <c r="B354" t="s">
        <v>800</v>
      </c>
      <c r="C354">
        <v>707110</v>
      </c>
      <c r="D354" t="s">
        <v>647</v>
      </c>
      <c r="E354">
        <v>86</v>
      </c>
      <c r="F354" t="s">
        <v>89</v>
      </c>
      <c r="G354" t="s">
        <v>35</v>
      </c>
      <c r="H354" t="s">
        <v>483</v>
      </c>
      <c r="I354" t="s">
        <v>484</v>
      </c>
      <c r="J354">
        <v>2021</v>
      </c>
      <c r="K354">
        <v>66</v>
      </c>
      <c r="L354">
        <v>66</v>
      </c>
      <c r="M354">
        <v>54.2</v>
      </c>
      <c r="N354">
        <v>54.2</v>
      </c>
      <c r="O354">
        <v>0</v>
      </c>
      <c r="P354" t="s">
        <v>451</v>
      </c>
      <c r="Q354">
        <v>2021</v>
      </c>
      <c r="R354" s="248">
        <v>25</v>
      </c>
      <c r="S354" s="250">
        <v>168174</v>
      </c>
      <c r="T354" s="250">
        <v>168.17400000000001</v>
      </c>
    </row>
    <row r="355" spans="1:20" x14ac:dyDescent="0.3">
      <c r="A355">
        <v>296</v>
      </c>
      <c r="B355" t="s">
        <v>803</v>
      </c>
      <c r="C355">
        <v>729180</v>
      </c>
      <c r="D355" t="s">
        <v>647</v>
      </c>
      <c r="E355">
        <v>86</v>
      </c>
      <c r="F355" t="s">
        <v>89</v>
      </c>
      <c r="G355" t="s">
        <v>35</v>
      </c>
      <c r="H355" t="s">
        <v>483</v>
      </c>
      <c r="I355" t="s">
        <v>484</v>
      </c>
      <c r="J355">
        <v>2021</v>
      </c>
      <c r="K355">
        <v>24</v>
      </c>
      <c r="L355">
        <v>24</v>
      </c>
      <c r="M355">
        <v>0</v>
      </c>
      <c r="N355">
        <v>0</v>
      </c>
      <c r="O355">
        <v>0</v>
      </c>
      <c r="P355" t="s">
        <v>451</v>
      </c>
      <c r="Q355">
        <v>2021</v>
      </c>
      <c r="R355" s="248">
        <v>21</v>
      </c>
      <c r="S355" s="250">
        <v>52299</v>
      </c>
      <c r="T355" s="250">
        <v>52.298999999999999</v>
      </c>
    </row>
    <row r="356" spans="1:20" x14ac:dyDescent="0.3">
      <c r="A356" s="227">
        <v>1</v>
      </c>
      <c r="B356" s="208" t="s">
        <v>41</v>
      </c>
      <c r="C356" s="208">
        <v>8540</v>
      </c>
      <c r="D356" s="208" t="s">
        <v>39</v>
      </c>
      <c r="E356" s="208">
        <v>60</v>
      </c>
      <c r="F356" s="208" t="s">
        <v>40</v>
      </c>
      <c r="G356" s="208" t="s">
        <v>446</v>
      </c>
      <c r="H356" s="208" t="s">
        <v>483</v>
      </c>
      <c r="I356" s="208" t="s">
        <v>484</v>
      </c>
      <c r="J356" s="208">
        <v>2015</v>
      </c>
      <c r="K356" s="262">
        <v>0</v>
      </c>
      <c r="L356" s="263">
        <v>0</v>
      </c>
      <c r="M356" s="240">
        <v>0</v>
      </c>
      <c r="N356" s="240">
        <v>0</v>
      </c>
      <c r="O356" s="240">
        <v>0</v>
      </c>
      <c r="P356" s="208" t="s">
        <v>38</v>
      </c>
      <c r="Q356" s="208">
        <v>2014</v>
      </c>
      <c r="R356" s="117">
        <v>200</v>
      </c>
      <c r="S356" s="118">
        <v>60500</v>
      </c>
      <c r="T356" s="118">
        <f t="shared" ref="T356:T419" si="11">+S356/1000</f>
        <v>60.5</v>
      </c>
    </row>
    <row r="357" spans="1:20" x14ac:dyDescent="0.3">
      <c r="A357" s="227">
        <v>4</v>
      </c>
      <c r="B357" s="208" t="s">
        <v>47</v>
      </c>
      <c r="C357" s="208">
        <v>26310</v>
      </c>
      <c r="D357" s="208" t="s">
        <v>39</v>
      </c>
      <c r="E357" s="208">
        <v>60</v>
      </c>
      <c r="F357" s="208" t="s">
        <v>40</v>
      </c>
      <c r="G357" s="208" t="s">
        <v>35</v>
      </c>
      <c r="H357" s="208" t="s">
        <v>483</v>
      </c>
      <c r="I357" s="208" t="s">
        <v>484</v>
      </c>
      <c r="J357" s="208">
        <v>2015</v>
      </c>
      <c r="K357" s="262">
        <v>0</v>
      </c>
      <c r="L357" s="263">
        <v>0</v>
      </c>
      <c r="M357" s="240">
        <v>0</v>
      </c>
      <c r="N357" s="240">
        <v>0</v>
      </c>
      <c r="O357" s="240">
        <v>0</v>
      </c>
      <c r="P357" s="208" t="s">
        <v>38</v>
      </c>
      <c r="Q357" s="208">
        <v>2014</v>
      </c>
      <c r="R357" s="117">
        <v>315</v>
      </c>
      <c r="S357" s="118">
        <v>185616</v>
      </c>
      <c r="T357" s="118">
        <f t="shared" si="11"/>
        <v>185.61600000000001</v>
      </c>
    </row>
    <row r="358" spans="1:20" x14ac:dyDescent="0.3">
      <c r="A358" s="227">
        <v>5</v>
      </c>
      <c r="B358" s="208" t="s">
        <v>107</v>
      </c>
      <c r="C358" s="208">
        <v>50650</v>
      </c>
      <c r="D358" s="208" t="s">
        <v>106</v>
      </c>
      <c r="E358" s="208">
        <v>62</v>
      </c>
      <c r="F358" s="208" t="s">
        <v>40</v>
      </c>
      <c r="G358" s="208" t="s">
        <v>98</v>
      </c>
      <c r="H358" s="208" t="s">
        <v>483</v>
      </c>
      <c r="I358" s="208" t="s">
        <v>484</v>
      </c>
      <c r="J358" s="208">
        <v>2009</v>
      </c>
      <c r="K358" s="262">
        <v>12</v>
      </c>
      <c r="L358" s="263">
        <v>12</v>
      </c>
      <c r="M358" s="240">
        <v>17.899999999999999</v>
      </c>
      <c r="N358" s="240">
        <v>17.899999999999999</v>
      </c>
      <c r="O358" s="240">
        <v>0</v>
      </c>
      <c r="P358" s="208" t="s">
        <v>38</v>
      </c>
      <c r="Q358" s="208">
        <v>2014</v>
      </c>
      <c r="R358" s="117">
        <v>300</v>
      </c>
      <c r="S358" s="118">
        <v>391639</v>
      </c>
      <c r="T358" s="118">
        <f t="shared" si="11"/>
        <v>391.63900000000001</v>
      </c>
    </row>
    <row r="359" spans="1:20" x14ac:dyDescent="0.3">
      <c r="A359" s="227">
        <v>8</v>
      </c>
      <c r="B359" s="208" t="s">
        <v>49</v>
      </c>
      <c r="C359" s="208">
        <v>215075</v>
      </c>
      <c r="D359" s="208" t="s">
        <v>846</v>
      </c>
      <c r="E359" s="208">
        <v>69</v>
      </c>
      <c r="F359" s="208" t="s">
        <v>40</v>
      </c>
      <c r="G359" s="208" t="s">
        <v>50</v>
      </c>
      <c r="H359" s="208" t="s">
        <v>483</v>
      </c>
      <c r="I359" s="208" t="s">
        <v>484</v>
      </c>
      <c r="J359" s="208">
        <v>2015</v>
      </c>
      <c r="K359" s="262">
        <v>0</v>
      </c>
      <c r="L359" s="263">
        <v>0</v>
      </c>
      <c r="M359" s="240">
        <v>0</v>
      </c>
      <c r="N359" s="240">
        <v>0</v>
      </c>
      <c r="O359" s="240">
        <v>0</v>
      </c>
      <c r="P359" s="208" t="s">
        <v>38</v>
      </c>
      <c r="Q359" s="208">
        <v>2014</v>
      </c>
      <c r="R359" s="117">
        <v>1400</v>
      </c>
      <c r="S359" s="118">
        <v>6886915</v>
      </c>
      <c r="T359" s="118">
        <f t="shared" si="11"/>
        <v>6886.915</v>
      </c>
    </row>
    <row r="360" spans="1:20" x14ac:dyDescent="0.3">
      <c r="A360" s="227">
        <v>9</v>
      </c>
      <c r="B360" s="208" t="s">
        <v>51</v>
      </c>
      <c r="C360" s="208">
        <v>226530</v>
      </c>
      <c r="D360" s="208" t="s">
        <v>846</v>
      </c>
      <c r="E360" s="208">
        <v>69</v>
      </c>
      <c r="F360" s="208" t="s">
        <v>40</v>
      </c>
      <c r="G360" s="208" t="s">
        <v>446</v>
      </c>
      <c r="H360" s="208" t="s">
        <v>483</v>
      </c>
      <c r="I360" s="208" t="s">
        <v>484</v>
      </c>
      <c r="J360" s="208">
        <v>2015</v>
      </c>
      <c r="K360" s="262">
        <v>0</v>
      </c>
      <c r="L360" s="263">
        <v>0</v>
      </c>
      <c r="M360" s="240">
        <v>0</v>
      </c>
      <c r="N360" s="240">
        <v>0</v>
      </c>
      <c r="O360" s="240">
        <v>0</v>
      </c>
      <c r="P360" s="208" t="s">
        <v>38</v>
      </c>
      <c r="Q360" s="208">
        <v>2014</v>
      </c>
      <c r="R360" s="117">
        <v>500</v>
      </c>
      <c r="S360" s="118">
        <v>421892</v>
      </c>
      <c r="T360" s="118">
        <f t="shared" si="11"/>
        <v>421.892</v>
      </c>
    </row>
    <row r="361" spans="1:20" x14ac:dyDescent="0.3">
      <c r="A361" s="227">
        <v>27</v>
      </c>
      <c r="B361" s="208" t="s">
        <v>110</v>
      </c>
      <c r="C361" s="208">
        <v>703100</v>
      </c>
      <c r="D361" s="208" t="s">
        <v>647</v>
      </c>
      <c r="E361" s="208">
        <v>86</v>
      </c>
      <c r="F361" s="208" t="s">
        <v>89</v>
      </c>
      <c r="G361" s="208" t="s">
        <v>446</v>
      </c>
      <c r="H361" s="208" t="s">
        <v>483</v>
      </c>
      <c r="I361" s="208" t="s">
        <v>484</v>
      </c>
      <c r="J361" s="208">
        <v>2009</v>
      </c>
      <c r="K361" s="262">
        <v>8</v>
      </c>
      <c r="L361" s="263">
        <v>8</v>
      </c>
      <c r="M361" s="240">
        <v>22</v>
      </c>
      <c r="N361" s="240">
        <v>22</v>
      </c>
      <c r="O361" s="240">
        <v>0</v>
      </c>
      <c r="P361" s="208" t="s">
        <v>38</v>
      </c>
      <c r="Q361" s="208">
        <v>2014</v>
      </c>
      <c r="R361" s="117">
        <v>650</v>
      </c>
      <c r="S361" s="118">
        <v>947337</v>
      </c>
      <c r="T361" s="118">
        <f t="shared" si="11"/>
        <v>947.33699999999999</v>
      </c>
    </row>
    <row r="362" spans="1:20" x14ac:dyDescent="0.3">
      <c r="A362" s="227">
        <v>28</v>
      </c>
      <c r="B362" s="208" t="s">
        <v>112</v>
      </c>
      <c r="C362" s="208">
        <v>703110</v>
      </c>
      <c r="D362" s="208" t="s">
        <v>647</v>
      </c>
      <c r="E362" s="208">
        <v>86</v>
      </c>
      <c r="F362" s="208" t="s">
        <v>89</v>
      </c>
      <c r="G362" s="208" t="s">
        <v>446</v>
      </c>
      <c r="H362" s="208" t="s">
        <v>483</v>
      </c>
      <c r="I362" s="208" t="s">
        <v>484</v>
      </c>
      <c r="J362" s="208">
        <v>2009</v>
      </c>
      <c r="K362" s="262">
        <v>8</v>
      </c>
      <c r="L362" s="263">
        <v>8</v>
      </c>
      <c r="M362" s="240">
        <v>25.4</v>
      </c>
      <c r="N362" s="240">
        <v>25.4</v>
      </c>
      <c r="O362" s="240">
        <v>0</v>
      </c>
      <c r="P362" s="208" t="s">
        <v>38</v>
      </c>
      <c r="Q362" s="208">
        <v>2014</v>
      </c>
      <c r="R362" s="117">
        <v>315</v>
      </c>
      <c r="S362" s="118">
        <v>306889</v>
      </c>
      <c r="T362" s="118">
        <f t="shared" si="11"/>
        <v>306.88900000000001</v>
      </c>
    </row>
    <row r="363" spans="1:20" x14ac:dyDescent="0.3">
      <c r="A363" s="227">
        <v>30</v>
      </c>
      <c r="B363" s="208" t="s">
        <v>109</v>
      </c>
      <c r="C363" s="208">
        <v>703420</v>
      </c>
      <c r="D363" s="208" t="s">
        <v>647</v>
      </c>
      <c r="E363" s="208">
        <v>86</v>
      </c>
      <c r="F363" s="208" t="s">
        <v>89</v>
      </c>
      <c r="G363" s="208" t="s">
        <v>446</v>
      </c>
      <c r="H363" s="208" t="s">
        <v>483</v>
      </c>
      <c r="I363" s="208" t="s">
        <v>484</v>
      </c>
      <c r="J363" s="208">
        <v>2009</v>
      </c>
      <c r="K363" s="262">
        <v>16</v>
      </c>
      <c r="L363" s="263">
        <v>16</v>
      </c>
      <c r="M363" s="240">
        <v>21.5</v>
      </c>
      <c r="N363" s="240">
        <v>21.5</v>
      </c>
      <c r="O363" s="240">
        <v>0</v>
      </c>
      <c r="P363" s="208" t="s">
        <v>38</v>
      </c>
      <c r="Q363" s="208">
        <v>2014</v>
      </c>
      <c r="R363" s="117">
        <v>100</v>
      </c>
      <c r="S363" s="118">
        <v>122144</v>
      </c>
      <c r="T363" s="118">
        <f t="shared" si="11"/>
        <v>122.14400000000001</v>
      </c>
    </row>
    <row r="364" spans="1:20" x14ac:dyDescent="0.3">
      <c r="A364" s="227">
        <v>31</v>
      </c>
      <c r="B364" s="208" t="s">
        <v>104</v>
      </c>
      <c r="C364" s="208">
        <v>722150</v>
      </c>
      <c r="D364" s="208" t="s">
        <v>647</v>
      </c>
      <c r="E364" s="208">
        <v>86</v>
      </c>
      <c r="F364" s="208" t="s">
        <v>89</v>
      </c>
      <c r="G364" s="208" t="s">
        <v>446</v>
      </c>
      <c r="H364" s="208" t="s">
        <v>483</v>
      </c>
      <c r="I364" s="208" t="s">
        <v>484</v>
      </c>
      <c r="J364" s="208">
        <v>2009</v>
      </c>
      <c r="K364" s="262">
        <v>8</v>
      </c>
      <c r="L364" s="263">
        <v>8</v>
      </c>
      <c r="M364" s="240">
        <v>10</v>
      </c>
      <c r="N364" s="240">
        <v>10</v>
      </c>
      <c r="O364" s="240">
        <v>0</v>
      </c>
      <c r="P364" s="208" t="s">
        <v>38</v>
      </c>
      <c r="Q364" s="208">
        <v>2014</v>
      </c>
      <c r="R364" s="117">
        <v>200</v>
      </c>
      <c r="S364" s="118">
        <v>65227</v>
      </c>
      <c r="T364" s="118">
        <f t="shared" si="11"/>
        <v>65.227000000000004</v>
      </c>
    </row>
    <row r="365" spans="1:20" x14ac:dyDescent="0.3">
      <c r="A365" s="227">
        <v>34</v>
      </c>
      <c r="B365" s="208" t="s">
        <v>105</v>
      </c>
      <c r="C365" s="208">
        <v>795141</v>
      </c>
      <c r="D365" s="208" t="s">
        <v>88</v>
      </c>
      <c r="E365" s="208">
        <v>97</v>
      </c>
      <c r="F365" s="208" t="s">
        <v>89</v>
      </c>
      <c r="G365" s="208" t="s">
        <v>35</v>
      </c>
      <c r="H365" s="208" t="s">
        <v>483</v>
      </c>
      <c r="I365" s="208" t="s">
        <v>484</v>
      </c>
      <c r="J365" s="208">
        <v>2008</v>
      </c>
      <c r="K365" s="262">
        <v>6.8</v>
      </c>
      <c r="L365" s="263">
        <v>6.8</v>
      </c>
      <c r="M365" s="240">
        <v>10</v>
      </c>
      <c r="N365" s="240">
        <v>0</v>
      </c>
      <c r="O365" s="240">
        <v>10</v>
      </c>
      <c r="P365" s="208" t="s">
        <v>38</v>
      </c>
      <c r="Q365" s="208">
        <v>2014</v>
      </c>
      <c r="R365" s="117">
        <v>12</v>
      </c>
      <c r="S365" s="118">
        <v>87921</v>
      </c>
      <c r="T365" s="118">
        <f t="shared" si="11"/>
        <v>87.921000000000006</v>
      </c>
    </row>
    <row r="366" spans="1:20" x14ac:dyDescent="0.3">
      <c r="A366" s="227">
        <v>35</v>
      </c>
      <c r="B366" s="208" t="s">
        <v>90</v>
      </c>
      <c r="C366" s="208">
        <v>797750</v>
      </c>
      <c r="D366" s="208" t="s">
        <v>88</v>
      </c>
      <c r="E366" s="208">
        <v>97</v>
      </c>
      <c r="F366" s="208" t="s">
        <v>89</v>
      </c>
      <c r="G366" s="208" t="s">
        <v>35</v>
      </c>
      <c r="H366" s="208" t="s">
        <v>483</v>
      </c>
      <c r="I366" s="208" t="s">
        <v>484</v>
      </c>
      <c r="J366" s="208">
        <v>2015</v>
      </c>
      <c r="K366" s="262">
        <v>0</v>
      </c>
      <c r="L366" s="263">
        <v>0</v>
      </c>
      <c r="M366" s="240">
        <v>0</v>
      </c>
      <c r="N366" s="240">
        <v>0</v>
      </c>
      <c r="O366" s="240">
        <v>0</v>
      </c>
      <c r="P366" s="208" t="s">
        <v>38</v>
      </c>
      <c r="Q366" s="208">
        <v>2014</v>
      </c>
      <c r="R366" s="117">
        <v>128</v>
      </c>
      <c r="S366" s="118">
        <v>148123</v>
      </c>
      <c r="T366" s="118">
        <f t="shared" si="11"/>
        <v>148.12299999999999</v>
      </c>
    </row>
    <row r="367" spans="1:20" x14ac:dyDescent="0.3">
      <c r="A367" s="227">
        <v>36</v>
      </c>
      <c r="B367" s="208" t="s">
        <v>85</v>
      </c>
      <c r="C367" s="208">
        <v>804670</v>
      </c>
      <c r="D367" s="208" t="s">
        <v>84</v>
      </c>
      <c r="E367" s="208">
        <v>93</v>
      </c>
      <c r="F367" s="208" t="s">
        <v>33</v>
      </c>
      <c r="G367" s="208" t="s">
        <v>446</v>
      </c>
      <c r="H367" s="208" t="s">
        <v>483</v>
      </c>
      <c r="I367" s="208" t="s">
        <v>484</v>
      </c>
      <c r="J367" s="208">
        <v>2015</v>
      </c>
      <c r="K367" s="262">
        <v>0</v>
      </c>
      <c r="L367" s="263">
        <v>0</v>
      </c>
      <c r="M367" s="240">
        <v>0</v>
      </c>
      <c r="N367" s="240">
        <v>0</v>
      </c>
      <c r="O367" s="240">
        <v>0</v>
      </c>
      <c r="P367" s="208" t="s">
        <v>38</v>
      </c>
      <c r="Q367" s="208">
        <v>2014</v>
      </c>
      <c r="R367" s="117">
        <v>600</v>
      </c>
      <c r="S367" s="118">
        <v>964539</v>
      </c>
      <c r="T367" s="118">
        <f t="shared" si="11"/>
        <v>964.53899999999999</v>
      </c>
    </row>
    <row r="368" spans="1:20" x14ac:dyDescent="0.3">
      <c r="A368" s="227">
        <v>37</v>
      </c>
      <c r="B368" s="208" t="s">
        <v>86</v>
      </c>
      <c r="C368" s="208">
        <v>815800</v>
      </c>
      <c r="D368" s="208" t="s">
        <v>84</v>
      </c>
      <c r="E368" s="208">
        <v>93</v>
      </c>
      <c r="F368" s="208" t="s">
        <v>33</v>
      </c>
      <c r="G368" s="208" t="s">
        <v>79</v>
      </c>
      <c r="H368" s="208" t="s">
        <v>483</v>
      </c>
      <c r="I368" s="208" t="s">
        <v>484</v>
      </c>
      <c r="J368" s="208">
        <v>2015</v>
      </c>
      <c r="K368" s="262">
        <v>0</v>
      </c>
      <c r="L368" s="263">
        <v>0</v>
      </c>
      <c r="M368" s="240">
        <v>0</v>
      </c>
      <c r="N368" s="240">
        <v>0</v>
      </c>
      <c r="O368" s="240">
        <v>0</v>
      </c>
      <c r="P368" s="208" t="s">
        <v>38</v>
      </c>
      <c r="Q368" s="208">
        <v>2014</v>
      </c>
      <c r="R368" s="117">
        <v>400</v>
      </c>
      <c r="S368" s="118">
        <v>470250</v>
      </c>
      <c r="T368" s="118">
        <f t="shared" si="11"/>
        <v>470.25</v>
      </c>
    </row>
    <row r="369" spans="1:20" x14ac:dyDescent="0.3">
      <c r="A369" s="227">
        <v>38</v>
      </c>
      <c r="B369" s="208" t="s">
        <v>87</v>
      </c>
      <c r="C369" s="208">
        <v>834700</v>
      </c>
      <c r="D369" s="208" t="s">
        <v>84</v>
      </c>
      <c r="E369" s="208">
        <v>93</v>
      </c>
      <c r="F369" s="208" t="s">
        <v>33</v>
      </c>
      <c r="G369" s="208" t="s">
        <v>79</v>
      </c>
      <c r="H369" s="208" t="s">
        <v>483</v>
      </c>
      <c r="I369" s="208" t="s">
        <v>484</v>
      </c>
      <c r="J369" s="208">
        <v>2015</v>
      </c>
      <c r="K369" s="262">
        <v>0</v>
      </c>
      <c r="L369" s="263">
        <v>0</v>
      </c>
      <c r="M369" s="240">
        <v>0</v>
      </c>
      <c r="N369" s="240">
        <v>0</v>
      </c>
      <c r="O369" s="240">
        <v>0</v>
      </c>
      <c r="P369" s="208" t="s">
        <v>38</v>
      </c>
      <c r="Q369" s="208">
        <v>2014</v>
      </c>
      <c r="R369" s="117">
        <v>350</v>
      </c>
      <c r="S369" s="118">
        <v>538520</v>
      </c>
      <c r="T369" s="118">
        <f t="shared" si="11"/>
        <v>538.52</v>
      </c>
    </row>
    <row r="370" spans="1:20" x14ac:dyDescent="0.3">
      <c r="A370" s="227">
        <v>39</v>
      </c>
      <c r="B370" s="208" t="s">
        <v>108</v>
      </c>
      <c r="C370" s="208">
        <v>838370</v>
      </c>
      <c r="D370" s="208" t="s">
        <v>84</v>
      </c>
      <c r="E370" s="208">
        <v>93</v>
      </c>
      <c r="F370" s="208" t="s">
        <v>33</v>
      </c>
      <c r="G370" s="208" t="s">
        <v>50</v>
      </c>
      <c r="H370" s="208" t="s">
        <v>483</v>
      </c>
      <c r="I370" s="208" t="s">
        <v>484</v>
      </c>
      <c r="J370" s="208">
        <v>2013</v>
      </c>
      <c r="K370" s="262">
        <v>13</v>
      </c>
      <c r="L370" s="263">
        <v>13</v>
      </c>
      <c r="M370" s="240">
        <v>20.93</v>
      </c>
      <c r="N370" s="240">
        <v>20.93</v>
      </c>
      <c r="O370" s="240">
        <v>0</v>
      </c>
      <c r="P370" s="208" t="s">
        <v>38</v>
      </c>
      <c r="Q370" s="208">
        <v>2014</v>
      </c>
      <c r="R370" s="117">
        <v>40</v>
      </c>
      <c r="S370" s="118">
        <v>24996</v>
      </c>
      <c r="T370" s="118">
        <f t="shared" si="11"/>
        <v>24.995999999999999</v>
      </c>
    </row>
    <row r="371" spans="1:20" x14ac:dyDescent="0.3">
      <c r="A371" s="227">
        <v>40</v>
      </c>
      <c r="B371" s="208" t="s">
        <v>111</v>
      </c>
      <c r="C371" s="208">
        <v>844840</v>
      </c>
      <c r="D371" s="208" t="s">
        <v>76</v>
      </c>
      <c r="E371" s="208">
        <v>87</v>
      </c>
      <c r="F371" s="208" t="s">
        <v>33</v>
      </c>
      <c r="G371" s="208" t="s">
        <v>446</v>
      </c>
      <c r="H371" s="208" t="s">
        <v>483</v>
      </c>
      <c r="I371" s="208" t="s">
        <v>484</v>
      </c>
      <c r="J371" s="208">
        <v>2014</v>
      </c>
      <c r="K371" s="262">
        <v>15</v>
      </c>
      <c r="L371" s="263">
        <v>15</v>
      </c>
      <c r="M371" s="240">
        <v>22</v>
      </c>
      <c r="N371" s="240">
        <v>22</v>
      </c>
      <c r="O371" s="240">
        <v>0</v>
      </c>
      <c r="P371" s="208" t="s">
        <v>38</v>
      </c>
      <c r="Q371" s="208">
        <v>2014</v>
      </c>
      <c r="R371" s="117">
        <v>35</v>
      </c>
      <c r="S371" s="118">
        <v>19819</v>
      </c>
      <c r="T371" s="118">
        <f t="shared" si="11"/>
        <v>19.818999999999999</v>
      </c>
    </row>
    <row r="372" spans="1:20" x14ac:dyDescent="0.3">
      <c r="A372" s="227">
        <v>41</v>
      </c>
      <c r="B372" s="208" t="s">
        <v>77</v>
      </c>
      <c r="C372" s="208">
        <v>844850</v>
      </c>
      <c r="D372" s="208" t="s">
        <v>76</v>
      </c>
      <c r="E372" s="208">
        <v>87</v>
      </c>
      <c r="F372" s="208" t="s">
        <v>33</v>
      </c>
      <c r="G372" s="208" t="s">
        <v>446</v>
      </c>
      <c r="H372" s="208" t="s">
        <v>483</v>
      </c>
      <c r="I372" s="208" t="s">
        <v>484</v>
      </c>
      <c r="J372" s="208">
        <v>2015</v>
      </c>
      <c r="K372" s="262">
        <v>0</v>
      </c>
      <c r="L372" s="263">
        <v>0</v>
      </c>
      <c r="M372" s="240">
        <v>0</v>
      </c>
      <c r="N372" s="240">
        <v>0</v>
      </c>
      <c r="O372" s="240">
        <v>0</v>
      </c>
      <c r="P372" s="208" t="s">
        <v>38</v>
      </c>
      <c r="Q372" s="208">
        <v>2014</v>
      </c>
      <c r="R372" s="117">
        <v>225</v>
      </c>
      <c r="S372" s="118">
        <v>24037</v>
      </c>
      <c r="T372" s="118">
        <f t="shared" si="11"/>
        <v>24.036999999999999</v>
      </c>
    </row>
    <row r="373" spans="1:20" x14ac:dyDescent="0.3">
      <c r="A373" s="227">
        <v>43</v>
      </c>
      <c r="B373" s="208" t="s">
        <v>81</v>
      </c>
      <c r="C373" s="208">
        <v>852180</v>
      </c>
      <c r="D373" s="208" t="s">
        <v>76</v>
      </c>
      <c r="E373" s="208">
        <v>87</v>
      </c>
      <c r="F373" s="208" t="s">
        <v>33</v>
      </c>
      <c r="G373" s="208" t="s">
        <v>35</v>
      </c>
      <c r="H373" s="208" t="s">
        <v>483</v>
      </c>
      <c r="I373" s="208" t="s">
        <v>484</v>
      </c>
      <c r="J373" s="208">
        <v>2014</v>
      </c>
      <c r="K373" s="262">
        <v>12</v>
      </c>
      <c r="L373" s="263">
        <v>12</v>
      </c>
      <c r="M373" s="240">
        <v>15.32</v>
      </c>
      <c r="N373" s="240">
        <v>15.32</v>
      </c>
      <c r="O373" s="240">
        <v>0</v>
      </c>
      <c r="P373" s="208" t="s">
        <v>38</v>
      </c>
      <c r="Q373" s="208">
        <v>2014</v>
      </c>
      <c r="R373" s="117">
        <v>63</v>
      </c>
      <c r="S373" s="118">
        <v>18120</v>
      </c>
      <c r="T373" s="118">
        <f t="shared" si="11"/>
        <v>18.12</v>
      </c>
    </row>
    <row r="374" spans="1:20" x14ac:dyDescent="0.3">
      <c r="A374" s="227">
        <v>44</v>
      </c>
      <c r="B374" s="208" t="s">
        <v>81</v>
      </c>
      <c r="C374" s="208">
        <v>852235</v>
      </c>
      <c r="D374" s="208" t="s">
        <v>76</v>
      </c>
      <c r="E374" s="208">
        <v>87</v>
      </c>
      <c r="F374" s="208" t="s">
        <v>33</v>
      </c>
      <c r="G374" s="208" t="s">
        <v>35</v>
      </c>
      <c r="H374" s="208" t="s">
        <v>483</v>
      </c>
      <c r="I374" s="208" t="s">
        <v>484</v>
      </c>
      <c r="J374" s="208">
        <v>2014</v>
      </c>
      <c r="K374" s="262">
        <v>12</v>
      </c>
      <c r="L374" s="263">
        <v>12</v>
      </c>
      <c r="M374" s="240">
        <v>16.32</v>
      </c>
      <c r="N374" s="240">
        <v>16.32</v>
      </c>
      <c r="O374" s="240">
        <v>0</v>
      </c>
      <c r="P374" s="208" t="s">
        <v>38</v>
      </c>
      <c r="Q374" s="208">
        <v>2014</v>
      </c>
      <c r="R374" s="117">
        <v>150</v>
      </c>
      <c r="S374" s="118">
        <v>45830</v>
      </c>
      <c r="T374" s="118">
        <f t="shared" si="11"/>
        <v>45.83</v>
      </c>
    </row>
    <row r="375" spans="1:20" x14ac:dyDescent="0.3">
      <c r="A375" s="227">
        <v>46</v>
      </c>
      <c r="B375" s="208" t="s">
        <v>120</v>
      </c>
      <c r="C375" s="208">
        <v>864250</v>
      </c>
      <c r="D375" s="208" t="s">
        <v>80</v>
      </c>
      <c r="E375" s="208">
        <v>91</v>
      </c>
      <c r="F375" s="208" t="s">
        <v>33</v>
      </c>
      <c r="G375" s="208" t="s">
        <v>35</v>
      </c>
      <c r="H375" s="208" t="s">
        <v>483</v>
      </c>
      <c r="I375" s="208" t="s">
        <v>484</v>
      </c>
      <c r="J375" s="208">
        <v>2014</v>
      </c>
      <c r="K375" s="262">
        <v>153</v>
      </c>
      <c r="L375" s="263">
        <v>153</v>
      </c>
      <c r="M375" s="240">
        <v>246.33</v>
      </c>
      <c r="N375" s="240">
        <v>246.33</v>
      </c>
      <c r="O375" s="240">
        <v>0</v>
      </c>
      <c r="P375" s="208" t="s">
        <v>38</v>
      </c>
      <c r="Q375" s="208">
        <v>2014</v>
      </c>
      <c r="R375" s="117">
        <v>150</v>
      </c>
      <c r="S375" s="118">
        <v>263233</v>
      </c>
      <c r="T375" s="118">
        <f t="shared" si="11"/>
        <v>263.233</v>
      </c>
    </row>
    <row r="376" spans="1:20" x14ac:dyDescent="0.3">
      <c r="A376" s="227">
        <v>47</v>
      </c>
      <c r="B376" s="208" t="s">
        <v>119</v>
      </c>
      <c r="C376" s="208">
        <v>864560</v>
      </c>
      <c r="D376" s="208" t="s">
        <v>80</v>
      </c>
      <c r="E376" s="208">
        <v>91</v>
      </c>
      <c r="F376" s="208" t="s">
        <v>33</v>
      </c>
      <c r="G376" s="208" t="s">
        <v>35</v>
      </c>
      <c r="H376" s="208" t="s">
        <v>483</v>
      </c>
      <c r="I376" s="208" t="s">
        <v>484</v>
      </c>
      <c r="J376" s="208">
        <v>2012</v>
      </c>
      <c r="K376" s="262">
        <v>149</v>
      </c>
      <c r="L376" s="263">
        <v>149</v>
      </c>
      <c r="M376" s="240">
        <v>239.89</v>
      </c>
      <c r="N376" s="240">
        <v>239.89</v>
      </c>
      <c r="O376" s="240">
        <v>0</v>
      </c>
      <c r="P376" s="208" t="s">
        <v>38</v>
      </c>
      <c r="Q376" s="208">
        <v>2014</v>
      </c>
      <c r="R376" s="117">
        <v>150</v>
      </c>
      <c r="S376" s="118">
        <v>209593</v>
      </c>
      <c r="T376" s="118">
        <f t="shared" si="11"/>
        <v>209.59299999999999</v>
      </c>
    </row>
    <row r="377" spans="1:20" x14ac:dyDescent="0.3">
      <c r="A377" s="227">
        <v>48</v>
      </c>
      <c r="B377" s="208" t="s">
        <v>82</v>
      </c>
      <c r="C377" s="208">
        <v>865070</v>
      </c>
      <c r="D377" s="208" t="s">
        <v>80</v>
      </c>
      <c r="E377" s="208">
        <v>91</v>
      </c>
      <c r="F377" s="208" t="s">
        <v>33</v>
      </c>
      <c r="G377" s="208" t="s">
        <v>59</v>
      </c>
      <c r="H377" s="208" t="s">
        <v>483</v>
      </c>
      <c r="I377" s="208" t="s">
        <v>484</v>
      </c>
      <c r="J377" s="208">
        <v>2015</v>
      </c>
      <c r="K377" s="262">
        <v>0</v>
      </c>
      <c r="L377" s="263">
        <v>0</v>
      </c>
      <c r="M377" s="240">
        <v>0</v>
      </c>
      <c r="N377" s="240">
        <v>0</v>
      </c>
      <c r="O377" s="240">
        <v>0</v>
      </c>
      <c r="P377" s="208" t="s">
        <v>38</v>
      </c>
      <c r="Q377" s="208">
        <v>2014</v>
      </c>
      <c r="R377" s="117">
        <v>225</v>
      </c>
      <c r="S377" s="118">
        <v>73618</v>
      </c>
      <c r="T377" s="118">
        <f t="shared" si="11"/>
        <v>73.617999999999995</v>
      </c>
    </row>
    <row r="378" spans="1:20" x14ac:dyDescent="0.3">
      <c r="A378" s="227">
        <v>55</v>
      </c>
      <c r="B378" s="208" t="s">
        <v>34</v>
      </c>
      <c r="C378" s="208">
        <v>874380</v>
      </c>
      <c r="D378" s="208" t="s">
        <v>32</v>
      </c>
      <c r="E378" s="208">
        <v>65</v>
      </c>
      <c r="F378" s="208" t="s">
        <v>33</v>
      </c>
      <c r="G378" s="208" t="s">
        <v>35</v>
      </c>
      <c r="H378" s="208" t="s">
        <v>483</v>
      </c>
      <c r="I378" s="208" t="s">
        <v>484</v>
      </c>
      <c r="J378" s="208">
        <v>2015</v>
      </c>
      <c r="K378" s="262">
        <v>0</v>
      </c>
      <c r="L378" s="263">
        <v>0</v>
      </c>
      <c r="M378" s="240">
        <v>0</v>
      </c>
      <c r="N378" s="240">
        <v>0</v>
      </c>
      <c r="O378" s="240">
        <v>0</v>
      </c>
      <c r="P378" s="208" t="s">
        <v>38</v>
      </c>
      <c r="Q378" s="208">
        <v>2014</v>
      </c>
      <c r="R378" s="117">
        <v>225</v>
      </c>
      <c r="S378" s="118">
        <v>213088</v>
      </c>
      <c r="T378" s="118">
        <f t="shared" si="11"/>
        <v>213.08799999999999</v>
      </c>
    </row>
    <row r="379" spans="1:20" x14ac:dyDescent="0.3">
      <c r="A379" s="227">
        <v>62</v>
      </c>
      <c r="B379" s="208" t="s">
        <v>117</v>
      </c>
      <c r="C379" s="208">
        <v>948680</v>
      </c>
      <c r="D379" s="208" t="s">
        <v>116</v>
      </c>
      <c r="E379" s="208">
        <v>90</v>
      </c>
      <c r="F379" s="208" t="s">
        <v>92</v>
      </c>
      <c r="G379" s="208" t="s">
        <v>35</v>
      </c>
      <c r="H379" s="208" t="s">
        <v>483</v>
      </c>
      <c r="I379" s="208" t="s">
        <v>484</v>
      </c>
      <c r="J379" s="208">
        <v>2014</v>
      </c>
      <c r="K379" s="262">
        <v>211</v>
      </c>
      <c r="L379" s="263">
        <v>211</v>
      </c>
      <c r="M379" s="240">
        <v>213.6</v>
      </c>
      <c r="N379" s="240">
        <v>213.6</v>
      </c>
      <c r="O379" s="240">
        <v>0</v>
      </c>
      <c r="P379" s="208" t="s">
        <v>38</v>
      </c>
      <c r="Q379" s="208">
        <v>2014</v>
      </c>
      <c r="R379" s="117">
        <v>800</v>
      </c>
      <c r="S379" s="118">
        <v>558313</v>
      </c>
      <c r="T379" s="118">
        <f t="shared" si="11"/>
        <v>558.31299999999999</v>
      </c>
    </row>
    <row r="380" spans="1:20" x14ac:dyDescent="0.3">
      <c r="A380" s="227">
        <v>64</v>
      </c>
      <c r="B380" s="207" t="s">
        <v>41</v>
      </c>
      <c r="C380" s="207">
        <v>8540</v>
      </c>
      <c r="D380" s="207" t="s">
        <v>39</v>
      </c>
      <c r="E380" s="207">
        <v>60</v>
      </c>
      <c r="F380" s="207" t="s">
        <v>40</v>
      </c>
      <c r="G380" s="207" t="s">
        <v>446</v>
      </c>
      <c r="H380" s="207" t="s">
        <v>483</v>
      </c>
      <c r="I380" s="207" t="s">
        <v>484</v>
      </c>
      <c r="J380" s="207">
        <v>2015</v>
      </c>
      <c r="K380" s="234">
        <v>37.799999999999997</v>
      </c>
      <c r="L380" s="239">
        <v>37.799999999999997</v>
      </c>
      <c r="M380" s="242">
        <v>57.45</v>
      </c>
      <c r="N380" s="242">
        <v>57.45</v>
      </c>
      <c r="O380" s="242">
        <v>0</v>
      </c>
      <c r="P380" s="207" t="s">
        <v>38</v>
      </c>
      <c r="Q380" s="207">
        <v>2015</v>
      </c>
      <c r="R380" s="117">
        <v>200</v>
      </c>
      <c r="S380" s="118">
        <v>60757</v>
      </c>
      <c r="T380" s="118">
        <f t="shared" si="11"/>
        <v>60.756999999999998</v>
      </c>
    </row>
    <row r="381" spans="1:20" x14ac:dyDescent="0.3">
      <c r="A381" s="227">
        <v>67</v>
      </c>
      <c r="B381" s="207" t="s">
        <v>47</v>
      </c>
      <c r="C381" s="207">
        <v>26310</v>
      </c>
      <c r="D381" s="207" t="s">
        <v>39</v>
      </c>
      <c r="E381" s="207">
        <v>60</v>
      </c>
      <c r="F381" s="207" t="s">
        <v>40</v>
      </c>
      <c r="G381" s="207" t="s">
        <v>35</v>
      </c>
      <c r="H381" s="207" t="s">
        <v>483</v>
      </c>
      <c r="I381" s="207" t="s">
        <v>484</v>
      </c>
      <c r="J381" s="207">
        <v>2015</v>
      </c>
      <c r="K381" s="234">
        <v>10.4</v>
      </c>
      <c r="L381" s="239">
        <v>10.4</v>
      </c>
      <c r="M381" s="242">
        <v>15.808</v>
      </c>
      <c r="N381" s="242">
        <v>15.808</v>
      </c>
      <c r="O381" s="242">
        <v>0</v>
      </c>
      <c r="P381" s="207" t="s">
        <v>38</v>
      </c>
      <c r="Q381" s="207">
        <v>2015</v>
      </c>
      <c r="R381" s="117">
        <v>315</v>
      </c>
      <c r="S381" s="118">
        <v>192898</v>
      </c>
      <c r="T381" s="118">
        <f t="shared" si="11"/>
        <v>192.898</v>
      </c>
    </row>
    <row r="382" spans="1:20" x14ac:dyDescent="0.3">
      <c r="A382" s="227">
        <v>68</v>
      </c>
      <c r="B382" s="207" t="s">
        <v>107</v>
      </c>
      <c r="C382" s="207">
        <v>50650</v>
      </c>
      <c r="D382" s="207" t="s">
        <v>106</v>
      </c>
      <c r="E382" s="207">
        <v>62</v>
      </c>
      <c r="F382" s="207" t="s">
        <v>40</v>
      </c>
      <c r="G382" s="207" t="s">
        <v>98</v>
      </c>
      <c r="H382" s="207" t="s">
        <v>483</v>
      </c>
      <c r="I382" s="207" t="s">
        <v>484</v>
      </c>
      <c r="J382" s="207">
        <v>2009</v>
      </c>
      <c r="K382" s="234">
        <v>12</v>
      </c>
      <c r="L382" s="239">
        <v>12</v>
      </c>
      <c r="M382" s="242">
        <v>19.8</v>
      </c>
      <c r="N382" s="242">
        <v>19.8</v>
      </c>
      <c r="O382" s="242">
        <v>0</v>
      </c>
      <c r="P382" s="207" t="s">
        <v>38</v>
      </c>
      <c r="Q382" s="207">
        <v>2015</v>
      </c>
      <c r="R382" s="117">
        <v>300</v>
      </c>
      <c r="S382" s="118">
        <v>381600</v>
      </c>
      <c r="T382" s="118">
        <f t="shared" si="11"/>
        <v>381.6</v>
      </c>
    </row>
    <row r="383" spans="1:20" x14ac:dyDescent="0.3">
      <c r="A383" s="227">
        <v>71</v>
      </c>
      <c r="B383" s="207" t="s">
        <v>49</v>
      </c>
      <c r="C383" s="207">
        <v>215075</v>
      </c>
      <c r="D383" s="207" t="s">
        <v>847</v>
      </c>
      <c r="E383" s="207">
        <v>69</v>
      </c>
      <c r="F383" s="207" t="s">
        <v>40</v>
      </c>
      <c r="G383" s="207" t="s">
        <v>50</v>
      </c>
      <c r="H383" s="207" t="s">
        <v>483</v>
      </c>
      <c r="I383" s="207" t="s">
        <v>484</v>
      </c>
      <c r="J383" s="207">
        <v>2015</v>
      </c>
      <c r="K383" s="234">
        <v>600</v>
      </c>
      <c r="L383" s="239">
        <v>600</v>
      </c>
      <c r="M383" s="242">
        <v>912</v>
      </c>
      <c r="N383" s="242">
        <v>912</v>
      </c>
      <c r="O383" s="242">
        <v>0</v>
      </c>
      <c r="P383" s="207" t="s">
        <v>38</v>
      </c>
      <c r="Q383" s="207">
        <v>2015</v>
      </c>
      <c r="R383" s="117">
        <v>1400</v>
      </c>
      <c r="S383" s="118">
        <v>6558195</v>
      </c>
      <c r="T383" s="118">
        <f t="shared" si="11"/>
        <v>6558.1949999999997</v>
      </c>
    </row>
    <row r="384" spans="1:20" x14ac:dyDescent="0.3">
      <c r="A384" s="227">
        <v>72</v>
      </c>
      <c r="B384" s="207" t="s">
        <v>51</v>
      </c>
      <c r="C384" s="207">
        <v>226530</v>
      </c>
      <c r="D384" s="207" t="s">
        <v>847</v>
      </c>
      <c r="E384" s="207">
        <v>69</v>
      </c>
      <c r="F384" s="207" t="s">
        <v>40</v>
      </c>
      <c r="G384" s="207" t="s">
        <v>446</v>
      </c>
      <c r="H384" s="207" t="s">
        <v>483</v>
      </c>
      <c r="I384" s="207" t="s">
        <v>484</v>
      </c>
      <c r="J384" s="207">
        <v>2015</v>
      </c>
      <c r="K384" s="234">
        <v>10</v>
      </c>
      <c r="L384" s="239">
        <v>10</v>
      </c>
      <c r="M384" s="242">
        <v>19.600000000000001</v>
      </c>
      <c r="N384" s="242">
        <v>19.600000000000001</v>
      </c>
      <c r="O384" s="242">
        <v>0</v>
      </c>
      <c r="P384" s="207" t="s">
        <v>38</v>
      </c>
      <c r="Q384" s="207">
        <v>2015</v>
      </c>
      <c r="R384" s="117">
        <v>500</v>
      </c>
      <c r="S384" s="118">
        <v>451386</v>
      </c>
      <c r="T384" s="118">
        <f t="shared" si="11"/>
        <v>451.38600000000002</v>
      </c>
    </row>
    <row r="385" spans="1:20" x14ac:dyDescent="0.3">
      <c r="A385" s="227">
        <v>90</v>
      </c>
      <c r="B385" s="207" t="s">
        <v>110</v>
      </c>
      <c r="C385" s="207">
        <v>703100</v>
      </c>
      <c r="D385" s="207" t="s">
        <v>647</v>
      </c>
      <c r="E385" s="207">
        <v>86</v>
      </c>
      <c r="F385" s="207" t="s">
        <v>89</v>
      </c>
      <c r="G385" s="207" t="s">
        <v>446</v>
      </c>
      <c r="H385" s="207" t="s">
        <v>483</v>
      </c>
      <c r="I385" s="207" t="s">
        <v>484</v>
      </c>
      <c r="J385" s="207">
        <v>2009</v>
      </c>
      <c r="K385" s="234">
        <v>8</v>
      </c>
      <c r="L385" s="239">
        <v>8</v>
      </c>
      <c r="M385" s="242">
        <v>23</v>
      </c>
      <c r="N385" s="242">
        <v>23</v>
      </c>
      <c r="O385" s="242">
        <v>0</v>
      </c>
      <c r="P385" s="207" t="s">
        <v>38</v>
      </c>
      <c r="Q385" s="207">
        <v>2015</v>
      </c>
      <c r="R385" s="117">
        <v>650</v>
      </c>
      <c r="S385" s="118">
        <v>1101316</v>
      </c>
      <c r="T385" s="118">
        <f t="shared" si="11"/>
        <v>1101.316</v>
      </c>
    </row>
    <row r="386" spans="1:20" x14ac:dyDescent="0.3">
      <c r="A386" s="227">
        <v>91</v>
      </c>
      <c r="B386" s="207" t="s">
        <v>112</v>
      </c>
      <c r="C386" s="207">
        <v>703110</v>
      </c>
      <c r="D386" s="207" t="s">
        <v>647</v>
      </c>
      <c r="E386" s="207">
        <v>86</v>
      </c>
      <c r="F386" s="207" t="s">
        <v>89</v>
      </c>
      <c r="G386" s="207" t="s">
        <v>446</v>
      </c>
      <c r="H386" s="207" t="s">
        <v>483</v>
      </c>
      <c r="I386" s="207" t="s">
        <v>484</v>
      </c>
      <c r="J386" s="207">
        <v>2009</v>
      </c>
      <c r="K386" s="234">
        <v>8</v>
      </c>
      <c r="L386" s="239">
        <v>8</v>
      </c>
      <c r="M386" s="242">
        <v>29</v>
      </c>
      <c r="N386" s="242">
        <v>29</v>
      </c>
      <c r="O386" s="242">
        <v>0</v>
      </c>
      <c r="P386" s="207" t="s">
        <v>38</v>
      </c>
      <c r="Q386" s="207">
        <v>2015</v>
      </c>
      <c r="R386" s="117">
        <v>315</v>
      </c>
      <c r="S386" s="118">
        <v>344227</v>
      </c>
      <c r="T386" s="118">
        <f t="shared" si="11"/>
        <v>344.22699999999998</v>
      </c>
    </row>
    <row r="387" spans="1:20" x14ac:dyDescent="0.3">
      <c r="A387" s="227">
        <v>93</v>
      </c>
      <c r="B387" s="207" t="s">
        <v>109</v>
      </c>
      <c r="C387" s="207">
        <v>703420</v>
      </c>
      <c r="D387" s="207" t="s">
        <v>647</v>
      </c>
      <c r="E387" s="207">
        <v>86</v>
      </c>
      <c r="F387" s="207" t="s">
        <v>89</v>
      </c>
      <c r="G387" s="207" t="s">
        <v>446</v>
      </c>
      <c r="H387" s="207" t="s">
        <v>483</v>
      </c>
      <c r="I387" s="207" t="s">
        <v>484</v>
      </c>
      <c r="J387" s="207">
        <v>2009</v>
      </c>
      <c r="K387" s="234">
        <v>16</v>
      </c>
      <c r="L387" s="239">
        <v>16</v>
      </c>
      <c r="M387" s="242">
        <v>23.7</v>
      </c>
      <c r="N387" s="242">
        <v>23.7</v>
      </c>
      <c r="O387" s="242">
        <v>0</v>
      </c>
      <c r="P387" s="207" t="s">
        <v>38</v>
      </c>
      <c r="Q387" s="207">
        <v>2015</v>
      </c>
      <c r="R387" s="117">
        <v>100</v>
      </c>
      <c r="S387" s="118">
        <v>123292</v>
      </c>
      <c r="T387" s="118">
        <f t="shared" si="11"/>
        <v>123.292</v>
      </c>
    </row>
    <row r="388" spans="1:20" x14ac:dyDescent="0.3">
      <c r="A388" s="227">
        <v>94</v>
      </c>
      <c r="B388" s="207" t="s">
        <v>104</v>
      </c>
      <c r="C388" s="207">
        <v>722150</v>
      </c>
      <c r="D388" s="207" t="s">
        <v>647</v>
      </c>
      <c r="E388" s="207">
        <v>86</v>
      </c>
      <c r="F388" s="207" t="s">
        <v>89</v>
      </c>
      <c r="G388" s="207" t="s">
        <v>446</v>
      </c>
      <c r="H388" s="207" t="s">
        <v>483</v>
      </c>
      <c r="I388" s="207" t="s">
        <v>484</v>
      </c>
      <c r="J388" s="207">
        <v>2009</v>
      </c>
      <c r="K388" s="234">
        <v>8</v>
      </c>
      <c r="L388" s="239">
        <v>8</v>
      </c>
      <c r="M388" s="242">
        <v>6</v>
      </c>
      <c r="N388" s="242">
        <v>6</v>
      </c>
      <c r="O388" s="242">
        <v>0</v>
      </c>
      <c r="P388" s="207" t="s">
        <v>38</v>
      </c>
      <c r="Q388" s="207">
        <v>2015</v>
      </c>
      <c r="R388" s="117">
        <v>200</v>
      </c>
      <c r="S388" s="118">
        <v>72068</v>
      </c>
      <c r="T388" s="118">
        <f t="shared" si="11"/>
        <v>72.067999999999998</v>
      </c>
    </row>
    <row r="389" spans="1:20" x14ac:dyDescent="0.3">
      <c r="A389" s="227">
        <v>97</v>
      </c>
      <c r="B389" s="207" t="s">
        <v>105</v>
      </c>
      <c r="C389" s="207">
        <v>795141</v>
      </c>
      <c r="D389" s="207" t="s">
        <v>88</v>
      </c>
      <c r="E389" s="207">
        <v>97</v>
      </c>
      <c r="F389" s="207" t="s">
        <v>89</v>
      </c>
      <c r="G389" s="207" t="s">
        <v>35</v>
      </c>
      <c r="H389" s="207" t="s">
        <v>483</v>
      </c>
      <c r="I389" s="207" t="s">
        <v>484</v>
      </c>
      <c r="J389" s="207">
        <v>2008</v>
      </c>
      <c r="K389" s="234">
        <v>6.8</v>
      </c>
      <c r="L389" s="239">
        <v>6.8</v>
      </c>
      <c r="M389" s="242">
        <v>10.5</v>
      </c>
      <c r="N389" s="242">
        <v>0</v>
      </c>
      <c r="O389" s="242">
        <v>10.5</v>
      </c>
      <c r="P389" s="207" t="s">
        <v>38</v>
      </c>
      <c r="Q389" s="207">
        <v>2015</v>
      </c>
      <c r="R389" s="117">
        <v>12</v>
      </c>
      <c r="S389" s="118">
        <v>87347</v>
      </c>
      <c r="T389" s="118">
        <f t="shared" si="11"/>
        <v>87.346999999999994</v>
      </c>
    </row>
    <row r="390" spans="1:20" x14ac:dyDescent="0.3">
      <c r="A390" s="227">
        <v>98</v>
      </c>
      <c r="B390" s="207" t="s">
        <v>90</v>
      </c>
      <c r="C390" s="207">
        <v>797750</v>
      </c>
      <c r="D390" s="207" t="s">
        <v>88</v>
      </c>
      <c r="E390" s="207">
        <v>97</v>
      </c>
      <c r="F390" s="207" t="s">
        <v>89</v>
      </c>
      <c r="G390" s="207" t="s">
        <v>35</v>
      </c>
      <c r="H390" s="207" t="s">
        <v>483</v>
      </c>
      <c r="I390" s="207" t="s">
        <v>484</v>
      </c>
      <c r="J390" s="207">
        <v>2015</v>
      </c>
      <c r="K390" s="234">
        <v>5</v>
      </c>
      <c r="L390" s="239">
        <v>5</v>
      </c>
      <c r="M390" s="242">
        <v>18.8</v>
      </c>
      <c r="N390" s="242">
        <v>12.69</v>
      </c>
      <c r="O390" s="242">
        <v>6.11</v>
      </c>
      <c r="P390" s="207" t="s">
        <v>38</v>
      </c>
      <c r="Q390" s="207">
        <v>2015</v>
      </c>
      <c r="R390" s="117">
        <v>128</v>
      </c>
      <c r="S390" s="118">
        <v>177618</v>
      </c>
      <c r="T390" s="118">
        <f t="shared" si="11"/>
        <v>177.61799999999999</v>
      </c>
    </row>
    <row r="391" spans="1:20" x14ac:dyDescent="0.3">
      <c r="A391" s="227">
        <v>99</v>
      </c>
      <c r="B391" s="207" t="s">
        <v>85</v>
      </c>
      <c r="C391" s="207">
        <v>804670</v>
      </c>
      <c r="D391" s="207" t="s">
        <v>84</v>
      </c>
      <c r="E391" s="207">
        <v>93</v>
      </c>
      <c r="F391" s="207" t="s">
        <v>33</v>
      </c>
      <c r="G391" s="207" t="s">
        <v>446</v>
      </c>
      <c r="H391" s="207" t="s">
        <v>483</v>
      </c>
      <c r="I391" s="207" t="s">
        <v>484</v>
      </c>
      <c r="J391" s="207">
        <v>2015</v>
      </c>
      <c r="K391" s="234">
        <v>346.5</v>
      </c>
      <c r="L391" s="239">
        <v>346.5</v>
      </c>
      <c r="M391" s="242">
        <v>561.33000000000004</v>
      </c>
      <c r="N391" s="242">
        <v>561.33000000000004</v>
      </c>
      <c r="O391" s="242">
        <v>0</v>
      </c>
      <c r="P391" s="207" t="s">
        <v>38</v>
      </c>
      <c r="Q391" s="207">
        <v>2015</v>
      </c>
      <c r="R391" s="117">
        <v>600</v>
      </c>
      <c r="S391" s="118">
        <v>1023581</v>
      </c>
      <c r="T391" s="118">
        <f t="shared" si="11"/>
        <v>1023.581</v>
      </c>
    </row>
    <row r="392" spans="1:20" x14ac:dyDescent="0.3">
      <c r="A392" s="227">
        <v>100</v>
      </c>
      <c r="B392" s="207" t="s">
        <v>86</v>
      </c>
      <c r="C392" s="207">
        <v>815800</v>
      </c>
      <c r="D392" s="207" t="s">
        <v>84</v>
      </c>
      <c r="E392" s="207">
        <v>93</v>
      </c>
      <c r="F392" s="207" t="s">
        <v>33</v>
      </c>
      <c r="G392" s="207" t="s">
        <v>79</v>
      </c>
      <c r="H392" s="207" t="s">
        <v>483</v>
      </c>
      <c r="I392" s="207" t="s">
        <v>484</v>
      </c>
      <c r="J392" s="207">
        <v>2015</v>
      </c>
      <c r="K392" s="234">
        <v>60</v>
      </c>
      <c r="L392" s="239">
        <v>60</v>
      </c>
      <c r="M392" s="242">
        <v>95.7</v>
      </c>
      <c r="N392" s="242">
        <v>95.7</v>
      </c>
      <c r="O392" s="242">
        <v>0</v>
      </c>
      <c r="P392" s="207" t="s">
        <v>38</v>
      </c>
      <c r="Q392" s="207">
        <v>2015</v>
      </c>
      <c r="R392" s="117">
        <v>100</v>
      </c>
      <c r="S392" s="118">
        <v>391241</v>
      </c>
      <c r="T392" s="118">
        <f t="shared" si="11"/>
        <v>391.24099999999999</v>
      </c>
    </row>
    <row r="393" spans="1:20" x14ac:dyDescent="0.3">
      <c r="A393" s="227">
        <v>101</v>
      </c>
      <c r="B393" s="207" t="s">
        <v>87</v>
      </c>
      <c r="C393" s="207">
        <v>834700</v>
      </c>
      <c r="D393" s="207" t="s">
        <v>84</v>
      </c>
      <c r="E393" s="207">
        <v>93</v>
      </c>
      <c r="F393" s="207" t="s">
        <v>33</v>
      </c>
      <c r="G393" s="207" t="s">
        <v>79</v>
      </c>
      <c r="H393" s="207" t="s">
        <v>483</v>
      </c>
      <c r="I393" s="207" t="s">
        <v>484</v>
      </c>
      <c r="J393" s="207">
        <v>2015</v>
      </c>
      <c r="K393" s="234">
        <v>110</v>
      </c>
      <c r="L393" s="239">
        <v>110</v>
      </c>
      <c r="M393" s="242">
        <v>173.36</v>
      </c>
      <c r="N393" s="242">
        <v>173.36</v>
      </c>
      <c r="O393" s="242">
        <v>0</v>
      </c>
      <c r="P393" s="207" t="s">
        <v>38</v>
      </c>
      <c r="Q393" s="207">
        <v>2015</v>
      </c>
      <c r="R393" s="117">
        <v>350</v>
      </c>
      <c r="S393" s="118">
        <v>618217</v>
      </c>
      <c r="T393" s="118">
        <f t="shared" si="11"/>
        <v>618.21699999999998</v>
      </c>
    </row>
    <row r="394" spans="1:20" x14ac:dyDescent="0.3">
      <c r="A394" s="227">
        <v>102</v>
      </c>
      <c r="B394" s="207" t="s">
        <v>108</v>
      </c>
      <c r="C394" s="207">
        <v>838370</v>
      </c>
      <c r="D394" s="207" t="s">
        <v>84</v>
      </c>
      <c r="E394" s="207">
        <v>93</v>
      </c>
      <c r="F394" s="207" t="s">
        <v>33</v>
      </c>
      <c r="G394" s="207" t="s">
        <v>50</v>
      </c>
      <c r="H394" s="207" t="s">
        <v>483</v>
      </c>
      <c r="I394" s="207" t="s">
        <v>484</v>
      </c>
      <c r="J394" s="207">
        <v>2013</v>
      </c>
      <c r="K394" s="234">
        <v>13</v>
      </c>
      <c r="L394" s="239">
        <v>13</v>
      </c>
      <c r="M394" s="242">
        <v>21.19</v>
      </c>
      <c r="N394" s="242">
        <v>21.19</v>
      </c>
      <c r="O394" s="242">
        <v>0</v>
      </c>
      <c r="P394" s="207" t="s">
        <v>38</v>
      </c>
      <c r="Q394" s="207">
        <v>2015</v>
      </c>
      <c r="R394" s="117">
        <v>30</v>
      </c>
      <c r="S394" s="118">
        <v>25515</v>
      </c>
      <c r="T394" s="118">
        <f t="shared" si="11"/>
        <v>25.515000000000001</v>
      </c>
    </row>
    <row r="395" spans="1:20" x14ac:dyDescent="0.3">
      <c r="A395" s="227">
        <v>103</v>
      </c>
      <c r="B395" s="207" t="s">
        <v>111</v>
      </c>
      <c r="C395" s="207">
        <v>844840</v>
      </c>
      <c r="D395" s="207" t="s">
        <v>76</v>
      </c>
      <c r="E395" s="207">
        <v>87</v>
      </c>
      <c r="F395" s="207" t="s">
        <v>33</v>
      </c>
      <c r="G395" s="207" t="s">
        <v>446</v>
      </c>
      <c r="H395" s="207" t="s">
        <v>483</v>
      </c>
      <c r="I395" s="207" t="s">
        <v>484</v>
      </c>
      <c r="J395" s="207">
        <v>2014</v>
      </c>
      <c r="K395" s="234">
        <v>15</v>
      </c>
      <c r="L395" s="239">
        <v>15</v>
      </c>
      <c r="M395" s="242">
        <v>24.45</v>
      </c>
      <c r="N395" s="242">
        <v>24.45</v>
      </c>
      <c r="O395" s="242">
        <v>0</v>
      </c>
      <c r="P395" s="207" t="s">
        <v>38</v>
      </c>
      <c r="Q395" s="207">
        <v>2015</v>
      </c>
      <c r="R395" s="117">
        <v>35</v>
      </c>
      <c r="S395" s="118">
        <v>15849</v>
      </c>
      <c r="T395" s="118">
        <f t="shared" si="11"/>
        <v>15.849</v>
      </c>
    </row>
    <row r="396" spans="1:20" x14ac:dyDescent="0.3">
      <c r="A396" s="227">
        <v>104</v>
      </c>
      <c r="B396" s="207" t="s">
        <v>77</v>
      </c>
      <c r="C396" s="207">
        <v>844850</v>
      </c>
      <c r="D396" s="207" t="s">
        <v>76</v>
      </c>
      <c r="E396" s="207">
        <v>87</v>
      </c>
      <c r="F396" s="207" t="s">
        <v>33</v>
      </c>
      <c r="G396" s="207" t="s">
        <v>446</v>
      </c>
      <c r="H396" s="207" t="s">
        <v>483</v>
      </c>
      <c r="I396" s="207" t="s">
        <v>484</v>
      </c>
      <c r="J396" s="207">
        <v>2015</v>
      </c>
      <c r="K396" s="234">
        <v>45</v>
      </c>
      <c r="L396" s="239">
        <v>45</v>
      </c>
      <c r="M396" s="242">
        <v>71.55</v>
      </c>
      <c r="N396" s="242">
        <v>71.55</v>
      </c>
      <c r="O396" s="242">
        <v>0</v>
      </c>
      <c r="P396" s="207" t="s">
        <v>38</v>
      </c>
      <c r="Q396" s="207">
        <v>2015</v>
      </c>
      <c r="R396" s="117">
        <v>225</v>
      </c>
      <c r="S396" s="118">
        <v>97012</v>
      </c>
      <c r="T396" s="118">
        <f t="shared" si="11"/>
        <v>97.012</v>
      </c>
    </row>
    <row r="397" spans="1:20" x14ac:dyDescent="0.3">
      <c r="A397" s="227">
        <v>106</v>
      </c>
      <c r="B397" s="207" t="s">
        <v>78</v>
      </c>
      <c r="C397" s="207">
        <v>852005</v>
      </c>
      <c r="D397" s="207" t="s">
        <v>76</v>
      </c>
      <c r="E397" s="207">
        <v>87</v>
      </c>
      <c r="F397" s="207" t="s">
        <v>33</v>
      </c>
      <c r="G397" s="207" t="s">
        <v>79</v>
      </c>
      <c r="H397" s="207" t="s">
        <v>483</v>
      </c>
      <c r="I397" s="207" t="s">
        <v>484</v>
      </c>
      <c r="J397" s="207">
        <v>2015</v>
      </c>
      <c r="K397" s="234">
        <v>182</v>
      </c>
      <c r="L397" s="239">
        <v>182</v>
      </c>
      <c r="M397" s="242">
        <v>288.47000000000003</v>
      </c>
      <c r="N397" s="242">
        <v>288.47000000000003</v>
      </c>
      <c r="O397" s="242">
        <v>0</v>
      </c>
      <c r="P397" s="207" t="s">
        <v>38</v>
      </c>
      <c r="Q397" s="207">
        <v>2015</v>
      </c>
      <c r="R397" s="117">
        <v>400</v>
      </c>
      <c r="S397" s="118">
        <v>517044</v>
      </c>
      <c r="T397" s="118">
        <f t="shared" si="11"/>
        <v>517.04399999999998</v>
      </c>
    </row>
    <row r="398" spans="1:20" x14ac:dyDescent="0.3">
      <c r="A398" s="227">
        <v>107</v>
      </c>
      <c r="B398" s="207" t="s">
        <v>81</v>
      </c>
      <c r="C398" s="207">
        <v>852180</v>
      </c>
      <c r="D398" s="207" t="s">
        <v>76</v>
      </c>
      <c r="E398" s="207">
        <v>87</v>
      </c>
      <c r="F398" s="207" t="s">
        <v>33</v>
      </c>
      <c r="G398" s="207" t="s">
        <v>35</v>
      </c>
      <c r="H398" s="207" t="s">
        <v>483</v>
      </c>
      <c r="I398" s="207" t="s">
        <v>484</v>
      </c>
      <c r="J398" s="207">
        <v>2014</v>
      </c>
      <c r="K398" s="234">
        <v>12</v>
      </c>
      <c r="L398" s="239">
        <v>12</v>
      </c>
      <c r="M398" s="242">
        <v>19.559999999999999</v>
      </c>
      <c r="N398" s="242">
        <v>19.559999999999999</v>
      </c>
      <c r="O398" s="242">
        <v>0</v>
      </c>
      <c r="P398" s="207" t="s">
        <v>38</v>
      </c>
      <c r="Q398" s="207">
        <v>2015</v>
      </c>
      <c r="R398" s="117">
        <v>63</v>
      </c>
      <c r="S398" s="118">
        <v>28888</v>
      </c>
      <c r="T398" s="118">
        <f t="shared" si="11"/>
        <v>28.888000000000002</v>
      </c>
    </row>
    <row r="399" spans="1:20" x14ac:dyDescent="0.3">
      <c r="A399" s="227">
        <v>108</v>
      </c>
      <c r="B399" s="207" t="s">
        <v>81</v>
      </c>
      <c r="C399" s="207">
        <v>852235</v>
      </c>
      <c r="D399" s="207" t="s">
        <v>76</v>
      </c>
      <c r="E399" s="207">
        <v>87</v>
      </c>
      <c r="F399" s="207" t="s">
        <v>33</v>
      </c>
      <c r="G399" s="207" t="s">
        <v>35</v>
      </c>
      <c r="H399" s="207" t="s">
        <v>483</v>
      </c>
      <c r="I399" s="207" t="s">
        <v>484</v>
      </c>
      <c r="J399" s="207">
        <v>2014</v>
      </c>
      <c r="K399" s="234">
        <v>12</v>
      </c>
      <c r="L399" s="239">
        <v>12</v>
      </c>
      <c r="M399" s="242">
        <v>18.5</v>
      </c>
      <c r="N399" s="242">
        <v>18.5</v>
      </c>
      <c r="O399" s="242">
        <v>0</v>
      </c>
      <c r="P399" s="207" t="s">
        <v>38</v>
      </c>
      <c r="Q399" s="207">
        <v>2015</v>
      </c>
      <c r="R399" s="117">
        <v>150</v>
      </c>
      <c r="S399" s="118">
        <v>67039</v>
      </c>
      <c r="T399" s="118">
        <f t="shared" si="11"/>
        <v>67.039000000000001</v>
      </c>
    </row>
    <row r="400" spans="1:20" x14ac:dyDescent="0.3">
      <c r="A400" s="227">
        <v>110</v>
      </c>
      <c r="B400" s="207" t="s">
        <v>120</v>
      </c>
      <c r="C400" s="207">
        <v>864250</v>
      </c>
      <c r="D400" s="207" t="s">
        <v>80</v>
      </c>
      <c r="E400" s="207">
        <v>91</v>
      </c>
      <c r="F400" s="207" t="s">
        <v>33</v>
      </c>
      <c r="G400" s="207" t="s">
        <v>35</v>
      </c>
      <c r="H400" s="207" t="s">
        <v>483</v>
      </c>
      <c r="I400" s="207" t="s">
        <v>484</v>
      </c>
      <c r="J400" s="207">
        <v>2014</v>
      </c>
      <c r="K400" s="234">
        <v>153</v>
      </c>
      <c r="L400" s="239">
        <v>153</v>
      </c>
      <c r="M400" s="242">
        <v>249.39</v>
      </c>
      <c r="N400" s="242">
        <v>249.39</v>
      </c>
      <c r="O400" s="242">
        <v>0</v>
      </c>
      <c r="P400" s="207" t="s">
        <v>38</v>
      </c>
      <c r="Q400" s="207">
        <v>2015</v>
      </c>
      <c r="R400" s="117">
        <v>150</v>
      </c>
      <c r="S400" s="118">
        <v>229736</v>
      </c>
      <c r="T400" s="118">
        <f t="shared" si="11"/>
        <v>229.73599999999999</v>
      </c>
    </row>
    <row r="401" spans="1:20" x14ac:dyDescent="0.3">
      <c r="A401" s="227">
        <v>111</v>
      </c>
      <c r="B401" s="207" t="s">
        <v>119</v>
      </c>
      <c r="C401" s="207">
        <v>864560</v>
      </c>
      <c r="D401" s="207" t="s">
        <v>80</v>
      </c>
      <c r="E401" s="207">
        <v>91</v>
      </c>
      <c r="F401" s="207" t="s">
        <v>33</v>
      </c>
      <c r="G401" s="207" t="s">
        <v>35</v>
      </c>
      <c r="H401" s="207" t="s">
        <v>483</v>
      </c>
      <c r="I401" s="207" t="s">
        <v>484</v>
      </c>
      <c r="J401" s="207">
        <v>2012</v>
      </c>
      <c r="K401" s="234">
        <v>149</v>
      </c>
      <c r="L401" s="239">
        <v>149</v>
      </c>
      <c r="M401" s="242">
        <v>242.87</v>
      </c>
      <c r="N401" s="242">
        <v>242.87</v>
      </c>
      <c r="O401" s="242">
        <v>0</v>
      </c>
      <c r="P401" s="207" t="s">
        <v>38</v>
      </c>
      <c r="Q401" s="207">
        <v>2015</v>
      </c>
      <c r="R401" s="117">
        <v>150</v>
      </c>
      <c r="S401" s="118">
        <v>277165</v>
      </c>
      <c r="T401" s="118">
        <f t="shared" si="11"/>
        <v>277.16500000000002</v>
      </c>
    </row>
    <row r="402" spans="1:20" x14ac:dyDescent="0.3">
      <c r="A402" s="227">
        <v>112</v>
      </c>
      <c r="B402" s="207" t="s">
        <v>82</v>
      </c>
      <c r="C402" s="207">
        <v>865070</v>
      </c>
      <c r="D402" s="207" t="s">
        <v>80</v>
      </c>
      <c r="E402" s="207">
        <v>91</v>
      </c>
      <c r="F402" s="207" t="s">
        <v>33</v>
      </c>
      <c r="G402" s="207" t="s">
        <v>59</v>
      </c>
      <c r="H402" s="207" t="s">
        <v>483</v>
      </c>
      <c r="I402" s="207" t="s">
        <v>484</v>
      </c>
      <c r="J402" s="207">
        <v>2015</v>
      </c>
      <c r="K402" s="234">
        <v>25</v>
      </c>
      <c r="L402" s="239">
        <v>25</v>
      </c>
      <c r="M402" s="242">
        <v>39.875</v>
      </c>
      <c r="N402" s="242">
        <v>39.875</v>
      </c>
      <c r="O402" s="242">
        <v>0</v>
      </c>
      <c r="P402" s="207" t="s">
        <v>38</v>
      </c>
      <c r="Q402" s="207">
        <v>2015</v>
      </c>
      <c r="R402" s="117">
        <v>225</v>
      </c>
      <c r="S402" s="118">
        <v>46982</v>
      </c>
      <c r="T402" s="118">
        <f t="shared" si="11"/>
        <v>46.981999999999999</v>
      </c>
    </row>
    <row r="403" spans="1:20" x14ac:dyDescent="0.3">
      <c r="A403" s="227">
        <v>119</v>
      </c>
      <c r="B403" s="207" t="s">
        <v>34</v>
      </c>
      <c r="C403" s="207">
        <v>874380</v>
      </c>
      <c r="D403" s="207" t="s">
        <v>32</v>
      </c>
      <c r="E403" s="207">
        <v>65</v>
      </c>
      <c r="F403" s="207" t="s">
        <v>33</v>
      </c>
      <c r="G403" s="207" t="s">
        <v>35</v>
      </c>
      <c r="H403" s="207" t="s">
        <v>483</v>
      </c>
      <c r="I403" s="207" t="s">
        <v>484</v>
      </c>
      <c r="J403" s="207">
        <v>2015</v>
      </c>
      <c r="K403" s="234">
        <v>25</v>
      </c>
      <c r="L403" s="239">
        <v>25</v>
      </c>
      <c r="M403" s="242">
        <v>27.166666666666668</v>
      </c>
      <c r="N403" s="242">
        <v>27.2</v>
      </c>
      <c r="O403" s="242">
        <v>0</v>
      </c>
      <c r="P403" s="207" t="s">
        <v>38</v>
      </c>
      <c r="Q403" s="207">
        <v>2015</v>
      </c>
      <c r="R403" s="117">
        <v>225</v>
      </c>
      <c r="S403" s="118">
        <v>201046</v>
      </c>
      <c r="T403" s="118">
        <f t="shared" si="11"/>
        <v>201.04599999999999</v>
      </c>
    </row>
    <row r="404" spans="1:20" x14ac:dyDescent="0.3">
      <c r="A404" s="227">
        <v>126</v>
      </c>
      <c r="B404" s="207" t="s">
        <v>117</v>
      </c>
      <c r="C404" s="207">
        <v>948680</v>
      </c>
      <c r="D404" s="207" t="s">
        <v>116</v>
      </c>
      <c r="E404" s="207">
        <v>90</v>
      </c>
      <c r="F404" s="207" t="s">
        <v>92</v>
      </c>
      <c r="G404" s="207" t="s">
        <v>35</v>
      </c>
      <c r="H404" s="207" t="s">
        <v>483</v>
      </c>
      <c r="I404" s="207" t="s">
        <v>484</v>
      </c>
      <c r="J404" s="207">
        <v>2014</v>
      </c>
      <c r="K404" s="234">
        <v>211</v>
      </c>
      <c r="L404" s="239">
        <v>211</v>
      </c>
      <c r="M404" s="242">
        <v>374.8</v>
      </c>
      <c r="N404" s="242">
        <v>345.97</v>
      </c>
      <c r="O404" s="242">
        <v>28.83</v>
      </c>
      <c r="P404" s="207" t="s">
        <v>38</v>
      </c>
      <c r="Q404" s="207">
        <v>2015</v>
      </c>
      <c r="R404" s="117">
        <v>560</v>
      </c>
      <c r="S404" s="118">
        <v>1286754</v>
      </c>
      <c r="T404" s="118">
        <f t="shared" si="11"/>
        <v>1286.7539999999999</v>
      </c>
    </row>
    <row r="405" spans="1:20" x14ac:dyDescent="0.3">
      <c r="A405" s="227">
        <v>128</v>
      </c>
      <c r="B405" s="227" t="s">
        <v>41</v>
      </c>
      <c r="C405" s="227">
        <v>8540</v>
      </c>
      <c r="D405" s="227" t="s">
        <v>39</v>
      </c>
      <c r="E405" s="227">
        <v>60</v>
      </c>
      <c r="F405" s="227" t="s">
        <v>40</v>
      </c>
      <c r="G405" s="227" t="s">
        <v>446</v>
      </c>
      <c r="H405" s="227" t="s">
        <v>483</v>
      </c>
      <c r="I405" s="227" t="s">
        <v>484</v>
      </c>
      <c r="J405" s="227">
        <v>2015</v>
      </c>
      <c r="K405" s="233">
        <v>37.799999999999997</v>
      </c>
      <c r="L405" s="238">
        <v>37.799999999999997</v>
      </c>
      <c r="M405" s="47">
        <v>68.94</v>
      </c>
      <c r="N405" s="243">
        <v>68.94</v>
      </c>
      <c r="O405" s="47">
        <v>0</v>
      </c>
      <c r="P405" s="227" t="s">
        <v>38</v>
      </c>
      <c r="Q405" s="227">
        <v>2016</v>
      </c>
      <c r="R405" s="117">
        <v>200</v>
      </c>
      <c r="S405" s="118">
        <v>56322</v>
      </c>
      <c r="T405" s="118">
        <f t="shared" si="11"/>
        <v>56.322000000000003</v>
      </c>
    </row>
    <row r="406" spans="1:20" x14ac:dyDescent="0.3">
      <c r="A406" s="227">
        <v>131</v>
      </c>
      <c r="B406" s="227" t="s">
        <v>47</v>
      </c>
      <c r="C406" s="227">
        <v>26310</v>
      </c>
      <c r="D406" s="227" t="s">
        <v>39</v>
      </c>
      <c r="E406" s="227">
        <v>60</v>
      </c>
      <c r="F406" s="227" t="s">
        <v>40</v>
      </c>
      <c r="G406" s="227" t="s">
        <v>35</v>
      </c>
      <c r="H406" s="227" t="s">
        <v>483</v>
      </c>
      <c r="I406" s="227" t="s">
        <v>484</v>
      </c>
      <c r="J406" s="227">
        <v>2015</v>
      </c>
      <c r="K406" s="233">
        <v>10.4</v>
      </c>
      <c r="L406" s="238">
        <v>10.4</v>
      </c>
      <c r="M406" s="47">
        <v>18.9696</v>
      </c>
      <c r="N406" s="243">
        <v>18.9696</v>
      </c>
      <c r="O406" s="47">
        <v>0</v>
      </c>
      <c r="P406" s="227" t="s">
        <v>38</v>
      </c>
      <c r="Q406" s="227">
        <v>2016</v>
      </c>
      <c r="R406" s="117">
        <v>315</v>
      </c>
      <c r="S406" s="118">
        <v>156276</v>
      </c>
      <c r="T406" s="118">
        <f t="shared" si="11"/>
        <v>156.27600000000001</v>
      </c>
    </row>
    <row r="407" spans="1:20" x14ac:dyDescent="0.3">
      <c r="A407" s="227">
        <v>132</v>
      </c>
      <c r="B407" s="227" t="s">
        <v>107</v>
      </c>
      <c r="C407" s="227">
        <v>50650</v>
      </c>
      <c r="D407" s="227" t="s">
        <v>106</v>
      </c>
      <c r="E407" s="227">
        <v>62</v>
      </c>
      <c r="F407" s="227" t="s">
        <v>40</v>
      </c>
      <c r="G407" s="227" t="s">
        <v>98</v>
      </c>
      <c r="H407" s="227" t="s">
        <v>483</v>
      </c>
      <c r="I407" s="227" t="s">
        <v>484</v>
      </c>
      <c r="J407" s="227">
        <v>2009</v>
      </c>
      <c r="K407" s="233">
        <v>12</v>
      </c>
      <c r="L407" s="238">
        <v>12</v>
      </c>
      <c r="M407" s="47">
        <v>23.76</v>
      </c>
      <c r="N407" s="243">
        <v>23.76</v>
      </c>
      <c r="O407" s="47">
        <v>0</v>
      </c>
      <c r="P407" s="227" t="s">
        <v>38</v>
      </c>
      <c r="Q407" s="227">
        <v>2016</v>
      </c>
      <c r="R407" s="117">
        <v>300</v>
      </c>
      <c r="S407" s="118">
        <v>316120</v>
      </c>
      <c r="T407" s="118">
        <f t="shared" si="11"/>
        <v>316.12</v>
      </c>
    </row>
    <row r="408" spans="1:20" x14ac:dyDescent="0.3">
      <c r="A408" s="227">
        <v>135</v>
      </c>
      <c r="B408" s="227" t="s">
        <v>49</v>
      </c>
      <c r="C408" s="227">
        <v>215075</v>
      </c>
      <c r="D408" s="227" t="s">
        <v>846</v>
      </c>
      <c r="E408" s="227">
        <v>69</v>
      </c>
      <c r="F408" s="227" t="s">
        <v>40</v>
      </c>
      <c r="G408" s="227" t="s">
        <v>50</v>
      </c>
      <c r="H408" s="227" t="s">
        <v>483</v>
      </c>
      <c r="I408" s="227" t="s">
        <v>484</v>
      </c>
      <c r="J408" s="227">
        <v>2015</v>
      </c>
      <c r="K408" s="233">
        <v>600</v>
      </c>
      <c r="L408" s="238">
        <v>600</v>
      </c>
      <c r="M408" s="47">
        <v>1094.3999999999999</v>
      </c>
      <c r="N408" s="243">
        <v>1094.3999999999999</v>
      </c>
      <c r="O408" s="47">
        <v>0</v>
      </c>
      <c r="P408" s="227" t="s">
        <v>38</v>
      </c>
      <c r="Q408" s="227">
        <v>2016</v>
      </c>
      <c r="R408" s="117">
        <v>1400</v>
      </c>
      <c r="S408" s="118">
        <v>5267121</v>
      </c>
      <c r="T408" s="118">
        <f t="shared" si="11"/>
        <v>5267.1210000000001</v>
      </c>
    </row>
    <row r="409" spans="1:20" x14ac:dyDescent="0.3">
      <c r="A409" s="227">
        <v>136</v>
      </c>
      <c r="B409" s="227" t="s">
        <v>51</v>
      </c>
      <c r="C409" s="227">
        <v>226530</v>
      </c>
      <c r="D409" s="227" t="s">
        <v>846</v>
      </c>
      <c r="E409" s="227">
        <v>69</v>
      </c>
      <c r="F409" s="227" t="s">
        <v>40</v>
      </c>
      <c r="G409" s="227" t="s">
        <v>446</v>
      </c>
      <c r="H409" s="227" t="s">
        <v>483</v>
      </c>
      <c r="I409" s="227" t="s">
        <v>484</v>
      </c>
      <c r="J409" s="227">
        <v>2015</v>
      </c>
      <c r="K409" s="233">
        <v>10</v>
      </c>
      <c r="L409" s="238">
        <v>10</v>
      </c>
      <c r="M409" s="47">
        <v>23.52</v>
      </c>
      <c r="N409" s="243">
        <v>23.52</v>
      </c>
      <c r="O409" s="47">
        <v>0</v>
      </c>
      <c r="P409" s="227" t="s">
        <v>38</v>
      </c>
      <c r="Q409" s="227">
        <v>2016</v>
      </c>
      <c r="R409" s="117">
        <v>500</v>
      </c>
      <c r="S409" s="118">
        <v>445224</v>
      </c>
      <c r="T409" s="118">
        <f t="shared" si="11"/>
        <v>445.22399999999999</v>
      </c>
    </row>
    <row r="410" spans="1:20" x14ac:dyDescent="0.3">
      <c r="A410" s="227">
        <v>154</v>
      </c>
      <c r="B410" s="227" t="s">
        <v>110</v>
      </c>
      <c r="C410" s="227">
        <v>703100</v>
      </c>
      <c r="D410" s="227" t="s">
        <v>647</v>
      </c>
      <c r="E410" s="227">
        <v>86</v>
      </c>
      <c r="F410" s="227" t="s">
        <v>89</v>
      </c>
      <c r="G410" s="227" t="s">
        <v>446</v>
      </c>
      <c r="H410" s="227" t="s">
        <v>483</v>
      </c>
      <c r="I410" s="227" t="s">
        <v>484</v>
      </c>
      <c r="J410" s="227">
        <v>2009</v>
      </c>
      <c r="K410" s="233">
        <v>8</v>
      </c>
      <c r="L410" s="238">
        <v>8</v>
      </c>
      <c r="M410" s="47">
        <v>27.599999999999998</v>
      </c>
      <c r="N410" s="243">
        <v>27.599999999999998</v>
      </c>
      <c r="O410" s="47">
        <v>0</v>
      </c>
      <c r="P410" s="227" t="s">
        <v>38</v>
      </c>
      <c r="Q410" s="227">
        <v>2016</v>
      </c>
      <c r="R410" s="117">
        <v>650</v>
      </c>
      <c r="S410" s="118">
        <v>1069624</v>
      </c>
      <c r="T410" s="118">
        <f t="shared" si="11"/>
        <v>1069.624</v>
      </c>
    </row>
    <row r="411" spans="1:20" x14ac:dyDescent="0.3">
      <c r="A411" s="227">
        <v>155</v>
      </c>
      <c r="B411" s="227" t="s">
        <v>112</v>
      </c>
      <c r="C411" s="227">
        <v>703110</v>
      </c>
      <c r="D411" s="227" t="s">
        <v>647</v>
      </c>
      <c r="E411" s="227">
        <v>86</v>
      </c>
      <c r="F411" s="227" t="s">
        <v>89</v>
      </c>
      <c r="G411" s="227" t="s">
        <v>446</v>
      </c>
      <c r="H411" s="227" t="s">
        <v>483</v>
      </c>
      <c r="I411" s="227" t="s">
        <v>484</v>
      </c>
      <c r="J411" s="227">
        <v>2009</v>
      </c>
      <c r="K411" s="233">
        <v>8</v>
      </c>
      <c r="L411" s="238">
        <v>8</v>
      </c>
      <c r="M411" s="47">
        <v>34.799999999999997</v>
      </c>
      <c r="N411" s="243">
        <v>34.799999999999997</v>
      </c>
      <c r="O411" s="47">
        <v>0</v>
      </c>
      <c r="P411" s="227" t="s">
        <v>38</v>
      </c>
      <c r="Q411" s="227">
        <v>2016</v>
      </c>
      <c r="R411" s="117">
        <v>315</v>
      </c>
      <c r="S411" s="118">
        <v>339462</v>
      </c>
      <c r="T411" s="118">
        <f t="shared" si="11"/>
        <v>339.46199999999999</v>
      </c>
    </row>
    <row r="412" spans="1:20" x14ac:dyDescent="0.3">
      <c r="A412" s="227">
        <v>157</v>
      </c>
      <c r="B412" s="227" t="s">
        <v>109</v>
      </c>
      <c r="C412" s="227">
        <v>703420</v>
      </c>
      <c r="D412" s="227" t="s">
        <v>647</v>
      </c>
      <c r="E412" s="227">
        <v>86</v>
      </c>
      <c r="F412" s="227" t="s">
        <v>89</v>
      </c>
      <c r="G412" s="227" t="s">
        <v>446</v>
      </c>
      <c r="H412" s="227" t="s">
        <v>483</v>
      </c>
      <c r="I412" s="227" t="s">
        <v>484</v>
      </c>
      <c r="J412" s="227">
        <v>2009</v>
      </c>
      <c r="K412" s="233">
        <v>16</v>
      </c>
      <c r="L412" s="238">
        <v>16</v>
      </c>
      <c r="M412" s="47">
        <v>28.439999999999998</v>
      </c>
      <c r="N412" s="243">
        <v>28.439999999999998</v>
      </c>
      <c r="O412" s="47">
        <v>0</v>
      </c>
      <c r="P412" s="227" t="s">
        <v>38</v>
      </c>
      <c r="Q412" s="227">
        <v>2016</v>
      </c>
      <c r="R412" s="117">
        <v>100</v>
      </c>
      <c r="S412" s="118">
        <v>127891</v>
      </c>
      <c r="T412" s="118">
        <f t="shared" si="11"/>
        <v>127.89100000000001</v>
      </c>
    </row>
    <row r="413" spans="1:20" x14ac:dyDescent="0.3">
      <c r="A413" s="227">
        <v>158</v>
      </c>
      <c r="B413" s="227" t="s">
        <v>104</v>
      </c>
      <c r="C413" s="227">
        <v>722150</v>
      </c>
      <c r="D413" s="227" t="s">
        <v>647</v>
      </c>
      <c r="E413" s="227">
        <v>86</v>
      </c>
      <c r="F413" s="227" t="s">
        <v>89</v>
      </c>
      <c r="G413" s="227" t="s">
        <v>446</v>
      </c>
      <c r="H413" s="227" t="s">
        <v>483</v>
      </c>
      <c r="I413" s="227" t="s">
        <v>484</v>
      </c>
      <c r="J413" s="227">
        <v>2009</v>
      </c>
      <c r="K413" s="233">
        <v>8</v>
      </c>
      <c r="L413" s="238">
        <v>8</v>
      </c>
      <c r="M413" s="47">
        <v>7.1999999999999993</v>
      </c>
      <c r="N413" s="243">
        <v>7.1999999999999993</v>
      </c>
      <c r="O413" s="47">
        <v>0</v>
      </c>
      <c r="P413" s="227" t="s">
        <v>38</v>
      </c>
      <c r="Q413" s="227">
        <v>2016</v>
      </c>
      <c r="R413" s="117">
        <v>200</v>
      </c>
      <c r="S413" s="118">
        <v>82040</v>
      </c>
      <c r="T413" s="118">
        <f t="shared" si="11"/>
        <v>82.04</v>
      </c>
    </row>
    <row r="414" spans="1:20" x14ac:dyDescent="0.3">
      <c r="A414" s="227">
        <v>161</v>
      </c>
      <c r="B414" s="227" t="s">
        <v>105</v>
      </c>
      <c r="C414" s="227">
        <v>795141</v>
      </c>
      <c r="D414" s="227" t="s">
        <v>88</v>
      </c>
      <c r="E414" s="227">
        <v>97</v>
      </c>
      <c r="F414" s="227" t="s">
        <v>89</v>
      </c>
      <c r="G414" s="227" t="s">
        <v>35</v>
      </c>
      <c r="H414" s="227" t="s">
        <v>483</v>
      </c>
      <c r="I414" s="227" t="s">
        <v>484</v>
      </c>
      <c r="J414" s="227">
        <v>2008</v>
      </c>
      <c r="K414" s="233">
        <v>6.8</v>
      </c>
      <c r="L414" s="238">
        <v>6.8</v>
      </c>
      <c r="M414" s="47">
        <v>12.6</v>
      </c>
      <c r="N414" s="243">
        <v>12.6</v>
      </c>
      <c r="O414" s="47">
        <v>0</v>
      </c>
      <c r="P414" s="227" t="s">
        <v>38</v>
      </c>
      <c r="Q414" s="227">
        <v>2016</v>
      </c>
      <c r="R414" s="117">
        <v>12</v>
      </c>
      <c r="S414" s="118">
        <v>91719</v>
      </c>
      <c r="T414" s="118">
        <f t="shared" si="11"/>
        <v>91.718999999999994</v>
      </c>
    </row>
    <row r="415" spans="1:20" x14ac:dyDescent="0.3">
      <c r="A415" s="227">
        <v>162</v>
      </c>
      <c r="B415" s="227" t="s">
        <v>90</v>
      </c>
      <c r="C415" s="227">
        <v>797750</v>
      </c>
      <c r="D415" s="227" t="s">
        <v>88</v>
      </c>
      <c r="E415" s="227">
        <v>97</v>
      </c>
      <c r="F415" s="227" t="s">
        <v>89</v>
      </c>
      <c r="G415" s="227" t="s">
        <v>35</v>
      </c>
      <c r="H415" s="227" t="s">
        <v>483</v>
      </c>
      <c r="I415" s="227" t="s">
        <v>484</v>
      </c>
      <c r="J415" s="227">
        <v>2015</v>
      </c>
      <c r="K415" s="233">
        <v>5</v>
      </c>
      <c r="L415" s="238">
        <v>5</v>
      </c>
      <c r="M415" s="47">
        <v>22.56</v>
      </c>
      <c r="N415" s="243">
        <v>22.56</v>
      </c>
      <c r="O415" s="47">
        <v>0</v>
      </c>
      <c r="P415" s="227" t="s">
        <v>38</v>
      </c>
      <c r="Q415" s="227">
        <v>2016</v>
      </c>
      <c r="R415" s="117">
        <v>128</v>
      </c>
      <c r="S415" s="118">
        <v>201684</v>
      </c>
      <c r="T415" s="118">
        <f t="shared" si="11"/>
        <v>201.684</v>
      </c>
    </row>
    <row r="416" spans="1:20" x14ac:dyDescent="0.3">
      <c r="A416" s="227">
        <v>163</v>
      </c>
      <c r="B416" s="227" t="s">
        <v>85</v>
      </c>
      <c r="C416" s="227">
        <v>804670</v>
      </c>
      <c r="D416" s="227" t="s">
        <v>84</v>
      </c>
      <c r="E416" s="227">
        <v>93</v>
      </c>
      <c r="F416" s="227" t="s">
        <v>33</v>
      </c>
      <c r="G416" s="227" t="s">
        <v>446</v>
      </c>
      <c r="H416" s="227" t="s">
        <v>483</v>
      </c>
      <c r="I416" s="227" t="s">
        <v>484</v>
      </c>
      <c r="J416" s="227">
        <v>2015</v>
      </c>
      <c r="K416" s="233">
        <v>346.5</v>
      </c>
      <c r="L416" s="238">
        <v>346.5</v>
      </c>
      <c r="M416" s="47">
        <v>673.596</v>
      </c>
      <c r="N416" s="243">
        <v>673.596</v>
      </c>
      <c r="O416" s="47">
        <v>0</v>
      </c>
      <c r="P416" s="227" t="s">
        <v>38</v>
      </c>
      <c r="Q416" s="227">
        <v>2016</v>
      </c>
      <c r="R416" s="117">
        <v>600</v>
      </c>
      <c r="S416" s="118">
        <v>931370</v>
      </c>
      <c r="T416" s="118">
        <f t="shared" si="11"/>
        <v>931.37</v>
      </c>
    </row>
    <row r="417" spans="1:20" x14ac:dyDescent="0.3">
      <c r="A417" s="227">
        <v>164</v>
      </c>
      <c r="B417" s="227" t="s">
        <v>86</v>
      </c>
      <c r="C417" s="227">
        <v>815800</v>
      </c>
      <c r="D417" s="227" t="s">
        <v>84</v>
      </c>
      <c r="E417" s="227">
        <v>93</v>
      </c>
      <c r="F417" s="227" t="s">
        <v>33</v>
      </c>
      <c r="G417" s="227" t="s">
        <v>79</v>
      </c>
      <c r="H417" s="227" t="s">
        <v>483</v>
      </c>
      <c r="I417" s="227" t="s">
        <v>484</v>
      </c>
      <c r="J417" s="227">
        <v>2015</v>
      </c>
      <c r="K417" s="233">
        <v>60</v>
      </c>
      <c r="L417" s="238">
        <v>60</v>
      </c>
      <c r="M417" s="47">
        <v>114.84</v>
      </c>
      <c r="N417" s="243">
        <v>114.84</v>
      </c>
      <c r="O417" s="47">
        <v>0</v>
      </c>
      <c r="P417" s="227" t="s">
        <v>38</v>
      </c>
      <c r="Q417" s="227">
        <v>2016</v>
      </c>
      <c r="R417" s="117">
        <v>100</v>
      </c>
      <c r="S417" s="118">
        <v>410374</v>
      </c>
      <c r="T417" s="118">
        <f t="shared" si="11"/>
        <v>410.37400000000002</v>
      </c>
    </row>
    <row r="418" spans="1:20" x14ac:dyDescent="0.3">
      <c r="A418" s="227">
        <v>165</v>
      </c>
      <c r="B418" s="227" t="s">
        <v>87</v>
      </c>
      <c r="C418" s="227">
        <v>834700</v>
      </c>
      <c r="D418" s="227" t="s">
        <v>84</v>
      </c>
      <c r="E418" s="227">
        <v>93</v>
      </c>
      <c r="F418" s="227" t="s">
        <v>33</v>
      </c>
      <c r="G418" s="227" t="s">
        <v>79</v>
      </c>
      <c r="H418" s="227" t="s">
        <v>483</v>
      </c>
      <c r="I418" s="227" t="s">
        <v>484</v>
      </c>
      <c r="J418" s="227">
        <v>2015</v>
      </c>
      <c r="K418" s="233">
        <v>110</v>
      </c>
      <c r="L418" s="238">
        <v>110</v>
      </c>
      <c r="M418" s="47">
        <v>208.03200000000001</v>
      </c>
      <c r="N418" s="243">
        <v>208.03200000000001</v>
      </c>
      <c r="O418" s="47">
        <v>0</v>
      </c>
      <c r="P418" s="227" t="s">
        <v>38</v>
      </c>
      <c r="Q418" s="227">
        <v>2016</v>
      </c>
      <c r="R418" s="117">
        <v>250</v>
      </c>
      <c r="S418" s="118">
        <v>473393</v>
      </c>
      <c r="T418" s="118">
        <f t="shared" si="11"/>
        <v>473.39299999999997</v>
      </c>
    </row>
    <row r="419" spans="1:20" x14ac:dyDescent="0.3">
      <c r="A419" s="227">
        <v>166</v>
      </c>
      <c r="B419" s="227" t="s">
        <v>108</v>
      </c>
      <c r="C419" s="227">
        <v>838370</v>
      </c>
      <c r="D419" s="227" t="s">
        <v>84</v>
      </c>
      <c r="E419" s="227">
        <v>93</v>
      </c>
      <c r="F419" s="227" t="s">
        <v>33</v>
      </c>
      <c r="G419" s="227" t="s">
        <v>50</v>
      </c>
      <c r="H419" s="227" t="s">
        <v>483</v>
      </c>
      <c r="I419" s="227" t="s">
        <v>484</v>
      </c>
      <c r="J419" s="227">
        <v>2013</v>
      </c>
      <c r="K419" s="233">
        <v>13</v>
      </c>
      <c r="L419" s="238">
        <v>13</v>
      </c>
      <c r="M419" s="47">
        <v>25.428000000000001</v>
      </c>
      <c r="N419" s="243">
        <v>25.428000000000001</v>
      </c>
      <c r="O419" s="47">
        <v>0</v>
      </c>
      <c r="P419" s="227" t="s">
        <v>38</v>
      </c>
      <c r="Q419" s="227">
        <v>2016</v>
      </c>
      <c r="R419" s="117">
        <v>30</v>
      </c>
      <c r="S419" s="118">
        <v>27116</v>
      </c>
      <c r="T419" s="118">
        <f t="shared" si="11"/>
        <v>27.116</v>
      </c>
    </row>
    <row r="420" spans="1:20" x14ac:dyDescent="0.3">
      <c r="A420" s="227">
        <v>167</v>
      </c>
      <c r="B420" s="227" t="s">
        <v>111</v>
      </c>
      <c r="C420" s="227">
        <v>844840</v>
      </c>
      <c r="D420" s="227" t="s">
        <v>76</v>
      </c>
      <c r="E420" s="227">
        <v>87</v>
      </c>
      <c r="F420" s="227" t="s">
        <v>33</v>
      </c>
      <c r="G420" s="227" t="s">
        <v>446</v>
      </c>
      <c r="H420" s="227" t="s">
        <v>483</v>
      </c>
      <c r="I420" s="227" t="s">
        <v>484</v>
      </c>
      <c r="J420" s="227">
        <v>2014</v>
      </c>
      <c r="K420" s="233">
        <v>15</v>
      </c>
      <c r="L420" s="238">
        <v>15</v>
      </c>
      <c r="M420" s="47">
        <v>29.339999999999996</v>
      </c>
      <c r="N420" s="243">
        <v>29.339999999999996</v>
      </c>
      <c r="O420" s="47">
        <v>0</v>
      </c>
      <c r="P420" s="227" t="s">
        <v>38</v>
      </c>
      <c r="Q420" s="227">
        <v>2016</v>
      </c>
      <c r="R420" s="117">
        <v>35</v>
      </c>
      <c r="S420" s="118">
        <v>15763</v>
      </c>
      <c r="T420" s="118">
        <f t="shared" ref="T420:T483" si="12">+S420/1000</f>
        <v>15.763</v>
      </c>
    </row>
    <row r="421" spans="1:20" x14ac:dyDescent="0.3">
      <c r="A421" s="227">
        <v>168</v>
      </c>
      <c r="B421" s="227" t="s">
        <v>77</v>
      </c>
      <c r="C421" s="227">
        <v>844850</v>
      </c>
      <c r="D421" s="227" t="s">
        <v>76</v>
      </c>
      <c r="E421" s="227">
        <v>87</v>
      </c>
      <c r="F421" s="227" t="s">
        <v>33</v>
      </c>
      <c r="G421" s="227" t="s">
        <v>446</v>
      </c>
      <c r="H421" s="227" t="s">
        <v>483</v>
      </c>
      <c r="I421" s="227" t="s">
        <v>484</v>
      </c>
      <c r="J421" s="227">
        <v>2015</v>
      </c>
      <c r="K421" s="233">
        <v>45</v>
      </c>
      <c r="L421" s="238">
        <v>45</v>
      </c>
      <c r="M421" s="47">
        <v>85.86</v>
      </c>
      <c r="N421" s="243">
        <v>85.86</v>
      </c>
      <c r="O421" s="47">
        <v>0</v>
      </c>
      <c r="P421" s="227" t="s">
        <v>38</v>
      </c>
      <c r="Q421" s="227">
        <v>2016</v>
      </c>
      <c r="R421" s="117">
        <v>225</v>
      </c>
      <c r="S421" s="118">
        <v>96915</v>
      </c>
      <c r="T421" s="118">
        <f t="shared" si="12"/>
        <v>96.915000000000006</v>
      </c>
    </row>
    <row r="422" spans="1:20" x14ac:dyDescent="0.3">
      <c r="A422" s="227">
        <v>170</v>
      </c>
      <c r="B422" s="227" t="s">
        <v>78</v>
      </c>
      <c r="C422" s="227">
        <v>852005</v>
      </c>
      <c r="D422" s="227" t="s">
        <v>76</v>
      </c>
      <c r="E422" s="227">
        <v>87</v>
      </c>
      <c r="F422" s="227" t="s">
        <v>33</v>
      </c>
      <c r="G422" s="227" t="s">
        <v>79</v>
      </c>
      <c r="H422" s="227" t="s">
        <v>483</v>
      </c>
      <c r="I422" s="227" t="s">
        <v>484</v>
      </c>
      <c r="J422" s="227">
        <v>2015</v>
      </c>
      <c r="K422" s="233">
        <v>182</v>
      </c>
      <c r="L422" s="238">
        <v>182</v>
      </c>
      <c r="M422" s="47">
        <v>346.16400000000004</v>
      </c>
      <c r="N422" s="243">
        <v>346.16400000000004</v>
      </c>
      <c r="O422" s="47">
        <v>0</v>
      </c>
      <c r="P422" s="227" t="s">
        <v>38</v>
      </c>
      <c r="Q422" s="227">
        <v>2016</v>
      </c>
      <c r="R422" s="117">
        <v>400</v>
      </c>
      <c r="S422" s="118">
        <v>774557</v>
      </c>
      <c r="T422" s="118">
        <f t="shared" si="12"/>
        <v>774.55700000000002</v>
      </c>
    </row>
    <row r="423" spans="1:20" x14ac:dyDescent="0.3">
      <c r="A423" s="227">
        <v>171</v>
      </c>
      <c r="B423" s="227" t="s">
        <v>81</v>
      </c>
      <c r="C423" s="227">
        <v>852180</v>
      </c>
      <c r="D423" s="227" t="s">
        <v>76</v>
      </c>
      <c r="E423" s="227">
        <v>87</v>
      </c>
      <c r="F423" s="227" t="s">
        <v>33</v>
      </c>
      <c r="G423" s="227" t="s">
        <v>35</v>
      </c>
      <c r="H423" s="227" t="s">
        <v>483</v>
      </c>
      <c r="I423" s="227" t="s">
        <v>484</v>
      </c>
      <c r="J423" s="227">
        <v>2014</v>
      </c>
      <c r="K423" s="233">
        <v>12</v>
      </c>
      <c r="L423" s="238">
        <v>12</v>
      </c>
      <c r="M423" s="47">
        <v>23.471999999999998</v>
      </c>
      <c r="N423" s="243">
        <v>23.471999999999998</v>
      </c>
      <c r="O423" s="47">
        <v>0</v>
      </c>
      <c r="P423" s="227" t="s">
        <v>38</v>
      </c>
      <c r="Q423" s="227">
        <v>2016</v>
      </c>
      <c r="R423" s="117">
        <v>63</v>
      </c>
      <c r="S423" s="118">
        <v>81683</v>
      </c>
      <c r="T423" s="118">
        <f t="shared" si="12"/>
        <v>81.683000000000007</v>
      </c>
    </row>
    <row r="424" spans="1:20" x14ac:dyDescent="0.3">
      <c r="A424" s="227">
        <v>172</v>
      </c>
      <c r="B424" s="227" t="s">
        <v>81</v>
      </c>
      <c r="C424" s="227">
        <v>852235</v>
      </c>
      <c r="D424" s="227" t="s">
        <v>76</v>
      </c>
      <c r="E424" s="227">
        <v>87</v>
      </c>
      <c r="F424" s="227" t="s">
        <v>33</v>
      </c>
      <c r="G424" s="227" t="s">
        <v>35</v>
      </c>
      <c r="H424" s="227" t="s">
        <v>483</v>
      </c>
      <c r="I424" s="227" t="s">
        <v>484</v>
      </c>
      <c r="J424" s="227">
        <v>2014</v>
      </c>
      <c r="K424" s="233">
        <v>12</v>
      </c>
      <c r="L424" s="238">
        <v>12</v>
      </c>
      <c r="M424" s="47">
        <v>22.2</v>
      </c>
      <c r="N424" s="243">
        <v>22.2</v>
      </c>
      <c r="O424" s="47">
        <v>0</v>
      </c>
      <c r="P424" s="227" t="s">
        <v>38</v>
      </c>
      <c r="Q424" s="227">
        <v>2016</v>
      </c>
      <c r="R424" s="117">
        <v>150</v>
      </c>
      <c r="S424" s="118">
        <v>221473</v>
      </c>
      <c r="T424" s="118">
        <f t="shared" si="12"/>
        <v>221.47300000000001</v>
      </c>
    </row>
    <row r="425" spans="1:20" x14ac:dyDescent="0.3">
      <c r="A425" s="227">
        <v>174</v>
      </c>
      <c r="B425" s="227" t="s">
        <v>120</v>
      </c>
      <c r="C425" s="227">
        <v>864250</v>
      </c>
      <c r="D425" s="227" t="s">
        <v>80</v>
      </c>
      <c r="E425" s="227">
        <v>91</v>
      </c>
      <c r="F425" s="227" t="s">
        <v>33</v>
      </c>
      <c r="G425" s="227" t="s">
        <v>35</v>
      </c>
      <c r="H425" s="227" t="s">
        <v>483</v>
      </c>
      <c r="I425" s="227" t="s">
        <v>484</v>
      </c>
      <c r="J425" s="227">
        <v>2014</v>
      </c>
      <c r="K425" s="233">
        <v>153</v>
      </c>
      <c r="L425" s="238">
        <v>153</v>
      </c>
      <c r="M425" s="47">
        <v>299.26799999999997</v>
      </c>
      <c r="N425" s="243">
        <v>299.26799999999997</v>
      </c>
      <c r="O425" s="47">
        <v>0</v>
      </c>
      <c r="P425" s="227" t="s">
        <v>38</v>
      </c>
      <c r="Q425" s="227">
        <v>2016</v>
      </c>
      <c r="R425" s="117">
        <v>150</v>
      </c>
      <c r="S425" s="118">
        <v>268956</v>
      </c>
      <c r="T425" s="118">
        <f t="shared" si="12"/>
        <v>268.95600000000002</v>
      </c>
    </row>
    <row r="426" spans="1:20" x14ac:dyDescent="0.3">
      <c r="A426" s="227">
        <v>175</v>
      </c>
      <c r="B426" s="227" t="s">
        <v>119</v>
      </c>
      <c r="C426" s="227">
        <v>864560</v>
      </c>
      <c r="D426" s="227" t="s">
        <v>80</v>
      </c>
      <c r="E426" s="227">
        <v>91</v>
      </c>
      <c r="F426" s="227" t="s">
        <v>33</v>
      </c>
      <c r="G426" s="227" t="s">
        <v>35</v>
      </c>
      <c r="H426" s="227" t="s">
        <v>483</v>
      </c>
      <c r="I426" s="227" t="s">
        <v>484</v>
      </c>
      <c r="J426" s="227">
        <v>2012</v>
      </c>
      <c r="K426" s="233">
        <v>149</v>
      </c>
      <c r="L426" s="238">
        <v>149</v>
      </c>
      <c r="M426" s="47">
        <v>291.44400000000002</v>
      </c>
      <c r="N426" s="243">
        <v>291.44400000000002</v>
      </c>
      <c r="O426" s="47">
        <v>0</v>
      </c>
      <c r="P426" s="227" t="s">
        <v>38</v>
      </c>
      <c r="Q426" s="227">
        <v>2016</v>
      </c>
      <c r="R426" s="117">
        <v>150</v>
      </c>
      <c r="S426" s="118">
        <v>278869</v>
      </c>
      <c r="T426" s="118">
        <f t="shared" si="12"/>
        <v>278.86900000000003</v>
      </c>
    </row>
    <row r="427" spans="1:20" x14ac:dyDescent="0.3">
      <c r="A427" s="227">
        <v>176</v>
      </c>
      <c r="B427" s="227" t="s">
        <v>82</v>
      </c>
      <c r="C427" s="227">
        <v>865070</v>
      </c>
      <c r="D427" s="227" t="s">
        <v>80</v>
      </c>
      <c r="E427" s="227">
        <v>91</v>
      </c>
      <c r="F427" s="227" t="s">
        <v>33</v>
      </c>
      <c r="G427" s="227" t="s">
        <v>59</v>
      </c>
      <c r="H427" s="227" t="s">
        <v>483</v>
      </c>
      <c r="I427" s="227" t="s">
        <v>484</v>
      </c>
      <c r="J427" s="227">
        <v>2015</v>
      </c>
      <c r="K427" s="233">
        <v>25</v>
      </c>
      <c r="L427" s="238">
        <v>25</v>
      </c>
      <c r="M427" s="47">
        <v>47.85</v>
      </c>
      <c r="N427" s="243">
        <v>47.85</v>
      </c>
      <c r="O427" s="47">
        <v>0</v>
      </c>
      <c r="P427" s="227" t="s">
        <v>38</v>
      </c>
      <c r="Q427" s="227">
        <v>2016</v>
      </c>
      <c r="R427" s="117">
        <v>225</v>
      </c>
      <c r="S427" s="118">
        <v>42694</v>
      </c>
      <c r="T427" s="118">
        <f t="shared" si="12"/>
        <v>42.694000000000003</v>
      </c>
    </row>
    <row r="428" spans="1:20" x14ac:dyDescent="0.3">
      <c r="A428" s="227">
        <v>183</v>
      </c>
      <c r="B428" s="227" t="s">
        <v>34</v>
      </c>
      <c r="C428" s="227">
        <v>874380</v>
      </c>
      <c r="D428" s="227" t="s">
        <v>32</v>
      </c>
      <c r="E428" s="227">
        <v>65</v>
      </c>
      <c r="F428" s="227" t="s">
        <v>33</v>
      </c>
      <c r="G428" s="227" t="s">
        <v>35</v>
      </c>
      <c r="H428" s="227" t="s">
        <v>483</v>
      </c>
      <c r="I428" s="227" t="s">
        <v>484</v>
      </c>
      <c r="J428" s="227">
        <v>2015</v>
      </c>
      <c r="K428" s="233">
        <v>25</v>
      </c>
      <c r="L428" s="238">
        <v>25</v>
      </c>
      <c r="M428" s="47">
        <v>32.6</v>
      </c>
      <c r="N428" s="243">
        <v>32.6</v>
      </c>
      <c r="O428" s="47">
        <v>0</v>
      </c>
      <c r="P428" s="227" t="s">
        <v>38</v>
      </c>
      <c r="Q428" s="227">
        <v>2016</v>
      </c>
      <c r="R428" s="117">
        <v>225</v>
      </c>
      <c r="S428" s="118">
        <v>185315</v>
      </c>
      <c r="T428" s="118">
        <f t="shared" si="12"/>
        <v>185.315</v>
      </c>
    </row>
    <row r="429" spans="1:20" x14ac:dyDescent="0.3">
      <c r="A429" s="227">
        <v>190</v>
      </c>
      <c r="B429" s="227" t="s">
        <v>117</v>
      </c>
      <c r="C429" s="227">
        <v>948680</v>
      </c>
      <c r="D429" s="227" t="s">
        <v>116</v>
      </c>
      <c r="E429" s="227">
        <v>90</v>
      </c>
      <c r="F429" s="227" t="s">
        <v>92</v>
      </c>
      <c r="G429" s="227" t="s">
        <v>35</v>
      </c>
      <c r="H429" s="227" t="s">
        <v>483</v>
      </c>
      <c r="I429" s="227" t="s">
        <v>484</v>
      </c>
      <c r="J429" s="227">
        <v>2014</v>
      </c>
      <c r="K429" s="233">
        <v>211</v>
      </c>
      <c r="L429" s="238">
        <v>211</v>
      </c>
      <c r="M429" s="47">
        <v>449.76</v>
      </c>
      <c r="N429" s="243">
        <v>449.76</v>
      </c>
      <c r="O429" s="47">
        <v>0</v>
      </c>
      <c r="P429" s="227" t="s">
        <v>38</v>
      </c>
      <c r="Q429" s="227">
        <v>2016</v>
      </c>
      <c r="R429" s="117">
        <v>392</v>
      </c>
      <c r="S429" s="118">
        <v>1525880</v>
      </c>
      <c r="T429" s="118">
        <f t="shared" si="12"/>
        <v>1525.88</v>
      </c>
    </row>
    <row r="430" spans="1:20" x14ac:dyDescent="0.3">
      <c r="A430" s="227">
        <v>192</v>
      </c>
      <c r="B430" s="43" t="s">
        <v>41</v>
      </c>
      <c r="C430" s="43">
        <v>8540</v>
      </c>
      <c r="D430" s="43" t="s">
        <v>39</v>
      </c>
      <c r="E430" s="43">
        <v>60</v>
      </c>
      <c r="F430" s="43" t="s">
        <v>40</v>
      </c>
      <c r="G430" s="43" t="s">
        <v>446</v>
      </c>
      <c r="H430" s="43" t="s">
        <v>483</v>
      </c>
      <c r="I430" s="43" t="s">
        <v>484</v>
      </c>
      <c r="J430" s="43"/>
      <c r="K430" s="43">
        <v>38</v>
      </c>
      <c r="L430" s="237">
        <v>38</v>
      </c>
      <c r="M430" s="43">
        <v>70.800600000000003</v>
      </c>
      <c r="N430" s="43">
        <v>63.700600000000001</v>
      </c>
      <c r="O430" s="43">
        <v>7.1000000000000014</v>
      </c>
      <c r="P430" s="43" t="s">
        <v>439</v>
      </c>
      <c r="Q430" s="43">
        <v>2017</v>
      </c>
      <c r="R430" s="117">
        <v>200</v>
      </c>
      <c r="S430" s="118">
        <v>52565</v>
      </c>
      <c r="T430" s="118">
        <f t="shared" si="12"/>
        <v>52.564999999999998</v>
      </c>
    </row>
    <row r="431" spans="1:20" x14ac:dyDescent="0.3">
      <c r="A431" s="227">
        <v>195</v>
      </c>
      <c r="B431" s="43" t="s">
        <v>47</v>
      </c>
      <c r="C431" s="43">
        <v>26310</v>
      </c>
      <c r="D431" s="43" t="s">
        <v>39</v>
      </c>
      <c r="E431" s="43">
        <v>60</v>
      </c>
      <c r="F431" s="43" t="s">
        <v>40</v>
      </c>
      <c r="G431" s="43" t="s">
        <v>35</v>
      </c>
      <c r="H431" s="43" t="s">
        <v>483</v>
      </c>
      <c r="I431" s="229" t="s">
        <v>484</v>
      </c>
      <c r="J431" s="43"/>
      <c r="K431" s="43">
        <v>10</v>
      </c>
      <c r="L431" s="237">
        <v>10</v>
      </c>
      <c r="M431" s="43">
        <v>19.427899999999998</v>
      </c>
      <c r="N431" s="43">
        <v>17.527899999999999</v>
      </c>
      <c r="O431" s="43">
        <v>1.8999999999999986</v>
      </c>
      <c r="P431" s="43" t="s">
        <v>439</v>
      </c>
      <c r="Q431" s="43">
        <v>2017</v>
      </c>
      <c r="R431" s="117">
        <v>315</v>
      </c>
      <c r="S431" s="118">
        <v>161062</v>
      </c>
      <c r="T431" s="118">
        <f t="shared" si="12"/>
        <v>161.06200000000001</v>
      </c>
    </row>
    <row r="432" spans="1:20" x14ac:dyDescent="0.3">
      <c r="A432" s="227">
        <v>196</v>
      </c>
      <c r="B432" s="43" t="s">
        <v>107</v>
      </c>
      <c r="C432" s="43">
        <v>50650</v>
      </c>
      <c r="D432" s="43" t="s">
        <v>106</v>
      </c>
      <c r="E432" s="43">
        <v>62</v>
      </c>
      <c r="F432" s="43" t="s">
        <v>40</v>
      </c>
      <c r="G432" s="43" t="s">
        <v>98</v>
      </c>
      <c r="H432" s="43" t="s">
        <v>483</v>
      </c>
      <c r="I432" s="229" t="s">
        <v>484</v>
      </c>
      <c r="J432" s="43"/>
      <c r="K432" s="43">
        <v>12</v>
      </c>
      <c r="L432" s="237">
        <v>12</v>
      </c>
      <c r="M432" s="43">
        <v>22.3506</v>
      </c>
      <c r="N432" s="43">
        <v>20.650600000000001</v>
      </c>
      <c r="O432" s="43">
        <v>1.6999999999999993</v>
      </c>
      <c r="P432" s="43" t="s">
        <v>439</v>
      </c>
      <c r="Q432" s="43">
        <v>2017</v>
      </c>
      <c r="R432" s="117">
        <v>300</v>
      </c>
      <c r="S432" s="118">
        <v>306092</v>
      </c>
      <c r="T432" s="118">
        <f t="shared" si="12"/>
        <v>306.09199999999998</v>
      </c>
    </row>
    <row r="433" spans="1:20" x14ac:dyDescent="0.3">
      <c r="A433" s="227">
        <v>200</v>
      </c>
      <c r="B433" s="43" t="s">
        <v>49</v>
      </c>
      <c r="C433" s="43">
        <v>215075</v>
      </c>
      <c r="D433" s="43" t="s">
        <v>846</v>
      </c>
      <c r="E433" s="43">
        <v>69</v>
      </c>
      <c r="F433" s="43" t="s">
        <v>40</v>
      </c>
      <c r="G433" s="43" t="s">
        <v>50</v>
      </c>
      <c r="H433" s="43" t="s">
        <v>483</v>
      </c>
      <c r="I433" s="229" t="s">
        <v>484</v>
      </c>
      <c r="J433" s="43"/>
      <c r="K433" s="43">
        <v>600</v>
      </c>
      <c r="L433" s="237">
        <v>600</v>
      </c>
      <c r="M433" s="43">
        <v>1123.6256000000001</v>
      </c>
      <c r="N433" s="43">
        <v>1011.2256</v>
      </c>
      <c r="O433" s="43">
        <v>112.40000000000009</v>
      </c>
      <c r="P433" s="43" t="s">
        <v>439</v>
      </c>
      <c r="Q433" s="43">
        <v>2017</v>
      </c>
      <c r="R433" s="117">
        <v>1400</v>
      </c>
      <c r="S433" s="118">
        <v>5577046</v>
      </c>
      <c r="T433" s="118">
        <f t="shared" si="12"/>
        <v>5577.0460000000003</v>
      </c>
    </row>
    <row r="434" spans="1:20" x14ac:dyDescent="0.3">
      <c r="A434" s="227">
        <v>201</v>
      </c>
      <c r="B434" s="43" t="s">
        <v>51</v>
      </c>
      <c r="C434" s="43">
        <v>226530</v>
      </c>
      <c r="D434" s="43" t="s">
        <v>846</v>
      </c>
      <c r="E434" s="43">
        <v>69</v>
      </c>
      <c r="F434" s="43" t="s">
        <v>40</v>
      </c>
      <c r="G434" s="43" t="s">
        <v>446</v>
      </c>
      <c r="H434" s="43" t="s">
        <v>483</v>
      </c>
      <c r="I434" s="229" t="s">
        <v>484</v>
      </c>
      <c r="J434" s="43"/>
      <c r="K434" s="43">
        <v>10</v>
      </c>
      <c r="L434" s="237">
        <v>10</v>
      </c>
      <c r="M434" s="43">
        <v>24.1325</v>
      </c>
      <c r="N434" s="43">
        <v>21.732500000000002</v>
      </c>
      <c r="O434" s="43">
        <v>2.3999999999999986</v>
      </c>
      <c r="P434" s="43" t="s">
        <v>439</v>
      </c>
      <c r="Q434" s="43">
        <v>2017</v>
      </c>
      <c r="R434" s="117">
        <v>500</v>
      </c>
      <c r="S434" s="118">
        <v>422629</v>
      </c>
      <c r="T434" s="118">
        <f t="shared" si="12"/>
        <v>422.62900000000002</v>
      </c>
    </row>
    <row r="435" spans="1:20" x14ac:dyDescent="0.3">
      <c r="A435" s="227">
        <v>209</v>
      </c>
      <c r="B435" s="43" t="s">
        <v>290</v>
      </c>
      <c r="C435" s="43">
        <v>322296</v>
      </c>
      <c r="D435" s="43" t="s">
        <v>57</v>
      </c>
      <c r="E435" s="43">
        <v>73</v>
      </c>
      <c r="F435" s="43" t="s">
        <v>53</v>
      </c>
      <c r="G435" s="43" t="s">
        <v>730</v>
      </c>
      <c r="H435" s="43" t="s">
        <v>483</v>
      </c>
      <c r="I435" s="229" t="s">
        <v>484</v>
      </c>
      <c r="J435" s="43">
        <v>2017</v>
      </c>
      <c r="K435" s="43">
        <v>39.6</v>
      </c>
      <c r="L435" s="237">
        <v>39.6</v>
      </c>
      <c r="M435" s="43">
        <v>43.63</v>
      </c>
      <c r="N435" s="43">
        <v>43.63</v>
      </c>
      <c r="O435" s="43">
        <v>0</v>
      </c>
      <c r="P435" s="43" t="s">
        <v>439</v>
      </c>
      <c r="Q435" s="43">
        <v>2017</v>
      </c>
      <c r="R435" s="117">
        <v>80</v>
      </c>
      <c r="S435" s="118">
        <v>149872</v>
      </c>
      <c r="T435" s="118">
        <f t="shared" si="12"/>
        <v>149.87200000000001</v>
      </c>
    </row>
    <row r="436" spans="1:20" x14ac:dyDescent="0.3">
      <c r="A436" s="227">
        <v>210</v>
      </c>
      <c r="B436" s="43" t="s">
        <v>292</v>
      </c>
      <c r="C436" s="43">
        <v>356031</v>
      </c>
      <c r="D436" s="43" t="s">
        <v>101</v>
      </c>
      <c r="E436" s="43">
        <v>77</v>
      </c>
      <c r="F436" s="43" t="s">
        <v>53</v>
      </c>
      <c r="G436" s="43" t="s">
        <v>446</v>
      </c>
      <c r="H436" s="43" t="s">
        <v>483</v>
      </c>
      <c r="I436" s="229" t="s">
        <v>484</v>
      </c>
      <c r="J436" s="43"/>
      <c r="K436" s="43">
        <v>0</v>
      </c>
      <c r="L436" s="237">
        <v>0</v>
      </c>
      <c r="M436" s="43">
        <v>0</v>
      </c>
      <c r="N436" s="43">
        <v>0</v>
      </c>
      <c r="O436" s="43">
        <v>0</v>
      </c>
      <c r="P436" s="43" t="s">
        <v>439</v>
      </c>
      <c r="Q436" s="43">
        <v>2017</v>
      </c>
      <c r="R436" s="117">
        <v>300</v>
      </c>
      <c r="S436" s="118">
        <v>250580</v>
      </c>
      <c r="T436" s="118">
        <f t="shared" si="12"/>
        <v>250.58</v>
      </c>
    </row>
    <row r="437" spans="1:20" x14ac:dyDescent="0.3">
      <c r="A437" s="227">
        <v>211</v>
      </c>
      <c r="B437" s="43" t="s">
        <v>293</v>
      </c>
      <c r="C437" s="43">
        <v>369019</v>
      </c>
      <c r="D437" s="43" t="s">
        <v>101</v>
      </c>
      <c r="E437" s="43">
        <v>77</v>
      </c>
      <c r="F437" s="43" t="s">
        <v>53</v>
      </c>
      <c r="G437" s="43" t="s">
        <v>35</v>
      </c>
      <c r="H437" s="43" t="s">
        <v>483</v>
      </c>
      <c r="I437" s="229" t="s">
        <v>484</v>
      </c>
      <c r="J437" s="43">
        <v>2015</v>
      </c>
      <c r="K437" s="43">
        <v>99.96</v>
      </c>
      <c r="L437" s="237">
        <v>99.96</v>
      </c>
      <c r="M437" s="43">
        <v>150</v>
      </c>
      <c r="N437" s="43">
        <v>105</v>
      </c>
      <c r="O437" s="43">
        <v>45</v>
      </c>
      <c r="P437" s="43" t="s">
        <v>439</v>
      </c>
      <c r="Q437" s="43">
        <v>2017</v>
      </c>
      <c r="R437" s="117">
        <v>160</v>
      </c>
      <c r="S437" s="118">
        <v>139732</v>
      </c>
      <c r="T437" s="118">
        <f t="shared" si="12"/>
        <v>139.732</v>
      </c>
    </row>
    <row r="438" spans="1:20" x14ac:dyDescent="0.3">
      <c r="A438" s="227">
        <v>224</v>
      </c>
      <c r="B438" s="43" t="s">
        <v>110</v>
      </c>
      <c r="C438" s="43">
        <v>703100</v>
      </c>
      <c r="D438" s="43" t="s">
        <v>647</v>
      </c>
      <c r="E438" s="43">
        <v>86</v>
      </c>
      <c r="F438" s="43" t="s">
        <v>89</v>
      </c>
      <c r="G438" s="43" t="s">
        <v>446</v>
      </c>
      <c r="H438" s="43" t="s">
        <v>483</v>
      </c>
      <c r="I438" s="229" t="s">
        <v>484</v>
      </c>
      <c r="J438" s="43"/>
      <c r="K438" s="43">
        <v>8</v>
      </c>
      <c r="L438" s="237">
        <v>8</v>
      </c>
      <c r="M438" s="43">
        <v>26.393599999999999</v>
      </c>
      <c r="N438" s="43">
        <v>24.393599999999999</v>
      </c>
      <c r="O438" s="43">
        <v>2</v>
      </c>
      <c r="P438" s="43" t="s">
        <v>439</v>
      </c>
      <c r="Q438" s="43">
        <v>2017</v>
      </c>
      <c r="R438" s="117">
        <v>650</v>
      </c>
      <c r="S438" s="118">
        <v>1119019</v>
      </c>
      <c r="T438" s="118">
        <f t="shared" si="12"/>
        <v>1119.019</v>
      </c>
    </row>
    <row r="439" spans="1:20" x14ac:dyDescent="0.3">
      <c r="A439" s="227">
        <v>225</v>
      </c>
      <c r="B439" s="43" t="s">
        <v>112</v>
      </c>
      <c r="C439" s="43">
        <v>703110</v>
      </c>
      <c r="D439" s="43" t="s">
        <v>647</v>
      </c>
      <c r="E439" s="43">
        <v>86</v>
      </c>
      <c r="F439" s="43" t="s">
        <v>89</v>
      </c>
      <c r="G439" s="43" t="s">
        <v>446</v>
      </c>
      <c r="H439" s="43" t="s">
        <v>483</v>
      </c>
      <c r="I439" s="229" t="s">
        <v>484</v>
      </c>
      <c r="J439" s="43"/>
      <c r="K439" s="43">
        <v>8</v>
      </c>
      <c r="L439" s="237">
        <v>8</v>
      </c>
      <c r="M439" s="43">
        <v>32.371200000000002</v>
      </c>
      <c r="N439" s="43">
        <v>29.9712</v>
      </c>
      <c r="O439" s="43">
        <v>2.4000000000000021</v>
      </c>
      <c r="P439" s="43" t="s">
        <v>439</v>
      </c>
      <c r="Q439" s="43">
        <v>2017</v>
      </c>
      <c r="R439" s="117">
        <v>315</v>
      </c>
      <c r="S439" s="118">
        <v>334576</v>
      </c>
      <c r="T439" s="118">
        <f t="shared" si="12"/>
        <v>334.57600000000002</v>
      </c>
    </row>
    <row r="440" spans="1:20" x14ac:dyDescent="0.3">
      <c r="A440" s="227">
        <v>227</v>
      </c>
      <c r="B440" s="43" t="s">
        <v>109</v>
      </c>
      <c r="C440" s="43">
        <v>703420</v>
      </c>
      <c r="D440" s="43" t="s">
        <v>647</v>
      </c>
      <c r="E440" s="43">
        <v>86</v>
      </c>
      <c r="F440" s="43" t="s">
        <v>89</v>
      </c>
      <c r="G440" s="43" t="s">
        <v>446</v>
      </c>
      <c r="H440" s="43" t="s">
        <v>483</v>
      </c>
      <c r="I440" s="229" t="s">
        <v>484</v>
      </c>
      <c r="J440" s="43"/>
      <c r="K440" s="43">
        <v>16</v>
      </c>
      <c r="L440" s="237">
        <v>16</v>
      </c>
      <c r="M440" s="43">
        <v>26.742999999999999</v>
      </c>
      <c r="N440" s="43">
        <v>24.742999999999999</v>
      </c>
      <c r="O440" s="43">
        <v>2</v>
      </c>
      <c r="P440" s="43" t="s">
        <v>439</v>
      </c>
      <c r="Q440" s="43">
        <v>2017</v>
      </c>
      <c r="R440" s="117">
        <v>100</v>
      </c>
      <c r="S440" s="118">
        <v>150810</v>
      </c>
      <c r="T440" s="118">
        <f t="shared" si="12"/>
        <v>150.81</v>
      </c>
    </row>
    <row r="441" spans="1:20" x14ac:dyDescent="0.3">
      <c r="A441" s="227">
        <v>228</v>
      </c>
      <c r="B441" s="43" t="s">
        <v>104</v>
      </c>
      <c r="C441" s="43">
        <v>722150</v>
      </c>
      <c r="D441" s="43" t="s">
        <v>647</v>
      </c>
      <c r="E441" s="43">
        <v>86</v>
      </c>
      <c r="F441" s="43" t="s">
        <v>89</v>
      </c>
      <c r="G441" s="43" t="s">
        <v>446</v>
      </c>
      <c r="H441" s="43" t="s">
        <v>483</v>
      </c>
      <c r="I441" s="229" t="s">
        <v>484</v>
      </c>
      <c r="J441" s="43"/>
      <c r="K441" s="43">
        <v>8</v>
      </c>
      <c r="L441" s="237">
        <v>8</v>
      </c>
      <c r="M441" s="43">
        <v>8.3952000000000009</v>
      </c>
      <c r="N441" s="43">
        <v>7.7952000000000004</v>
      </c>
      <c r="O441" s="43">
        <v>0.60000000000000053</v>
      </c>
      <c r="P441" s="43" t="s">
        <v>439</v>
      </c>
      <c r="Q441" s="43">
        <v>2017</v>
      </c>
      <c r="R441" s="117">
        <v>200</v>
      </c>
      <c r="S441" s="118">
        <v>94037</v>
      </c>
      <c r="T441" s="118">
        <f t="shared" si="12"/>
        <v>94.037000000000006</v>
      </c>
    </row>
    <row r="442" spans="1:20" x14ac:dyDescent="0.3">
      <c r="A442" s="227">
        <v>231</v>
      </c>
      <c r="B442" s="43" t="s">
        <v>105</v>
      </c>
      <c r="C442" s="43">
        <v>795141</v>
      </c>
      <c r="D442" s="43" t="s">
        <v>88</v>
      </c>
      <c r="E442" s="43">
        <v>97</v>
      </c>
      <c r="F442" s="43" t="s">
        <v>89</v>
      </c>
      <c r="G442" s="43" t="s">
        <v>35</v>
      </c>
      <c r="H442" s="43" t="s">
        <v>483</v>
      </c>
      <c r="I442" s="229" t="s">
        <v>484</v>
      </c>
      <c r="J442" s="43"/>
      <c r="K442" s="43">
        <v>7</v>
      </c>
      <c r="L442" s="237">
        <v>7</v>
      </c>
      <c r="M442" s="43">
        <v>12.026300000000001</v>
      </c>
      <c r="N442" s="43">
        <v>12.026300000000001</v>
      </c>
      <c r="O442" s="43">
        <v>0</v>
      </c>
      <c r="P442" s="43" t="s">
        <v>439</v>
      </c>
      <c r="Q442" s="43">
        <v>2017</v>
      </c>
      <c r="R442" s="117">
        <v>12</v>
      </c>
      <c r="S442" s="118">
        <v>440</v>
      </c>
      <c r="T442" s="118">
        <f t="shared" si="12"/>
        <v>0.44</v>
      </c>
    </row>
    <row r="443" spans="1:20" x14ac:dyDescent="0.3">
      <c r="A443" s="227">
        <v>232</v>
      </c>
      <c r="B443" s="43" t="s">
        <v>90</v>
      </c>
      <c r="C443" s="43">
        <v>797750</v>
      </c>
      <c r="D443" s="43" t="s">
        <v>88</v>
      </c>
      <c r="E443" s="43">
        <v>97</v>
      </c>
      <c r="F443" s="43" t="s">
        <v>89</v>
      </c>
      <c r="G443" s="43" t="s">
        <v>35</v>
      </c>
      <c r="H443" s="43" t="s">
        <v>483</v>
      </c>
      <c r="I443" s="229" t="s">
        <v>484</v>
      </c>
      <c r="J443" s="43"/>
      <c r="K443" s="43">
        <v>5</v>
      </c>
      <c r="L443" s="237">
        <v>5</v>
      </c>
      <c r="M443" s="43">
        <v>23.1616</v>
      </c>
      <c r="N443" s="43">
        <v>23.1616</v>
      </c>
      <c r="O443" s="43">
        <v>0</v>
      </c>
      <c r="P443" s="43" t="s">
        <v>439</v>
      </c>
      <c r="Q443" s="43">
        <v>2017</v>
      </c>
      <c r="R443" s="117">
        <v>128</v>
      </c>
      <c r="S443" s="118">
        <v>232775</v>
      </c>
      <c r="T443" s="118">
        <f t="shared" si="12"/>
        <v>232.77500000000001</v>
      </c>
    </row>
    <row r="444" spans="1:20" x14ac:dyDescent="0.3">
      <c r="A444" s="227">
        <v>233</v>
      </c>
      <c r="B444" s="43" t="s">
        <v>85</v>
      </c>
      <c r="C444" s="43">
        <v>804670</v>
      </c>
      <c r="D444" s="43" t="s">
        <v>84</v>
      </c>
      <c r="E444" s="43">
        <v>93</v>
      </c>
      <c r="F444" s="43" t="s">
        <v>33</v>
      </c>
      <c r="G444" s="43" t="s">
        <v>446</v>
      </c>
      <c r="H444" s="43" t="s">
        <v>483</v>
      </c>
      <c r="I444" s="229" t="s">
        <v>484</v>
      </c>
      <c r="J444" s="43"/>
      <c r="K444" s="43">
        <v>346</v>
      </c>
      <c r="L444" s="237">
        <v>346</v>
      </c>
      <c r="M444" s="43">
        <v>691.55859999999996</v>
      </c>
      <c r="N444" s="43">
        <v>691.55859999999996</v>
      </c>
      <c r="O444" s="43">
        <v>0</v>
      </c>
      <c r="P444" s="43" t="s">
        <v>439</v>
      </c>
      <c r="Q444" s="43">
        <v>2017</v>
      </c>
      <c r="R444" s="117">
        <v>600</v>
      </c>
      <c r="S444" s="118">
        <v>903168</v>
      </c>
      <c r="T444" s="118">
        <f t="shared" si="12"/>
        <v>903.16800000000001</v>
      </c>
    </row>
    <row r="445" spans="1:20" x14ac:dyDescent="0.3">
      <c r="A445" s="227">
        <v>234</v>
      </c>
      <c r="B445" s="43" t="s">
        <v>86</v>
      </c>
      <c r="C445" s="43">
        <v>815800</v>
      </c>
      <c r="D445" s="43" t="s">
        <v>84</v>
      </c>
      <c r="E445" s="43">
        <v>93</v>
      </c>
      <c r="F445" s="43" t="s">
        <v>33</v>
      </c>
      <c r="G445" s="43" t="s">
        <v>79</v>
      </c>
      <c r="H445" s="43" t="s">
        <v>483</v>
      </c>
      <c r="I445" s="229" t="s">
        <v>484</v>
      </c>
      <c r="J445" s="43"/>
      <c r="K445" s="43">
        <v>60</v>
      </c>
      <c r="L445" s="237">
        <v>60</v>
      </c>
      <c r="M445" s="43">
        <v>117.9024</v>
      </c>
      <c r="N445" s="43">
        <v>117.9024</v>
      </c>
      <c r="O445" s="43">
        <v>0</v>
      </c>
      <c r="P445" s="43" t="s">
        <v>439</v>
      </c>
      <c r="Q445" s="43">
        <v>2017</v>
      </c>
      <c r="R445" s="117">
        <v>100</v>
      </c>
      <c r="S445" s="118">
        <v>376252</v>
      </c>
      <c r="T445" s="118">
        <f t="shared" si="12"/>
        <v>376.25200000000001</v>
      </c>
    </row>
    <row r="446" spans="1:20" x14ac:dyDescent="0.3">
      <c r="A446" s="227">
        <v>235</v>
      </c>
      <c r="B446" s="43" t="s">
        <v>87</v>
      </c>
      <c r="C446" s="43">
        <v>834700</v>
      </c>
      <c r="D446" s="43" t="s">
        <v>84</v>
      </c>
      <c r="E446" s="43">
        <v>93</v>
      </c>
      <c r="F446" s="43" t="s">
        <v>33</v>
      </c>
      <c r="G446" s="43" t="s">
        <v>79</v>
      </c>
      <c r="H446" s="43" t="s">
        <v>483</v>
      </c>
      <c r="I446" s="229" t="s">
        <v>484</v>
      </c>
      <c r="J446" s="43"/>
      <c r="K446" s="43">
        <v>110</v>
      </c>
      <c r="L446" s="237">
        <v>110</v>
      </c>
      <c r="M446" s="43">
        <v>213.5795</v>
      </c>
      <c r="N446" s="43">
        <v>213.5795</v>
      </c>
      <c r="O446" s="43">
        <v>0</v>
      </c>
      <c r="P446" s="43" t="s">
        <v>439</v>
      </c>
      <c r="Q446" s="43">
        <v>2017</v>
      </c>
      <c r="R446" s="117">
        <v>250</v>
      </c>
      <c r="S446" s="118">
        <v>422335</v>
      </c>
      <c r="T446" s="118">
        <f t="shared" si="12"/>
        <v>422.33499999999998</v>
      </c>
    </row>
    <row r="447" spans="1:20" x14ac:dyDescent="0.3">
      <c r="A447" s="227">
        <v>236</v>
      </c>
      <c r="B447" s="43" t="s">
        <v>308</v>
      </c>
      <c r="C447" s="43">
        <v>838370</v>
      </c>
      <c r="D447" s="43" t="s">
        <v>84</v>
      </c>
      <c r="E447" s="43">
        <v>93</v>
      </c>
      <c r="F447" s="43" t="s">
        <v>33</v>
      </c>
      <c r="G447" s="43" t="s">
        <v>446</v>
      </c>
      <c r="H447" s="43" t="s">
        <v>483</v>
      </c>
      <c r="I447" s="229" t="s">
        <v>484</v>
      </c>
      <c r="J447" s="43">
        <v>2014</v>
      </c>
      <c r="K447" s="43">
        <v>13</v>
      </c>
      <c r="L447" s="237">
        <v>13</v>
      </c>
      <c r="M447" s="43">
        <v>0</v>
      </c>
      <c r="N447" s="43">
        <v>0</v>
      </c>
      <c r="O447" s="43">
        <v>0</v>
      </c>
      <c r="P447" s="43" t="s">
        <v>439</v>
      </c>
      <c r="Q447" s="43">
        <v>2017</v>
      </c>
      <c r="R447" s="117">
        <v>30</v>
      </c>
      <c r="S447" s="118">
        <v>23292</v>
      </c>
      <c r="T447" s="118">
        <f t="shared" si="12"/>
        <v>23.292000000000002</v>
      </c>
    </row>
    <row r="448" spans="1:20" x14ac:dyDescent="0.3">
      <c r="A448" s="227">
        <v>237</v>
      </c>
      <c r="B448" s="43" t="s">
        <v>111</v>
      </c>
      <c r="C448" s="43">
        <v>844840</v>
      </c>
      <c r="D448" s="43" t="s">
        <v>76</v>
      </c>
      <c r="E448" s="43">
        <v>87</v>
      </c>
      <c r="F448" s="43" t="s">
        <v>33</v>
      </c>
      <c r="G448" s="43" t="s">
        <v>446</v>
      </c>
      <c r="H448" s="43" t="s">
        <v>483</v>
      </c>
      <c r="I448" s="229" t="s">
        <v>484</v>
      </c>
      <c r="J448" s="43"/>
      <c r="K448" s="43">
        <v>15</v>
      </c>
      <c r="L448" s="237">
        <v>15</v>
      </c>
      <c r="M448" s="43">
        <v>27.536999999999999</v>
      </c>
      <c r="N448" s="43">
        <v>27.536999999999999</v>
      </c>
      <c r="O448" s="43">
        <v>0</v>
      </c>
      <c r="P448" s="43" t="s">
        <v>439</v>
      </c>
      <c r="Q448" s="43">
        <v>2017</v>
      </c>
      <c r="R448" s="117">
        <v>35</v>
      </c>
      <c r="S448" s="118">
        <v>16878</v>
      </c>
      <c r="T448" s="118">
        <f t="shared" si="12"/>
        <v>16.878</v>
      </c>
    </row>
    <row r="449" spans="1:20" x14ac:dyDescent="0.3">
      <c r="A449" s="227">
        <v>238</v>
      </c>
      <c r="B449" s="43" t="s">
        <v>77</v>
      </c>
      <c r="C449" s="43">
        <v>844850</v>
      </c>
      <c r="D449" s="43" t="s">
        <v>76</v>
      </c>
      <c r="E449" s="43">
        <v>87</v>
      </c>
      <c r="F449" s="43" t="s">
        <v>33</v>
      </c>
      <c r="G449" s="43" t="s">
        <v>446</v>
      </c>
      <c r="H449" s="43" t="s">
        <v>483</v>
      </c>
      <c r="I449" s="229" t="s">
        <v>484</v>
      </c>
      <c r="J449" s="43"/>
      <c r="K449" s="43">
        <v>45</v>
      </c>
      <c r="L449" s="237">
        <v>45</v>
      </c>
      <c r="M449" s="43">
        <v>88.149600000000007</v>
      </c>
      <c r="N449" s="43">
        <v>88.149600000000007</v>
      </c>
      <c r="O449" s="43">
        <v>0</v>
      </c>
      <c r="P449" s="43" t="s">
        <v>439</v>
      </c>
      <c r="Q449" s="43">
        <v>2017</v>
      </c>
      <c r="R449" s="117">
        <v>225</v>
      </c>
      <c r="S449" s="118">
        <v>97017</v>
      </c>
      <c r="T449" s="118">
        <f t="shared" si="12"/>
        <v>97.016999999999996</v>
      </c>
    </row>
    <row r="450" spans="1:20" x14ac:dyDescent="0.3">
      <c r="A450" s="227">
        <v>240</v>
      </c>
      <c r="B450" s="43" t="s">
        <v>78</v>
      </c>
      <c r="C450" s="43">
        <v>852005</v>
      </c>
      <c r="D450" s="43" t="s">
        <v>76</v>
      </c>
      <c r="E450" s="43">
        <v>87</v>
      </c>
      <c r="F450" s="43" t="s">
        <v>33</v>
      </c>
      <c r="G450" s="43" t="s">
        <v>79</v>
      </c>
      <c r="H450" s="43" t="s">
        <v>483</v>
      </c>
      <c r="I450" s="229" t="s">
        <v>484</v>
      </c>
      <c r="J450" s="43"/>
      <c r="K450" s="43">
        <v>182</v>
      </c>
      <c r="L450" s="237">
        <v>182</v>
      </c>
      <c r="M450" s="43">
        <v>355.39499999999998</v>
      </c>
      <c r="N450" s="43">
        <v>355.39499999999998</v>
      </c>
      <c r="O450" s="43">
        <v>0</v>
      </c>
      <c r="P450" s="43" t="s">
        <v>439</v>
      </c>
      <c r="Q450" s="43">
        <v>2017</v>
      </c>
      <c r="R450" s="117">
        <v>400</v>
      </c>
      <c r="S450" s="118">
        <v>63639</v>
      </c>
      <c r="T450" s="118">
        <f t="shared" si="12"/>
        <v>63.639000000000003</v>
      </c>
    </row>
    <row r="451" spans="1:20" x14ac:dyDescent="0.3">
      <c r="A451" s="227">
        <v>241</v>
      </c>
      <c r="B451" s="43" t="s">
        <v>309</v>
      </c>
      <c r="C451" s="43">
        <v>852006</v>
      </c>
      <c r="D451" s="43" t="s">
        <v>76</v>
      </c>
      <c r="E451" s="43">
        <v>87</v>
      </c>
      <c r="F451" s="43" t="s">
        <v>33</v>
      </c>
      <c r="G451" s="43" t="s">
        <v>73</v>
      </c>
      <c r="H451" s="43" t="s">
        <v>483</v>
      </c>
      <c r="I451" s="229" t="s">
        <v>484</v>
      </c>
      <c r="J451" s="43"/>
      <c r="K451" s="43">
        <v>182</v>
      </c>
      <c r="L451" s="237">
        <v>182</v>
      </c>
      <c r="M451" s="43">
        <v>0</v>
      </c>
      <c r="N451" s="43">
        <v>0</v>
      </c>
      <c r="O451" s="43">
        <v>0</v>
      </c>
      <c r="P451" s="43" t="s">
        <v>439</v>
      </c>
      <c r="Q451" s="43">
        <v>2017</v>
      </c>
      <c r="R451" s="117">
        <v>400</v>
      </c>
      <c r="S451" s="118">
        <v>876024</v>
      </c>
      <c r="T451" s="118">
        <f t="shared" si="12"/>
        <v>876.024</v>
      </c>
    </row>
    <row r="452" spans="1:20" x14ac:dyDescent="0.3">
      <c r="A452" s="227">
        <v>242</v>
      </c>
      <c r="B452" s="43" t="s">
        <v>81</v>
      </c>
      <c r="C452" s="43">
        <v>852180</v>
      </c>
      <c r="D452" s="43" t="s">
        <v>76</v>
      </c>
      <c r="E452" s="43">
        <v>87</v>
      </c>
      <c r="F452" s="43" t="s">
        <v>33</v>
      </c>
      <c r="G452" s="43" t="s">
        <v>35</v>
      </c>
      <c r="H452" s="43" t="s">
        <v>483</v>
      </c>
      <c r="I452" s="229" t="s">
        <v>484</v>
      </c>
      <c r="J452" s="43"/>
      <c r="K452" s="43">
        <v>12</v>
      </c>
      <c r="L452" s="237">
        <v>12</v>
      </c>
      <c r="M452" s="43">
        <v>21.2012</v>
      </c>
      <c r="N452" s="43">
        <v>21.2012</v>
      </c>
      <c r="O452" s="43">
        <v>0</v>
      </c>
      <c r="P452" s="43" t="s">
        <v>439</v>
      </c>
      <c r="Q452" s="43">
        <v>2017</v>
      </c>
      <c r="R452" s="117">
        <v>63</v>
      </c>
      <c r="S452" s="118">
        <v>67464</v>
      </c>
      <c r="T452" s="118">
        <f t="shared" si="12"/>
        <v>67.463999999999999</v>
      </c>
    </row>
    <row r="453" spans="1:20" x14ac:dyDescent="0.3">
      <c r="A453" s="227">
        <v>243</v>
      </c>
      <c r="B453" s="43" t="s">
        <v>81</v>
      </c>
      <c r="C453" s="43">
        <v>852235</v>
      </c>
      <c r="D453" s="43" t="s">
        <v>76</v>
      </c>
      <c r="E453" s="43">
        <v>87</v>
      </c>
      <c r="F453" s="43" t="s">
        <v>33</v>
      </c>
      <c r="G453" s="43" t="s">
        <v>35</v>
      </c>
      <c r="H453" s="43" t="s">
        <v>483</v>
      </c>
      <c r="I453" s="229" t="s">
        <v>484</v>
      </c>
      <c r="J453" s="43"/>
      <c r="K453" s="43">
        <v>12</v>
      </c>
      <c r="L453" s="237">
        <v>12</v>
      </c>
      <c r="M453" s="43">
        <v>20.758700000000001</v>
      </c>
      <c r="N453" s="43">
        <v>19.1587</v>
      </c>
      <c r="O453" s="43">
        <v>1.6000000000000014</v>
      </c>
      <c r="P453" s="43" t="s">
        <v>439</v>
      </c>
      <c r="Q453" s="43">
        <v>2017</v>
      </c>
      <c r="R453" s="117">
        <v>150</v>
      </c>
      <c r="S453" s="118">
        <v>315538</v>
      </c>
      <c r="T453" s="118">
        <f t="shared" si="12"/>
        <v>315.53800000000001</v>
      </c>
    </row>
    <row r="454" spans="1:20" x14ac:dyDescent="0.3">
      <c r="A454" s="227">
        <v>244</v>
      </c>
      <c r="B454" s="43" t="s">
        <v>310</v>
      </c>
      <c r="C454" s="43">
        <v>852239</v>
      </c>
      <c r="D454" s="43" t="s">
        <v>76</v>
      </c>
      <c r="E454" s="43">
        <v>87</v>
      </c>
      <c r="F454" s="43" t="s">
        <v>33</v>
      </c>
      <c r="G454" s="43" t="s">
        <v>35</v>
      </c>
      <c r="H454" s="43" t="s">
        <v>483</v>
      </c>
      <c r="I454" s="229" t="s">
        <v>484</v>
      </c>
      <c r="J454" s="43"/>
      <c r="K454" s="43">
        <v>0</v>
      </c>
      <c r="L454" s="237">
        <v>0</v>
      </c>
      <c r="M454" s="43">
        <v>0</v>
      </c>
      <c r="N454" s="43">
        <v>0</v>
      </c>
      <c r="O454" s="43">
        <v>0</v>
      </c>
      <c r="P454" s="43" t="s">
        <v>439</v>
      </c>
      <c r="Q454" s="43">
        <v>2017</v>
      </c>
      <c r="R454" s="117">
        <v>40</v>
      </c>
      <c r="S454" s="118">
        <v>106157</v>
      </c>
      <c r="T454" s="118">
        <f t="shared" si="12"/>
        <v>106.157</v>
      </c>
    </row>
    <row r="455" spans="1:20" x14ac:dyDescent="0.3">
      <c r="A455" s="227">
        <v>246</v>
      </c>
      <c r="B455" s="43" t="s">
        <v>120</v>
      </c>
      <c r="C455" s="43">
        <v>864250</v>
      </c>
      <c r="D455" s="43" t="s">
        <v>80</v>
      </c>
      <c r="E455" s="43">
        <v>91</v>
      </c>
      <c r="F455" s="43" t="s">
        <v>33</v>
      </c>
      <c r="G455" s="43" t="s">
        <v>35</v>
      </c>
      <c r="H455" s="43" t="s">
        <v>483</v>
      </c>
      <c r="I455" s="229" t="s">
        <v>484</v>
      </c>
      <c r="J455" s="43"/>
      <c r="K455" s="43">
        <v>153</v>
      </c>
      <c r="L455" s="237">
        <v>153</v>
      </c>
      <c r="M455" s="43">
        <v>288.81599999999997</v>
      </c>
      <c r="N455" s="43">
        <v>267.11599999999999</v>
      </c>
      <c r="O455" s="43">
        <v>21.699999999999989</v>
      </c>
      <c r="P455" s="43" t="s">
        <v>439</v>
      </c>
      <c r="Q455" s="43">
        <v>2017</v>
      </c>
      <c r="R455" s="117">
        <v>150</v>
      </c>
      <c r="S455" s="118">
        <v>206022</v>
      </c>
      <c r="T455" s="118">
        <f t="shared" si="12"/>
        <v>206.02199999999999</v>
      </c>
    </row>
    <row r="456" spans="1:20" x14ac:dyDescent="0.3">
      <c r="A456" s="227">
        <v>247</v>
      </c>
      <c r="B456" s="43" t="s">
        <v>119</v>
      </c>
      <c r="C456" s="43">
        <v>864560</v>
      </c>
      <c r="D456" s="43" t="s">
        <v>80</v>
      </c>
      <c r="E456" s="43">
        <v>91</v>
      </c>
      <c r="F456" s="43" t="s">
        <v>33</v>
      </c>
      <c r="G456" s="43" t="s">
        <v>35</v>
      </c>
      <c r="H456" s="43" t="s">
        <v>483</v>
      </c>
      <c r="I456" s="229" t="s">
        <v>484</v>
      </c>
      <c r="J456" s="43"/>
      <c r="K456" s="43">
        <v>149</v>
      </c>
      <c r="L456" s="237">
        <v>149</v>
      </c>
      <c r="M456" s="43">
        <v>281.33249999999998</v>
      </c>
      <c r="N456" s="43">
        <v>260.13249999999999</v>
      </c>
      <c r="O456" s="43">
        <v>21.199999999999989</v>
      </c>
      <c r="P456" s="43" t="s">
        <v>439</v>
      </c>
      <c r="Q456" s="43">
        <v>2017</v>
      </c>
      <c r="R456" s="117">
        <v>150</v>
      </c>
      <c r="S456" s="118">
        <v>297952</v>
      </c>
      <c r="T456" s="118">
        <f t="shared" si="12"/>
        <v>297.952</v>
      </c>
    </row>
    <row r="457" spans="1:20" x14ac:dyDescent="0.3">
      <c r="A457" s="227">
        <v>248</v>
      </c>
      <c r="B457" s="43" t="s">
        <v>82</v>
      </c>
      <c r="C457" s="43">
        <v>865070</v>
      </c>
      <c r="D457" s="43" t="s">
        <v>80</v>
      </c>
      <c r="E457" s="43">
        <v>91</v>
      </c>
      <c r="F457" s="43" t="s">
        <v>33</v>
      </c>
      <c r="G457" s="43" t="s">
        <v>59</v>
      </c>
      <c r="H457" s="43" t="s">
        <v>483</v>
      </c>
      <c r="I457" s="229" t="s">
        <v>484</v>
      </c>
      <c r="J457" s="43"/>
      <c r="K457" s="43">
        <v>25</v>
      </c>
      <c r="L457" s="237">
        <v>25</v>
      </c>
      <c r="M457" s="43">
        <v>49.113399999999999</v>
      </c>
      <c r="N457" s="43">
        <v>44.2134</v>
      </c>
      <c r="O457" s="43">
        <v>4.8999999999999986</v>
      </c>
      <c r="P457" s="43" t="s">
        <v>439</v>
      </c>
      <c r="Q457" s="43">
        <v>2017</v>
      </c>
      <c r="R457" s="117">
        <v>225</v>
      </c>
      <c r="S457" s="118">
        <v>44644</v>
      </c>
      <c r="T457" s="118">
        <f t="shared" si="12"/>
        <v>44.643999999999998</v>
      </c>
    </row>
    <row r="458" spans="1:20" x14ac:dyDescent="0.3">
      <c r="A458" s="227">
        <v>256</v>
      </c>
      <c r="B458" s="43" t="s">
        <v>34</v>
      </c>
      <c r="C458" s="43">
        <v>874380</v>
      </c>
      <c r="D458" s="43" t="s">
        <v>32</v>
      </c>
      <c r="E458" s="43">
        <v>65</v>
      </c>
      <c r="F458" s="43" t="s">
        <v>33</v>
      </c>
      <c r="G458" s="43" t="s">
        <v>35</v>
      </c>
      <c r="H458" s="43" t="s">
        <v>483</v>
      </c>
      <c r="I458" s="229" t="s">
        <v>484</v>
      </c>
      <c r="J458" s="43"/>
      <c r="K458" s="43">
        <v>25</v>
      </c>
      <c r="L458" s="237">
        <v>25</v>
      </c>
      <c r="M458" s="43">
        <v>33.4392</v>
      </c>
      <c r="N458" s="43">
        <v>30.139199999999999</v>
      </c>
      <c r="O458" s="43">
        <v>3.3000000000000007</v>
      </c>
      <c r="P458" s="43" t="s">
        <v>439</v>
      </c>
      <c r="Q458" s="43">
        <v>2017</v>
      </c>
      <c r="R458" s="117">
        <v>225</v>
      </c>
      <c r="S458" s="118">
        <v>214376</v>
      </c>
      <c r="T458" s="118">
        <f t="shared" si="12"/>
        <v>214.376</v>
      </c>
    </row>
    <row r="459" spans="1:20" x14ac:dyDescent="0.3">
      <c r="A459" s="227">
        <v>266</v>
      </c>
      <c r="B459" s="43" t="s">
        <v>327</v>
      </c>
      <c r="C459" s="43">
        <v>948680</v>
      </c>
      <c r="D459" s="43" t="s">
        <v>116</v>
      </c>
      <c r="E459" s="43">
        <v>90</v>
      </c>
      <c r="F459" s="43" t="s">
        <v>92</v>
      </c>
      <c r="G459" s="43" t="s">
        <v>35</v>
      </c>
      <c r="H459" s="43" t="s">
        <v>483</v>
      </c>
      <c r="I459" s="229" t="s">
        <v>484</v>
      </c>
      <c r="J459" s="43">
        <v>2014</v>
      </c>
      <c r="K459" s="43">
        <v>210</v>
      </c>
      <c r="L459" s="237">
        <v>210</v>
      </c>
      <c r="M459" s="43">
        <v>393.4</v>
      </c>
      <c r="N459" s="43">
        <v>340.7</v>
      </c>
      <c r="O459" s="43">
        <v>52.699999999999989</v>
      </c>
      <c r="P459" s="43" t="s">
        <v>439</v>
      </c>
      <c r="Q459" s="43">
        <v>2017</v>
      </c>
      <c r="R459" s="117">
        <v>392</v>
      </c>
      <c r="S459" s="118">
        <v>1280763</v>
      </c>
      <c r="T459" s="118">
        <f t="shared" si="12"/>
        <v>1280.7629999999999</v>
      </c>
    </row>
    <row r="460" spans="1:20" x14ac:dyDescent="0.3">
      <c r="A460" s="227">
        <v>268</v>
      </c>
      <c r="B460" s="90" t="s">
        <v>41</v>
      </c>
      <c r="C460" s="90">
        <v>8540</v>
      </c>
      <c r="D460" s="90" t="s">
        <v>39</v>
      </c>
      <c r="E460" s="90">
        <v>60</v>
      </c>
      <c r="F460" s="90" t="s">
        <v>40</v>
      </c>
      <c r="G460" s="90" t="s">
        <v>446</v>
      </c>
      <c r="H460" s="90" t="s">
        <v>483</v>
      </c>
      <c r="I460" s="228" t="s">
        <v>484</v>
      </c>
      <c r="J460" s="231"/>
      <c r="K460" s="90">
        <v>38</v>
      </c>
      <c r="L460" s="236">
        <v>38</v>
      </c>
      <c r="M460" s="241">
        <v>71.650207199999997</v>
      </c>
      <c r="N460" s="244">
        <v>65.165713799999992</v>
      </c>
      <c r="O460" s="244">
        <v>6.4844934000000052</v>
      </c>
      <c r="P460" s="90" t="s">
        <v>439</v>
      </c>
      <c r="Q460" s="90">
        <v>2018</v>
      </c>
      <c r="R460" s="117">
        <v>50</v>
      </c>
      <c r="S460" s="118">
        <v>49781</v>
      </c>
      <c r="T460" s="118">
        <f t="shared" si="12"/>
        <v>49.780999999999999</v>
      </c>
    </row>
    <row r="461" spans="1:20" x14ac:dyDescent="0.3">
      <c r="A461" s="227">
        <v>271</v>
      </c>
      <c r="B461" s="90" t="s">
        <v>47</v>
      </c>
      <c r="C461" s="90">
        <v>26310</v>
      </c>
      <c r="D461" s="90" t="s">
        <v>39</v>
      </c>
      <c r="E461" s="90">
        <v>60</v>
      </c>
      <c r="F461" s="90" t="s">
        <v>40</v>
      </c>
      <c r="G461" s="90" t="s">
        <v>35</v>
      </c>
      <c r="H461" s="90" t="s">
        <v>483</v>
      </c>
      <c r="I461" s="228" t="s">
        <v>484</v>
      </c>
      <c r="J461" s="231"/>
      <c r="K461" s="90">
        <v>10</v>
      </c>
      <c r="L461" s="236">
        <v>10</v>
      </c>
      <c r="M461" s="241">
        <v>19.661034799999996</v>
      </c>
      <c r="N461" s="244">
        <v>17.931041699999998</v>
      </c>
      <c r="O461" s="244">
        <v>1.729993099999998</v>
      </c>
      <c r="P461" s="90" t="s">
        <v>439</v>
      </c>
      <c r="Q461" s="90">
        <v>2018</v>
      </c>
      <c r="R461" s="117">
        <v>315</v>
      </c>
      <c r="S461" s="118">
        <v>155257</v>
      </c>
      <c r="T461" s="118">
        <f t="shared" si="12"/>
        <v>155.25700000000001</v>
      </c>
    </row>
    <row r="462" spans="1:20" x14ac:dyDescent="0.3">
      <c r="A462" s="227">
        <v>272</v>
      </c>
      <c r="B462" s="90" t="s">
        <v>107</v>
      </c>
      <c r="C462" s="90">
        <v>50650</v>
      </c>
      <c r="D462" s="90" t="s">
        <v>106</v>
      </c>
      <c r="E462" s="90">
        <v>62</v>
      </c>
      <c r="F462" s="90" t="s">
        <v>40</v>
      </c>
      <c r="G462" s="90" t="s">
        <v>98</v>
      </c>
      <c r="H462" s="90" t="s">
        <v>483</v>
      </c>
      <c r="I462" s="228" t="s">
        <v>484</v>
      </c>
      <c r="J462" s="231"/>
      <c r="K462" s="90">
        <v>12</v>
      </c>
      <c r="L462" s="236">
        <v>12</v>
      </c>
      <c r="M462" s="241">
        <v>22.618807199999999</v>
      </c>
      <c r="N462" s="244">
        <v>21.125563799999998</v>
      </c>
      <c r="O462" s="244">
        <v>1.4932434000000008</v>
      </c>
      <c r="P462" s="90" t="s">
        <v>439</v>
      </c>
      <c r="Q462" s="90">
        <v>2018</v>
      </c>
      <c r="R462" s="117">
        <v>300</v>
      </c>
      <c r="S462" s="118">
        <v>307936</v>
      </c>
      <c r="T462" s="118">
        <f t="shared" si="12"/>
        <v>307.93599999999998</v>
      </c>
    </row>
    <row r="463" spans="1:20" x14ac:dyDescent="0.3">
      <c r="A463" s="227">
        <v>277</v>
      </c>
      <c r="B463" s="90" t="s">
        <v>49</v>
      </c>
      <c r="C463" s="90">
        <v>215075</v>
      </c>
      <c r="D463" s="90" t="s">
        <v>846</v>
      </c>
      <c r="E463" s="90">
        <v>69</v>
      </c>
      <c r="F463" s="90" t="s">
        <v>40</v>
      </c>
      <c r="G463" s="90" t="s">
        <v>50</v>
      </c>
      <c r="H463" s="90" t="s">
        <v>483</v>
      </c>
      <c r="I463" s="228" t="s">
        <v>484</v>
      </c>
      <c r="J463" s="231"/>
      <c r="K463" s="90">
        <v>600</v>
      </c>
      <c r="L463" s="236">
        <v>600</v>
      </c>
      <c r="M463" s="241">
        <v>1137.1091072000002</v>
      </c>
      <c r="N463" s="244">
        <v>1034.4837888</v>
      </c>
      <c r="O463" s="244">
        <v>102.6253184000002</v>
      </c>
      <c r="P463" s="90" t="s">
        <v>439</v>
      </c>
      <c r="Q463" s="90">
        <v>2018</v>
      </c>
      <c r="R463" s="117">
        <v>1400</v>
      </c>
      <c r="S463" s="118">
        <v>6497609</v>
      </c>
      <c r="T463" s="118">
        <f t="shared" si="12"/>
        <v>6497.6090000000004</v>
      </c>
    </row>
    <row r="464" spans="1:20" x14ac:dyDescent="0.3">
      <c r="A464" s="227">
        <v>278</v>
      </c>
      <c r="B464" s="90" t="s">
        <v>51</v>
      </c>
      <c r="C464" s="90">
        <v>226530</v>
      </c>
      <c r="D464" s="90" t="s">
        <v>846</v>
      </c>
      <c r="E464" s="90">
        <v>69</v>
      </c>
      <c r="F464" s="90" t="s">
        <v>40</v>
      </c>
      <c r="G464" s="90" t="s">
        <v>446</v>
      </c>
      <c r="H464" s="90" t="s">
        <v>483</v>
      </c>
      <c r="I464" s="228" t="s">
        <v>484</v>
      </c>
      <c r="J464" s="231"/>
      <c r="K464" s="90">
        <v>10</v>
      </c>
      <c r="L464" s="236">
        <v>10</v>
      </c>
      <c r="M464" s="241">
        <v>24.422090000000001</v>
      </c>
      <c r="N464" s="244">
        <v>22.232347499999999</v>
      </c>
      <c r="O464" s="244">
        <v>2.1897425000000013</v>
      </c>
      <c r="P464" s="90" t="s">
        <v>439</v>
      </c>
      <c r="Q464" s="90">
        <v>2018</v>
      </c>
      <c r="R464" s="117">
        <v>500</v>
      </c>
      <c r="S464" s="118">
        <v>394226</v>
      </c>
      <c r="T464" s="118">
        <f t="shared" si="12"/>
        <v>394.226</v>
      </c>
    </row>
    <row r="465" spans="1:20" x14ac:dyDescent="0.3">
      <c r="A465" s="227">
        <v>287</v>
      </c>
      <c r="B465" s="90" t="s">
        <v>290</v>
      </c>
      <c r="C465" s="90">
        <v>322296</v>
      </c>
      <c r="D465" s="90" t="s">
        <v>57</v>
      </c>
      <c r="E465" s="90">
        <v>73</v>
      </c>
      <c r="F465" s="90" t="s">
        <v>53</v>
      </c>
      <c r="G465" s="90" t="s">
        <v>730</v>
      </c>
      <c r="H465" s="90" t="s">
        <v>483</v>
      </c>
      <c r="I465" s="228" t="s">
        <v>484</v>
      </c>
      <c r="J465" s="231">
        <v>2017</v>
      </c>
      <c r="K465" s="90">
        <v>39.6</v>
      </c>
      <c r="L465" s="236">
        <v>39.6</v>
      </c>
      <c r="M465" s="241">
        <v>59.51</v>
      </c>
      <c r="N465" s="244">
        <v>59.51</v>
      </c>
      <c r="O465" s="244">
        <v>0</v>
      </c>
      <c r="P465" s="90" t="s">
        <v>439</v>
      </c>
      <c r="Q465" s="90">
        <v>2018</v>
      </c>
      <c r="R465" s="117">
        <v>80</v>
      </c>
      <c r="S465" s="118">
        <v>122001</v>
      </c>
      <c r="T465" s="118">
        <f t="shared" si="12"/>
        <v>122.001</v>
      </c>
    </row>
    <row r="466" spans="1:20" x14ac:dyDescent="0.3">
      <c r="A466" s="227">
        <v>288</v>
      </c>
      <c r="B466" s="90" t="s">
        <v>291</v>
      </c>
      <c r="C466" s="90">
        <v>355210</v>
      </c>
      <c r="D466" s="90" t="s">
        <v>101</v>
      </c>
      <c r="E466" s="90">
        <v>77</v>
      </c>
      <c r="F466" s="90" t="s">
        <v>53</v>
      </c>
      <c r="G466" s="90" t="s">
        <v>446</v>
      </c>
      <c r="H466" s="90" t="s">
        <v>483</v>
      </c>
      <c r="I466" s="228" t="s">
        <v>484</v>
      </c>
      <c r="J466" s="231">
        <v>2018</v>
      </c>
      <c r="K466" s="90">
        <v>121</v>
      </c>
      <c r="L466" s="236">
        <v>121</v>
      </c>
      <c r="M466" s="241">
        <v>0</v>
      </c>
      <c r="N466" s="244">
        <v>0</v>
      </c>
      <c r="O466" s="244">
        <v>0</v>
      </c>
      <c r="P466" s="90" t="s">
        <v>439</v>
      </c>
      <c r="Q466" s="90">
        <v>2018</v>
      </c>
      <c r="R466" s="117">
        <v>250</v>
      </c>
      <c r="S466" s="118">
        <v>711917</v>
      </c>
      <c r="T466" s="118">
        <f t="shared" si="12"/>
        <v>711.91700000000003</v>
      </c>
    </row>
    <row r="467" spans="1:20" x14ac:dyDescent="0.3">
      <c r="A467" s="227">
        <v>289</v>
      </c>
      <c r="B467" s="90" t="s">
        <v>292</v>
      </c>
      <c r="C467" s="90">
        <v>356031</v>
      </c>
      <c r="D467" s="90" t="s">
        <v>101</v>
      </c>
      <c r="E467" s="90">
        <v>77</v>
      </c>
      <c r="F467" s="90" t="s">
        <v>53</v>
      </c>
      <c r="G467" s="90" t="s">
        <v>446</v>
      </c>
      <c r="H467" s="90" t="s">
        <v>483</v>
      </c>
      <c r="I467" s="228" t="s">
        <v>484</v>
      </c>
      <c r="J467" s="231">
        <v>2018</v>
      </c>
      <c r="K467" s="90">
        <v>37.5</v>
      </c>
      <c r="L467" s="236">
        <v>37.5</v>
      </c>
      <c r="M467" s="241">
        <v>0</v>
      </c>
      <c r="N467" s="244">
        <v>0</v>
      </c>
      <c r="O467" s="244">
        <v>0</v>
      </c>
      <c r="P467" s="90" t="s">
        <v>439</v>
      </c>
      <c r="Q467" s="90">
        <v>2018</v>
      </c>
      <c r="R467" s="117">
        <v>300</v>
      </c>
      <c r="S467" s="118">
        <v>298358</v>
      </c>
      <c r="T467" s="118">
        <f t="shared" si="12"/>
        <v>298.358</v>
      </c>
    </row>
    <row r="468" spans="1:20" x14ac:dyDescent="0.3">
      <c r="A468" s="227">
        <v>290</v>
      </c>
      <c r="B468" s="90" t="s">
        <v>293</v>
      </c>
      <c r="C468" s="90">
        <v>369019</v>
      </c>
      <c r="D468" s="90" t="s">
        <v>101</v>
      </c>
      <c r="E468" s="90">
        <v>77</v>
      </c>
      <c r="F468" s="90" t="s">
        <v>53</v>
      </c>
      <c r="G468" s="90" t="s">
        <v>35</v>
      </c>
      <c r="H468" s="90" t="s">
        <v>483</v>
      </c>
      <c r="I468" s="228" t="s">
        <v>484</v>
      </c>
      <c r="J468" s="231">
        <v>2015</v>
      </c>
      <c r="K468" s="90">
        <v>99.96</v>
      </c>
      <c r="L468" s="236">
        <v>99.96</v>
      </c>
      <c r="M468" s="241">
        <v>145</v>
      </c>
      <c r="N468" s="244">
        <v>100</v>
      </c>
      <c r="O468" s="244">
        <v>45</v>
      </c>
      <c r="P468" s="90" t="s">
        <v>439</v>
      </c>
      <c r="Q468" s="90">
        <v>2018</v>
      </c>
      <c r="R468" s="117">
        <v>160</v>
      </c>
      <c r="S468" s="118">
        <v>134868</v>
      </c>
      <c r="T468" s="118">
        <f t="shared" si="12"/>
        <v>134.86799999999999</v>
      </c>
    </row>
    <row r="469" spans="1:20" x14ac:dyDescent="0.3">
      <c r="A469" s="227">
        <v>295</v>
      </c>
      <c r="B469" s="90" t="s">
        <v>298</v>
      </c>
      <c r="C469" s="90">
        <v>528676</v>
      </c>
      <c r="D469" s="90" t="s">
        <v>330</v>
      </c>
      <c r="E469" s="90">
        <v>72</v>
      </c>
      <c r="F469" s="90" t="s">
        <v>131</v>
      </c>
      <c r="G469" s="90" t="s">
        <v>35</v>
      </c>
      <c r="H469" s="90" t="s">
        <v>483</v>
      </c>
      <c r="I469" s="228" t="s">
        <v>484</v>
      </c>
      <c r="J469" s="231">
        <v>2018</v>
      </c>
      <c r="K469" s="90">
        <v>274</v>
      </c>
      <c r="L469" s="236">
        <v>274</v>
      </c>
      <c r="M469" s="241">
        <v>253</v>
      </c>
      <c r="N469" s="244">
        <v>188.5</v>
      </c>
      <c r="O469" s="244">
        <v>64.5</v>
      </c>
      <c r="P469" s="90" t="s">
        <v>439</v>
      </c>
      <c r="Q469" s="90">
        <v>2018</v>
      </c>
      <c r="R469" s="117">
        <v>300</v>
      </c>
      <c r="S469" s="118">
        <v>713668</v>
      </c>
      <c r="T469" s="118">
        <f t="shared" si="12"/>
        <v>713.66800000000001</v>
      </c>
    </row>
    <row r="470" spans="1:20" x14ac:dyDescent="0.3">
      <c r="A470" s="227">
        <v>302</v>
      </c>
      <c r="B470" s="90" t="s">
        <v>303</v>
      </c>
      <c r="C470" s="90">
        <v>597030</v>
      </c>
      <c r="D470" s="90" t="s">
        <v>67</v>
      </c>
      <c r="E470" s="90">
        <v>81</v>
      </c>
      <c r="F470" s="90" t="s">
        <v>64</v>
      </c>
      <c r="G470" s="90" t="s">
        <v>35</v>
      </c>
      <c r="H470" s="90" t="s">
        <v>483</v>
      </c>
      <c r="I470" s="228" t="s">
        <v>484</v>
      </c>
      <c r="J470" s="231">
        <v>2018</v>
      </c>
      <c r="K470" s="90">
        <v>150</v>
      </c>
      <c r="L470" s="236">
        <v>150</v>
      </c>
      <c r="M470" s="241">
        <v>93</v>
      </c>
      <c r="N470" s="244">
        <v>63</v>
      </c>
      <c r="O470" s="244">
        <v>30</v>
      </c>
      <c r="P470" s="90" t="s">
        <v>439</v>
      </c>
      <c r="Q470" s="90">
        <v>2018</v>
      </c>
      <c r="R470" s="117">
        <v>150</v>
      </c>
      <c r="S470" s="118">
        <v>220288</v>
      </c>
      <c r="T470" s="118">
        <f t="shared" si="12"/>
        <v>220.28800000000001</v>
      </c>
    </row>
    <row r="471" spans="1:20" x14ac:dyDescent="0.3">
      <c r="A471" s="227">
        <v>305</v>
      </c>
      <c r="B471" s="90" t="s">
        <v>110</v>
      </c>
      <c r="C471" s="90">
        <v>703100</v>
      </c>
      <c r="D471" s="90" t="s">
        <v>647</v>
      </c>
      <c r="E471" s="90">
        <v>86</v>
      </c>
      <c r="F471" s="90" t="s">
        <v>89</v>
      </c>
      <c r="G471" s="90" t="s">
        <v>446</v>
      </c>
      <c r="H471" s="90" t="s">
        <v>483</v>
      </c>
      <c r="I471" s="228" t="s">
        <v>484</v>
      </c>
      <c r="J471" s="231"/>
      <c r="K471" s="90">
        <v>8</v>
      </c>
      <c r="L471" s="236">
        <v>8</v>
      </c>
      <c r="M471" s="241">
        <v>26.710323200000001</v>
      </c>
      <c r="N471" s="244">
        <v>24.954652799999998</v>
      </c>
      <c r="O471" s="244">
        <v>1.7556704000000032</v>
      </c>
      <c r="P471" s="90" t="s">
        <v>439</v>
      </c>
      <c r="Q471" s="90">
        <v>2018</v>
      </c>
      <c r="R471" s="117">
        <v>650</v>
      </c>
      <c r="S471" s="118">
        <v>1105772</v>
      </c>
      <c r="T471" s="118">
        <f t="shared" si="12"/>
        <v>1105.7719999999999</v>
      </c>
    </row>
    <row r="472" spans="1:20" x14ac:dyDescent="0.3">
      <c r="A472" s="227">
        <v>306</v>
      </c>
      <c r="B472" s="90" t="s">
        <v>112</v>
      </c>
      <c r="C472" s="90">
        <v>703110</v>
      </c>
      <c r="D472" s="90" t="s">
        <v>647</v>
      </c>
      <c r="E472" s="90">
        <v>86</v>
      </c>
      <c r="F472" s="90" t="s">
        <v>89</v>
      </c>
      <c r="G472" s="90" t="s">
        <v>446</v>
      </c>
      <c r="H472" s="90" t="s">
        <v>483</v>
      </c>
      <c r="I472" s="228" t="s">
        <v>484</v>
      </c>
      <c r="J472" s="231"/>
      <c r="K472" s="90">
        <v>8</v>
      </c>
      <c r="L472" s="236">
        <v>8</v>
      </c>
      <c r="M472" s="241">
        <v>32.759654400000002</v>
      </c>
      <c r="N472" s="244">
        <v>30.660537599999998</v>
      </c>
      <c r="O472" s="244">
        <v>2.0991168000000044</v>
      </c>
      <c r="P472" s="90" t="s">
        <v>439</v>
      </c>
      <c r="Q472" s="90">
        <v>2018</v>
      </c>
      <c r="R472" s="117">
        <v>315</v>
      </c>
      <c r="S472" s="118">
        <v>358156</v>
      </c>
      <c r="T472" s="118">
        <f t="shared" si="12"/>
        <v>358.15600000000001</v>
      </c>
    </row>
    <row r="473" spans="1:20" x14ac:dyDescent="0.3">
      <c r="A473" s="227">
        <v>308</v>
      </c>
      <c r="B473" s="90" t="s">
        <v>109</v>
      </c>
      <c r="C473" s="90">
        <v>703420</v>
      </c>
      <c r="D473" s="90" t="s">
        <v>647</v>
      </c>
      <c r="E473" s="90">
        <v>86</v>
      </c>
      <c r="F473" s="90" t="s">
        <v>89</v>
      </c>
      <c r="G473" s="90" t="s">
        <v>446</v>
      </c>
      <c r="H473" s="90" t="s">
        <v>483</v>
      </c>
      <c r="I473" s="228" t="s">
        <v>484</v>
      </c>
      <c r="J473" s="231"/>
      <c r="K473" s="90">
        <v>16</v>
      </c>
      <c r="L473" s="236">
        <v>16</v>
      </c>
      <c r="M473" s="241">
        <v>27.063915999999999</v>
      </c>
      <c r="N473" s="244">
        <v>25.312088999999997</v>
      </c>
      <c r="O473" s="244">
        <v>1.7518270000000022</v>
      </c>
      <c r="P473" s="90" t="s">
        <v>439</v>
      </c>
      <c r="Q473" s="90">
        <v>2018</v>
      </c>
      <c r="R473" s="117">
        <v>100</v>
      </c>
      <c r="S473" s="118">
        <v>140809</v>
      </c>
      <c r="T473" s="118">
        <f t="shared" si="12"/>
        <v>140.809</v>
      </c>
    </row>
    <row r="474" spans="1:20" x14ac:dyDescent="0.3">
      <c r="A474" s="227">
        <v>309</v>
      </c>
      <c r="B474" s="90" t="s">
        <v>104</v>
      </c>
      <c r="C474" s="90">
        <v>722150</v>
      </c>
      <c r="D474" s="90" t="s">
        <v>647</v>
      </c>
      <c r="E474" s="90">
        <v>86</v>
      </c>
      <c r="F474" s="90" t="s">
        <v>89</v>
      </c>
      <c r="G474" s="90" t="s">
        <v>446</v>
      </c>
      <c r="H474" s="90" t="s">
        <v>483</v>
      </c>
      <c r="I474" s="228" t="s">
        <v>484</v>
      </c>
      <c r="J474" s="231"/>
      <c r="K474" s="90">
        <v>8</v>
      </c>
      <c r="L474" s="236">
        <v>8</v>
      </c>
      <c r="M474" s="241">
        <v>8.4959424000000006</v>
      </c>
      <c r="N474" s="244">
        <v>7.9744896000000001</v>
      </c>
      <c r="O474" s="244">
        <v>0.52145280000000049</v>
      </c>
      <c r="P474" s="90" t="s">
        <v>439</v>
      </c>
      <c r="Q474" s="90">
        <v>2018</v>
      </c>
      <c r="R474" s="117">
        <v>200</v>
      </c>
      <c r="S474" s="118">
        <v>94530</v>
      </c>
      <c r="T474" s="118">
        <f t="shared" si="12"/>
        <v>94.53</v>
      </c>
    </row>
    <row r="475" spans="1:20" x14ac:dyDescent="0.3">
      <c r="A475" s="227">
        <v>312</v>
      </c>
      <c r="B475" s="90" t="s">
        <v>105</v>
      </c>
      <c r="C475" s="90">
        <v>795141</v>
      </c>
      <c r="D475" s="90" t="s">
        <v>88</v>
      </c>
      <c r="E475" s="90">
        <v>97</v>
      </c>
      <c r="F475" s="90" t="s">
        <v>89</v>
      </c>
      <c r="G475" s="90" t="s">
        <v>35</v>
      </c>
      <c r="H475" s="90" t="s">
        <v>483</v>
      </c>
      <c r="I475" s="228" t="s">
        <v>484</v>
      </c>
      <c r="J475" s="231"/>
      <c r="K475" s="90">
        <v>7</v>
      </c>
      <c r="L475" s="236">
        <v>7</v>
      </c>
      <c r="M475" s="241">
        <v>12.170615600000001</v>
      </c>
      <c r="N475" s="244">
        <v>12.05396049</v>
      </c>
      <c r="O475" s="244">
        <v>0.11665511000000173</v>
      </c>
      <c r="P475" s="90" t="s">
        <v>439</v>
      </c>
      <c r="Q475" s="90">
        <v>2018</v>
      </c>
      <c r="R475" s="117">
        <v>0</v>
      </c>
      <c r="S475" s="118">
        <v>0</v>
      </c>
      <c r="T475" s="118">
        <f t="shared" si="12"/>
        <v>0</v>
      </c>
    </row>
    <row r="476" spans="1:20" x14ac:dyDescent="0.3">
      <c r="A476" s="227">
        <v>313</v>
      </c>
      <c r="B476" s="90" t="s">
        <v>90</v>
      </c>
      <c r="C476" s="90">
        <v>797750</v>
      </c>
      <c r="D476" s="90" t="s">
        <v>88</v>
      </c>
      <c r="E476" s="90">
        <v>97</v>
      </c>
      <c r="F476" s="90" t="s">
        <v>89</v>
      </c>
      <c r="G476" s="90" t="s">
        <v>35</v>
      </c>
      <c r="H476" s="90" t="s">
        <v>483</v>
      </c>
      <c r="I476" s="228" t="s">
        <v>484</v>
      </c>
      <c r="J476" s="231"/>
      <c r="K476" s="90">
        <v>5</v>
      </c>
      <c r="L476" s="236">
        <v>5</v>
      </c>
      <c r="M476" s="241">
        <v>23.439539199999999</v>
      </c>
      <c r="N476" s="244">
        <v>23.214871679999998</v>
      </c>
      <c r="O476" s="244">
        <v>0.22466752000000056</v>
      </c>
      <c r="P476" s="90" t="s">
        <v>439</v>
      </c>
      <c r="Q476" s="90">
        <v>2018</v>
      </c>
      <c r="R476" s="117">
        <v>128</v>
      </c>
      <c r="S476" s="118">
        <v>233344</v>
      </c>
      <c r="T476" s="118">
        <f t="shared" si="12"/>
        <v>233.34399999999999</v>
      </c>
    </row>
    <row r="477" spans="1:20" x14ac:dyDescent="0.3">
      <c r="A477" s="227">
        <v>314</v>
      </c>
      <c r="B477" s="90" t="s">
        <v>85</v>
      </c>
      <c r="C477" s="90">
        <v>804670</v>
      </c>
      <c r="D477" s="90" t="s">
        <v>84</v>
      </c>
      <c r="E477" s="90">
        <v>93</v>
      </c>
      <c r="F477" s="90" t="s">
        <v>33</v>
      </c>
      <c r="G477" s="90" t="s">
        <v>446</v>
      </c>
      <c r="H477" s="90" t="s">
        <v>483</v>
      </c>
      <c r="I477" s="228" t="s">
        <v>484</v>
      </c>
      <c r="J477" s="231"/>
      <c r="K477" s="90">
        <v>346</v>
      </c>
      <c r="L477" s="236">
        <v>346</v>
      </c>
      <c r="M477" s="241">
        <v>699.85730319999993</v>
      </c>
      <c r="N477" s="244">
        <v>693.14918477999993</v>
      </c>
      <c r="O477" s="244">
        <v>6.7081184200000052</v>
      </c>
      <c r="P477" s="90" t="s">
        <v>439</v>
      </c>
      <c r="Q477" s="90">
        <v>2018</v>
      </c>
      <c r="R477" s="117">
        <v>420</v>
      </c>
      <c r="S477" s="118">
        <v>891960</v>
      </c>
      <c r="T477" s="118">
        <f t="shared" si="12"/>
        <v>891.96</v>
      </c>
    </row>
    <row r="478" spans="1:20" x14ac:dyDescent="0.3">
      <c r="A478" s="227">
        <v>315</v>
      </c>
      <c r="B478" s="90" t="s">
        <v>86</v>
      </c>
      <c r="C478" s="90">
        <v>815800</v>
      </c>
      <c r="D478" s="90" t="s">
        <v>84</v>
      </c>
      <c r="E478" s="90">
        <v>93</v>
      </c>
      <c r="F478" s="90" t="s">
        <v>33</v>
      </c>
      <c r="G478" s="90" t="s">
        <v>79</v>
      </c>
      <c r="H478" s="90" t="s">
        <v>483</v>
      </c>
      <c r="I478" s="228" t="s">
        <v>484</v>
      </c>
      <c r="J478" s="231"/>
      <c r="K478" s="90">
        <v>60</v>
      </c>
      <c r="L478" s="236">
        <v>60</v>
      </c>
      <c r="M478" s="241">
        <v>119.3172288</v>
      </c>
      <c r="N478" s="244">
        <v>118.17357552</v>
      </c>
      <c r="O478" s="244">
        <v>1.1436532799999952</v>
      </c>
      <c r="P478" s="90" t="s">
        <v>439</v>
      </c>
      <c r="Q478" s="90">
        <v>2018</v>
      </c>
      <c r="R478" s="117">
        <v>100</v>
      </c>
      <c r="S478" s="118">
        <v>391274</v>
      </c>
      <c r="T478" s="118">
        <f t="shared" si="12"/>
        <v>391.274</v>
      </c>
    </row>
    <row r="479" spans="1:20" x14ac:dyDescent="0.3">
      <c r="A479" s="227">
        <v>316</v>
      </c>
      <c r="B479" s="90" t="s">
        <v>87</v>
      </c>
      <c r="C479" s="90">
        <v>834700</v>
      </c>
      <c r="D479" s="90" t="s">
        <v>84</v>
      </c>
      <c r="E479" s="90">
        <v>93</v>
      </c>
      <c r="F479" s="90" t="s">
        <v>33</v>
      </c>
      <c r="G479" s="90" t="s">
        <v>79</v>
      </c>
      <c r="H479" s="90" t="s">
        <v>483</v>
      </c>
      <c r="I479" s="228" t="s">
        <v>484</v>
      </c>
      <c r="J479" s="231"/>
      <c r="K479" s="90">
        <v>110</v>
      </c>
      <c r="L479" s="236">
        <v>110</v>
      </c>
      <c r="M479" s="241">
        <v>216.14245399999999</v>
      </c>
      <c r="N479" s="244">
        <v>214.07073284999998</v>
      </c>
      <c r="O479" s="244">
        <v>2.0717211500000019</v>
      </c>
      <c r="P479" s="90" t="s">
        <v>439</v>
      </c>
      <c r="Q479" s="90">
        <v>2018</v>
      </c>
      <c r="R479" s="117">
        <v>250</v>
      </c>
      <c r="S479" s="118">
        <v>365529</v>
      </c>
      <c r="T479" s="118">
        <f t="shared" si="12"/>
        <v>365.529</v>
      </c>
    </row>
    <row r="480" spans="1:20" x14ac:dyDescent="0.3">
      <c r="A480" s="227">
        <v>317</v>
      </c>
      <c r="B480" s="90" t="s">
        <v>308</v>
      </c>
      <c r="C480" s="90">
        <v>838370</v>
      </c>
      <c r="D480" s="90" t="s">
        <v>84</v>
      </c>
      <c r="E480" s="90">
        <v>93</v>
      </c>
      <c r="F480" s="90" t="s">
        <v>33</v>
      </c>
      <c r="G480" s="90" t="s">
        <v>446</v>
      </c>
      <c r="H480" s="90" t="s">
        <v>483</v>
      </c>
      <c r="I480" s="228" t="s">
        <v>484</v>
      </c>
      <c r="J480" s="231">
        <v>2014</v>
      </c>
      <c r="K480" s="90">
        <v>13</v>
      </c>
      <c r="L480" s="236">
        <v>13</v>
      </c>
      <c r="M480" s="253">
        <v>22.2</v>
      </c>
      <c r="N480" s="241">
        <v>8.4</v>
      </c>
      <c r="O480" s="253">
        <v>13.799999999999999</v>
      </c>
      <c r="P480" s="90" t="s">
        <v>439</v>
      </c>
      <c r="Q480" s="90">
        <v>2018</v>
      </c>
      <c r="R480" s="117">
        <v>30</v>
      </c>
      <c r="S480" s="118">
        <v>27027</v>
      </c>
      <c r="T480" s="118">
        <f t="shared" si="12"/>
        <v>27.027000000000001</v>
      </c>
    </row>
    <row r="481" spans="1:20" x14ac:dyDescent="0.3">
      <c r="A481" s="227">
        <v>318</v>
      </c>
      <c r="B481" s="90" t="s">
        <v>111</v>
      </c>
      <c r="C481" s="90">
        <v>844840</v>
      </c>
      <c r="D481" s="90" t="s">
        <v>76</v>
      </c>
      <c r="E481" s="90">
        <v>87</v>
      </c>
      <c r="F481" s="90" t="s">
        <v>33</v>
      </c>
      <c r="G481" s="90" t="s">
        <v>446</v>
      </c>
      <c r="H481" s="90" t="s">
        <v>483</v>
      </c>
      <c r="I481" s="228" t="s">
        <v>484</v>
      </c>
      <c r="J481" s="231"/>
      <c r="K481" s="90">
        <v>15</v>
      </c>
      <c r="L481" s="236">
        <v>15</v>
      </c>
      <c r="M481" s="241">
        <v>27.867443999999999</v>
      </c>
      <c r="N481" s="244">
        <v>27.600335099999999</v>
      </c>
      <c r="O481" s="244">
        <v>0.2671089000000002</v>
      </c>
      <c r="P481" s="90" t="s">
        <v>439</v>
      </c>
      <c r="Q481" s="90">
        <v>2018</v>
      </c>
      <c r="R481" s="117">
        <v>35</v>
      </c>
      <c r="S481" s="118">
        <v>28264</v>
      </c>
      <c r="T481" s="118">
        <f t="shared" si="12"/>
        <v>28.263999999999999</v>
      </c>
    </row>
    <row r="482" spans="1:20" x14ac:dyDescent="0.3">
      <c r="A482" s="227">
        <v>319</v>
      </c>
      <c r="B482" s="90" t="s">
        <v>77</v>
      </c>
      <c r="C482" s="90">
        <v>844850</v>
      </c>
      <c r="D482" s="90" t="s">
        <v>76</v>
      </c>
      <c r="E482" s="90">
        <v>87</v>
      </c>
      <c r="F482" s="90" t="s">
        <v>33</v>
      </c>
      <c r="G482" s="90" t="s">
        <v>446</v>
      </c>
      <c r="H482" s="90" t="s">
        <v>483</v>
      </c>
      <c r="I482" s="228" t="s">
        <v>484</v>
      </c>
      <c r="J482" s="231"/>
      <c r="K482" s="90">
        <v>45</v>
      </c>
      <c r="L482" s="236">
        <v>45</v>
      </c>
      <c r="M482" s="241">
        <v>89.207395200000008</v>
      </c>
      <c r="N482" s="244">
        <v>88.352344080000009</v>
      </c>
      <c r="O482" s="244">
        <v>0.85505111999999883</v>
      </c>
      <c r="P482" s="90" t="s">
        <v>439</v>
      </c>
      <c r="Q482" s="90">
        <v>2018</v>
      </c>
      <c r="R482" s="117">
        <v>225</v>
      </c>
      <c r="S482" s="118">
        <v>104283</v>
      </c>
      <c r="T482" s="118">
        <f t="shared" si="12"/>
        <v>104.283</v>
      </c>
    </row>
    <row r="483" spans="1:20" x14ac:dyDescent="0.3">
      <c r="A483" s="227">
        <v>321</v>
      </c>
      <c r="B483" s="90" t="s">
        <v>78</v>
      </c>
      <c r="C483" s="90">
        <v>852005</v>
      </c>
      <c r="D483" s="90" t="s">
        <v>76</v>
      </c>
      <c r="E483" s="90">
        <v>87</v>
      </c>
      <c r="F483" s="90" t="s">
        <v>33</v>
      </c>
      <c r="G483" s="90" t="s">
        <v>79</v>
      </c>
      <c r="H483" s="90" t="s">
        <v>483</v>
      </c>
      <c r="I483" s="228" t="s">
        <v>484</v>
      </c>
      <c r="J483" s="231"/>
      <c r="K483" s="90">
        <v>182</v>
      </c>
      <c r="L483" s="236">
        <v>182</v>
      </c>
      <c r="M483" s="241">
        <v>359.65974</v>
      </c>
      <c r="N483" s="244">
        <v>356.21240849999998</v>
      </c>
      <c r="O483" s="244">
        <v>3.4473315000000184</v>
      </c>
      <c r="P483" s="90" t="s">
        <v>439</v>
      </c>
      <c r="Q483" s="90">
        <v>2018</v>
      </c>
      <c r="R483" s="117">
        <v>0</v>
      </c>
      <c r="S483" s="118">
        <v>0</v>
      </c>
      <c r="T483" s="118">
        <f t="shared" si="12"/>
        <v>0</v>
      </c>
    </row>
    <row r="484" spans="1:20" x14ac:dyDescent="0.3">
      <c r="A484" s="227">
        <v>322</v>
      </c>
      <c r="B484" s="90" t="s">
        <v>309</v>
      </c>
      <c r="C484" s="90">
        <v>852006</v>
      </c>
      <c r="D484" s="90" t="s">
        <v>76</v>
      </c>
      <c r="E484" s="90">
        <v>87</v>
      </c>
      <c r="F484" s="90" t="s">
        <v>33</v>
      </c>
      <c r="G484" s="90" t="s">
        <v>73</v>
      </c>
      <c r="H484" s="90" t="s">
        <v>483</v>
      </c>
      <c r="I484" s="228" t="s">
        <v>484</v>
      </c>
      <c r="J484" s="231"/>
      <c r="K484" s="90">
        <v>182</v>
      </c>
      <c r="L484" s="236">
        <v>182</v>
      </c>
      <c r="M484" s="241">
        <v>0</v>
      </c>
      <c r="N484" s="244">
        <v>0</v>
      </c>
      <c r="O484" s="244">
        <v>0</v>
      </c>
      <c r="P484" s="90" t="s">
        <v>439</v>
      </c>
      <c r="Q484" s="90">
        <v>2018</v>
      </c>
      <c r="R484" s="117">
        <v>400</v>
      </c>
      <c r="S484" s="118">
        <v>1147332</v>
      </c>
      <c r="T484" s="118">
        <f t="shared" ref="T484:T547" si="13">+S484/1000</f>
        <v>1147.3320000000001</v>
      </c>
    </row>
    <row r="485" spans="1:20" x14ac:dyDescent="0.3">
      <c r="A485" s="227">
        <v>323</v>
      </c>
      <c r="B485" s="90" t="s">
        <v>81</v>
      </c>
      <c r="C485" s="90">
        <v>852180</v>
      </c>
      <c r="D485" s="90" t="s">
        <v>76</v>
      </c>
      <c r="E485" s="90">
        <v>87</v>
      </c>
      <c r="F485" s="90" t="s">
        <v>33</v>
      </c>
      <c r="G485" s="90" t="s">
        <v>35</v>
      </c>
      <c r="H485" s="90" t="s">
        <v>483</v>
      </c>
      <c r="I485" s="228" t="s">
        <v>484</v>
      </c>
      <c r="J485" s="231"/>
      <c r="K485" s="90">
        <v>12</v>
      </c>
      <c r="L485" s="236">
        <v>12</v>
      </c>
      <c r="M485" s="241">
        <v>21.455614400000002</v>
      </c>
      <c r="N485" s="244">
        <v>21.249962759999999</v>
      </c>
      <c r="O485" s="244">
        <v>0.2056516400000028</v>
      </c>
      <c r="P485" s="90" t="s">
        <v>439</v>
      </c>
      <c r="Q485" s="90">
        <v>2018</v>
      </c>
      <c r="R485" s="117">
        <v>63</v>
      </c>
      <c r="S485" s="118">
        <v>33912</v>
      </c>
      <c r="T485" s="118">
        <f t="shared" si="13"/>
        <v>33.911999999999999</v>
      </c>
    </row>
    <row r="486" spans="1:20" x14ac:dyDescent="0.3">
      <c r="A486" s="227">
        <v>324</v>
      </c>
      <c r="B486" s="90" t="s">
        <v>81</v>
      </c>
      <c r="C486" s="90">
        <v>852235</v>
      </c>
      <c r="D486" s="90" t="s">
        <v>76</v>
      </c>
      <c r="E486" s="90">
        <v>87</v>
      </c>
      <c r="F486" s="90" t="s">
        <v>33</v>
      </c>
      <c r="G486" s="90" t="s">
        <v>35</v>
      </c>
      <c r="H486" s="90" t="s">
        <v>483</v>
      </c>
      <c r="I486" s="228" t="s">
        <v>484</v>
      </c>
      <c r="J486" s="231"/>
      <c r="K486" s="90">
        <v>12</v>
      </c>
      <c r="L486" s="236">
        <v>12</v>
      </c>
      <c r="M486" s="241">
        <v>21.007804400000001</v>
      </c>
      <c r="N486" s="244">
        <v>19.599350099999999</v>
      </c>
      <c r="O486" s="244">
        <v>1.4084543000000025</v>
      </c>
      <c r="P486" s="90" t="s">
        <v>439</v>
      </c>
      <c r="Q486" s="90">
        <v>2018</v>
      </c>
      <c r="R486" s="117">
        <v>150</v>
      </c>
      <c r="S486" s="118">
        <v>321506</v>
      </c>
      <c r="T486" s="118">
        <f t="shared" si="13"/>
        <v>321.50599999999997</v>
      </c>
    </row>
    <row r="487" spans="1:20" x14ac:dyDescent="0.3">
      <c r="A487" s="227">
        <v>325</v>
      </c>
      <c r="B487" s="90" t="s">
        <v>310</v>
      </c>
      <c r="C487" s="90">
        <v>852239</v>
      </c>
      <c r="D487" s="90" t="s">
        <v>76</v>
      </c>
      <c r="E487" s="90">
        <v>87</v>
      </c>
      <c r="F487" s="90" t="s">
        <v>33</v>
      </c>
      <c r="G487" s="90" t="s">
        <v>35</v>
      </c>
      <c r="H487" s="90" t="s">
        <v>483</v>
      </c>
      <c r="I487" s="228" t="s">
        <v>484</v>
      </c>
      <c r="J487" s="231">
        <v>2018</v>
      </c>
      <c r="K487" s="90">
        <v>50</v>
      </c>
      <c r="L487" s="236">
        <v>50</v>
      </c>
      <c r="M487" s="241">
        <v>0</v>
      </c>
      <c r="N487" s="244">
        <v>0</v>
      </c>
      <c r="O487" s="244">
        <v>0</v>
      </c>
      <c r="P487" s="90" t="s">
        <v>439</v>
      </c>
      <c r="Q487" s="90">
        <v>2018</v>
      </c>
      <c r="R487" s="117">
        <v>40</v>
      </c>
      <c r="S487" s="118">
        <v>113656</v>
      </c>
      <c r="T487" s="118">
        <f t="shared" si="13"/>
        <v>113.65600000000001</v>
      </c>
    </row>
    <row r="488" spans="1:20" x14ac:dyDescent="0.3">
      <c r="A488" s="227">
        <v>326</v>
      </c>
      <c r="B488" s="90" t="s">
        <v>311</v>
      </c>
      <c r="C488" s="90">
        <v>862750</v>
      </c>
      <c r="D488" s="90" t="s">
        <v>80</v>
      </c>
      <c r="E488" s="90">
        <v>91</v>
      </c>
      <c r="F488" s="90" t="s">
        <v>33</v>
      </c>
      <c r="G488" s="90" t="s">
        <v>73</v>
      </c>
      <c r="H488" s="90" t="s">
        <v>483</v>
      </c>
      <c r="I488" s="228" t="s">
        <v>484</v>
      </c>
      <c r="J488" s="231">
        <v>2018</v>
      </c>
      <c r="K488" s="90">
        <v>27</v>
      </c>
      <c r="L488" s="236">
        <v>27</v>
      </c>
      <c r="M488" s="241">
        <v>24.5</v>
      </c>
      <c r="N488" s="244">
        <v>13.3</v>
      </c>
      <c r="O488" s="244">
        <v>11.2</v>
      </c>
      <c r="P488" s="90" t="s">
        <v>439</v>
      </c>
      <c r="Q488" s="90">
        <v>2018</v>
      </c>
      <c r="R488" s="117">
        <v>115</v>
      </c>
      <c r="S488" s="118">
        <v>640086</v>
      </c>
      <c r="T488" s="118">
        <f t="shared" si="13"/>
        <v>640.08600000000001</v>
      </c>
    </row>
    <row r="489" spans="1:20" x14ac:dyDescent="0.3">
      <c r="A489" s="227">
        <v>328</v>
      </c>
      <c r="B489" s="90" t="s">
        <v>120</v>
      </c>
      <c r="C489" s="90">
        <v>864250</v>
      </c>
      <c r="D489" s="90" t="s">
        <v>80</v>
      </c>
      <c r="E489" s="90">
        <v>91</v>
      </c>
      <c r="F489" s="90" t="s">
        <v>33</v>
      </c>
      <c r="G489" s="90" t="s">
        <v>35</v>
      </c>
      <c r="H489" s="90" t="s">
        <v>483</v>
      </c>
      <c r="I489" s="228" t="s">
        <v>484</v>
      </c>
      <c r="J489" s="231"/>
      <c r="K489" s="90">
        <v>153</v>
      </c>
      <c r="L489" s="236">
        <v>153</v>
      </c>
      <c r="M489" s="241">
        <v>292.281792</v>
      </c>
      <c r="N489" s="244">
        <v>273.25966799999998</v>
      </c>
      <c r="O489" s="244">
        <v>19.022124000000019</v>
      </c>
      <c r="P489" s="90" t="s">
        <v>439</v>
      </c>
      <c r="Q489" s="90">
        <v>2018</v>
      </c>
      <c r="R489" s="117">
        <v>150</v>
      </c>
      <c r="S489" s="118">
        <v>200655</v>
      </c>
      <c r="T489" s="118">
        <f t="shared" si="13"/>
        <v>200.655</v>
      </c>
    </row>
    <row r="490" spans="1:20" x14ac:dyDescent="0.3">
      <c r="A490" s="227">
        <v>329</v>
      </c>
      <c r="B490" s="90" t="s">
        <v>119</v>
      </c>
      <c r="C490" s="90">
        <v>864560</v>
      </c>
      <c r="D490" s="90" t="s">
        <v>80</v>
      </c>
      <c r="E490" s="90">
        <v>91</v>
      </c>
      <c r="F490" s="90" t="s">
        <v>33</v>
      </c>
      <c r="G490" s="90" t="s">
        <v>35</v>
      </c>
      <c r="H490" s="90" t="s">
        <v>483</v>
      </c>
      <c r="I490" s="228" t="s">
        <v>484</v>
      </c>
      <c r="J490" s="231"/>
      <c r="K490" s="90">
        <v>149</v>
      </c>
      <c r="L490" s="236">
        <v>149</v>
      </c>
      <c r="M490" s="241">
        <v>284.70848999999998</v>
      </c>
      <c r="N490" s="244">
        <v>266.11554749999999</v>
      </c>
      <c r="O490" s="244">
        <v>18.592942499999992</v>
      </c>
      <c r="P490" s="90" t="s">
        <v>439</v>
      </c>
      <c r="Q490" s="90">
        <v>2018</v>
      </c>
      <c r="R490" s="117">
        <v>150</v>
      </c>
      <c r="S490" s="118">
        <v>303803</v>
      </c>
      <c r="T490" s="118">
        <f t="shared" si="13"/>
        <v>303.803</v>
      </c>
    </row>
    <row r="491" spans="1:20" x14ac:dyDescent="0.3">
      <c r="A491" s="227">
        <v>330</v>
      </c>
      <c r="B491" s="90" t="s">
        <v>82</v>
      </c>
      <c r="C491" s="90">
        <v>865070</v>
      </c>
      <c r="D491" s="90" t="s">
        <v>80</v>
      </c>
      <c r="E491" s="90">
        <v>91</v>
      </c>
      <c r="F491" s="90" t="s">
        <v>33</v>
      </c>
      <c r="G491" s="90" t="s">
        <v>59</v>
      </c>
      <c r="H491" s="90" t="s">
        <v>483</v>
      </c>
      <c r="I491" s="228" t="s">
        <v>484</v>
      </c>
      <c r="J491" s="231"/>
      <c r="K491" s="90">
        <v>25</v>
      </c>
      <c r="L491" s="236">
        <v>25</v>
      </c>
      <c r="M491" s="241">
        <v>49.7027608</v>
      </c>
      <c r="N491" s="244">
        <v>45.230308199999996</v>
      </c>
      <c r="O491" s="244">
        <v>4.472452600000004</v>
      </c>
      <c r="P491" s="90" t="s">
        <v>439</v>
      </c>
      <c r="Q491" s="90">
        <v>2018</v>
      </c>
      <c r="R491" s="117">
        <v>225</v>
      </c>
      <c r="S491" s="118">
        <v>41698</v>
      </c>
      <c r="T491" s="118">
        <f t="shared" si="13"/>
        <v>41.698</v>
      </c>
    </row>
    <row r="492" spans="1:20" x14ac:dyDescent="0.3">
      <c r="A492" s="227">
        <v>336</v>
      </c>
      <c r="B492" s="90" t="s">
        <v>318</v>
      </c>
      <c r="C492" s="90">
        <v>869460</v>
      </c>
      <c r="D492" s="90" t="s">
        <v>80</v>
      </c>
      <c r="E492" s="90">
        <v>91</v>
      </c>
      <c r="F492" s="90" t="s">
        <v>33</v>
      </c>
      <c r="G492" s="90" t="s">
        <v>73</v>
      </c>
      <c r="H492" s="90" t="s">
        <v>483</v>
      </c>
      <c r="I492" s="228" t="s">
        <v>484</v>
      </c>
      <c r="J492" s="231">
        <v>2018</v>
      </c>
      <c r="K492" s="90">
        <v>176</v>
      </c>
      <c r="L492" s="236">
        <v>176</v>
      </c>
      <c r="M492" s="241">
        <v>77</v>
      </c>
      <c r="N492" s="244">
        <v>10</v>
      </c>
      <c r="O492" s="244">
        <v>67</v>
      </c>
      <c r="P492" s="90" t="s">
        <v>439</v>
      </c>
      <c r="Q492" s="90">
        <v>2018</v>
      </c>
      <c r="R492" s="117">
        <v>300</v>
      </c>
      <c r="S492" s="118">
        <v>248676</v>
      </c>
      <c r="T492" s="118">
        <f t="shared" si="13"/>
        <v>248.67599999999999</v>
      </c>
    </row>
    <row r="493" spans="1:20" x14ac:dyDescent="0.3">
      <c r="A493" s="227">
        <v>339</v>
      </c>
      <c r="B493" s="90" t="s">
        <v>34</v>
      </c>
      <c r="C493" s="90">
        <v>874380</v>
      </c>
      <c r="D493" s="90" t="s">
        <v>32</v>
      </c>
      <c r="E493" s="90">
        <v>65</v>
      </c>
      <c r="F493" s="90" t="s">
        <v>33</v>
      </c>
      <c r="G493" s="90" t="s">
        <v>35</v>
      </c>
      <c r="H493" s="90" t="s">
        <v>483</v>
      </c>
      <c r="I493" s="228" t="s">
        <v>484</v>
      </c>
      <c r="J493" s="231"/>
      <c r="K493" s="90">
        <v>25</v>
      </c>
      <c r="L493" s="236">
        <v>25</v>
      </c>
      <c r="M493" s="241">
        <v>33.840470400000001</v>
      </c>
      <c r="N493" s="244">
        <v>30.832401599999997</v>
      </c>
      <c r="O493" s="244">
        <v>3.0080688000000038</v>
      </c>
      <c r="P493" s="90" t="s">
        <v>439</v>
      </c>
      <c r="Q493" s="90">
        <v>2018</v>
      </c>
      <c r="R493" s="117">
        <v>225</v>
      </c>
      <c r="S493" s="118">
        <v>268514</v>
      </c>
      <c r="T493" s="118">
        <f t="shared" si="13"/>
        <v>268.51400000000001</v>
      </c>
    </row>
    <row r="494" spans="1:20" x14ac:dyDescent="0.3">
      <c r="A494" s="227">
        <v>349</v>
      </c>
      <c r="B494" s="90" t="s">
        <v>327</v>
      </c>
      <c r="C494" s="90">
        <v>948680</v>
      </c>
      <c r="D494" s="90" t="s">
        <v>116</v>
      </c>
      <c r="E494" s="90">
        <v>90</v>
      </c>
      <c r="F494" s="90" t="s">
        <v>92</v>
      </c>
      <c r="G494" s="90" t="s">
        <v>35</v>
      </c>
      <c r="H494" s="90" t="s">
        <v>483</v>
      </c>
      <c r="I494" s="228" t="s">
        <v>484</v>
      </c>
      <c r="J494" s="231">
        <v>2014</v>
      </c>
      <c r="K494" s="90">
        <v>210</v>
      </c>
      <c r="L494" s="236">
        <v>210</v>
      </c>
      <c r="M494" s="241">
        <v>382.5</v>
      </c>
      <c r="N494" s="244">
        <v>313.89999999999998</v>
      </c>
      <c r="O494" s="244">
        <v>68.600000000000023</v>
      </c>
      <c r="P494" s="90" t="s">
        <v>439</v>
      </c>
      <c r="Q494" s="90">
        <v>2018</v>
      </c>
      <c r="R494" s="117">
        <v>310</v>
      </c>
      <c r="S494" s="118">
        <v>734095</v>
      </c>
      <c r="T494" s="118">
        <f t="shared" si="13"/>
        <v>734.09500000000003</v>
      </c>
    </row>
    <row r="495" spans="1:20" x14ac:dyDescent="0.3">
      <c r="A495" s="227">
        <v>350</v>
      </c>
      <c r="B495" s="90" t="s">
        <v>328</v>
      </c>
      <c r="C495" s="90">
        <v>949300</v>
      </c>
      <c r="D495" s="90" t="s">
        <v>331</v>
      </c>
      <c r="E495" s="90">
        <v>98</v>
      </c>
      <c r="F495" s="90" t="s">
        <v>92</v>
      </c>
      <c r="G495" s="90" t="s">
        <v>446</v>
      </c>
      <c r="H495" s="90" t="s">
        <v>483</v>
      </c>
      <c r="I495" s="228" t="s">
        <v>484</v>
      </c>
      <c r="J495" s="231">
        <v>2018</v>
      </c>
      <c r="K495" s="90">
        <v>257</v>
      </c>
      <c r="L495" s="236">
        <v>257</v>
      </c>
      <c r="M495" s="241">
        <v>0</v>
      </c>
      <c r="N495" s="244">
        <v>0</v>
      </c>
      <c r="O495" s="244">
        <v>0</v>
      </c>
      <c r="P495" s="90" t="s">
        <v>439</v>
      </c>
      <c r="Q495" s="90">
        <v>2018</v>
      </c>
      <c r="R495" s="117">
        <v>565</v>
      </c>
      <c r="S495" s="118">
        <v>2074364</v>
      </c>
      <c r="T495" s="118">
        <f t="shared" si="13"/>
        <v>2074.364</v>
      </c>
    </row>
    <row r="496" spans="1:20" x14ac:dyDescent="0.3">
      <c r="A496">
        <v>7</v>
      </c>
      <c r="B496" t="s">
        <v>482</v>
      </c>
      <c r="C496">
        <v>298672</v>
      </c>
      <c r="D496" t="s">
        <v>52</v>
      </c>
      <c r="E496">
        <v>71</v>
      </c>
      <c r="F496" t="s">
        <v>53</v>
      </c>
      <c r="G496" t="s">
        <v>73</v>
      </c>
      <c r="H496" t="s">
        <v>483</v>
      </c>
      <c r="I496" t="s">
        <v>484</v>
      </c>
      <c r="J496" s="89">
        <v>2018</v>
      </c>
      <c r="K496" s="102">
        <v>120</v>
      </c>
      <c r="L496" s="103">
        <v>120</v>
      </c>
      <c r="M496">
        <v>30.439</v>
      </c>
      <c r="N496">
        <v>12.96</v>
      </c>
      <c r="O496" s="30">
        <v>17.478999999999999</v>
      </c>
      <c r="P496" t="s">
        <v>439</v>
      </c>
      <c r="Q496">
        <v>2019</v>
      </c>
      <c r="R496" s="117">
        <v>0</v>
      </c>
      <c r="S496" s="118">
        <v>0</v>
      </c>
      <c r="T496" s="118">
        <f t="shared" si="13"/>
        <v>0</v>
      </c>
    </row>
    <row r="497" spans="1:20" x14ac:dyDescent="0.3">
      <c r="A497">
        <v>13</v>
      </c>
      <c r="B497" t="s">
        <v>290</v>
      </c>
      <c r="C497">
        <v>322296</v>
      </c>
      <c r="D497" t="s">
        <v>57</v>
      </c>
      <c r="E497">
        <v>73</v>
      </c>
      <c r="F497" t="s">
        <v>53</v>
      </c>
      <c r="G497" t="s">
        <v>730</v>
      </c>
      <c r="H497" t="s">
        <v>483</v>
      </c>
      <c r="I497" t="s">
        <v>484</v>
      </c>
      <c r="J497" s="89">
        <v>2017</v>
      </c>
      <c r="K497" s="102">
        <v>39.875</v>
      </c>
      <c r="L497" s="103">
        <v>39.875</v>
      </c>
      <c r="M497">
        <v>56.87</v>
      </c>
      <c r="N497">
        <v>0</v>
      </c>
      <c r="O497" s="30">
        <v>56.87</v>
      </c>
      <c r="P497" t="s">
        <v>439</v>
      </c>
      <c r="Q497">
        <v>2019</v>
      </c>
      <c r="R497" s="117">
        <v>60</v>
      </c>
      <c r="S497" s="118">
        <v>136816</v>
      </c>
      <c r="T497" s="118">
        <f t="shared" si="13"/>
        <v>136.816</v>
      </c>
    </row>
    <row r="498" spans="1:20" x14ac:dyDescent="0.3">
      <c r="A498">
        <v>14</v>
      </c>
      <c r="B498" t="s">
        <v>488</v>
      </c>
      <c r="C498">
        <v>390110</v>
      </c>
      <c r="D498" t="s">
        <v>147</v>
      </c>
      <c r="E498">
        <v>78</v>
      </c>
      <c r="F498" t="s">
        <v>53</v>
      </c>
      <c r="G498" t="s">
        <v>730</v>
      </c>
      <c r="H498" t="s">
        <v>483</v>
      </c>
      <c r="I498" t="s">
        <v>484</v>
      </c>
      <c r="J498" s="89">
        <v>2019</v>
      </c>
      <c r="K498" s="102">
        <v>235</v>
      </c>
      <c r="L498" s="103">
        <v>235</v>
      </c>
      <c r="M498">
        <v>160</v>
      </c>
      <c r="N498">
        <v>160</v>
      </c>
      <c r="O498" s="30">
        <v>0</v>
      </c>
      <c r="P498" t="s">
        <v>439</v>
      </c>
      <c r="Q498">
        <v>2019</v>
      </c>
      <c r="R498" s="117">
        <v>800</v>
      </c>
      <c r="S498" s="118">
        <v>2622109</v>
      </c>
      <c r="T498" s="118">
        <f t="shared" si="13"/>
        <v>2622.1089999999999</v>
      </c>
    </row>
    <row r="499" spans="1:20" x14ac:dyDescent="0.3">
      <c r="A499">
        <v>16</v>
      </c>
      <c r="B499" t="s">
        <v>489</v>
      </c>
      <c r="C499">
        <v>399660</v>
      </c>
      <c r="D499" t="s">
        <v>147</v>
      </c>
      <c r="E499">
        <v>78</v>
      </c>
      <c r="F499" t="s">
        <v>53</v>
      </c>
      <c r="G499" t="s">
        <v>35</v>
      </c>
      <c r="H499" t="s">
        <v>483</v>
      </c>
      <c r="I499" t="s">
        <v>484</v>
      </c>
      <c r="J499" s="89">
        <v>2018</v>
      </c>
      <c r="K499" s="102">
        <v>220</v>
      </c>
      <c r="L499" s="103">
        <v>220</v>
      </c>
      <c r="M499">
        <v>0</v>
      </c>
      <c r="N499">
        <v>0</v>
      </c>
      <c r="O499" s="30">
        <v>0</v>
      </c>
      <c r="P499" t="s">
        <v>439</v>
      </c>
      <c r="Q499">
        <v>2019</v>
      </c>
      <c r="R499" s="117">
        <v>180</v>
      </c>
      <c r="S499" s="118">
        <v>939599</v>
      </c>
      <c r="T499" s="118">
        <f t="shared" si="13"/>
        <v>939.59900000000005</v>
      </c>
    </row>
    <row r="500" spans="1:20" x14ac:dyDescent="0.3">
      <c r="A500">
        <v>23</v>
      </c>
      <c r="B500" t="s">
        <v>492</v>
      </c>
      <c r="C500">
        <v>356031</v>
      </c>
      <c r="D500" t="s">
        <v>101</v>
      </c>
      <c r="E500">
        <v>77</v>
      </c>
      <c r="F500" t="s">
        <v>53</v>
      </c>
      <c r="G500" t="s">
        <v>79</v>
      </c>
      <c r="H500" t="s">
        <v>483</v>
      </c>
      <c r="I500" t="s">
        <v>484</v>
      </c>
      <c r="J500" s="89">
        <v>2018</v>
      </c>
      <c r="K500" s="102">
        <v>37.5</v>
      </c>
      <c r="L500" s="103">
        <v>37.5</v>
      </c>
      <c r="M500">
        <v>0</v>
      </c>
      <c r="N500">
        <v>0</v>
      </c>
      <c r="O500" s="30">
        <v>0</v>
      </c>
      <c r="P500" t="s">
        <v>439</v>
      </c>
      <c r="Q500">
        <v>2019</v>
      </c>
      <c r="R500" s="117">
        <v>300</v>
      </c>
      <c r="S500" s="118">
        <v>240476</v>
      </c>
      <c r="T500" s="118">
        <f t="shared" si="13"/>
        <v>240.476</v>
      </c>
    </row>
    <row r="501" spans="1:20" x14ac:dyDescent="0.3">
      <c r="A501">
        <v>24</v>
      </c>
      <c r="B501" t="s">
        <v>493</v>
      </c>
      <c r="C501">
        <v>358151</v>
      </c>
      <c r="D501" t="s">
        <v>101</v>
      </c>
      <c r="E501">
        <v>77</v>
      </c>
      <c r="F501" t="s">
        <v>53</v>
      </c>
      <c r="G501" t="s">
        <v>35</v>
      </c>
      <c r="H501" t="s">
        <v>483</v>
      </c>
      <c r="I501" t="s">
        <v>484</v>
      </c>
      <c r="J501" s="89">
        <v>2018</v>
      </c>
      <c r="K501" s="102">
        <v>19.5</v>
      </c>
      <c r="L501" s="103">
        <v>19.5</v>
      </c>
      <c r="M501">
        <v>31.2</v>
      </c>
      <c r="N501">
        <v>11.3</v>
      </c>
      <c r="O501" s="30">
        <v>19.899999999999999</v>
      </c>
      <c r="P501" t="s">
        <v>439</v>
      </c>
      <c r="Q501">
        <v>2019</v>
      </c>
      <c r="R501" s="117">
        <v>50</v>
      </c>
      <c r="S501" s="118">
        <v>20933</v>
      </c>
      <c r="T501" s="118">
        <f t="shared" si="13"/>
        <v>20.933</v>
      </c>
    </row>
    <row r="502" spans="1:20" x14ac:dyDescent="0.3">
      <c r="A502">
        <v>25</v>
      </c>
      <c r="B502" t="s">
        <v>494</v>
      </c>
      <c r="C502">
        <v>369005</v>
      </c>
      <c r="D502" t="s">
        <v>101</v>
      </c>
      <c r="E502">
        <v>77</v>
      </c>
      <c r="F502" t="s">
        <v>53</v>
      </c>
      <c r="G502" t="s">
        <v>59</v>
      </c>
      <c r="H502" t="s">
        <v>483</v>
      </c>
      <c r="I502" t="s">
        <v>484</v>
      </c>
      <c r="J502" s="89">
        <v>2019</v>
      </c>
      <c r="K502" s="102">
        <v>149.81</v>
      </c>
      <c r="L502" s="103">
        <v>149.81</v>
      </c>
      <c r="M502">
        <v>152.56</v>
      </c>
      <c r="N502">
        <v>152.56</v>
      </c>
      <c r="O502" s="30">
        <v>0</v>
      </c>
      <c r="P502" t="s">
        <v>439</v>
      </c>
      <c r="Q502">
        <v>2019</v>
      </c>
      <c r="R502" s="117">
        <v>150</v>
      </c>
      <c r="S502" s="118">
        <v>181503</v>
      </c>
      <c r="T502" s="118">
        <f t="shared" si="13"/>
        <v>181.50299999999999</v>
      </c>
    </row>
    <row r="503" spans="1:20" x14ac:dyDescent="0.3">
      <c r="A503">
        <v>27</v>
      </c>
      <c r="B503" t="s">
        <v>495</v>
      </c>
      <c r="C503">
        <v>369025</v>
      </c>
      <c r="D503" t="s">
        <v>101</v>
      </c>
      <c r="E503">
        <v>77</v>
      </c>
      <c r="F503" t="s">
        <v>53</v>
      </c>
      <c r="G503" t="s">
        <v>35</v>
      </c>
      <c r="H503" t="s">
        <v>483</v>
      </c>
      <c r="I503" t="s">
        <v>484</v>
      </c>
      <c r="J503" s="89">
        <v>2017</v>
      </c>
      <c r="K503" s="102">
        <v>40</v>
      </c>
      <c r="L503" s="103">
        <v>40</v>
      </c>
      <c r="M503">
        <v>192.08</v>
      </c>
      <c r="N503">
        <v>153.66</v>
      </c>
      <c r="O503" s="30">
        <v>38.420000000000016</v>
      </c>
      <c r="P503" t="s">
        <v>439</v>
      </c>
      <c r="Q503">
        <v>2019</v>
      </c>
      <c r="R503" s="117">
        <v>0</v>
      </c>
      <c r="S503" s="118">
        <v>0</v>
      </c>
      <c r="T503" s="118">
        <f t="shared" si="13"/>
        <v>0</v>
      </c>
    </row>
    <row r="504" spans="1:20" x14ac:dyDescent="0.3">
      <c r="A504">
        <v>29</v>
      </c>
      <c r="B504" t="s">
        <v>496</v>
      </c>
      <c r="C504">
        <v>429286</v>
      </c>
      <c r="D504" t="s">
        <v>140</v>
      </c>
      <c r="E504">
        <v>74</v>
      </c>
      <c r="F504" t="s">
        <v>131</v>
      </c>
      <c r="G504" t="s">
        <v>35</v>
      </c>
      <c r="H504" t="s">
        <v>483</v>
      </c>
      <c r="I504" t="s">
        <v>484</v>
      </c>
      <c r="J504" s="89">
        <v>2019</v>
      </c>
      <c r="K504" s="102">
        <v>45.6</v>
      </c>
      <c r="L504" s="103">
        <v>45.6</v>
      </c>
      <c r="M504">
        <v>44</v>
      </c>
      <c r="N504">
        <v>29</v>
      </c>
      <c r="O504" s="30">
        <v>15</v>
      </c>
      <c r="P504" t="s">
        <v>439</v>
      </c>
      <c r="Q504">
        <v>2019</v>
      </c>
      <c r="R504" s="117">
        <v>15</v>
      </c>
      <c r="S504" s="118">
        <v>24521</v>
      </c>
      <c r="T504" s="118">
        <f t="shared" si="13"/>
        <v>24.521000000000001</v>
      </c>
    </row>
    <row r="505" spans="1:20" x14ac:dyDescent="0.3">
      <c r="A505">
        <v>40</v>
      </c>
      <c r="B505" t="s">
        <v>501</v>
      </c>
      <c r="C505">
        <v>456050</v>
      </c>
      <c r="D505" t="s">
        <v>500</v>
      </c>
      <c r="F505" t="s">
        <v>131</v>
      </c>
      <c r="G505" t="s">
        <v>59</v>
      </c>
      <c r="H505" t="s">
        <v>483</v>
      </c>
      <c r="I505" t="s">
        <v>484</v>
      </c>
      <c r="J505" s="89">
        <v>2019</v>
      </c>
      <c r="K505" s="102">
        <v>41</v>
      </c>
      <c r="L505" s="103">
        <v>41</v>
      </c>
      <c r="M505">
        <v>0</v>
      </c>
      <c r="N505">
        <v>0</v>
      </c>
      <c r="O505" s="30">
        <v>0</v>
      </c>
      <c r="P505" t="s">
        <v>439</v>
      </c>
      <c r="Q505">
        <v>2019</v>
      </c>
      <c r="R505" s="117">
        <v>0</v>
      </c>
      <c r="S505" s="118">
        <v>0</v>
      </c>
      <c r="T505" s="118">
        <f t="shared" si="13"/>
        <v>0</v>
      </c>
    </row>
    <row r="506" spans="1:20" x14ac:dyDescent="0.3">
      <c r="A506">
        <v>41</v>
      </c>
      <c r="B506" t="s">
        <v>502</v>
      </c>
      <c r="C506">
        <v>528676</v>
      </c>
      <c r="D506" t="s">
        <v>330</v>
      </c>
      <c r="E506">
        <v>72</v>
      </c>
      <c r="F506" t="s">
        <v>131</v>
      </c>
      <c r="G506" t="s">
        <v>35</v>
      </c>
      <c r="H506" t="s">
        <v>483</v>
      </c>
      <c r="I506" t="s">
        <v>484</v>
      </c>
      <c r="J506" s="89">
        <v>2018</v>
      </c>
      <c r="K506" s="102">
        <v>274.27</v>
      </c>
      <c r="L506" s="103">
        <v>274.27</v>
      </c>
      <c r="M506">
        <v>612.95899999999995</v>
      </c>
      <c r="N506">
        <v>445.31599999999997</v>
      </c>
      <c r="O506" s="30">
        <v>167.64299999999997</v>
      </c>
      <c r="P506" t="s">
        <v>439</v>
      </c>
      <c r="Q506">
        <v>2019</v>
      </c>
      <c r="R506" s="117">
        <v>300</v>
      </c>
      <c r="S506" s="118">
        <v>557053</v>
      </c>
      <c r="T506" s="118">
        <f t="shared" si="13"/>
        <v>557.053</v>
      </c>
    </row>
    <row r="507" spans="1:20" x14ac:dyDescent="0.3">
      <c r="A507">
        <v>42</v>
      </c>
      <c r="B507" t="s">
        <v>503</v>
      </c>
      <c r="C507">
        <v>504065</v>
      </c>
      <c r="D507" t="s">
        <v>330</v>
      </c>
      <c r="E507">
        <v>72</v>
      </c>
      <c r="F507" t="s">
        <v>131</v>
      </c>
      <c r="G507" t="s">
        <v>42</v>
      </c>
      <c r="H507" t="s">
        <v>483</v>
      </c>
      <c r="I507" t="s">
        <v>484</v>
      </c>
      <c r="J507" s="89">
        <v>2016</v>
      </c>
      <c r="K507" s="102">
        <v>35</v>
      </c>
      <c r="L507" s="103">
        <v>35</v>
      </c>
      <c r="M507">
        <v>38.229999999999997</v>
      </c>
      <c r="N507">
        <v>26.69</v>
      </c>
      <c r="O507" s="30">
        <v>11.539999999999996</v>
      </c>
      <c r="P507" t="s">
        <v>439</v>
      </c>
      <c r="Q507">
        <v>2019</v>
      </c>
      <c r="R507" s="117">
        <v>35</v>
      </c>
      <c r="S507" s="118">
        <v>28912</v>
      </c>
      <c r="T507" s="118">
        <f t="shared" si="13"/>
        <v>28.911999999999999</v>
      </c>
    </row>
    <row r="508" spans="1:20" x14ac:dyDescent="0.3">
      <c r="A508">
        <v>48</v>
      </c>
      <c r="B508" t="s">
        <v>505</v>
      </c>
      <c r="C508">
        <v>216116</v>
      </c>
      <c r="D508" t="s">
        <v>39</v>
      </c>
      <c r="E508">
        <v>60</v>
      </c>
      <c r="F508" t="s">
        <v>40</v>
      </c>
      <c r="G508" t="s">
        <v>42</v>
      </c>
      <c r="H508" t="s">
        <v>483</v>
      </c>
      <c r="I508" t="s">
        <v>484</v>
      </c>
      <c r="J508" s="89">
        <v>2018</v>
      </c>
      <c r="K508" s="102">
        <v>47.08</v>
      </c>
      <c r="L508" s="103">
        <v>47.08</v>
      </c>
      <c r="M508">
        <v>65.319000000000003</v>
      </c>
      <c r="N508">
        <v>1</v>
      </c>
      <c r="O508" s="30">
        <v>64.319000000000003</v>
      </c>
      <c r="P508" t="s">
        <v>439</v>
      </c>
      <c r="Q508">
        <v>2019</v>
      </c>
      <c r="R508" s="117">
        <v>160</v>
      </c>
      <c r="S508" s="118">
        <v>217046</v>
      </c>
      <c r="T508" s="118">
        <f t="shared" si="13"/>
        <v>217.04599999999999</v>
      </c>
    </row>
    <row r="509" spans="1:20" x14ac:dyDescent="0.3">
      <c r="A509">
        <v>49</v>
      </c>
      <c r="B509" t="s">
        <v>506</v>
      </c>
      <c r="C509">
        <v>397600</v>
      </c>
      <c r="D509" t="s">
        <v>147</v>
      </c>
      <c r="E509">
        <v>78</v>
      </c>
      <c r="F509" t="s">
        <v>53</v>
      </c>
      <c r="G509" t="s">
        <v>42</v>
      </c>
      <c r="H509" t="s">
        <v>483</v>
      </c>
      <c r="I509" t="s">
        <v>484</v>
      </c>
      <c r="J509" s="89">
        <v>2018</v>
      </c>
      <c r="K509" s="102">
        <v>36.6</v>
      </c>
      <c r="L509" s="103">
        <v>36.6</v>
      </c>
      <c r="M509">
        <v>28.61</v>
      </c>
      <c r="N509">
        <v>1</v>
      </c>
      <c r="O509" s="30">
        <v>27.61</v>
      </c>
      <c r="P509" t="s">
        <v>439</v>
      </c>
      <c r="Q509">
        <v>2019</v>
      </c>
      <c r="R509" s="117">
        <v>400</v>
      </c>
      <c r="S509" s="118">
        <v>526852</v>
      </c>
      <c r="T509" s="118">
        <f t="shared" si="13"/>
        <v>526.85199999999998</v>
      </c>
    </row>
    <row r="510" spans="1:20" x14ac:dyDescent="0.3">
      <c r="A510">
        <v>50</v>
      </c>
      <c r="B510" t="s">
        <v>507</v>
      </c>
      <c r="C510">
        <v>668019</v>
      </c>
      <c r="D510" t="s">
        <v>71</v>
      </c>
      <c r="E510">
        <v>82</v>
      </c>
      <c r="F510" t="s">
        <v>64</v>
      </c>
      <c r="G510" t="s">
        <v>42</v>
      </c>
      <c r="H510" t="s">
        <v>483</v>
      </c>
      <c r="I510" t="s">
        <v>484</v>
      </c>
      <c r="J510" s="89">
        <v>2018</v>
      </c>
      <c r="K510" s="102">
        <v>62.7</v>
      </c>
      <c r="L510" s="103">
        <v>62.7</v>
      </c>
      <c r="M510">
        <v>86.313999999999993</v>
      </c>
      <c r="N510">
        <v>1</v>
      </c>
      <c r="O510" s="30">
        <v>85.313999999999993</v>
      </c>
      <c r="P510" t="s">
        <v>439</v>
      </c>
      <c r="Q510">
        <v>2019</v>
      </c>
      <c r="R510" s="117">
        <v>160</v>
      </c>
      <c r="S510" s="118">
        <v>297179</v>
      </c>
      <c r="T510" s="118">
        <f t="shared" si="13"/>
        <v>297.17899999999997</v>
      </c>
    </row>
    <row r="511" spans="1:20" x14ac:dyDescent="0.3">
      <c r="A511">
        <v>51</v>
      </c>
      <c r="B511" t="s">
        <v>508</v>
      </c>
      <c r="C511">
        <v>584247</v>
      </c>
      <c r="D511" t="s">
        <v>67</v>
      </c>
      <c r="E511">
        <v>81</v>
      </c>
      <c r="F511" t="s">
        <v>64</v>
      </c>
      <c r="G511" t="s">
        <v>42</v>
      </c>
      <c r="H511" t="s">
        <v>483</v>
      </c>
      <c r="I511" t="s">
        <v>484</v>
      </c>
      <c r="J511" s="89">
        <v>2019</v>
      </c>
      <c r="K511" s="102">
        <v>67.78</v>
      </c>
      <c r="L511" s="103">
        <v>67.78</v>
      </c>
      <c r="M511">
        <v>55.433</v>
      </c>
      <c r="N511">
        <v>1</v>
      </c>
      <c r="O511" s="30">
        <v>54.433</v>
      </c>
      <c r="P511" t="s">
        <v>439</v>
      </c>
      <c r="Q511">
        <v>2019</v>
      </c>
      <c r="R511" s="117">
        <v>160</v>
      </c>
      <c r="S511" s="118">
        <v>352749</v>
      </c>
      <c r="T511" s="118">
        <f t="shared" si="13"/>
        <v>352.74900000000002</v>
      </c>
    </row>
    <row r="512" spans="1:20" x14ac:dyDescent="0.3">
      <c r="A512">
        <v>59</v>
      </c>
      <c r="B512" t="s">
        <v>509</v>
      </c>
      <c r="C512">
        <v>36830</v>
      </c>
      <c r="D512" t="s">
        <v>39</v>
      </c>
      <c r="E512">
        <v>60</v>
      </c>
      <c r="F512" t="s">
        <v>40</v>
      </c>
      <c r="G512" t="s">
        <v>42</v>
      </c>
      <c r="H512" t="s">
        <v>483</v>
      </c>
      <c r="I512" t="s">
        <v>484</v>
      </c>
      <c r="J512" s="89">
        <v>2019</v>
      </c>
      <c r="K512" s="102">
        <v>6</v>
      </c>
      <c r="L512" s="103">
        <v>6</v>
      </c>
      <c r="M512">
        <v>1.5</v>
      </c>
      <c r="N512">
        <v>1</v>
      </c>
      <c r="O512" s="30">
        <v>0.5</v>
      </c>
      <c r="P512" t="s">
        <v>439</v>
      </c>
      <c r="Q512">
        <v>2019</v>
      </c>
      <c r="R512" s="117">
        <v>40</v>
      </c>
      <c r="S512" s="118">
        <v>30981</v>
      </c>
      <c r="T512" s="118">
        <f t="shared" si="13"/>
        <v>30.981000000000002</v>
      </c>
    </row>
    <row r="513" spans="1:20" x14ac:dyDescent="0.3">
      <c r="A513">
        <v>61</v>
      </c>
      <c r="B513" t="s">
        <v>511</v>
      </c>
      <c r="C513">
        <v>226530</v>
      </c>
      <c r="D513" t="s">
        <v>846</v>
      </c>
      <c r="E513">
        <v>69</v>
      </c>
      <c r="F513" t="s">
        <v>40</v>
      </c>
      <c r="G513" t="s">
        <v>42</v>
      </c>
      <c r="H513" t="s">
        <v>483</v>
      </c>
      <c r="I513" t="s">
        <v>484</v>
      </c>
      <c r="J513" s="89">
        <v>2015</v>
      </c>
      <c r="K513" s="102">
        <v>10</v>
      </c>
      <c r="L513" s="103">
        <v>10</v>
      </c>
      <c r="M513">
        <v>0</v>
      </c>
      <c r="N513">
        <v>0</v>
      </c>
      <c r="O513" s="30">
        <v>0</v>
      </c>
      <c r="P513" t="s">
        <v>439</v>
      </c>
      <c r="Q513">
        <v>2019</v>
      </c>
      <c r="R513" s="117">
        <v>0</v>
      </c>
      <c r="S513" s="118">
        <v>0</v>
      </c>
      <c r="T513" s="118">
        <f t="shared" si="13"/>
        <v>0</v>
      </c>
    </row>
    <row r="514" spans="1:20" x14ac:dyDescent="0.3">
      <c r="A514">
        <v>64</v>
      </c>
      <c r="B514" t="s">
        <v>513</v>
      </c>
      <c r="C514">
        <v>178800</v>
      </c>
      <c r="D514" t="s">
        <v>514</v>
      </c>
      <c r="F514" t="s">
        <v>40</v>
      </c>
      <c r="G514" t="s">
        <v>35</v>
      </c>
      <c r="H514" t="s">
        <v>483</v>
      </c>
      <c r="I514" t="s">
        <v>484</v>
      </c>
      <c r="J514" s="89">
        <v>2016</v>
      </c>
      <c r="K514" s="102">
        <v>150.75</v>
      </c>
      <c r="L514" s="103">
        <v>150.75</v>
      </c>
      <c r="M514">
        <v>0</v>
      </c>
      <c r="N514">
        <v>0</v>
      </c>
      <c r="O514" s="30">
        <v>0</v>
      </c>
      <c r="P514" t="s">
        <v>439</v>
      </c>
      <c r="Q514">
        <v>2019</v>
      </c>
      <c r="R514" s="117">
        <v>300</v>
      </c>
      <c r="S514" s="118">
        <v>449478</v>
      </c>
      <c r="T514" s="118">
        <f t="shared" si="13"/>
        <v>449.47800000000001</v>
      </c>
    </row>
    <row r="515" spans="1:20" x14ac:dyDescent="0.3">
      <c r="A515">
        <v>65</v>
      </c>
      <c r="B515" t="s">
        <v>515</v>
      </c>
      <c r="C515">
        <v>618341</v>
      </c>
      <c r="D515" t="s">
        <v>63</v>
      </c>
      <c r="E515">
        <v>80</v>
      </c>
      <c r="F515" t="s">
        <v>64</v>
      </c>
      <c r="G515" t="s">
        <v>42</v>
      </c>
      <c r="H515" t="s">
        <v>483</v>
      </c>
      <c r="I515" t="s">
        <v>484</v>
      </c>
      <c r="J515" s="89">
        <v>2014</v>
      </c>
      <c r="K515" s="102">
        <v>6</v>
      </c>
      <c r="L515" s="103">
        <v>6</v>
      </c>
      <c r="M515">
        <v>5.2</v>
      </c>
      <c r="N515">
        <v>4.2</v>
      </c>
      <c r="O515" s="30">
        <v>1</v>
      </c>
      <c r="P515" t="s">
        <v>439</v>
      </c>
      <c r="Q515">
        <v>2019</v>
      </c>
      <c r="R515" s="117">
        <v>0</v>
      </c>
      <c r="S515" s="118">
        <v>0</v>
      </c>
      <c r="T515" s="118">
        <f t="shared" si="13"/>
        <v>0</v>
      </c>
    </row>
    <row r="516" spans="1:20" x14ac:dyDescent="0.3">
      <c r="A516">
        <v>67</v>
      </c>
      <c r="B516" t="s">
        <v>516</v>
      </c>
      <c r="C516">
        <v>668018</v>
      </c>
      <c r="D516" t="s">
        <v>71</v>
      </c>
      <c r="E516">
        <v>82</v>
      </c>
      <c r="F516" t="s">
        <v>64</v>
      </c>
      <c r="G516" t="s">
        <v>42</v>
      </c>
      <c r="H516" t="s">
        <v>483</v>
      </c>
      <c r="I516" t="s">
        <v>484</v>
      </c>
      <c r="J516" s="89">
        <v>2012</v>
      </c>
      <c r="K516" s="102">
        <v>6.9</v>
      </c>
      <c r="L516" s="103">
        <v>6.9</v>
      </c>
      <c r="M516">
        <v>6.5</v>
      </c>
      <c r="N516">
        <v>5</v>
      </c>
      <c r="O516" s="30">
        <v>1.5</v>
      </c>
      <c r="P516" t="s">
        <v>439</v>
      </c>
      <c r="Q516">
        <v>2019</v>
      </c>
      <c r="R516" s="117">
        <v>160</v>
      </c>
      <c r="S516" s="118">
        <v>188034</v>
      </c>
      <c r="T516" s="118">
        <f t="shared" si="13"/>
        <v>188.03399999999999</v>
      </c>
    </row>
    <row r="517" spans="1:20" x14ac:dyDescent="0.3">
      <c r="A517">
        <v>70</v>
      </c>
      <c r="B517" t="s">
        <v>519</v>
      </c>
      <c r="C517">
        <v>545090</v>
      </c>
      <c r="D517" t="s">
        <v>518</v>
      </c>
      <c r="F517" t="s">
        <v>64</v>
      </c>
      <c r="G517" t="s">
        <v>42</v>
      </c>
      <c r="H517" t="s">
        <v>483</v>
      </c>
      <c r="I517" t="s">
        <v>484</v>
      </c>
      <c r="J517" s="89">
        <v>2013</v>
      </c>
      <c r="K517" s="102">
        <v>6.5</v>
      </c>
      <c r="L517" s="103">
        <v>6.5</v>
      </c>
      <c r="M517">
        <v>0</v>
      </c>
      <c r="N517">
        <v>0</v>
      </c>
      <c r="O517" s="30">
        <v>0</v>
      </c>
      <c r="P517" t="s">
        <v>439</v>
      </c>
      <c r="Q517">
        <v>2019</v>
      </c>
      <c r="R517" s="117">
        <v>160</v>
      </c>
      <c r="S517" s="118">
        <v>145514</v>
      </c>
      <c r="T517" s="118">
        <f t="shared" si="13"/>
        <v>145.51400000000001</v>
      </c>
    </row>
    <row r="518" spans="1:20" x14ac:dyDescent="0.3">
      <c r="A518">
        <v>71</v>
      </c>
      <c r="B518" t="s">
        <v>520</v>
      </c>
      <c r="C518">
        <v>548460</v>
      </c>
      <c r="D518" t="s">
        <v>518</v>
      </c>
      <c r="F518" t="s">
        <v>64</v>
      </c>
      <c r="G518" t="s">
        <v>79</v>
      </c>
      <c r="H518" t="s">
        <v>483</v>
      </c>
      <c r="I518" t="s">
        <v>484</v>
      </c>
      <c r="J518" s="89">
        <v>2014</v>
      </c>
      <c r="K518" s="102">
        <v>68</v>
      </c>
      <c r="L518" s="103">
        <v>68</v>
      </c>
      <c r="M518">
        <v>0</v>
      </c>
      <c r="N518">
        <v>0</v>
      </c>
      <c r="O518" s="30">
        <v>0</v>
      </c>
      <c r="P518" t="s">
        <v>439</v>
      </c>
      <c r="Q518">
        <v>2019</v>
      </c>
      <c r="R518" s="117">
        <v>160</v>
      </c>
      <c r="S518" s="118">
        <v>374943</v>
      </c>
      <c r="T518" s="118">
        <f t="shared" si="13"/>
        <v>374.94299999999998</v>
      </c>
    </row>
    <row r="519" spans="1:20" x14ac:dyDescent="0.3">
      <c r="A519">
        <v>74</v>
      </c>
      <c r="B519" t="s">
        <v>521</v>
      </c>
      <c r="C519">
        <v>537800</v>
      </c>
      <c r="D519" t="s">
        <v>518</v>
      </c>
      <c r="F519" t="s">
        <v>64</v>
      </c>
      <c r="G519" t="s">
        <v>42</v>
      </c>
      <c r="H519" t="s">
        <v>483</v>
      </c>
      <c r="I519" t="s">
        <v>484</v>
      </c>
      <c r="J519" s="89">
        <v>2016</v>
      </c>
      <c r="K519" s="102">
        <v>21</v>
      </c>
      <c r="L519" s="103">
        <v>21</v>
      </c>
      <c r="M519">
        <v>14.5</v>
      </c>
      <c r="N519">
        <v>2.9</v>
      </c>
      <c r="O519" s="30">
        <v>11.6</v>
      </c>
      <c r="P519" t="s">
        <v>439</v>
      </c>
      <c r="Q519">
        <v>2019</v>
      </c>
      <c r="R519" s="117">
        <v>27</v>
      </c>
      <c r="S519" s="118">
        <v>33843</v>
      </c>
      <c r="T519" s="118">
        <f t="shared" si="13"/>
        <v>33.843000000000004</v>
      </c>
    </row>
    <row r="520" spans="1:20" x14ac:dyDescent="0.3">
      <c r="A520">
        <v>76</v>
      </c>
      <c r="B520" t="s">
        <v>522</v>
      </c>
      <c r="C520">
        <v>542155</v>
      </c>
      <c r="D520" t="s">
        <v>518</v>
      </c>
      <c r="F520" t="s">
        <v>64</v>
      </c>
      <c r="G520" t="s">
        <v>42</v>
      </c>
      <c r="H520" t="s">
        <v>483</v>
      </c>
      <c r="I520" t="s">
        <v>484</v>
      </c>
      <c r="J520" s="89">
        <v>2019</v>
      </c>
      <c r="K520" s="102">
        <v>10</v>
      </c>
      <c r="L520" s="103">
        <v>10</v>
      </c>
      <c r="M520">
        <v>10.7</v>
      </c>
      <c r="N520">
        <v>10.7</v>
      </c>
      <c r="O520" s="30">
        <v>0</v>
      </c>
      <c r="P520" t="s">
        <v>439</v>
      </c>
      <c r="Q520">
        <v>2019</v>
      </c>
      <c r="R520" s="117">
        <v>200</v>
      </c>
      <c r="S520" s="118">
        <v>207283</v>
      </c>
      <c r="T520" s="118">
        <f t="shared" si="13"/>
        <v>207.28299999999999</v>
      </c>
    </row>
    <row r="521" spans="1:20" x14ac:dyDescent="0.3">
      <c r="A521">
        <v>81</v>
      </c>
      <c r="B521" t="s">
        <v>526</v>
      </c>
      <c r="C521">
        <v>574145</v>
      </c>
      <c r="D521" t="s">
        <v>63</v>
      </c>
      <c r="E521">
        <v>80</v>
      </c>
      <c r="F521" t="s">
        <v>64</v>
      </c>
      <c r="G521" t="s">
        <v>79</v>
      </c>
      <c r="H521" t="s">
        <v>483</v>
      </c>
      <c r="I521" t="s">
        <v>484</v>
      </c>
      <c r="J521" s="89">
        <v>2017</v>
      </c>
      <c r="K521" s="102">
        <v>148</v>
      </c>
      <c r="L521" s="103">
        <v>148</v>
      </c>
      <c r="M521">
        <v>244.3</v>
      </c>
      <c r="N521">
        <v>236.17</v>
      </c>
      <c r="O521" s="30">
        <v>8.1300000000000239</v>
      </c>
      <c r="P521" t="s">
        <v>439</v>
      </c>
      <c r="Q521">
        <v>2019</v>
      </c>
      <c r="R521" s="117">
        <v>400</v>
      </c>
      <c r="S521" s="118">
        <v>508833</v>
      </c>
      <c r="T521" s="118">
        <f t="shared" si="13"/>
        <v>508.83300000000003</v>
      </c>
    </row>
    <row r="522" spans="1:20" x14ac:dyDescent="0.3">
      <c r="A522">
        <v>82</v>
      </c>
      <c r="B522" t="s">
        <v>527</v>
      </c>
      <c r="C522">
        <v>566737</v>
      </c>
      <c r="D522" t="s">
        <v>63</v>
      </c>
      <c r="E522">
        <v>80</v>
      </c>
      <c r="F522" t="s">
        <v>64</v>
      </c>
      <c r="G522" t="s">
        <v>730</v>
      </c>
      <c r="H522" t="s">
        <v>483</v>
      </c>
      <c r="I522" t="s">
        <v>484</v>
      </c>
      <c r="J522" s="89">
        <v>2012</v>
      </c>
      <c r="K522" s="102">
        <v>50</v>
      </c>
      <c r="L522" s="103">
        <v>50</v>
      </c>
      <c r="M522">
        <v>0</v>
      </c>
      <c r="N522">
        <v>0</v>
      </c>
      <c r="O522" s="30">
        <v>0</v>
      </c>
      <c r="P522" t="s">
        <v>439</v>
      </c>
      <c r="Q522">
        <v>2019</v>
      </c>
      <c r="R522" s="117">
        <v>112</v>
      </c>
      <c r="S522" s="118">
        <v>168726</v>
      </c>
      <c r="T522" s="118">
        <f t="shared" si="13"/>
        <v>168.726</v>
      </c>
    </row>
    <row r="523" spans="1:20" x14ac:dyDescent="0.3">
      <c r="A523">
        <v>85</v>
      </c>
      <c r="B523" t="s">
        <v>528</v>
      </c>
      <c r="C523">
        <v>597002</v>
      </c>
      <c r="D523" t="s">
        <v>67</v>
      </c>
      <c r="E523">
        <v>81</v>
      </c>
      <c r="F523" t="s">
        <v>64</v>
      </c>
      <c r="G523" t="s">
        <v>730</v>
      </c>
      <c r="H523" t="s">
        <v>483</v>
      </c>
      <c r="I523" t="s">
        <v>484</v>
      </c>
      <c r="J523" s="89">
        <v>2017</v>
      </c>
      <c r="K523" s="102">
        <v>85</v>
      </c>
      <c r="L523" s="103">
        <v>85</v>
      </c>
      <c r="M523">
        <v>0</v>
      </c>
      <c r="N523">
        <v>0</v>
      </c>
      <c r="O523" s="30">
        <v>0</v>
      </c>
      <c r="P523" t="s">
        <v>439</v>
      </c>
      <c r="Q523">
        <v>2019</v>
      </c>
      <c r="R523" s="117">
        <v>0</v>
      </c>
      <c r="S523" s="118">
        <v>0</v>
      </c>
      <c r="T523" s="118">
        <f t="shared" si="13"/>
        <v>0</v>
      </c>
    </row>
    <row r="524" spans="1:20" x14ac:dyDescent="0.3">
      <c r="A524">
        <v>86</v>
      </c>
      <c r="B524" t="s">
        <v>529</v>
      </c>
      <c r="C524">
        <v>599005</v>
      </c>
      <c r="D524" t="s">
        <v>67</v>
      </c>
      <c r="E524">
        <v>81</v>
      </c>
      <c r="F524" t="s">
        <v>64</v>
      </c>
      <c r="G524" t="s">
        <v>42</v>
      </c>
      <c r="H524" t="s">
        <v>483</v>
      </c>
      <c r="I524" t="s">
        <v>484</v>
      </c>
      <c r="J524" s="89">
        <v>2016</v>
      </c>
      <c r="K524" s="102">
        <v>22</v>
      </c>
      <c r="L524" s="103">
        <v>22</v>
      </c>
      <c r="M524">
        <v>19.84</v>
      </c>
      <c r="N524">
        <v>19.84</v>
      </c>
      <c r="O524" s="30">
        <v>0</v>
      </c>
      <c r="P524" t="s">
        <v>439</v>
      </c>
      <c r="Q524">
        <v>2019</v>
      </c>
      <c r="R524" s="117">
        <v>140</v>
      </c>
      <c r="S524" s="118">
        <v>51758</v>
      </c>
      <c r="T524" s="118">
        <f t="shared" si="13"/>
        <v>51.758000000000003</v>
      </c>
    </row>
    <row r="525" spans="1:20" x14ac:dyDescent="0.3">
      <c r="A525">
        <v>88</v>
      </c>
      <c r="B525" t="s">
        <v>530</v>
      </c>
      <c r="C525">
        <v>641520</v>
      </c>
      <c r="D525" t="s">
        <v>71</v>
      </c>
      <c r="E525">
        <v>82</v>
      </c>
      <c r="F525" t="s">
        <v>64</v>
      </c>
      <c r="G525" t="s">
        <v>42</v>
      </c>
      <c r="H525" t="s">
        <v>483</v>
      </c>
      <c r="I525" t="s">
        <v>484</v>
      </c>
      <c r="J525" s="89">
        <v>2016</v>
      </c>
      <c r="K525" s="102">
        <v>25</v>
      </c>
      <c r="L525" s="103">
        <v>25</v>
      </c>
      <c r="M525">
        <v>0</v>
      </c>
      <c r="N525">
        <v>0</v>
      </c>
      <c r="O525" s="30">
        <v>0</v>
      </c>
      <c r="P525" t="s">
        <v>439</v>
      </c>
      <c r="Q525">
        <v>2019</v>
      </c>
      <c r="R525" s="117">
        <v>250</v>
      </c>
      <c r="S525" s="118">
        <v>184139</v>
      </c>
      <c r="T525" s="118">
        <f t="shared" si="13"/>
        <v>184.13900000000001</v>
      </c>
    </row>
    <row r="526" spans="1:20" x14ac:dyDescent="0.3">
      <c r="A526">
        <v>92</v>
      </c>
      <c r="B526" t="s">
        <v>532</v>
      </c>
      <c r="C526">
        <v>696450</v>
      </c>
      <c r="D526" t="s">
        <v>533</v>
      </c>
      <c r="F526" t="s">
        <v>64</v>
      </c>
      <c r="G526" t="s">
        <v>42</v>
      </c>
      <c r="H526" t="s">
        <v>483</v>
      </c>
      <c r="I526" t="s">
        <v>484</v>
      </c>
      <c r="J526" s="89">
        <v>2018</v>
      </c>
      <c r="K526" s="102">
        <v>25</v>
      </c>
      <c r="L526" s="103">
        <v>25</v>
      </c>
      <c r="M526">
        <v>53.54</v>
      </c>
      <c r="N526">
        <v>53.54</v>
      </c>
      <c r="O526" s="30">
        <v>0</v>
      </c>
      <c r="P526" t="s">
        <v>439</v>
      </c>
      <c r="Q526">
        <v>2019</v>
      </c>
      <c r="R526" s="117">
        <v>200</v>
      </c>
      <c r="S526" s="118">
        <v>51579</v>
      </c>
      <c r="T526" s="118">
        <f t="shared" si="13"/>
        <v>51.579000000000001</v>
      </c>
    </row>
    <row r="527" spans="1:20" x14ac:dyDescent="0.3">
      <c r="A527">
        <v>94</v>
      </c>
      <c r="B527" t="s">
        <v>534</v>
      </c>
      <c r="C527">
        <v>690200</v>
      </c>
      <c r="D527" t="s">
        <v>533</v>
      </c>
      <c r="F527" t="s">
        <v>64</v>
      </c>
      <c r="G527" t="s">
        <v>42</v>
      </c>
      <c r="H527" t="s">
        <v>483</v>
      </c>
      <c r="I527" t="s">
        <v>484</v>
      </c>
      <c r="J527" s="89">
        <v>2014</v>
      </c>
      <c r="K527" s="102">
        <v>25.6</v>
      </c>
      <c r="L527" s="103">
        <v>25.6</v>
      </c>
      <c r="M527">
        <v>0</v>
      </c>
      <c r="N527">
        <v>0</v>
      </c>
      <c r="O527" s="30">
        <v>0</v>
      </c>
      <c r="P527" t="s">
        <v>439</v>
      </c>
      <c r="Q527">
        <v>2019</v>
      </c>
      <c r="R527" s="117">
        <v>150</v>
      </c>
      <c r="S527" s="118">
        <v>88742</v>
      </c>
      <c r="T527" s="118">
        <f t="shared" si="13"/>
        <v>88.742000000000004</v>
      </c>
    </row>
    <row r="528" spans="1:20" x14ac:dyDescent="0.3">
      <c r="A528">
        <v>95</v>
      </c>
      <c r="B528" t="s">
        <v>535</v>
      </c>
      <c r="C528">
        <v>693780</v>
      </c>
      <c r="D528" t="s">
        <v>113</v>
      </c>
      <c r="F528" t="s">
        <v>64</v>
      </c>
      <c r="G528" t="s">
        <v>59</v>
      </c>
      <c r="H528" t="s">
        <v>483</v>
      </c>
      <c r="I528" t="s">
        <v>484</v>
      </c>
      <c r="J528" s="89">
        <v>2018</v>
      </c>
      <c r="K528" s="102">
        <v>30.42</v>
      </c>
      <c r="L528" s="103">
        <v>30.42</v>
      </c>
      <c r="M528">
        <v>0</v>
      </c>
      <c r="N528">
        <v>0</v>
      </c>
      <c r="O528" s="30">
        <v>0</v>
      </c>
      <c r="P528" t="s">
        <v>439</v>
      </c>
      <c r="Q528">
        <v>2019</v>
      </c>
      <c r="R528" s="117">
        <v>17</v>
      </c>
      <c r="S528" s="118">
        <v>13355</v>
      </c>
      <c r="T528" s="118">
        <f t="shared" si="13"/>
        <v>13.355</v>
      </c>
    </row>
    <row r="529" spans="1:20" x14ac:dyDescent="0.3">
      <c r="A529">
        <v>97</v>
      </c>
      <c r="B529" t="s">
        <v>537</v>
      </c>
      <c r="C529">
        <v>689100</v>
      </c>
      <c r="D529" t="s">
        <v>113</v>
      </c>
      <c r="F529" t="s">
        <v>64</v>
      </c>
      <c r="G529" t="s">
        <v>42</v>
      </c>
      <c r="H529" t="s">
        <v>483</v>
      </c>
      <c r="I529" t="s">
        <v>484</v>
      </c>
      <c r="J529" s="89">
        <v>2019</v>
      </c>
      <c r="K529" s="102">
        <v>40</v>
      </c>
      <c r="L529" s="103">
        <v>40</v>
      </c>
      <c r="M529">
        <v>0</v>
      </c>
      <c r="N529">
        <v>0</v>
      </c>
      <c r="O529" s="30">
        <v>0</v>
      </c>
      <c r="P529" t="s">
        <v>439</v>
      </c>
      <c r="Q529">
        <v>2019</v>
      </c>
      <c r="R529" s="117">
        <v>6</v>
      </c>
      <c r="S529" s="118">
        <v>19045</v>
      </c>
      <c r="T529" s="118">
        <f t="shared" si="13"/>
        <v>19.045000000000002</v>
      </c>
    </row>
    <row r="530" spans="1:20" x14ac:dyDescent="0.3">
      <c r="A530">
        <v>104</v>
      </c>
      <c r="B530" t="s">
        <v>540</v>
      </c>
      <c r="C530">
        <v>621857</v>
      </c>
      <c r="D530" t="s">
        <v>221</v>
      </c>
      <c r="E530">
        <v>84</v>
      </c>
      <c r="F530" t="s">
        <v>64</v>
      </c>
      <c r="G530" t="s">
        <v>730</v>
      </c>
      <c r="H530" t="s">
        <v>483</v>
      </c>
      <c r="I530" t="s">
        <v>484</v>
      </c>
      <c r="J530" s="89">
        <v>2018</v>
      </c>
      <c r="K530" s="102">
        <v>97.2</v>
      </c>
      <c r="L530" s="103">
        <v>97.2</v>
      </c>
      <c r="M530">
        <v>0</v>
      </c>
      <c r="N530">
        <v>0</v>
      </c>
      <c r="O530" s="30">
        <v>0</v>
      </c>
      <c r="P530" t="s">
        <v>439</v>
      </c>
      <c r="Q530">
        <v>2019</v>
      </c>
      <c r="R530" s="117">
        <v>160</v>
      </c>
      <c r="S530" s="118">
        <v>264374</v>
      </c>
      <c r="T530" s="118">
        <f t="shared" si="13"/>
        <v>264.37400000000002</v>
      </c>
    </row>
    <row r="531" spans="1:20" x14ac:dyDescent="0.3">
      <c r="A531">
        <v>107</v>
      </c>
      <c r="B531" t="s">
        <v>542</v>
      </c>
      <c r="C531">
        <v>620345</v>
      </c>
      <c r="D531" t="s">
        <v>221</v>
      </c>
      <c r="E531">
        <v>84</v>
      </c>
      <c r="F531" t="s">
        <v>64</v>
      </c>
      <c r="G531" t="s">
        <v>730</v>
      </c>
      <c r="H531" t="s">
        <v>483</v>
      </c>
      <c r="I531" t="s">
        <v>484</v>
      </c>
      <c r="J531" s="89">
        <v>2017</v>
      </c>
      <c r="K531" s="102">
        <v>445</v>
      </c>
      <c r="L531" s="103">
        <v>445</v>
      </c>
      <c r="M531">
        <v>79.52</v>
      </c>
      <c r="N531">
        <v>71.62</v>
      </c>
      <c r="O531" s="30">
        <v>7.8999999999999915</v>
      </c>
      <c r="P531" t="s">
        <v>439</v>
      </c>
      <c r="Q531">
        <v>2019</v>
      </c>
      <c r="R531" s="117">
        <v>0</v>
      </c>
      <c r="S531" s="118">
        <v>0</v>
      </c>
      <c r="T531" s="118">
        <f t="shared" si="13"/>
        <v>0</v>
      </c>
    </row>
    <row r="532" spans="1:20" x14ac:dyDescent="0.3">
      <c r="A532">
        <v>108</v>
      </c>
      <c r="B532" t="s">
        <v>543</v>
      </c>
      <c r="C532">
        <v>620202</v>
      </c>
      <c r="D532" t="s">
        <v>221</v>
      </c>
      <c r="E532">
        <v>84</v>
      </c>
      <c r="F532" t="s">
        <v>64</v>
      </c>
      <c r="G532" t="s">
        <v>730</v>
      </c>
      <c r="H532" t="s">
        <v>483</v>
      </c>
      <c r="I532" t="s">
        <v>484</v>
      </c>
      <c r="J532" s="89">
        <v>2019</v>
      </c>
      <c r="K532" s="102">
        <v>351</v>
      </c>
      <c r="L532" s="103">
        <v>351</v>
      </c>
      <c r="M532">
        <v>2</v>
      </c>
      <c r="N532">
        <v>1</v>
      </c>
      <c r="O532" s="30">
        <v>1</v>
      </c>
      <c r="P532" t="s">
        <v>439</v>
      </c>
      <c r="Q532">
        <v>2019</v>
      </c>
      <c r="R532" s="117">
        <v>0</v>
      </c>
      <c r="S532" s="118">
        <v>0</v>
      </c>
      <c r="T532" s="118">
        <f t="shared" si="13"/>
        <v>0</v>
      </c>
    </row>
    <row r="533" spans="1:20" x14ac:dyDescent="0.3">
      <c r="A533">
        <v>119</v>
      </c>
      <c r="B533" t="s">
        <v>547</v>
      </c>
      <c r="C533">
        <v>850100</v>
      </c>
      <c r="D533" t="s">
        <v>548</v>
      </c>
      <c r="E533">
        <v>87</v>
      </c>
      <c r="F533" t="s">
        <v>33</v>
      </c>
      <c r="G533" t="s">
        <v>35</v>
      </c>
      <c r="H533" t="s">
        <v>483</v>
      </c>
      <c r="I533" t="s">
        <v>484</v>
      </c>
      <c r="J533" s="89">
        <v>1996</v>
      </c>
      <c r="K533" s="102">
        <v>99.7</v>
      </c>
      <c r="L533" s="103">
        <v>99.7</v>
      </c>
      <c r="M533">
        <v>164.8</v>
      </c>
      <c r="N533">
        <v>126.46</v>
      </c>
      <c r="O533" s="30">
        <v>38.340000000000018</v>
      </c>
      <c r="P533" t="s">
        <v>439</v>
      </c>
      <c r="Q533">
        <v>2019</v>
      </c>
      <c r="R533" s="117">
        <v>150</v>
      </c>
      <c r="S533" s="118">
        <v>286697</v>
      </c>
      <c r="T533" s="118">
        <f t="shared" si="13"/>
        <v>286.697</v>
      </c>
    </row>
    <row r="534" spans="1:20" x14ac:dyDescent="0.3">
      <c r="A534">
        <v>122</v>
      </c>
      <c r="B534" t="s">
        <v>549</v>
      </c>
      <c r="C534">
        <v>846478</v>
      </c>
      <c r="D534" t="s">
        <v>548</v>
      </c>
      <c r="E534">
        <v>87</v>
      </c>
      <c r="F534" t="s">
        <v>33</v>
      </c>
      <c r="G534" t="s">
        <v>66</v>
      </c>
      <c r="H534" t="s">
        <v>483</v>
      </c>
      <c r="I534" t="s">
        <v>484</v>
      </c>
      <c r="J534" s="89">
        <v>2018</v>
      </c>
      <c r="K534" s="102">
        <v>199.7</v>
      </c>
      <c r="L534" s="103">
        <v>199.7</v>
      </c>
      <c r="M534">
        <v>0</v>
      </c>
      <c r="N534">
        <v>0</v>
      </c>
      <c r="O534" s="30">
        <v>0</v>
      </c>
      <c r="P534" t="s">
        <v>439</v>
      </c>
      <c r="Q534">
        <v>2019</v>
      </c>
      <c r="R534" s="117">
        <v>175</v>
      </c>
      <c r="S534" s="118">
        <v>984340</v>
      </c>
      <c r="T534" s="118">
        <f t="shared" si="13"/>
        <v>984.34</v>
      </c>
    </row>
    <row r="535" spans="1:20" x14ac:dyDescent="0.3">
      <c r="A535">
        <v>123</v>
      </c>
      <c r="B535" t="s">
        <v>550</v>
      </c>
      <c r="C535">
        <v>846565</v>
      </c>
      <c r="D535" t="s">
        <v>548</v>
      </c>
      <c r="E535">
        <v>87</v>
      </c>
      <c r="F535" t="s">
        <v>33</v>
      </c>
      <c r="G535" t="s">
        <v>35</v>
      </c>
      <c r="H535" t="s">
        <v>483</v>
      </c>
      <c r="I535" t="s">
        <v>484</v>
      </c>
      <c r="J535" s="89">
        <v>2018</v>
      </c>
      <c r="K535" s="102">
        <v>40</v>
      </c>
      <c r="L535" s="103">
        <v>40</v>
      </c>
      <c r="M535">
        <v>49.5</v>
      </c>
      <c r="N535">
        <v>40.1</v>
      </c>
      <c r="O535" s="30">
        <v>9.3999999999999986</v>
      </c>
      <c r="P535" t="s">
        <v>439</v>
      </c>
      <c r="Q535">
        <v>2019</v>
      </c>
      <c r="R535" s="117">
        <v>0</v>
      </c>
      <c r="S535" s="118">
        <v>0</v>
      </c>
      <c r="T535" s="118">
        <f t="shared" si="13"/>
        <v>0</v>
      </c>
    </row>
    <row r="536" spans="1:20" x14ac:dyDescent="0.3">
      <c r="A536">
        <v>124</v>
      </c>
      <c r="B536" t="s">
        <v>551</v>
      </c>
      <c r="C536">
        <v>852180</v>
      </c>
      <c r="D536" t="s">
        <v>548</v>
      </c>
      <c r="E536">
        <v>87</v>
      </c>
      <c r="F536" t="s">
        <v>33</v>
      </c>
      <c r="G536" t="s">
        <v>35</v>
      </c>
      <c r="H536" t="s">
        <v>483</v>
      </c>
      <c r="I536" t="s">
        <v>484</v>
      </c>
      <c r="J536" s="89">
        <v>2019</v>
      </c>
      <c r="K536" s="102">
        <v>12</v>
      </c>
      <c r="L536" s="103">
        <v>12</v>
      </c>
      <c r="M536">
        <v>12.34</v>
      </c>
      <c r="N536">
        <v>3.44</v>
      </c>
      <c r="O536" s="30">
        <v>8.9</v>
      </c>
      <c r="P536" t="s">
        <v>439</v>
      </c>
      <c r="Q536">
        <v>2019</v>
      </c>
      <c r="R536" s="117">
        <v>63</v>
      </c>
      <c r="S536" s="118">
        <v>32317</v>
      </c>
      <c r="T536" s="118">
        <f t="shared" si="13"/>
        <v>32.317</v>
      </c>
    </row>
    <row r="537" spans="1:20" x14ac:dyDescent="0.3">
      <c r="A537">
        <v>125</v>
      </c>
      <c r="B537" t="s">
        <v>552</v>
      </c>
      <c r="C537">
        <v>850235</v>
      </c>
      <c r="D537" t="s">
        <v>548</v>
      </c>
      <c r="E537">
        <v>87</v>
      </c>
      <c r="F537" t="s">
        <v>33</v>
      </c>
      <c r="G537" t="s">
        <v>35</v>
      </c>
      <c r="H537" t="s">
        <v>483</v>
      </c>
      <c r="I537" t="s">
        <v>484</v>
      </c>
      <c r="J537" s="89">
        <v>2019</v>
      </c>
      <c r="K537" s="102">
        <v>12</v>
      </c>
      <c r="L537" s="103">
        <v>12</v>
      </c>
      <c r="M537">
        <v>11.5</v>
      </c>
      <c r="N537">
        <v>10.4</v>
      </c>
      <c r="O537" s="30">
        <v>1.0999999999999996</v>
      </c>
      <c r="P537" t="s">
        <v>439</v>
      </c>
      <c r="Q537">
        <v>2019</v>
      </c>
      <c r="R537" s="117">
        <v>0</v>
      </c>
      <c r="S537" s="118">
        <v>0</v>
      </c>
      <c r="T537" s="118">
        <f t="shared" si="13"/>
        <v>0</v>
      </c>
    </row>
    <row r="538" spans="1:20" x14ac:dyDescent="0.3">
      <c r="A538">
        <v>128</v>
      </c>
      <c r="B538" t="s">
        <v>553</v>
      </c>
      <c r="C538">
        <v>852006</v>
      </c>
      <c r="D538" t="s">
        <v>548</v>
      </c>
      <c r="E538">
        <v>87</v>
      </c>
      <c r="F538" t="s">
        <v>33</v>
      </c>
      <c r="G538" t="s">
        <v>73</v>
      </c>
      <c r="H538" t="s">
        <v>483</v>
      </c>
      <c r="I538" t="s">
        <v>484</v>
      </c>
      <c r="J538" s="89">
        <v>2017</v>
      </c>
      <c r="K538" s="102">
        <v>200</v>
      </c>
      <c r="L538" s="103">
        <v>200</v>
      </c>
      <c r="M538">
        <v>0</v>
      </c>
      <c r="N538">
        <v>0</v>
      </c>
      <c r="O538" s="30">
        <v>0</v>
      </c>
      <c r="P538" t="s">
        <v>439</v>
      </c>
      <c r="Q538">
        <v>2019</v>
      </c>
      <c r="R538" s="117">
        <v>400</v>
      </c>
      <c r="S538" s="118">
        <v>1126034</v>
      </c>
      <c r="T538" s="118">
        <f t="shared" si="13"/>
        <v>1126.0340000000001</v>
      </c>
    </row>
    <row r="539" spans="1:20" x14ac:dyDescent="0.3">
      <c r="A539">
        <v>130</v>
      </c>
      <c r="B539" t="s">
        <v>555</v>
      </c>
      <c r="C539">
        <v>847720</v>
      </c>
      <c r="D539" t="s">
        <v>548</v>
      </c>
      <c r="E539">
        <v>87</v>
      </c>
      <c r="F539" t="s">
        <v>33</v>
      </c>
      <c r="G539" t="s">
        <v>79</v>
      </c>
      <c r="H539" t="s">
        <v>483</v>
      </c>
      <c r="I539" t="s">
        <v>484</v>
      </c>
      <c r="J539" s="89">
        <v>2016</v>
      </c>
      <c r="K539" s="102">
        <v>99.77</v>
      </c>
      <c r="L539" s="103">
        <v>99.77</v>
      </c>
      <c r="M539">
        <v>0</v>
      </c>
      <c r="N539">
        <v>0</v>
      </c>
      <c r="O539" s="30">
        <v>0</v>
      </c>
      <c r="P539" t="s">
        <v>439</v>
      </c>
      <c r="Q539">
        <v>2019</v>
      </c>
      <c r="R539" s="117">
        <v>225</v>
      </c>
      <c r="S539" s="118">
        <v>151038</v>
      </c>
      <c r="T539" s="118">
        <f t="shared" si="13"/>
        <v>151.03800000000001</v>
      </c>
    </row>
    <row r="540" spans="1:20" x14ac:dyDescent="0.3">
      <c r="A540">
        <v>131</v>
      </c>
      <c r="B540" t="s">
        <v>556</v>
      </c>
      <c r="C540">
        <v>847680</v>
      </c>
      <c r="D540" t="s">
        <v>548</v>
      </c>
      <c r="E540">
        <v>87</v>
      </c>
      <c r="F540" t="s">
        <v>33</v>
      </c>
      <c r="G540" t="s">
        <v>79</v>
      </c>
      <c r="H540" t="s">
        <v>483</v>
      </c>
      <c r="I540" t="s">
        <v>484</v>
      </c>
      <c r="J540" s="89">
        <v>2019</v>
      </c>
      <c r="K540" s="102">
        <v>159.9</v>
      </c>
      <c r="L540" s="103">
        <v>159.9</v>
      </c>
      <c r="M540">
        <v>0</v>
      </c>
      <c r="N540">
        <v>0</v>
      </c>
      <c r="O540" s="30">
        <v>0</v>
      </c>
      <c r="P540" t="s">
        <v>439</v>
      </c>
      <c r="Q540">
        <v>2019</v>
      </c>
      <c r="R540" s="117">
        <v>300</v>
      </c>
      <c r="S540" s="118">
        <v>387909</v>
      </c>
      <c r="T540" s="118">
        <f t="shared" si="13"/>
        <v>387.90899999999999</v>
      </c>
    </row>
    <row r="541" spans="1:20" x14ac:dyDescent="0.3">
      <c r="A541">
        <v>132</v>
      </c>
      <c r="B541" t="s">
        <v>557</v>
      </c>
      <c r="C541">
        <v>847660</v>
      </c>
      <c r="D541" t="s">
        <v>548</v>
      </c>
      <c r="E541">
        <v>87</v>
      </c>
      <c r="F541" t="s">
        <v>33</v>
      </c>
      <c r="G541" t="s">
        <v>79</v>
      </c>
      <c r="H541" t="s">
        <v>483</v>
      </c>
      <c r="I541" t="s">
        <v>484</v>
      </c>
      <c r="J541" s="89">
        <v>2018</v>
      </c>
      <c r="K541" s="102">
        <v>159.9</v>
      </c>
      <c r="L541" s="103">
        <v>159.9</v>
      </c>
      <c r="M541">
        <v>0</v>
      </c>
      <c r="N541">
        <v>0</v>
      </c>
      <c r="O541" s="30">
        <v>0</v>
      </c>
      <c r="P541" t="s">
        <v>439</v>
      </c>
      <c r="Q541">
        <v>2019</v>
      </c>
      <c r="R541" s="117">
        <v>450</v>
      </c>
      <c r="S541" s="118">
        <v>413019</v>
      </c>
      <c r="T541" s="118">
        <f t="shared" si="13"/>
        <v>413.01900000000001</v>
      </c>
    </row>
    <row r="542" spans="1:20" x14ac:dyDescent="0.3">
      <c r="A542">
        <v>134</v>
      </c>
      <c r="B542" t="s">
        <v>558</v>
      </c>
      <c r="C542">
        <v>844850</v>
      </c>
      <c r="D542" t="s">
        <v>548</v>
      </c>
      <c r="E542">
        <v>87</v>
      </c>
      <c r="F542" t="s">
        <v>33</v>
      </c>
      <c r="G542" t="s">
        <v>446</v>
      </c>
      <c r="H542" t="s">
        <v>483</v>
      </c>
      <c r="I542" t="s">
        <v>484</v>
      </c>
      <c r="J542" s="89">
        <v>2018</v>
      </c>
      <c r="K542" s="102">
        <v>45</v>
      </c>
      <c r="L542" s="103">
        <v>45</v>
      </c>
      <c r="M542">
        <v>41.4</v>
      </c>
      <c r="N542">
        <v>37.31</v>
      </c>
      <c r="O542" s="30">
        <v>4.0899999999999963</v>
      </c>
      <c r="P542" t="s">
        <v>439</v>
      </c>
      <c r="Q542">
        <v>2019</v>
      </c>
      <c r="R542" s="117">
        <v>225</v>
      </c>
      <c r="S542" s="118">
        <v>123173</v>
      </c>
      <c r="T542" s="118">
        <f t="shared" si="13"/>
        <v>123.173</v>
      </c>
    </row>
    <row r="543" spans="1:20" x14ac:dyDescent="0.3">
      <c r="A543">
        <v>138</v>
      </c>
      <c r="B543" t="s">
        <v>559</v>
      </c>
      <c r="C543">
        <v>844540</v>
      </c>
      <c r="D543" t="s">
        <v>548</v>
      </c>
      <c r="E543">
        <v>87</v>
      </c>
      <c r="F543" t="s">
        <v>33</v>
      </c>
      <c r="G543" t="s">
        <v>73</v>
      </c>
      <c r="H543" t="s">
        <v>483</v>
      </c>
      <c r="I543" t="s">
        <v>484</v>
      </c>
      <c r="J543" s="89">
        <v>2014</v>
      </c>
      <c r="K543" s="99">
        <v>87.1</v>
      </c>
      <c r="L543" s="97">
        <v>87.1</v>
      </c>
      <c r="M543">
        <v>72.87</v>
      </c>
      <c r="N543">
        <v>41.11</v>
      </c>
      <c r="O543" s="30">
        <v>31.760000000000005</v>
      </c>
      <c r="P543" t="s">
        <v>439</v>
      </c>
      <c r="Q543">
        <v>2019</v>
      </c>
      <c r="R543" s="117">
        <v>150</v>
      </c>
      <c r="S543" s="118">
        <v>56729</v>
      </c>
      <c r="T543" s="118">
        <f t="shared" si="13"/>
        <v>56.728999999999999</v>
      </c>
    </row>
    <row r="544" spans="1:20" x14ac:dyDescent="0.3">
      <c r="A544">
        <v>143</v>
      </c>
      <c r="B544" t="s">
        <v>561</v>
      </c>
      <c r="C544">
        <v>868250</v>
      </c>
      <c r="D544" t="s">
        <v>562</v>
      </c>
      <c r="E544">
        <v>91</v>
      </c>
      <c r="F544" t="s">
        <v>33</v>
      </c>
      <c r="G544" t="s">
        <v>55</v>
      </c>
      <c r="H544" t="s">
        <v>483</v>
      </c>
      <c r="I544" t="s">
        <v>484</v>
      </c>
      <c r="J544" s="89">
        <v>2019</v>
      </c>
      <c r="K544" s="99">
        <v>156.78</v>
      </c>
      <c r="L544" s="97">
        <v>156.78</v>
      </c>
      <c r="M544">
        <v>0</v>
      </c>
      <c r="N544">
        <v>0</v>
      </c>
      <c r="O544" s="30">
        <v>0</v>
      </c>
      <c r="P544" t="s">
        <v>439</v>
      </c>
      <c r="Q544">
        <v>2019</v>
      </c>
      <c r="R544" s="117">
        <v>400</v>
      </c>
      <c r="S544" s="118">
        <v>353567</v>
      </c>
      <c r="T544" s="118">
        <f t="shared" si="13"/>
        <v>353.56700000000001</v>
      </c>
    </row>
    <row r="545" spans="1:20" x14ac:dyDescent="0.3">
      <c r="A545">
        <v>144</v>
      </c>
      <c r="B545" t="s">
        <v>563</v>
      </c>
      <c r="C545">
        <v>869030</v>
      </c>
      <c r="D545" t="s">
        <v>562</v>
      </c>
      <c r="E545">
        <v>91</v>
      </c>
      <c r="F545" t="s">
        <v>33</v>
      </c>
      <c r="G545" t="s">
        <v>73</v>
      </c>
      <c r="H545" t="s">
        <v>483</v>
      </c>
      <c r="I545" t="s">
        <v>484</v>
      </c>
      <c r="J545" s="89">
        <v>2017</v>
      </c>
      <c r="K545" s="99">
        <v>417.36</v>
      </c>
      <c r="L545" s="97">
        <v>417.36</v>
      </c>
      <c r="M545">
        <v>0</v>
      </c>
      <c r="N545">
        <v>0</v>
      </c>
      <c r="O545" s="30">
        <v>0</v>
      </c>
      <c r="P545" t="s">
        <v>439</v>
      </c>
      <c r="Q545">
        <v>2019</v>
      </c>
      <c r="R545" s="117">
        <v>530</v>
      </c>
      <c r="S545" s="118">
        <v>1614924</v>
      </c>
      <c r="T545" s="118">
        <f t="shared" si="13"/>
        <v>1614.924</v>
      </c>
    </row>
    <row r="546" spans="1:20" x14ac:dyDescent="0.3">
      <c r="A546">
        <v>145</v>
      </c>
      <c r="B546" t="s">
        <v>564</v>
      </c>
      <c r="C546">
        <v>869040</v>
      </c>
      <c r="D546" t="s">
        <v>562</v>
      </c>
      <c r="E546">
        <v>91</v>
      </c>
      <c r="F546" t="s">
        <v>33</v>
      </c>
      <c r="G546" t="s">
        <v>55</v>
      </c>
      <c r="H546" t="s">
        <v>483</v>
      </c>
      <c r="I546" t="s">
        <v>484</v>
      </c>
      <c r="J546" s="89">
        <v>2015</v>
      </c>
      <c r="K546" s="99">
        <v>92.22</v>
      </c>
      <c r="L546" s="97">
        <v>92.23</v>
      </c>
      <c r="M546">
        <v>135.76499999999999</v>
      </c>
      <c r="N546">
        <v>135.76499999999999</v>
      </c>
      <c r="O546" s="30">
        <v>0</v>
      </c>
      <c r="P546" t="s">
        <v>439</v>
      </c>
      <c r="Q546">
        <v>2019</v>
      </c>
      <c r="R546" s="117">
        <v>0</v>
      </c>
      <c r="S546" s="118">
        <v>0</v>
      </c>
      <c r="T546" s="118">
        <f t="shared" si="13"/>
        <v>0</v>
      </c>
    </row>
    <row r="547" spans="1:20" x14ac:dyDescent="0.3">
      <c r="A547">
        <v>146</v>
      </c>
      <c r="B547" t="s">
        <v>564</v>
      </c>
      <c r="C547">
        <v>869040</v>
      </c>
      <c r="D547" t="s">
        <v>562</v>
      </c>
      <c r="E547">
        <v>91</v>
      </c>
      <c r="F547" t="s">
        <v>33</v>
      </c>
      <c r="G547" t="s">
        <v>55</v>
      </c>
      <c r="H547" t="s">
        <v>483</v>
      </c>
      <c r="I547" t="s">
        <v>484</v>
      </c>
      <c r="J547" s="89">
        <v>2019</v>
      </c>
      <c r="K547" s="99">
        <v>101.08</v>
      </c>
      <c r="L547" s="97">
        <v>101.08</v>
      </c>
      <c r="M547">
        <v>0</v>
      </c>
      <c r="N547">
        <v>0</v>
      </c>
      <c r="O547" s="30">
        <v>0</v>
      </c>
      <c r="P547" t="s">
        <v>439</v>
      </c>
      <c r="Q547">
        <v>2019</v>
      </c>
      <c r="R547" s="117">
        <v>350</v>
      </c>
      <c r="S547" s="118">
        <v>980553</v>
      </c>
      <c r="T547" s="118">
        <f t="shared" si="13"/>
        <v>980.553</v>
      </c>
    </row>
    <row r="548" spans="1:20" x14ac:dyDescent="0.3">
      <c r="A548">
        <v>147</v>
      </c>
      <c r="B548" t="s">
        <v>565</v>
      </c>
      <c r="C548">
        <v>869290</v>
      </c>
      <c r="D548" t="s">
        <v>562</v>
      </c>
      <c r="E548">
        <v>91</v>
      </c>
      <c r="F548" t="s">
        <v>33</v>
      </c>
      <c r="G548" t="s">
        <v>730</v>
      </c>
      <c r="H548" t="s">
        <v>483</v>
      </c>
      <c r="I548" t="s">
        <v>484</v>
      </c>
      <c r="J548" s="89">
        <v>2016</v>
      </c>
      <c r="K548" s="99">
        <v>75.599999999999994</v>
      </c>
      <c r="L548" s="97">
        <v>75.599999999999994</v>
      </c>
      <c r="M548">
        <v>0</v>
      </c>
      <c r="N548">
        <v>0</v>
      </c>
      <c r="O548" s="30">
        <v>0</v>
      </c>
      <c r="P548" t="s">
        <v>439</v>
      </c>
      <c r="Q548">
        <v>2019</v>
      </c>
      <c r="R548" s="117">
        <v>200</v>
      </c>
      <c r="S548" s="118">
        <v>275042</v>
      </c>
      <c r="T548" s="118">
        <f t="shared" ref="T548:T611" si="14">+S548/1000</f>
        <v>275.04199999999997</v>
      </c>
    </row>
    <row r="549" spans="1:20" x14ac:dyDescent="0.3">
      <c r="A549">
        <v>149</v>
      </c>
      <c r="B549" t="s">
        <v>82</v>
      </c>
      <c r="C549">
        <v>805070</v>
      </c>
      <c r="D549" t="s">
        <v>562</v>
      </c>
      <c r="E549">
        <v>91</v>
      </c>
      <c r="F549" t="s">
        <v>33</v>
      </c>
      <c r="G549" t="s">
        <v>59</v>
      </c>
      <c r="H549" t="s">
        <v>483</v>
      </c>
      <c r="I549" t="s">
        <v>484</v>
      </c>
      <c r="J549" s="89">
        <v>2019</v>
      </c>
      <c r="K549" s="99">
        <v>25.175000000000001</v>
      </c>
      <c r="L549" s="97">
        <v>25.175000000000001</v>
      </c>
      <c r="M549">
        <v>36.619999999999997</v>
      </c>
      <c r="N549">
        <v>18.760000000000002</v>
      </c>
      <c r="O549" s="30">
        <v>17.859999999999996</v>
      </c>
      <c r="P549" t="s">
        <v>439</v>
      </c>
      <c r="Q549">
        <v>2019</v>
      </c>
      <c r="R549" s="117">
        <v>0</v>
      </c>
      <c r="S549" s="118">
        <v>0</v>
      </c>
      <c r="T549" s="118">
        <f t="shared" si="14"/>
        <v>0</v>
      </c>
    </row>
    <row r="550" spans="1:20" x14ac:dyDescent="0.3">
      <c r="A550">
        <v>150</v>
      </c>
      <c r="B550" t="s">
        <v>566</v>
      </c>
      <c r="C550">
        <v>864250</v>
      </c>
      <c r="D550" t="s">
        <v>562</v>
      </c>
      <c r="E550">
        <v>91</v>
      </c>
      <c r="F550" t="s">
        <v>33</v>
      </c>
      <c r="G550" t="s">
        <v>35</v>
      </c>
      <c r="H550" t="s">
        <v>483</v>
      </c>
      <c r="I550" t="s">
        <v>484</v>
      </c>
      <c r="J550" s="89">
        <v>2018</v>
      </c>
      <c r="K550" s="99">
        <v>153</v>
      </c>
      <c r="L550" s="97">
        <v>153</v>
      </c>
      <c r="M550">
        <v>175.2</v>
      </c>
      <c r="N550">
        <v>23.77</v>
      </c>
      <c r="O550" s="30">
        <v>151.42999999999998</v>
      </c>
      <c r="P550" t="s">
        <v>439</v>
      </c>
      <c r="Q550">
        <v>2019</v>
      </c>
      <c r="R550" s="117">
        <v>150</v>
      </c>
      <c r="S550" s="118">
        <v>169082</v>
      </c>
      <c r="T550" s="118">
        <f t="shared" si="14"/>
        <v>169.08199999999999</v>
      </c>
    </row>
    <row r="551" spans="1:20" x14ac:dyDescent="0.3">
      <c r="A551">
        <v>153</v>
      </c>
      <c r="B551" t="s">
        <v>568</v>
      </c>
      <c r="C551">
        <v>869540</v>
      </c>
      <c r="D551" t="s">
        <v>562</v>
      </c>
      <c r="E551">
        <v>91</v>
      </c>
      <c r="F551" t="s">
        <v>33</v>
      </c>
      <c r="G551" t="s">
        <v>73</v>
      </c>
      <c r="H551" t="s">
        <v>483</v>
      </c>
      <c r="I551" t="s">
        <v>484</v>
      </c>
      <c r="J551" s="89">
        <v>2019</v>
      </c>
      <c r="K551" s="99">
        <v>203.01</v>
      </c>
      <c r="L551" s="97">
        <v>203.01</v>
      </c>
      <c r="M551">
        <v>0</v>
      </c>
      <c r="N551">
        <v>0</v>
      </c>
      <c r="O551" s="30">
        <v>0</v>
      </c>
      <c r="P551" t="s">
        <v>439</v>
      </c>
      <c r="Q551">
        <v>2019</v>
      </c>
      <c r="R551" s="117">
        <v>500</v>
      </c>
      <c r="S551" s="118">
        <v>499495</v>
      </c>
      <c r="T551" s="118">
        <f t="shared" si="14"/>
        <v>499.495</v>
      </c>
    </row>
    <row r="552" spans="1:20" x14ac:dyDescent="0.3">
      <c r="A552">
        <v>154</v>
      </c>
      <c r="B552" t="s">
        <v>569</v>
      </c>
      <c r="C552">
        <v>869460</v>
      </c>
      <c r="D552" t="s">
        <v>562</v>
      </c>
      <c r="E552">
        <v>91</v>
      </c>
      <c r="F552" t="s">
        <v>33</v>
      </c>
      <c r="G552" t="s">
        <v>73</v>
      </c>
      <c r="H552" t="s">
        <v>483</v>
      </c>
      <c r="I552" t="s">
        <v>484</v>
      </c>
      <c r="J552" s="89">
        <v>2015</v>
      </c>
      <c r="K552" s="99">
        <v>75</v>
      </c>
      <c r="L552" s="97">
        <v>75</v>
      </c>
      <c r="M552">
        <v>113.57</v>
      </c>
      <c r="N552">
        <v>73.61</v>
      </c>
      <c r="O552" s="30">
        <v>39.959999999999994</v>
      </c>
      <c r="P552" t="s">
        <v>439</v>
      </c>
      <c r="Q552">
        <v>2019</v>
      </c>
      <c r="R552" s="117">
        <v>0</v>
      </c>
      <c r="S552" s="118">
        <v>0</v>
      </c>
      <c r="T552" s="118">
        <f t="shared" si="14"/>
        <v>0</v>
      </c>
    </row>
    <row r="553" spans="1:20" x14ac:dyDescent="0.3">
      <c r="A553">
        <v>155</v>
      </c>
      <c r="B553" t="s">
        <v>318</v>
      </c>
      <c r="C553">
        <v>869460</v>
      </c>
      <c r="D553" t="s">
        <v>562</v>
      </c>
      <c r="E553">
        <v>91</v>
      </c>
      <c r="F553" t="s">
        <v>33</v>
      </c>
      <c r="G553" t="s">
        <v>73</v>
      </c>
      <c r="H553" t="s">
        <v>483</v>
      </c>
      <c r="I553" t="s">
        <v>484</v>
      </c>
      <c r="J553" s="89">
        <v>2015</v>
      </c>
      <c r="K553" s="99">
        <v>101</v>
      </c>
      <c r="L553" s="97">
        <v>101</v>
      </c>
      <c r="M553">
        <v>149.96</v>
      </c>
      <c r="N553">
        <v>96.15</v>
      </c>
      <c r="O553" s="30">
        <v>53.81</v>
      </c>
      <c r="P553" t="s">
        <v>439</v>
      </c>
      <c r="Q553">
        <v>2019</v>
      </c>
      <c r="R553" s="117">
        <v>300</v>
      </c>
      <c r="S553" s="118">
        <v>152422</v>
      </c>
      <c r="T553" s="118">
        <f t="shared" si="14"/>
        <v>152.422</v>
      </c>
    </row>
    <row r="554" spans="1:20" x14ac:dyDescent="0.3">
      <c r="A554">
        <v>156</v>
      </c>
      <c r="B554" t="s">
        <v>570</v>
      </c>
      <c r="C554">
        <v>870301</v>
      </c>
      <c r="D554" t="s">
        <v>562</v>
      </c>
      <c r="E554">
        <v>91</v>
      </c>
      <c r="F554" t="s">
        <v>33</v>
      </c>
      <c r="G554" t="s">
        <v>59</v>
      </c>
      <c r="H554" t="s">
        <v>483</v>
      </c>
      <c r="I554" t="s">
        <v>484</v>
      </c>
      <c r="J554" s="89">
        <v>2001</v>
      </c>
      <c r="K554" s="99">
        <v>36</v>
      </c>
      <c r="L554" s="97">
        <v>36</v>
      </c>
      <c r="M554">
        <v>0</v>
      </c>
      <c r="N554">
        <v>0</v>
      </c>
      <c r="O554" s="30">
        <v>0</v>
      </c>
      <c r="P554" t="s">
        <v>439</v>
      </c>
      <c r="Q554">
        <v>2019</v>
      </c>
      <c r="R554" s="117">
        <v>80</v>
      </c>
      <c r="S554" s="118">
        <v>59416</v>
      </c>
      <c r="T554" s="118">
        <f t="shared" si="14"/>
        <v>59.415999999999997</v>
      </c>
    </row>
    <row r="555" spans="1:20" x14ac:dyDescent="0.3">
      <c r="A555">
        <v>157</v>
      </c>
      <c r="B555" t="s">
        <v>571</v>
      </c>
      <c r="C555">
        <v>864560</v>
      </c>
      <c r="D555" t="s">
        <v>562</v>
      </c>
      <c r="E555">
        <v>91</v>
      </c>
      <c r="F555" t="s">
        <v>33</v>
      </c>
      <c r="G555" t="s">
        <v>35</v>
      </c>
      <c r="H555" t="s">
        <v>483</v>
      </c>
      <c r="I555" t="s">
        <v>484</v>
      </c>
      <c r="J555" s="89">
        <v>2009</v>
      </c>
      <c r="K555" s="99">
        <v>150</v>
      </c>
      <c r="L555" s="97">
        <v>150</v>
      </c>
      <c r="M555">
        <v>100.45</v>
      </c>
      <c r="N555">
        <v>66.16</v>
      </c>
      <c r="O555" s="30">
        <v>34.290000000000006</v>
      </c>
      <c r="P555" t="s">
        <v>439</v>
      </c>
      <c r="Q555">
        <v>2019</v>
      </c>
      <c r="R555" s="117">
        <v>100</v>
      </c>
      <c r="S555" s="118">
        <v>279434</v>
      </c>
      <c r="T555" s="118">
        <f t="shared" si="14"/>
        <v>279.43400000000003</v>
      </c>
    </row>
    <row r="556" spans="1:20" x14ac:dyDescent="0.3">
      <c r="A556">
        <v>162</v>
      </c>
      <c r="B556" t="s">
        <v>573</v>
      </c>
      <c r="C556">
        <v>876490</v>
      </c>
      <c r="D556" t="s">
        <v>574</v>
      </c>
      <c r="E556">
        <v>65</v>
      </c>
      <c r="F556" t="s">
        <v>33</v>
      </c>
      <c r="G556" t="s">
        <v>35</v>
      </c>
      <c r="H556" t="s">
        <v>483</v>
      </c>
      <c r="I556" t="s">
        <v>484</v>
      </c>
      <c r="J556" s="89">
        <v>2013</v>
      </c>
      <c r="K556" s="99">
        <v>65.08</v>
      </c>
      <c r="L556" s="97">
        <v>65.08</v>
      </c>
      <c r="M556">
        <v>205.7</v>
      </c>
      <c r="N556">
        <v>205.7</v>
      </c>
      <c r="O556" s="30">
        <v>0</v>
      </c>
      <c r="P556" t="s">
        <v>439</v>
      </c>
      <c r="Q556">
        <v>2019</v>
      </c>
      <c r="R556" s="117">
        <v>10</v>
      </c>
      <c r="S556" s="118">
        <v>129</v>
      </c>
      <c r="T556" s="118">
        <f t="shared" si="14"/>
        <v>0.129</v>
      </c>
    </row>
    <row r="557" spans="1:20" x14ac:dyDescent="0.3">
      <c r="A557">
        <v>163</v>
      </c>
      <c r="B557" t="s">
        <v>575</v>
      </c>
      <c r="C557">
        <v>876440</v>
      </c>
      <c r="D557" t="s">
        <v>574</v>
      </c>
      <c r="E557">
        <v>65</v>
      </c>
      <c r="F557" t="s">
        <v>33</v>
      </c>
      <c r="G557" t="s">
        <v>35</v>
      </c>
      <c r="H557" t="s">
        <v>483</v>
      </c>
      <c r="I557" t="s">
        <v>484</v>
      </c>
      <c r="J557" s="89">
        <v>2010</v>
      </c>
      <c r="K557" s="99">
        <v>10</v>
      </c>
      <c r="L557" s="97">
        <v>10</v>
      </c>
      <c r="M557">
        <v>17</v>
      </c>
      <c r="N557">
        <v>17</v>
      </c>
      <c r="O557" s="30">
        <v>0</v>
      </c>
      <c r="P557" t="s">
        <v>439</v>
      </c>
      <c r="Q557">
        <v>2019</v>
      </c>
      <c r="R557" s="117">
        <v>225</v>
      </c>
      <c r="S557" s="118">
        <v>664347</v>
      </c>
      <c r="T557" s="118">
        <f t="shared" si="14"/>
        <v>664.34699999999998</v>
      </c>
    </row>
    <row r="558" spans="1:20" x14ac:dyDescent="0.3">
      <c r="A558">
        <v>165</v>
      </c>
      <c r="B558" t="s">
        <v>577</v>
      </c>
      <c r="C558">
        <v>877265</v>
      </c>
      <c r="D558" t="s">
        <v>574</v>
      </c>
      <c r="E558">
        <v>65</v>
      </c>
      <c r="F558" t="s">
        <v>33</v>
      </c>
      <c r="G558" t="s">
        <v>35</v>
      </c>
      <c r="H558" t="s">
        <v>483</v>
      </c>
      <c r="I558" t="s">
        <v>484</v>
      </c>
      <c r="J558" s="89">
        <v>2017</v>
      </c>
      <c r="K558" s="99">
        <v>24</v>
      </c>
      <c r="L558" s="97">
        <v>24</v>
      </c>
      <c r="M558">
        <v>0</v>
      </c>
      <c r="N558">
        <v>0</v>
      </c>
      <c r="O558" s="30">
        <v>0</v>
      </c>
      <c r="P558" t="s">
        <v>439</v>
      </c>
      <c r="Q558">
        <v>2019</v>
      </c>
      <c r="R558" s="117">
        <v>25</v>
      </c>
      <c r="S558" s="118">
        <v>244950</v>
      </c>
      <c r="T558" s="118">
        <f t="shared" si="14"/>
        <v>244.95</v>
      </c>
    </row>
    <row r="559" spans="1:20" x14ac:dyDescent="0.3">
      <c r="A559">
        <v>171</v>
      </c>
      <c r="B559" t="s">
        <v>580</v>
      </c>
      <c r="C559">
        <v>808220</v>
      </c>
      <c r="D559" t="s">
        <v>581</v>
      </c>
      <c r="E559">
        <v>93</v>
      </c>
      <c r="F559" t="s">
        <v>33</v>
      </c>
      <c r="G559" t="s">
        <v>59</v>
      </c>
      <c r="H559" t="s">
        <v>483</v>
      </c>
      <c r="I559" t="s">
        <v>484</v>
      </c>
      <c r="J559" s="89">
        <v>1987</v>
      </c>
      <c r="K559" s="99">
        <v>180</v>
      </c>
      <c r="L559" s="97">
        <v>180</v>
      </c>
      <c r="M559">
        <v>0</v>
      </c>
      <c r="N559">
        <v>0</v>
      </c>
      <c r="O559" s="30">
        <v>0</v>
      </c>
      <c r="P559" t="s">
        <v>439</v>
      </c>
      <c r="Q559">
        <v>2019</v>
      </c>
      <c r="R559" s="117">
        <v>200</v>
      </c>
      <c r="S559" s="118">
        <v>919531</v>
      </c>
      <c r="T559" s="118">
        <f t="shared" si="14"/>
        <v>919.53099999999995</v>
      </c>
    </row>
    <row r="560" spans="1:20" x14ac:dyDescent="0.3">
      <c r="A560">
        <v>172</v>
      </c>
      <c r="B560" t="s">
        <v>582</v>
      </c>
      <c r="C560">
        <v>804380</v>
      </c>
      <c r="D560" t="s">
        <v>581</v>
      </c>
      <c r="E560">
        <v>93</v>
      </c>
      <c r="F560" t="s">
        <v>33</v>
      </c>
      <c r="G560" t="s">
        <v>42</v>
      </c>
      <c r="H560" t="s">
        <v>483</v>
      </c>
      <c r="I560" t="s">
        <v>484</v>
      </c>
      <c r="J560" s="89">
        <v>1960</v>
      </c>
      <c r="K560" s="99">
        <v>141.21</v>
      </c>
      <c r="L560" s="97">
        <v>141.21</v>
      </c>
      <c r="M560">
        <v>0</v>
      </c>
      <c r="N560">
        <v>0</v>
      </c>
      <c r="O560" s="30">
        <v>0</v>
      </c>
      <c r="P560" t="s">
        <v>439</v>
      </c>
      <c r="Q560">
        <v>2019</v>
      </c>
      <c r="R560" s="117">
        <v>700</v>
      </c>
      <c r="S560" s="118">
        <v>1142907</v>
      </c>
      <c r="T560" s="118">
        <f t="shared" si="14"/>
        <v>1142.9069999999999</v>
      </c>
    </row>
    <row r="561" spans="1:20" x14ac:dyDescent="0.3">
      <c r="A561">
        <v>173</v>
      </c>
      <c r="B561" t="s">
        <v>583</v>
      </c>
      <c r="C561">
        <v>814580</v>
      </c>
      <c r="D561" t="s">
        <v>581</v>
      </c>
      <c r="E561">
        <v>93</v>
      </c>
      <c r="F561" t="s">
        <v>33</v>
      </c>
      <c r="G561" t="s">
        <v>42</v>
      </c>
      <c r="H561" t="s">
        <v>483</v>
      </c>
      <c r="I561" t="s">
        <v>484</v>
      </c>
      <c r="J561" s="89">
        <v>1960</v>
      </c>
      <c r="K561" s="99">
        <v>60</v>
      </c>
      <c r="L561" s="97">
        <v>60</v>
      </c>
      <c r="M561">
        <v>88.927000000000007</v>
      </c>
      <c r="N561">
        <v>66.2</v>
      </c>
      <c r="O561" s="30">
        <v>22.727000000000004</v>
      </c>
      <c r="P561" t="s">
        <v>439</v>
      </c>
      <c r="Q561">
        <v>2019</v>
      </c>
      <c r="R561" s="117">
        <v>0</v>
      </c>
      <c r="S561" s="118">
        <v>0</v>
      </c>
      <c r="T561" s="118">
        <f t="shared" si="14"/>
        <v>0</v>
      </c>
    </row>
    <row r="562" spans="1:20" x14ac:dyDescent="0.3">
      <c r="A562">
        <v>174</v>
      </c>
      <c r="B562" t="s">
        <v>584</v>
      </c>
      <c r="C562">
        <v>813291</v>
      </c>
      <c r="D562" t="s">
        <v>581</v>
      </c>
      <c r="E562">
        <v>93</v>
      </c>
      <c r="F562" t="s">
        <v>33</v>
      </c>
      <c r="G562" t="s">
        <v>730</v>
      </c>
      <c r="H562" t="s">
        <v>483</v>
      </c>
      <c r="I562" t="s">
        <v>484</v>
      </c>
      <c r="J562" s="89">
        <v>1960</v>
      </c>
      <c r="K562" s="99">
        <v>39.270000000000003</v>
      </c>
      <c r="L562" s="97">
        <v>39.270000000000003</v>
      </c>
      <c r="M562">
        <v>0</v>
      </c>
      <c r="N562">
        <v>0</v>
      </c>
      <c r="O562" s="30">
        <v>0</v>
      </c>
      <c r="P562" t="s">
        <v>439</v>
      </c>
      <c r="Q562">
        <v>2019</v>
      </c>
      <c r="R562" s="117">
        <v>100</v>
      </c>
      <c r="S562" s="118">
        <v>96131</v>
      </c>
      <c r="T562" s="118">
        <f t="shared" si="14"/>
        <v>96.131</v>
      </c>
    </row>
    <row r="563" spans="1:20" x14ac:dyDescent="0.3">
      <c r="A563">
        <v>175</v>
      </c>
      <c r="B563" t="s">
        <v>585</v>
      </c>
      <c r="C563">
        <v>816430</v>
      </c>
      <c r="D563" t="s">
        <v>581</v>
      </c>
      <c r="E563">
        <v>93</v>
      </c>
      <c r="F563" t="s">
        <v>33</v>
      </c>
      <c r="G563" t="s">
        <v>79</v>
      </c>
      <c r="H563" t="s">
        <v>483</v>
      </c>
      <c r="I563" t="s">
        <v>484</v>
      </c>
      <c r="J563" s="89">
        <v>2019</v>
      </c>
      <c r="K563" s="99">
        <v>60</v>
      </c>
      <c r="L563" s="97">
        <v>60</v>
      </c>
      <c r="M563">
        <v>0</v>
      </c>
      <c r="N563">
        <v>0</v>
      </c>
      <c r="O563" s="30">
        <v>0</v>
      </c>
      <c r="P563" t="s">
        <v>439</v>
      </c>
      <c r="Q563">
        <v>2019</v>
      </c>
      <c r="R563" s="117">
        <v>120</v>
      </c>
      <c r="S563" s="118">
        <v>179074</v>
      </c>
      <c r="T563" s="118">
        <f t="shared" si="14"/>
        <v>179.07400000000001</v>
      </c>
    </row>
    <row r="564" spans="1:20" x14ac:dyDescent="0.3">
      <c r="A564">
        <v>178</v>
      </c>
      <c r="B564" t="s">
        <v>586</v>
      </c>
      <c r="C564">
        <v>814550</v>
      </c>
      <c r="D564" t="s">
        <v>581</v>
      </c>
      <c r="E564">
        <v>93</v>
      </c>
      <c r="F564" t="s">
        <v>33</v>
      </c>
      <c r="G564" t="s">
        <v>79</v>
      </c>
      <c r="H564" t="s">
        <v>483</v>
      </c>
      <c r="I564" t="s">
        <v>484</v>
      </c>
      <c r="J564" s="89">
        <v>2015</v>
      </c>
      <c r="K564" s="99">
        <v>128.06</v>
      </c>
      <c r="L564" s="97">
        <v>128.06</v>
      </c>
      <c r="M564">
        <v>0</v>
      </c>
      <c r="N564">
        <v>0</v>
      </c>
      <c r="O564" s="30">
        <v>0</v>
      </c>
      <c r="P564" t="s">
        <v>439</v>
      </c>
      <c r="Q564">
        <v>2019</v>
      </c>
      <c r="R564" s="117">
        <v>125</v>
      </c>
      <c r="S564" s="118">
        <v>302453</v>
      </c>
      <c r="T564" s="118">
        <f t="shared" si="14"/>
        <v>302.45299999999997</v>
      </c>
    </row>
    <row r="565" spans="1:20" x14ac:dyDescent="0.3">
      <c r="A565">
        <v>181</v>
      </c>
      <c r="B565" t="s">
        <v>587</v>
      </c>
      <c r="C565">
        <v>834670</v>
      </c>
      <c r="D565" t="s">
        <v>581</v>
      </c>
      <c r="E565">
        <v>93</v>
      </c>
      <c r="F565" t="s">
        <v>33</v>
      </c>
      <c r="G565" t="s">
        <v>73</v>
      </c>
      <c r="H565" t="s">
        <v>483</v>
      </c>
      <c r="I565" t="s">
        <v>484</v>
      </c>
      <c r="J565" s="89">
        <v>2019</v>
      </c>
      <c r="K565" s="99">
        <v>99.51</v>
      </c>
      <c r="L565" s="97">
        <v>99.51</v>
      </c>
      <c r="M565">
        <v>0</v>
      </c>
      <c r="N565">
        <v>0</v>
      </c>
      <c r="O565" s="30">
        <v>0</v>
      </c>
      <c r="P565" t="s">
        <v>439</v>
      </c>
      <c r="Q565">
        <v>2019</v>
      </c>
      <c r="R565" s="117">
        <v>350</v>
      </c>
      <c r="S565" s="118">
        <v>729714</v>
      </c>
      <c r="T565" s="118">
        <f t="shared" si="14"/>
        <v>729.71400000000006</v>
      </c>
    </row>
    <row r="566" spans="1:20" x14ac:dyDescent="0.3">
      <c r="A566">
        <v>185</v>
      </c>
      <c r="B566" t="s">
        <v>588</v>
      </c>
      <c r="C566">
        <v>833170</v>
      </c>
      <c r="D566" t="s">
        <v>581</v>
      </c>
      <c r="E566">
        <v>93</v>
      </c>
      <c r="F566" t="s">
        <v>33</v>
      </c>
      <c r="G566" t="s">
        <v>55</v>
      </c>
      <c r="H566" t="s">
        <v>483</v>
      </c>
      <c r="I566" t="s">
        <v>484</v>
      </c>
      <c r="J566" s="89">
        <v>2015</v>
      </c>
      <c r="K566" s="99">
        <v>40.200000000000003</v>
      </c>
      <c r="L566" s="97">
        <v>40.200000000000003</v>
      </c>
      <c r="M566">
        <v>0</v>
      </c>
      <c r="N566">
        <v>0</v>
      </c>
      <c r="O566" s="30">
        <v>0</v>
      </c>
      <c r="P566" t="s">
        <v>439</v>
      </c>
      <c r="Q566">
        <v>2019</v>
      </c>
      <c r="R566" s="117">
        <v>110</v>
      </c>
      <c r="S566" s="118">
        <v>94775</v>
      </c>
      <c r="T566" s="118">
        <f t="shared" si="14"/>
        <v>94.775000000000006</v>
      </c>
    </row>
    <row r="567" spans="1:20" x14ac:dyDescent="0.3">
      <c r="A567">
        <v>186</v>
      </c>
      <c r="B567" t="s">
        <v>589</v>
      </c>
      <c r="C567">
        <v>830090</v>
      </c>
      <c r="D567" t="s">
        <v>581</v>
      </c>
      <c r="E567">
        <v>93</v>
      </c>
      <c r="F567" t="s">
        <v>33</v>
      </c>
      <c r="G567" t="s">
        <v>42</v>
      </c>
      <c r="H567" t="s">
        <v>483</v>
      </c>
      <c r="I567" t="s">
        <v>484</v>
      </c>
      <c r="J567" s="89">
        <v>2019</v>
      </c>
      <c r="K567" s="99">
        <v>11</v>
      </c>
      <c r="L567" s="97">
        <v>11</v>
      </c>
      <c r="M567">
        <v>8364</v>
      </c>
      <c r="N567">
        <v>8364</v>
      </c>
      <c r="O567" s="30">
        <v>0</v>
      </c>
      <c r="P567" t="s">
        <v>439</v>
      </c>
      <c r="Q567">
        <v>2019</v>
      </c>
      <c r="R567" s="117">
        <v>550</v>
      </c>
      <c r="S567" s="118">
        <v>771140</v>
      </c>
      <c r="T567" s="118">
        <f t="shared" si="14"/>
        <v>771.14</v>
      </c>
    </row>
    <row r="568" spans="1:20" x14ac:dyDescent="0.3">
      <c r="A568">
        <v>187</v>
      </c>
      <c r="B568" t="s">
        <v>589</v>
      </c>
      <c r="C568">
        <v>830090</v>
      </c>
      <c r="D568" t="s">
        <v>581</v>
      </c>
      <c r="E568">
        <v>93</v>
      </c>
      <c r="F568" t="s">
        <v>33</v>
      </c>
      <c r="G568" t="s">
        <v>42</v>
      </c>
      <c r="H568" t="s">
        <v>483</v>
      </c>
      <c r="I568" t="s">
        <v>484</v>
      </c>
      <c r="J568" s="89">
        <v>2019</v>
      </c>
      <c r="K568" s="99">
        <v>2</v>
      </c>
      <c r="L568" s="97">
        <v>2</v>
      </c>
      <c r="M568">
        <v>2120</v>
      </c>
      <c r="N568">
        <v>2120</v>
      </c>
      <c r="O568" s="30">
        <v>0</v>
      </c>
      <c r="P568" t="s">
        <v>439</v>
      </c>
      <c r="Q568">
        <v>2019</v>
      </c>
      <c r="R568" s="117">
        <v>0</v>
      </c>
      <c r="S568" s="118">
        <v>0</v>
      </c>
      <c r="T568" s="118">
        <f t="shared" si="14"/>
        <v>0</v>
      </c>
    </row>
    <row r="569" spans="1:20" x14ac:dyDescent="0.3">
      <c r="A569">
        <v>192</v>
      </c>
      <c r="B569" t="s">
        <v>591</v>
      </c>
      <c r="C569">
        <v>895551</v>
      </c>
      <c r="D569" t="s">
        <v>592</v>
      </c>
      <c r="E569">
        <v>64</v>
      </c>
      <c r="F569" t="s">
        <v>33</v>
      </c>
      <c r="G569" t="s">
        <v>55</v>
      </c>
      <c r="H569" t="s">
        <v>483</v>
      </c>
      <c r="I569" t="s">
        <v>484</v>
      </c>
      <c r="J569" s="89">
        <v>2016</v>
      </c>
      <c r="K569" s="102">
        <v>107.2</v>
      </c>
      <c r="L569" s="103">
        <v>107.2</v>
      </c>
      <c r="M569">
        <v>0</v>
      </c>
      <c r="N569">
        <v>0</v>
      </c>
      <c r="O569" s="30">
        <v>0</v>
      </c>
      <c r="P569" t="s">
        <v>439</v>
      </c>
      <c r="Q569">
        <v>2019</v>
      </c>
      <c r="R569" s="117">
        <v>0</v>
      </c>
      <c r="S569" s="118">
        <v>0</v>
      </c>
      <c r="T569" s="118">
        <f t="shared" si="14"/>
        <v>0</v>
      </c>
    </row>
    <row r="570" spans="1:20" x14ac:dyDescent="0.3">
      <c r="A570">
        <v>193</v>
      </c>
      <c r="B570" t="s">
        <v>593</v>
      </c>
      <c r="C570">
        <v>999999</v>
      </c>
      <c r="D570" t="s">
        <v>592</v>
      </c>
      <c r="E570">
        <v>64</v>
      </c>
      <c r="F570" t="s">
        <v>33</v>
      </c>
      <c r="G570" t="s">
        <v>35</v>
      </c>
      <c r="H570" t="s">
        <v>483</v>
      </c>
      <c r="I570" t="s">
        <v>484</v>
      </c>
      <c r="J570" s="89">
        <v>2016</v>
      </c>
      <c r="K570" s="102">
        <v>69.989999999999995</v>
      </c>
      <c r="L570" s="103">
        <v>66.989999999999995</v>
      </c>
      <c r="M570">
        <v>66.2</v>
      </c>
      <c r="N570">
        <v>66.2</v>
      </c>
      <c r="O570" s="30">
        <v>0</v>
      </c>
      <c r="P570" t="s">
        <v>439</v>
      </c>
      <c r="Q570">
        <v>2019</v>
      </c>
      <c r="R570" s="117">
        <v>0</v>
      </c>
      <c r="S570" s="118">
        <v>0</v>
      </c>
      <c r="T570" s="118">
        <f t="shared" si="14"/>
        <v>0</v>
      </c>
    </row>
    <row r="571" spans="1:20" x14ac:dyDescent="0.3">
      <c r="A571">
        <v>195</v>
      </c>
      <c r="B571" t="s">
        <v>594</v>
      </c>
      <c r="C571">
        <v>857730</v>
      </c>
      <c r="D571" t="s">
        <v>592</v>
      </c>
      <c r="E571">
        <v>64</v>
      </c>
      <c r="F571" t="s">
        <v>33</v>
      </c>
      <c r="G571" t="s">
        <v>59</v>
      </c>
      <c r="H571" t="s">
        <v>483</v>
      </c>
      <c r="I571" t="s">
        <v>484</v>
      </c>
      <c r="J571" s="89">
        <v>2008</v>
      </c>
      <c r="K571" s="102">
        <v>102.6</v>
      </c>
      <c r="L571" s="103">
        <v>102.6</v>
      </c>
      <c r="M571">
        <v>0</v>
      </c>
      <c r="N571">
        <v>0</v>
      </c>
      <c r="O571" s="30">
        <v>0</v>
      </c>
      <c r="P571" t="s">
        <v>439</v>
      </c>
      <c r="Q571">
        <v>2019</v>
      </c>
      <c r="R571" s="117">
        <v>150</v>
      </c>
      <c r="S571" s="118">
        <v>220082</v>
      </c>
      <c r="T571" s="118">
        <f t="shared" si="14"/>
        <v>220.08199999999999</v>
      </c>
    </row>
    <row r="572" spans="1:20" x14ac:dyDescent="0.3">
      <c r="A572">
        <v>196</v>
      </c>
      <c r="B572" t="s">
        <v>595</v>
      </c>
      <c r="C572">
        <v>857396</v>
      </c>
      <c r="D572" t="s">
        <v>592</v>
      </c>
      <c r="E572">
        <v>64</v>
      </c>
      <c r="F572" t="s">
        <v>33</v>
      </c>
      <c r="G572" t="s">
        <v>79</v>
      </c>
      <c r="H572" t="s">
        <v>483</v>
      </c>
      <c r="I572" t="s">
        <v>484</v>
      </c>
      <c r="J572" s="89">
        <v>2017</v>
      </c>
      <c r="K572" s="102">
        <v>76.319999999999993</v>
      </c>
      <c r="L572" s="103">
        <v>76.319999999999993</v>
      </c>
      <c r="M572">
        <v>79.58</v>
      </c>
      <c r="N572">
        <v>79.58</v>
      </c>
      <c r="O572" s="30">
        <v>0</v>
      </c>
      <c r="P572" t="s">
        <v>439</v>
      </c>
      <c r="Q572">
        <v>2019</v>
      </c>
      <c r="R572" s="117">
        <v>150</v>
      </c>
      <c r="S572" s="118">
        <v>130461</v>
      </c>
      <c r="T572" s="118">
        <f t="shared" si="14"/>
        <v>130.46100000000001</v>
      </c>
    </row>
    <row r="573" spans="1:20" x14ac:dyDescent="0.3">
      <c r="A573">
        <v>199</v>
      </c>
      <c r="B573" t="s">
        <v>597</v>
      </c>
      <c r="C573">
        <v>948680</v>
      </c>
      <c r="D573" t="s">
        <v>598</v>
      </c>
      <c r="F573" t="s">
        <v>92</v>
      </c>
      <c r="G573" t="s">
        <v>35</v>
      </c>
      <c r="H573" t="s">
        <v>483</v>
      </c>
      <c r="I573" t="s">
        <v>484</v>
      </c>
      <c r="J573" s="89">
        <v>2019</v>
      </c>
      <c r="K573" s="102">
        <v>211</v>
      </c>
      <c r="L573" s="103">
        <v>211</v>
      </c>
      <c r="M573">
        <v>335.75</v>
      </c>
      <c r="N573">
        <v>312.05</v>
      </c>
      <c r="O573" s="30">
        <v>23.699999999999989</v>
      </c>
      <c r="P573" t="s">
        <v>439</v>
      </c>
      <c r="Q573">
        <v>2019</v>
      </c>
      <c r="R573" s="117">
        <v>215</v>
      </c>
      <c r="S573" s="118">
        <v>508783</v>
      </c>
      <c r="T573" s="118">
        <f t="shared" si="14"/>
        <v>508.78300000000002</v>
      </c>
    </row>
    <row r="574" spans="1:20" x14ac:dyDescent="0.3">
      <c r="A574">
        <v>201</v>
      </c>
      <c r="B574" t="s">
        <v>599</v>
      </c>
      <c r="C574">
        <v>949300</v>
      </c>
      <c r="D574" t="s">
        <v>331</v>
      </c>
      <c r="E574">
        <v>98</v>
      </c>
      <c r="F574" t="s">
        <v>92</v>
      </c>
      <c r="G574" t="s">
        <v>446</v>
      </c>
      <c r="H574" t="s">
        <v>483</v>
      </c>
      <c r="I574" t="s">
        <v>484</v>
      </c>
      <c r="J574" s="89">
        <v>2018</v>
      </c>
      <c r="K574" s="102">
        <v>128</v>
      </c>
      <c r="L574" s="103">
        <v>128</v>
      </c>
      <c r="M574">
        <v>0</v>
      </c>
      <c r="N574">
        <v>0</v>
      </c>
      <c r="O574" s="30">
        <v>0</v>
      </c>
      <c r="P574" t="s">
        <v>439</v>
      </c>
      <c r="Q574">
        <v>2019</v>
      </c>
      <c r="R574" s="117">
        <v>565</v>
      </c>
      <c r="S574" s="118">
        <v>1886350</v>
      </c>
      <c r="T574" s="118">
        <f t="shared" si="14"/>
        <v>1886.35</v>
      </c>
    </row>
    <row r="575" spans="1:20" x14ac:dyDescent="0.3">
      <c r="A575">
        <v>203</v>
      </c>
      <c r="B575" t="s">
        <v>600</v>
      </c>
      <c r="C575">
        <v>970785</v>
      </c>
      <c r="D575" t="s">
        <v>601</v>
      </c>
      <c r="F575" s="90" t="s">
        <v>92</v>
      </c>
      <c r="G575" t="s">
        <v>35</v>
      </c>
      <c r="H575" t="s">
        <v>483</v>
      </c>
      <c r="I575" t="s">
        <v>484</v>
      </c>
      <c r="J575" s="89">
        <v>2019</v>
      </c>
      <c r="K575" s="99">
        <v>67</v>
      </c>
      <c r="L575" s="97">
        <v>67</v>
      </c>
      <c r="M575">
        <v>0</v>
      </c>
      <c r="N575">
        <v>0</v>
      </c>
      <c r="O575" s="30">
        <v>0</v>
      </c>
      <c r="P575" t="s">
        <v>439</v>
      </c>
      <c r="Q575">
        <v>2019</v>
      </c>
      <c r="R575" s="117">
        <v>20</v>
      </c>
      <c r="S575" s="118">
        <v>114730</v>
      </c>
      <c r="T575" s="118">
        <f t="shared" si="14"/>
        <v>114.73</v>
      </c>
    </row>
    <row r="576" spans="1:20" x14ac:dyDescent="0.3">
      <c r="A576">
        <v>204</v>
      </c>
      <c r="B576" t="s">
        <v>602</v>
      </c>
      <c r="C576">
        <v>970579</v>
      </c>
      <c r="D576" t="s">
        <v>601</v>
      </c>
      <c r="F576" s="90" t="s">
        <v>92</v>
      </c>
      <c r="G576" t="s">
        <v>35</v>
      </c>
      <c r="H576" t="s">
        <v>483</v>
      </c>
      <c r="I576" t="s">
        <v>484</v>
      </c>
      <c r="J576" s="89">
        <v>2013</v>
      </c>
      <c r="K576" s="99">
        <v>67</v>
      </c>
      <c r="L576" s="97">
        <v>67</v>
      </c>
      <c r="M576">
        <v>0</v>
      </c>
      <c r="N576">
        <v>0</v>
      </c>
      <c r="O576" s="30">
        <v>0</v>
      </c>
      <c r="P576" t="s">
        <v>439</v>
      </c>
      <c r="Q576">
        <v>2019</v>
      </c>
      <c r="R576" s="117">
        <v>0</v>
      </c>
      <c r="S576" s="118">
        <v>0</v>
      </c>
      <c r="T576" s="118">
        <f t="shared" si="14"/>
        <v>0</v>
      </c>
    </row>
    <row r="577" spans="1:20" x14ac:dyDescent="0.3">
      <c r="A577">
        <v>207</v>
      </c>
      <c r="B577" t="s">
        <v>604</v>
      </c>
      <c r="C577">
        <v>894500</v>
      </c>
      <c r="D577" t="s">
        <v>605</v>
      </c>
      <c r="E577">
        <v>94</v>
      </c>
      <c r="F577" t="s">
        <v>92</v>
      </c>
      <c r="G577" t="s">
        <v>35</v>
      </c>
      <c r="H577" t="s">
        <v>483</v>
      </c>
      <c r="I577" t="s">
        <v>484</v>
      </c>
      <c r="J577" s="89">
        <v>2004</v>
      </c>
      <c r="K577" s="102">
        <v>22.5</v>
      </c>
      <c r="L577" s="103">
        <v>22.5</v>
      </c>
      <c r="M577">
        <v>35</v>
      </c>
      <c r="N577">
        <v>32.549999999999997</v>
      </c>
      <c r="O577" s="30">
        <v>2.4500000000000028</v>
      </c>
      <c r="P577" t="s">
        <v>439</v>
      </c>
      <c r="Q577">
        <v>2019</v>
      </c>
      <c r="R577" s="117">
        <v>100</v>
      </c>
      <c r="S577" s="118">
        <v>226461</v>
      </c>
      <c r="T577" s="118">
        <f t="shared" si="14"/>
        <v>226.46100000000001</v>
      </c>
    </row>
    <row r="578" spans="1:20" x14ac:dyDescent="0.3">
      <c r="A578">
        <v>209</v>
      </c>
      <c r="B578" t="s">
        <v>607</v>
      </c>
      <c r="C578">
        <v>894650</v>
      </c>
      <c r="D578" t="s">
        <v>605</v>
      </c>
      <c r="E578">
        <v>94</v>
      </c>
      <c r="F578" t="s">
        <v>92</v>
      </c>
      <c r="G578" t="s">
        <v>35</v>
      </c>
      <c r="H578" t="s">
        <v>483</v>
      </c>
      <c r="I578" t="s">
        <v>484</v>
      </c>
      <c r="J578" s="89">
        <v>2019</v>
      </c>
      <c r="K578" s="102">
        <v>26.25</v>
      </c>
      <c r="L578" s="103">
        <v>26.25</v>
      </c>
      <c r="M578">
        <v>46.3</v>
      </c>
      <c r="N578">
        <v>43.05</v>
      </c>
      <c r="O578" s="30">
        <v>3.25</v>
      </c>
      <c r="P578" t="s">
        <v>439</v>
      </c>
      <c r="Q578">
        <v>2019</v>
      </c>
      <c r="R578" s="117">
        <v>150</v>
      </c>
      <c r="S578" s="118">
        <v>290804</v>
      </c>
      <c r="T578" s="118">
        <f t="shared" si="14"/>
        <v>290.80399999999997</v>
      </c>
    </row>
    <row r="579" spans="1:20" x14ac:dyDescent="0.3">
      <c r="A579">
        <v>219</v>
      </c>
      <c r="B579" t="s">
        <v>613</v>
      </c>
      <c r="C579">
        <v>899100</v>
      </c>
      <c r="D579" t="s">
        <v>605</v>
      </c>
      <c r="E579">
        <v>94</v>
      </c>
      <c r="F579" t="s">
        <v>92</v>
      </c>
      <c r="G579" t="s">
        <v>42</v>
      </c>
      <c r="H579" t="s">
        <v>483</v>
      </c>
      <c r="I579" t="s">
        <v>484</v>
      </c>
      <c r="J579" s="89">
        <v>1982</v>
      </c>
      <c r="K579" s="102">
        <v>21</v>
      </c>
      <c r="L579" s="103">
        <v>21</v>
      </c>
      <c r="M579">
        <v>36.6</v>
      </c>
      <c r="N579">
        <v>34.6</v>
      </c>
      <c r="O579" s="30">
        <v>2</v>
      </c>
      <c r="P579" t="s">
        <v>439</v>
      </c>
      <c r="Q579">
        <v>2019</v>
      </c>
      <c r="R579" s="117">
        <v>80</v>
      </c>
      <c r="S579" s="118">
        <v>44187</v>
      </c>
      <c r="T579" s="118">
        <f t="shared" si="14"/>
        <v>44.186999999999998</v>
      </c>
    </row>
    <row r="580" spans="1:20" x14ac:dyDescent="0.3">
      <c r="A580">
        <v>220</v>
      </c>
      <c r="B580" t="s">
        <v>614</v>
      </c>
      <c r="C580">
        <v>883150</v>
      </c>
      <c r="D580" t="s">
        <v>605</v>
      </c>
      <c r="E580">
        <v>94</v>
      </c>
      <c r="F580" t="s">
        <v>92</v>
      </c>
      <c r="G580" t="s">
        <v>42</v>
      </c>
      <c r="H580" t="s">
        <v>483</v>
      </c>
      <c r="I580" t="s">
        <v>484</v>
      </c>
      <c r="J580" s="89">
        <v>1977</v>
      </c>
      <c r="K580" s="102">
        <v>3.6</v>
      </c>
      <c r="L580" s="103">
        <v>3.6</v>
      </c>
      <c r="M580">
        <v>5.6</v>
      </c>
      <c r="N580">
        <v>5.0999999999999996</v>
      </c>
      <c r="O580" s="30">
        <v>0.5</v>
      </c>
      <c r="P580" t="s">
        <v>439</v>
      </c>
      <c r="Q580">
        <v>2019</v>
      </c>
      <c r="R580" s="117">
        <v>300</v>
      </c>
      <c r="S580" s="118">
        <v>162265</v>
      </c>
      <c r="T580" s="118">
        <f t="shared" si="14"/>
        <v>162.26499999999999</v>
      </c>
    </row>
    <row r="581" spans="1:20" x14ac:dyDescent="0.3">
      <c r="A581">
        <v>224</v>
      </c>
      <c r="B581" t="s">
        <v>617</v>
      </c>
      <c r="C581">
        <v>907010</v>
      </c>
      <c r="D581" t="s">
        <v>605</v>
      </c>
      <c r="E581">
        <v>94</v>
      </c>
      <c r="F581" t="s">
        <v>92</v>
      </c>
      <c r="G581" t="s">
        <v>35</v>
      </c>
      <c r="H581" t="s">
        <v>483</v>
      </c>
      <c r="I581" t="s">
        <v>484</v>
      </c>
      <c r="J581" s="89">
        <v>2014</v>
      </c>
      <c r="K581" s="102">
        <v>20.8</v>
      </c>
      <c r="L581" s="103">
        <v>20.8</v>
      </c>
      <c r="M581">
        <v>4.21</v>
      </c>
      <c r="N581">
        <v>3</v>
      </c>
      <c r="O581" s="30">
        <v>1.21</v>
      </c>
      <c r="P581" t="s">
        <v>439</v>
      </c>
      <c r="Q581">
        <v>2019</v>
      </c>
      <c r="R581" s="117">
        <v>27</v>
      </c>
      <c r="S581" s="118">
        <v>196972</v>
      </c>
      <c r="T581" s="118">
        <f t="shared" si="14"/>
        <v>196.97200000000001</v>
      </c>
    </row>
    <row r="582" spans="1:20" x14ac:dyDescent="0.3">
      <c r="A582">
        <v>231</v>
      </c>
      <c r="B582" t="s">
        <v>622</v>
      </c>
      <c r="C582">
        <v>773300</v>
      </c>
      <c r="D582" t="s">
        <v>153</v>
      </c>
      <c r="E582">
        <v>95</v>
      </c>
      <c r="F582" t="s">
        <v>89</v>
      </c>
      <c r="G582" t="s">
        <v>59</v>
      </c>
      <c r="H582" t="s">
        <v>483</v>
      </c>
      <c r="I582" t="s">
        <v>484</v>
      </c>
      <c r="J582" s="89">
        <v>1994</v>
      </c>
      <c r="K582" s="102">
        <v>506</v>
      </c>
      <c r="L582" s="103">
        <v>506</v>
      </c>
      <c r="M582">
        <v>0</v>
      </c>
      <c r="N582">
        <v>0</v>
      </c>
      <c r="O582" s="30">
        <v>0</v>
      </c>
      <c r="P582" t="s">
        <v>439</v>
      </c>
      <c r="Q582">
        <v>2019</v>
      </c>
      <c r="R582" s="117">
        <v>500</v>
      </c>
      <c r="S582" s="118">
        <v>2665072</v>
      </c>
      <c r="T582" s="118">
        <f t="shared" si="14"/>
        <v>2665.0720000000001</v>
      </c>
    </row>
    <row r="583" spans="1:20" x14ac:dyDescent="0.3">
      <c r="A583">
        <v>244</v>
      </c>
      <c r="B583" t="s">
        <v>628</v>
      </c>
      <c r="C583">
        <v>920350</v>
      </c>
      <c r="D583" t="s">
        <v>627</v>
      </c>
      <c r="F583" t="s">
        <v>92</v>
      </c>
      <c r="G583" t="s">
        <v>35</v>
      </c>
      <c r="H583" t="s">
        <v>483</v>
      </c>
      <c r="I583" t="s">
        <v>484</v>
      </c>
      <c r="J583" s="89">
        <v>2019</v>
      </c>
      <c r="K583" s="102">
        <v>16.8</v>
      </c>
      <c r="L583" s="103">
        <v>16.8</v>
      </c>
      <c r="M583">
        <v>0</v>
      </c>
      <c r="N583">
        <v>0</v>
      </c>
      <c r="O583" s="30">
        <v>0</v>
      </c>
      <c r="P583" t="s">
        <v>439</v>
      </c>
      <c r="Q583">
        <v>2019</v>
      </c>
      <c r="R583" s="117">
        <v>62</v>
      </c>
      <c r="S583" s="118">
        <v>46335</v>
      </c>
      <c r="T583" s="118">
        <f t="shared" si="14"/>
        <v>46.335000000000001</v>
      </c>
    </row>
    <row r="584" spans="1:20" x14ac:dyDescent="0.3">
      <c r="A584">
        <v>248</v>
      </c>
      <c r="B584" t="s">
        <v>630</v>
      </c>
      <c r="C584">
        <v>784201</v>
      </c>
      <c r="D584" t="s">
        <v>88</v>
      </c>
      <c r="E584">
        <v>97</v>
      </c>
      <c r="F584" t="s">
        <v>89</v>
      </c>
      <c r="G584" t="s">
        <v>42</v>
      </c>
      <c r="H584" t="s">
        <v>483</v>
      </c>
      <c r="I584" t="s">
        <v>484</v>
      </c>
      <c r="J584" s="89">
        <v>1998</v>
      </c>
      <c r="K584" s="99">
        <v>24</v>
      </c>
      <c r="L584" s="97">
        <v>24</v>
      </c>
      <c r="M584">
        <v>41.76</v>
      </c>
      <c r="N584">
        <v>31.48</v>
      </c>
      <c r="O584" s="30">
        <v>10.279999999999998</v>
      </c>
      <c r="P584" t="s">
        <v>439</v>
      </c>
      <c r="Q584">
        <v>2019</v>
      </c>
      <c r="R584" s="117">
        <v>0</v>
      </c>
      <c r="S584" s="118">
        <v>0</v>
      </c>
      <c r="T584" s="118">
        <f t="shared" si="14"/>
        <v>0</v>
      </c>
    </row>
    <row r="585" spans="1:20" x14ac:dyDescent="0.3">
      <c r="A585">
        <v>249</v>
      </c>
      <c r="B585" t="s">
        <v>631</v>
      </c>
      <c r="C585">
        <v>797475</v>
      </c>
      <c r="D585" t="s">
        <v>88</v>
      </c>
      <c r="E585">
        <v>97</v>
      </c>
      <c r="F585" t="s">
        <v>89</v>
      </c>
      <c r="G585" t="s">
        <v>42</v>
      </c>
      <c r="H585" t="s">
        <v>483</v>
      </c>
      <c r="I585" t="s">
        <v>484</v>
      </c>
      <c r="J585" s="89">
        <v>2011</v>
      </c>
      <c r="K585" s="99">
        <v>25</v>
      </c>
      <c r="L585" s="97">
        <v>25</v>
      </c>
      <c r="M585">
        <v>0</v>
      </c>
      <c r="N585">
        <v>0</v>
      </c>
      <c r="O585" s="30">
        <v>0</v>
      </c>
      <c r="P585" t="s">
        <v>439</v>
      </c>
      <c r="Q585">
        <v>2019</v>
      </c>
      <c r="R585" s="117">
        <v>128</v>
      </c>
      <c r="S585" s="118">
        <v>85841</v>
      </c>
      <c r="T585" s="118">
        <f t="shared" si="14"/>
        <v>85.840999999999994</v>
      </c>
    </row>
    <row r="586" spans="1:20" x14ac:dyDescent="0.3">
      <c r="A586">
        <v>250</v>
      </c>
      <c r="B586" t="s">
        <v>632</v>
      </c>
      <c r="C586">
        <v>797750</v>
      </c>
      <c r="D586" t="s">
        <v>88</v>
      </c>
      <c r="E586">
        <v>97</v>
      </c>
      <c r="F586" t="s">
        <v>89</v>
      </c>
      <c r="G586" t="s">
        <v>35</v>
      </c>
      <c r="H586" t="s">
        <v>483</v>
      </c>
      <c r="I586" t="s">
        <v>484</v>
      </c>
      <c r="J586" s="89">
        <v>2017</v>
      </c>
      <c r="K586" s="99">
        <v>5</v>
      </c>
      <c r="L586" s="97">
        <v>5</v>
      </c>
      <c r="M586">
        <v>8.67</v>
      </c>
      <c r="N586">
        <v>6.8</v>
      </c>
      <c r="O586" s="30">
        <v>1.87</v>
      </c>
      <c r="P586" t="s">
        <v>439</v>
      </c>
      <c r="Q586">
        <v>2019</v>
      </c>
      <c r="R586" s="117">
        <v>128</v>
      </c>
      <c r="S586" s="118">
        <v>280644</v>
      </c>
      <c r="T586" s="118">
        <f t="shared" si="14"/>
        <v>280.64400000000001</v>
      </c>
    </row>
    <row r="587" spans="1:20" x14ac:dyDescent="0.3">
      <c r="A587">
        <v>251</v>
      </c>
      <c r="B587" t="s">
        <v>633</v>
      </c>
      <c r="C587">
        <v>797755</v>
      </c>
      <c r="D587" t="s">
        <v>88</v>
      </c>
      <c r="E587">
        <v>97</v>
      </c>
      <c r="F587" t="s">
        <v>89</v>
      </c>
      <c r="G587" t="s">
        <v>35</v>
      </c>
      <c r="H587" t="s">
        <v>483</v>
      </c>
      <c r="I587" t="s">
        <v>484</v>
      </c>
      <c r="J587" s="89">
        <v>2013</v>
      </c>
      <c r="K587" s="99">
        <v>5.7</v>
      </c>
      <c r="L587" s="97">
        <v>5.7</v>
      </c>
      <c r="M587">
        <v>9.7899999999999991</v>
      </c>
      <c r="N587">
        <v>8.1999999999999993</v>
      </c>
      <c r="O587" s="30">
        <v>1.5899999999999999</v>
      </c>
      <c r="P587" t="s">
        <v>439</v>
      </c>
      <c r="Q587">
        <v>2019</v>
      </c>
      <c r="R587" s="117">
        <v>0</v>
      </c>
      <c r="S587" s="118">
        <v>0</v>
      </c>
      <c r="T587" s="118">
        <f t="shared" si="14"/>
        <v>0</v>
      </c>
    </row>
    <row r="588" spans="1:20" x14ac:dyDescent="0.3">
      <c r="A588">
        <v>252</v>
      </c>
      <c r="B588" t="s">
        <v>634</v>
      </c>
      <c r="C588">
        <v>795341</v>
      </c>
      <c r="D588" t="s">
        <v>88</v>
      </c>
      <c r="E588">
        <v>97</v>
      </c>
      <c r="F588" t="s">
        <v>89</v>
      </c>
      <c r="G588" t="s">
        <v>42</v>
      </c>
      <c r="H588" t="s">
        <v>483</v>
      </c>
      <c r="I588" t="s">
        <v>484</v>
      </c>
      <c r="J588" s="89">
        <v>2018</v>
      </c>
      <c r="K588" s="99">
        <v>5.7</v>
      </c>
      <c r="L588" s="97">
        <v>5.7</v>
      </c>
      <c r="M588">
        <v>0</v>
      </c>
      <c r="N588">
        <v>0</v>
      </c>
      <c r="O588" s="30">
        <v>0</v>
      </c>
      <c r="P588" t="s">
        <v>439</v>
      </c>
      <c r="Q588">
        <v>2019</v>
      </c>
      <c r="R588" s="117">
        <v>50</v>
      </c>
      <c r="S588" s="118">
        <v>32696</v>
      </c>
      <c r="T588" s="118">
        <f t="shared" si="14"/>
        <v>32.695999999999998</v>
      </c>
    </row>
    <row r="589" spans="1:20" x14ac:dyDescent="0.3">
      <c r="A589">
        <v>253</v>
      </c>
      <c r="B589" t="s">
        <v>635</v>
      </c>
      <c r="C589">
        <v>795078</v>
      </c>
      <c r="D589" t="s">
        <v>88</v>
      </c>
      <c r="E589">
        <v>97</v>
      </c>
      <c r="F589" t="s">
        <v>89</v>
      </c>
      <c r="G589" t="s">
        <v>35</v>
      </c>
      <c r="H589" t="s">
        <v>483</v>
      </c>
      <c r="I589" t="s">
        <v>484</v>
      </c>
      <c r="J589" s="89">
        <v>2018</v>
      </c>
      <c r="K589" s="99">
        <v>40</v>
      </c>
      <c r="L589" s="97">
        <v>40</v>
      </c>
      <c r="M589">
        <v>0</v>
      </c>
      <c r="N589">
        <v>0</v>
      </c>
      <c r="O589" s="30">
        <v>0</v>
      </c>
      <c r="P589" t="s">
        <v>439</v>
      </c>
      <c r="Q589">
        <v>2019</v>
      </c>
      <c r="R589" s="117">
        <v>0</v>
      </c>
      <c r="S589" s="118">
        <v>0</v>
      </c>
      <c r="T589" s="118">
        <f t="shared" si="14"/>
        <v>0</v>
      </c>
    </row>
    <row r="590" spans="1:20" x14ac:dyDescent="0.3">
      <c r="A590">
        <v>254</v>
      </c>
      <c r="B590" t="s">
        <v>636</v>
      </c>
      <c r="C590">
        <v>787521</v>
      </c>
      <c r="D590" t="s">
        <v>88</v>
      </c>
      <c r="E590">
        <v>97</v>
      </c>
      <c r="F590" t="s">
        <v>89</v>
      </c>
      <c r="G590" t="s">
        <v>35</v>
      </c>
      <c r="H590" t="s">
        <v>483</v>
      </c>
      <c r="I590" t="s">
        <v>484</v>
      </c>
      <c r="J590" s="89">
        <v>2018</v>
      </c>
      <c r="K590" s="99">
        <v>5.5</v>
      </c>
      <c r="L590" s="97">
        <v>5.5</v>
      </c>
      <c r="M590">
        <v>0</v>
      </c>
      <c r="N590">
        <v>0</v>
      </c>
      <c r="O590" s="30">
        <v>0</v>
      </c>
      <c r="P590" t="s">
        <v>439</v>
      </c>
      <c r="Q590">
        <v>2019</v>
      </c>
      <c r="R590" s="117">
        <v>50</v>
      </c>
      <c r="S590" s="118">
        <v>84910</v>
      </c>
      <c r="T590" s="118">
        <f t="shared" si="14"/>
        <v>84.91</v>
      </c>
    </row>
    <row r="591" spans="1:20" x14ac:dyDescent="0.3">
      <c r="A591">
        <v>255</v>
      </c>
      <c r="B591" t="s">
        <v>637</v>
      </c>
      <c r="C591">
        <v>791495</v>
      </c>
      <c r="D591" t="s">
        <v>88</v>
      </c>
      <c r="E591">
        <v>97</v>
      </c>
      <c r="F591" t="s">
        <v>89</v>
      </c>
      <c r="G591" t="s">
        <v>42</v>
      </c>
      <c r="H591" t="s">
        <v>483</v>
      </c>
      <c r="I591" t="s">
        <v>484</v>
      </c>
      <c r="J591" s="89">
        <v>2014</v>
      </c>
      <c r="K591" s="99">
        <v>2</v>
      </c>
      <c r="L591" s="97">
        <v>2</v>
      </c>
      <c r="M591">
        <v>2.64</v>
      </c>
      <c r="N591">
        <v>2.61</v>
      </c>
      <c r="O591" s="30">
        <v>3.0000000000000249E-2</v>
      </c>
      <c r="P591" t="s">
        <v>439</v>
      </c>
      <c r="Q591">
        <v>2019</v>
      </c>
      <c r="R591" s="117">
        <v>200</v>
      </c>
      <c r="S591" s="118">
        <v>194425</v>
      </c>
      <c r="T591" s="118">
        <f t="shared" si="14"/>
        <v>194.42500000000001</v>
      </c>
    </row>
    <row r="592" spans="1:20" x14ac:dyDescent="0.3">
      <c r="A592">
        <v>256</v>
      </c>
      <c r="B592" t="s">
        <v>637</v>
      </c>
      <c r="C592">
        <v>791495</v>
      </c>
      <c r="D592" t="s">
        <v>88</v>
      </c>
      <c r="E592">
        <v>97</v>
      </c>
      <c r="F592" t="s">
        <v>89</v>
      </c>
      <c r="G592" t="s">
        <v>42</v>
      </c>
      <c r="H592" t="s">
        <v>483</v>
      </c>
      <c r="I592" t="s">
        <v>484</v>
      </c>
      <c r="J592" s="89">
        <v>2015</v>
      </c>
      <c r="K592" s="99">
        <v>18</v>
      </c>
      <c r="L592" s="97">
        <v>18</v>
      </c>
      <c r="M592">
        <v>0</v>
      </c>
      <c r="N592">
        <v>0</v>
      </c>
      <c r="O592" s="30">
        <v>0</v>
      </c>
      <c r="P592" t="s">
        <v>439</v>
      </c>
      <c r="Q592">
        <v>2019</v>
      </c>
      <c r="R592" s="117">
        <v>0</v>
      </c>
      <c r="S592" s="118">
        <v>0</v>
      </c>
      <c r="T592" s="118">
        <f t="shared" si="14"/>
        <v>0</v>
      </c>
    </row>
    <row r="593" spans="1:20" x14ac:dyDescent="0.3">
      <c r="A593">
        <v>257</v>
      </c>
      <c r="B593" t="s">
        <v>638</v>
      </c>
      <c r="C593">
        <v>754825</v>
      </c>
      <c r="D593" t="s">
        <v>639</v>
      </c>
      <c r="F593" t="s">
        <v>89</v>
      </c>
      <c r="G593" t="s">
        <v>35</v>
      </c>
      <c r="H593" t="s">
        <v>483</v>
      </c>
      <c r="I593" t="s">
        <v>484</v>
      </c>
      <c r="J593" s="89">
        <v>2016</v>
      </c>
      <c r="K593" s="99">
        <v>151.80000000000001</v>
      </c>
      <c r="L593" s="97">
        <v>151.80000000000001</v>
      </c>
      <c r="M593">
        <v>0</v>
      </c>
      <c r="N593">
        <v>0</v>
      </c>
      <c r="O593" s="30">
        <v>0</v>
      </c>
      <c r="P593" t="s">
        <v>439</v>
      </c>
      <c r="Q593">
        <v>2019</v>
      </c>
      <c r="R593" s="117">
        <v>50</v>
      </c>
      <c r="S593" s="118">
        <v>600909</v>
      </c>
      <c r="T593" s="118">
        <f t="shared" si="14"/>
        <v>600.90899999999999</v>
      </c>
    </row>
    <row r="594" spans="1:20" x14ac:dyDescent="0.3">
      <c r="A594">
        <v>258</v>
      </c>
      <c r="B594" t="s">
        <v>640</v>
      </c>
      <c r="C594">
        <v>754828</v>
      </c>
      <c r="D594" t="s">
        <v>639</v>
      </c>
      <c r="F594" t="s">
        <v>89</v>
      </c>
      <c r="G594" t="s">
        <v>35</v>
      </c>
      <c r="H594" t="s">
        <v>483</v>
      </c>
      <c r="I594" t="s">
        <v>484</v>
      </c>
      <c r="J594" s="89">
        <v>2015</v>
      </c>
      <c r="K594" s="99">
        <v>225.45</v>
      </c>
      <c r="L594" s="97">
        <v>225.45</v>
      </c>
      <c r="M594">
        <v>0</v>
      </c>
      <c r="N594">
        <v>0</v>
      </c>
      <c r="O594" s="30">
        <v>0</v>
      </c>
      <c r="P594" t="s">
        <v>439</v>
      </c>
      <c r="Q594">
        <v>2019</v>
      </c>
      <c r="R594" s="117">
        <v>70</v>
      </c>
      <c r="S594" s="118">
        <v>849609</v>
      </c>
      <c r="T594" s="118">
        <f t="shared" si="14"/>
        <v>849.60900000000004</v>
      </c>
    </row>
    <row r="595" spans="1:20" x14ac:dyDescent="0.3">
      <c r="A595">
        <v>259</v>
      </c>
      <c r="B595" t="s">
        <v>641</v>
      </c>
      <c r="C595">
        <v>754822</v>
      </c>
      <c r="D595" t="s">
        <v>639</v>
      </c>
      <c r="F595" t="s">
        <v>89</v>
      </c>
      <c r="G595" t="s">
        <v>35</v>
      </c>
      <c r="H595" t="s">
        <v>483</v>
      </c>
      <c r="I595" t="s">
        <v>484</v>
      </c>
      <c r="J595" s="89">
        <v>2016</v>
      </c>
      <c r="K595" s="99">
        <v>113.4</v>
      </c>
      <c r="L595" s="97">
        <v>113.4</v>
      </c>
      <c r="M595">
        <v>0</v>
      </c>
      <c r="N595">
        <v>0</v>
      </c>
      <c r="O595" s="30">
        <v>0</v>
      </c>
      <c r="P595" t="s">
        <v>439</v>
      </c>
      <c r="Q595">
        <v>2019</v>
      </c>
      <c r="R595" s="117">
        <v>50</v>
      </c>
      <c r="S595" s="118">
        <v>416584</v>
      </c>
      <c r="T595" s="118">
        <f t="shared" si="14"/>
        <v>416.584</v>
      </c>
    </row>
    <row r="596" spans="1:20" x14ac:dyDescent="0.3">
      <c r="A596">
        <v>260</v>
      </c>
      <c r="B596" t="s">
        <v>642</v>
      </c>
      <c r="C596">
        <v>754830</v>
      </c>
      <c r="D596" t="s">
        <v>639</v>
      </c>
      <c r="F596" t="s">
        <v>89</v>
      </c>
      <c r="G596" t="s">
        <v>35</v>
      </c>
      <c r="H596" t="s">
        <v>483</v>
      </c>
      <c r="I596" t="s">
        <v>484</v>
      </c>
      <c r="J596" s="89">
        <v>2015</v>
      </c>
      <c r="K596" s="99">
        <v>211.5</v>
      </c>
      <c r="L596" s="97">
        <v>211.5</v>
      </c>
      <c r="M596">
        <v>0</v>
      </c>
      <c r="N596">
        <v>0</v>
      </c>
      <c r="O596" s="30">
        <v>0</v>
      </c>
      <c r="P596" t="s">
        <v>439</v>
      </c>
      <c r="Q596">
        <v>2019</v>
      </c>
      <c r="R596" s="117">
        <v>92</v>
      </c>
      <c r="S596" s="118">
        <v>584037</v>
      </c>
      <c r="T596" s="118">
        <f t="shared" si="14"/>
        <v>584.03700000000003</v>
      </c>
    </row>
    <row r="597" spans="1:20" x14ac:dyDescent="0.3">
      <c r="A597">
        <v>288</v>
      </c>
      <c r="B597" t="s">
        <v>646</v>
      </c>
      <c r="C597">
        <v>703420</v>
      </c>
      <c r="D597" t="s">
        <v>647</v>
      </c>
      <c r="E597">
        <v>86</v>
      </c>
      <c r="F597" t="s">
        <v>89</v>
      </c>
      <c r="G597" t="s">
        <v>42</v>
      </c>
      <c r="H597" t="s">
        <v>483</v>
      </c>
      <c r="I597" t="s">
        <v>484</v>
      </c>
      <c r="J597" s="89">
        <v>2013</v>
      </c>
      <c r="K597" s="102">
        <v>16</v>
      </c>
      <c r="L597" s="103">
        <v>16</v>
      </c>
      <c r="M597">
        <v>20.8</v>
      </c>
      <c r="N597">
        <v>15.1</v>
      </c>
      <c r="O597" s="30">
        <v>5.7000000000000011</v>
      </c>
      <c r="P597" t="s">
        <v>439</v>
      </c>
      <c r="Q597">
        <v>2019</v>
      </c>
      <c r="R597" s="117">
        <v>100</v>
      </c>
      <c r="S597" s="118">
        <v>154757</v>
      </c>
      <c r="T597" s="118">
        <f t="shared" si="14"/>
        <v>154.75700000000001</v>
      </c>
    </row>
    <row r="598" spans="1:20" x14ac:dyDescent="0.3">
      <c r="A598">
        <v>298</v>
      </c>
      <c r="B598" t="s">
        <v>654</v>
      </c>
      <c r="C598">
        <v>725135</v>
      </c>
      <c r="D598" t="s">
        <v>647</v>
      </c>
      <c r="E598">
        <v>86</v>
      </c>
      <c r="F598" t="s">
        <v>89</v>
      </c>
      <c r="G598" t="s">
        <v>35</v>
      </c>
      <c r="H598" t="s">
        <v>483</v>
      </c>
      <c r="I598" t="s">
        <v>484</v>
      </c>
      <c r="J598" s="89">
        <v>1982</v>
      </c>
      <c r="K598" s="102">
        <v>12</v>
      </c>
      <c r="L598" s="103">
        <v>12</v>
      </c>
      <c r="M598">
        <v>19.8</v>
      </c>
      <c r="N598">
        <v>19.8</v>
      </c>
      <c r="O598" s="30">
        <v>0</v>
      </c>
      <c r="P598" t="s">
        <v>439</v>
      </c>
      <c r="Q598">
        <v>2019</v>
      </c>
      <c r="R598" s="117">
        <v>63</v>
      </c>
      <c r="S598" s="118">
        <v>150514</v>
      </c>
      <c r="T598" s="118">
        <f t="shared" si="14"/>
        <v>150.51400000000001</v>
      </c>
    </row>
    <row r="599" spans="1:20" x14ac:dyDescent="0.3">
      <c r="A599">
        <v>300</v>
      </c>
      <c r="B599" t="s">
        <v>655</v>
      </c>
      <c r="C599">
        <v>722150</v>
      </c>
      <c r="D599" t="s">
        <v>647</v>
      </c>
      <c r="E599">
        <v>86</v>
      </c>
      <c r="F599" t="s">
        <v>89</v>
      </c>
      <c r="G599" t="s">
        <v>42</v>
      </c>
      <c r="H599" t="s">
        <v>483</v>
      </c>
      <c r="I599" t="s">
        <v>484</v>
      </c>
      <c r="J599" s="89">
        <v>1982</v>
      </c>
      <c r="K599" s="102">
        <v>7.3</v>
      </c>
      <c r="L599" s="103">
        <v>7.3</v>
      </c>
      <c r="M599">
        <v>11.9</v>
      </c>
      <c r="N599">
        <v>11.9</v>
      </c>
      <c r="O599" s="30">
        <v>0</v>
      </c>
      <c r="P599" t="s">
        <v>439</v>
      </c>
      <c r="Q599">
        <v>2019</v>
      </c>
      <c r="R599" s="117">
        <v>200</v>
      </c>
      <c r="S599" s="118">
        <v>101407</v>
      </c>
      <c r="T599" s="118">
        <f t="shared" si="14"/>
        <v>101.407</v>
      </c>
    </row>
    <row r="600" spans="1:20" x14ac:dyDescent="0.3">
      <c r="A600">
        <v>302</v>
      </c>
      <c r="B600" t="s">
        <v>656</v>
      </c>
      <c r="C600">
        <v>709140</v>
      </c>
      <c r="D600" t="s">
        <v>647</v>
      </c>
      <c r="E600">
        <v>86</v>
      </c>
      <c r="F600" t="s">
        <v>89</v>
      </c>
      <c r="G600" t="s">
        <v>35</v>
      </c>
      <c r="H600" t="s">
        <v>483</v>
      </c>
      <c r="I600" t="s">
        <v>484</v>
      </c>
      <c r="J600" s="89">
        <v>2015</v>
      </c>
      <c r="K600" s="102">
        <v>8</v>
      </c>
      <c r="L600" s="103">
        <v>8</v>
      </c>
      <c r="M600">
        <v>0</v>
      </c>
      <c r="N600">
        <v>0</v>
      </c>
      <c r="O600" s="30">
        <v>0</v>
      </c>
      <c r="P600" t="s">
        <v>439</v>
      </c>
      <c r="Q600">
        <v>2019</v>
      </c>
      <c r="R600" s="117">
        <v>24</v>
      </c>
      <c r="S600" s="118">
        <v>70037</v>
      </c>
      <c r="T600" s="118">
        <f t="shared" si="14"/>
        <v>70.037000000000006</v>
      </c>
    </row>
    <row r="601" spans="1:20" x14ac:dyDescent="0.3">
      <c r="A601">
        <v>304</v>
      </c>
      <c r="B601" t="s">
        <v>658</v>
      </c>
      <c r="C601">
        <v>922570</v>
      </c>
      <c r="D601" t="s">
        <v>627</v>
      </c>
      <c r="F601" t="s">
        <v>92</v>
      </c>
      <c r="G601" t="s">
        <v>59</v>
      </c>
      <c r="H601" t="s">
        <v>483</v>
      </c>
      <c r="I601" t="s">
        <v>484</v>
      </c>
      <c r="J601" s="89">
        <v>1972</v>
      </c>
      <c r="K601" s="102">
        <v>5.5</v>
      </c>
      <c r="L601" s="103">
        <v>5.5</v>
      </c>
      <c r="M601">
        <v>0</v>
      </c>
      <c r="N601">
        <v>0</v>
      </c>
      <c r="O601" s="30">
        <v>0</v>
      </c>
      <c r="P601" t="s">
        <v>439</v>
      </c>
      <c r="Q601">
        <v>2019</v>
      </c>
      <c r="R601" s="117">
        <v>41</v>
      </c>
      <c r="S601" s="118">
        <v>37695</v>
      </c>
      <c r="T601" s="118">
        <f t="shared" si="14"/>
        <v>37.695</v>
      </c>
    </row>
    <row r="602" spans="1:20" x14ac:dyDescent="0.3">
      <c r="A602">
        <v>305</v>
      </c>
      <c r="B602" t="s">
        <v>659</v>
      </c>
      <c r="C602">
        <v>923140</v>
      </c>
      <c r="D602" t="s">
        <v>627</v>
      </c>
      <c r="F602" t="s">
        <v>92</v>
      </c>
      <c r="G602" t="s">
        <v>59</v>
      </c>
      <c r="H602" t="s">
        <v>483</v>
      </c>
      <c r="I602" t="s">
        <v>484</v>
      </c>
      <c r="J602" s="89">
        <v>2012</v>
      </c>
      <c r="K602" s="102">
        <v>5.5</v>
      </c>
      <c r="L602" s="103">
        <v>5.5</v>
      </c>
      <c r="M602">
        <v>0</v>
      </c>
      <c r="N602">
        <v>0</v>
      </c>
      <c r="O602" s="30">
        <v>0</v>
      </c>
      <c r="P602" t="s">
        <v>439</v>
      </c>
      <c r="Q602">
        <v>2019</v>
      </c>
      <c r="R602" s="117">
        <v>0</v>
      </c>
      <c r="S602" s="118">
        <v>0</v>
      </c>
      <c r="T602" s="118">
        <f t="shared" si="14"/>
        <v>0</v>
      </c>
    </row>
    <row r="603" spans="1:20" x14ac:dyDescent="0.3">
      <c r="A603">
        <v>309</v>
      </c>
      <c r="B603" t="s">
        <v>112</v>
      </c>
      <c r="C603">
        <v>703110</v>
      </c>
      <c r="D603" t="s">
        <v>647</v>
      </c>
      <c r="E603">
        <v>86</v>
      </c>
      <c r="F603" t="s">
        <v>89</v>
      </c>
      <c r="G603" t="s">
        <v>42</v>
      </c>
      <c r="H603" t="s">
        <v>483</v>
      </c>
      <c r="I603" t="s">
        <v>484</v>
      </c>
      <c r="J603" s="89">
        <v>2017</v>
      </c>
      <c r="K603" s="102">
        <v>7.2</v>
      </c>
      <c r="L603" s="103">
        <v>7.2</v>
      </c>
      <c r="M603">
        <v>11.8</v>
      </c>
      <c r="N603">
        <v>10.199999999999999</v>
      </c>
      <c r="O603" s="30">
        <v>1.6000000000000014</v>
      </c>
      <c r="P603" t="s">
        <v>439</v>
      </c>
      <c r="Q603">
        <v>2019</v>
      </c>
      <c r="R603" s="117">
        <v>315</v>
      </c>
      <c r="S603" s="118">
        <v>355881</v>
      </c>
      <c r="T603" s="118">
        <f t="shared" si="14"/>
        <v>355.88099999999997</v>
      </c>
    </row>
    <row r="604" spans="1:20" x14ac:dyDescent="0.3">
      <c r="A604">
        <v>310</v>
      </c>
      <c r="B604" t="s">
        <v>662</v>
      </c>
      <c r="C604">
        <v>954600</v>
      </c>
      <c r="D604" t="s">
        <v>331</v>
      </c>
      <c r="E604">
        <v>98</v>
      </c>
      <c r="F604" t="s">
        <v>92</v>
      </c>
      <c r="G604" t="s">
        <v>42</v>
      </c>
      <c r="H604" t="s">
        <v>483</v>
      </c>
      <c r="I604" t="s">
        <v>484</v>
      </c>
      <c r="J604" s="89">
        <v>2017</v>
      </c>
      <c r="K604" s="102">
        <v>14.3</v>
      </c>
      <c r="L604" s="103">
        <v>14.3</v>
      </c>
      <c r="M604">
        <v>20.09</v>
      </c>
      <c r="N604">
        <v>12.6</v>
      </c>
      <c r="O604" s="30">
        <v>7.49</v>
      </c>
      <c r="P604" t="s">
        <v>439</v>
      </c>
      <c r="Q604">
        <v>2019</v>
      </c>
      <c r="R604" s="117">
        <v>100</v>
      </c>
      <c r="S604" s="118">
        <v>69140</v>
      </c>
      <c r="T604" s="118">
        <f t="shared" si="14"/>
        <v>69.14</v>
      </c>
    </row>
    <row r="605" spans="1:20" x14ac:dyDescent="0.3">
      <c r="A605">
        <v>313</v>
      </c>
      <c r="B605" t="s">
        <v>664</v>
      </c>
      <c r="C605">
        <v>216351</v>
      </c>
      <c r="D605" t="s">
        <v>846</v>
      </c>
      <c r="E605">
        <v>69</v>
      </c>
      <c r="F605" t="s">
        <v>40</v>
      </c>
      <c r="G605" t="s">
        <v>42</v>
      </c>
      <c r="H605" t="s">
        <v>483</v>
      </c>
      <c r="I605" t="s">
        <v>484</v>
      </c>
      <c r="J605" s="89">
        <v>2008</v>
      </c>
      <c r="K605" s="102">
        <v>150.41499999999999</v>
      </c>
      <c r="L605" s="103">
        <v>150.41499999999999</v>
      </c>
      <c r="M605">
        <v>201.136</v>
      </c>
      <c r="N605">
        <v>180.4</v>
      </c>
      <c r="O605" s="30">
        <v>20.736000000000001</v>
      </c>
      <c r="P605" t="s">
        <v>439</v>
      </c>
      <c r="Q605">
        <v>2019</v>
      </c>
      <c r="R605" s="117">
        <v>1250</v>
      </c>
      <c r="S605" s="118">
        <v>753746</v>
      </c>
      <c r="T605" s="118">
        <f t="shared" si="14"/>
        <v>753.74599999999998</v>
      </c>
    </row>
    <row r="606" spans="1:20" x14ac:dyDescent="0.3">
      <c r="A606">
        <v>314</v>
      </c>
      <c r="B606" t="s">
        <v>665</v>
      </c>
      <c r="C606">
        <v>226530</v>
      </c>
      <c r="D606" t="s">
        <v>846</v>
      </c>
      <c r="E606">
        <v>69</v>
      </c>
      <c r="F606" t="s">
        <v>40</v>
      </c>
      <c r="G606" t="s">
        <v>42</v>
      </c>
      <c r="H606" t="s">
        <v>483</v>
      </c>
      <c r="I606" t="s">
        <v>484</v>
      </c>
      <c r="J606" s="89">
        <v>2012</v>
      </c>
      <c r="K606" s="102">
        <v>11.13</v>
      </c>
      <c r="L606" s="103">
        <v>11.13</v>
      </c>
      <c r="M606">
        <v>7.6</v>
      </c>
      <c r="N606">
        <v>5.7</v>
      </c>
      <c r="O606" s="30">
        <v>2</v>
      </c>
      <c r="P606" t="s">
        <v>439</v>
      </c>
      <c r="Q606">
        <v>2019</v>
      </c>
      <c r="R606" s="117">
        <v>200</v>
      </c>
      <c r="S606" s="118">
        <v>364063</v>
      </c>
      <c r="T606" s="118">
        <f t="shared" si="14"/>
        <v>364.06299999999999</v>
      </c>
    </row>
    <row r="607" spans="1:20" x14ac:dyDescent="0.3">
      <c r="A607">
        <v>315</v>
      </c>
      <c r="B607" t="s">
        <v>666</v>
      </c>
      <c r="C607">
        <v>204705</v>
      </c>
      <c r="D607" t="s">
        <v>514</v>
      </c>
      <c r="F607" t="s">
        <v>40</v>
      </c>
      <c r="G607" t="s">
        <v>35</v>
      </c>
      <c r="H607" t="s">
        <v>483</v>
      </c>
      <c r="I607" t="s">
        <v>484</v>
      </c>
      <c r="J607" s="89">
        <v>2017</v>
      </c>
      <c r="K607" s="102">
        <v>10</v>
      </c>
      <c r="L607" s="103">
        <v>10</v>
      </c>
      <c r="M607">
        <v>0</v>
      </c>
      <c r="N607">
        <v>0</v>
      </c>
      <c r="O607" s="30">
        <v>0</v>
      </c>
      <c r="P607" t="s">
        <v>439</v>
      </c>
      <c r="Q607">
        <v>2019</v>
      </c>
      <c r="R607" s="117">
        <v>63</v>
      </c>
      <c r="S607" s="118">
        <v>8486</v>
      </c>
      <c r="T607" s="118">
        <f t="shared" si="14"/>
        <v>8.4860000000000007</v>
      </c>
    </row>
    <row r="608" spans="1:20" x14ac:dyDescent="0.3">
      <c r="A608">
        <v>316</v>
      </c>
      <c r="B608" t="s">
        <v>667</v>
      </c>
      <c r="C608">
        <v>199800</v>
      </c>
      <c r="D608" t="s">
        <v>514</v>
      </c>
      <c r="F608" t="s">
        <v>40</v>
      </c>
      <c r="G608" t="s">
        <v>35</v>
      </c>
      <c r="H608" t="s">
        <v>483</v>
      </c>
      <c r="I608" t="s">
        <v>484</v>
      </c>
      <c r="J608" s="89">
        <v>2015</v>
      </c>
      <c r="K608" s="102">
        <v>20.100000000000001</v>
      </c>
      <c r="L608" s="103">
        <v>20.100000000000001</v>
      </c>
      <c r="M608">
        <v>0</v>
      </c>
      <c r="N608">
        <v>0</v>
      </c>
      <c r="O608" s="30">
        <v>0</v>
      </c>
      <c r="P608" t="s">
        <v>439</v>
      </c>
      <c r="Q608">
        <v>2019</v>
      </c>
      <c r="R608" s="117">
        <v>40</v>
      </c>
      <c r="S608" s="118">
        <v>43079</v>
      </c>
      <c r="T608" s="118">
        <f t="shared" si="14"/>
        <v>43.079000000000001</v>
      </c>
    </row>
    <row r="609" spans="1:20" x14ac:dyDescent="0.3">
      <c r="A609">
        <v>318</v>
      </c>
      <c r="B609" t="s">
        <v>670</v>
      </c>
      <c r="C609">
        <v>134820</v>
      </c>
      <c r="D609" t="s">
        <v>106</v>
      </c>
      <c r="E609">
        <v>62</v>
      </c>
      <c r="F609" t="s">
        <v>40</v>
      </c>
      <c r="G609" t="s">
        <v>59</v>
      </c>
      <c r="H609" t="s">
        <v>483</v>
      </c>
      <c r="I609" t="s">
        <v>484</v>
      </c>
      <c r="J609" s="89">
        <v>2021</v>
      </c>
      <c r="K609" s="102">
        <v>172.8</v>
      </c>
      <c r="L609" s="103">
        <v>172.8</v>
      </c>
      <c r="M609">
        <v>0</v>
      </c>
      <c r="N609">
        <v>0</v>
      </c>
      <c r="O609" s="30">
        <v>0</v>
      </c>
      <c r="P609" t="s">
        <v>439</v>
      </c>
      <c r="Q609">
        <v>2019</v>
      </c>
      <c r="R609" s="117">
        <v>200</v>
      </c>
      <c r="S609" s="118">
        <v>429487</v>
      </c>
      <c r="T609" s="118">
        <f t="shared" si="14"/>
        <v>429.48700000000002</v>
      </c>
    </row>
    <row r="610" spans="1:20" x14ac:dyDescent="0.3">
      <c r="A610">
        <v>319</v>
      </c>
      <c r="B610" t="s">
        <v>671</v>
      </c>
      <c r="C610">
        <v>133520</v>
      </c>
      <c r="D610" t="s">
        <v>106</v>
      </c>
      <c r="E610">
        <v>62</v>
      </c>
      <c r="F610" t="s">
        <v>40</v>
      </c>
      <c r="G610" t="s">
        <v>79</v>
      </c>
      <c r="H610" t="s">
        <v>483</v>
      </c>
      <c r="I610" t="s">
        <v>484</v>
      </c>
      <c r="J610" s="89">
        <v>2021</v>
      </c>
      <c r="K610" s="102">
        <v>21.6</v>
      </c>
      <c r="L610" s="103">
        <v>21.6</v>
      </c>
      <c r="M610">
        <v>0</v>
      </c>
      <c r="N610">
        <v>0</v>
      </c>
      <c r="O610" s="30">
        <v>0</v>
      </c>
      <c r="P610" t="s">
        <v>439</v>
      </c>
      <c r="Q610">
        <v>2019</v>
      </c>
      <c r="R610" s="117">
        <v>100</v>
      </c>
      <c r="S610" s="118">
        <v>54480</v>
      </c>
      <c r="T610" s="118">
        <f t="shared" si="14"/>
        <v>54.48</v>
      </c>
    </row>
    <row r="611" spans="1:20" x14ac:dyDescent="0.3">
      <c r="A611">
        <v>320</v>
      </c>
      <c r="B611" t="s">
        <v>672</v>
      </c>
      <c r="C611">
        <v>163660</v>
      </c>
      <c r="D611" t="s">
        <v>106</v>
      </c>
      <c r="E611">
        <v>62</v>
      </c>
      <c r="F611" t="s">
        <v>40</v>
      </c>
      <c r="G611" t="s">
        <v>42</v>
      </c>
      <c r="H611" t="s">
        <v>483</v>
      </c>
      <c r="I611" t="s">
        <v>484</v>
      </c>
      <c r="J611" s="89">
        <v>2019</v>
      </c>
      <c r="K611" s="102">
        <v>35.840000000000003</v>
      </c>
      <c r="L611" s="103">
        <v>35.840000000000003</v>
      </c>
      <c r="M611">
        <v>0</v>
      </c>
      <c r="N611">
        <v>0</v>
      </c>
      <c r="O611" s="30">
        <v>0</v>
      </c>
      <c r="P611" t="s">
        <v>439</v>
      </c>
      <c r="Q611">
        <v>2019</v>
      </c>
      <c r="R611" s="117">
        <v>55</v>
      </c>
      <c r="S611" s="118">
        <v>122019</v>
      </c>
      <c r="T611" s="118">
        <f t="shared" si="14"/>
        <v>122.01900000000001</v>
      </c>
    </row>
    <row r="612" spans="1:20" x14ac:dyDescent="0.3">
      <c r="A612">
        <v>322</v>
      </c>
      <c r="B612" t="s">
        <v>674</v>
      </c>
      <c r="C612">
        <v>274143</v>
      </c>
      <c r="D612" t="s">
        <v>138</v>
      </c>
      <c r="E612">
        <v>66</v>
      </c>
      <c r="F612" t="s">
        <v>40</v>
      </c>
      <c r="G612" t="s">
        <v>79</v>
      </c>
      <c r="H612" t="s">
        <v>483</v>
      </c>
      <c r="I612" t="s">
        <v>484</v>
      </c>
      <c r="J612" s="89">
        <v>2020</v>
      </c>
      <c r="K612" s="102">
        <v>19.8</v>
      </c>
      <c r="L612" s="103">
        <v>19.8</v>
      </c>
      <c r="M612">
        <v>0</v>
      </c>
      <c r="N612">
        <v>0</v>
      </c>
      <c r="O612" s="30">
        <v>0</v>
      </c>
      <c r="P612" t="s">
        <v>439</v>
      </c>
      <c r="Q612">
        <v>2019</v>
      </c>
      <c r="R612" s="117">
        <v>160</v>
      </c>
      <c r="S612" s="118">
        <v>53573</v>
      </c>
      <c r="T612" s="118">
        <f t="shared" ref="T612:T675" si="15">+S612/1000</f>
        <v>53.573</v>
      </c>
    </row>
    <row r="613" spans="1:20" x14ac:dyDescent="0.3">
      <c r="A613">
        <v>323</v>
      </c>
      <c r="B613" t="s">
        <v>675</v>
      </c>
      <c r="C613">
        <v>279230</v>
      </c>
      <c r="D613" t="s">
        <v>138</v>
      </c>
      <c r="E613">
        <v>66</v>
      </c>
      <c r="F613" t="s">
        <v>40</v>
      </c>
      <c r="G613" t="s">
        <v>35</v>
      </c>
      <c r="H613" t="s">
        <v>483</v>
      </c>
      <c r="I613" t="s">
        <v>484</v>
      </c>
      <c r="J613" s="89">
        <v>2021</v>
      </c>
      <c r="K613" s="102">
        <v>75.3</v>
      </c>
      <c r="L613" s="103">
        <v>75.3</v>
      </c>
      <c r="M613">
        <v>0</v>
      </c>
      <c r="N613">
        <v>0</v>
      </c>
      <c r="O613" s="30">
        <v>0</v>
      </c>
      <c r="P613" t="s">
        <v>439</v>
      </c>
      <c r="Q613">
        <v>2019</v>
      </c>
      <c r="R613" s="117">
        <v>100</v>
      </c>
      <c r="S613" s="118">
        <v>269112</v>
      </c>
      <c r="T613" s="118">
        <f t="shared" si="15"/>
        <v>269.11200000000002</v>
      </c>
    </row>
    <row r="614" spans="1:20" x14ac:dyDescent="0.3">
      <c r="A614">
        <v>324</v>
      </c>
      <c r="B614" t="s">
        <v>676</v>
      </c>
      <c r="C614">
        <v>279225</v>
      </c>
      <c r="D614" t="s">
        <v>138</v>
      </c>
      <c r="E614">
        <v>66</v>
      </c>
      <c r="F614" t="s">
        <v>40</v>
      </c>
      <c r="G614" t="s">
        <v>35</v>
      </c>
      <c r="H614" t="s">
        <v>483</v>
      </c>
      <c r="I614" t="s">
        <v>484</v>
      </c>
      <c r="J614" s="89">
        <v>2020</v>
      </c>
      <c r="K614" s="102">
        <v>78.400000000000006</v>
      </c>
      <c r="L614" s="103">
        <v>78.400000000000006</v>
      </c>
      <c r="M614">
        <v>0</v>
      </c>
      <c r="N614">
        <v>0</v>
      </c>
      <c r="O614" s="30">
        <v>0</v>
      </c>
      <c r="P614" t="s">
        <v>439</v>
      </c>
      <c r="Q614">
        <v>2019</v>
      </c>
      <c r="R614" s="117">
        <v>100</v>
      </c>
      <c r="S614" s="118">
        <v>289680</v>
      </c>
      <c r="T614" s="118">
        <f t="shared" si="15"/>
        <v>289.68</v>
      </c>
    </row>
    <row r="615" spans="1:20" x14ac:dyDescent="0.3">
      <c r="A615">
        <v>325</v>
      </c>
      <c r="B615" t="s">
        <v>677</v>
      </c>
      <c r="C615">
        <v>279334</v>
      </c>
      <c r="D615" t="s">
        <v>138</v>
      </c>
      <c r="E615">
        <v>66</v>
      </c>
      <c r="F615" t="s">
        <v>40</v>
      </c>
      <c r="G615" t="s">
        <v>35</v>
      </c>
      <c r="H615" t="s">
        <v>483</v>
      </c>
      <c r="I615" t="s">
        <v>484</v>
      </c>
      <c r="J615" s="89">
        <v>2020</v>
      </c>
      <c r="K615" s="102">
        <v>65</v>
      </c>
      <c r="L615" s="103">
        <v>65</v>
      </c>
      <c r="M615">
        <v>0</v>
      </c>
      <c r="N615">
        <v>0</v>
      </c>
      <c r="O615" s="30">
        <v>0</v>
      </c>
      <c r="P615" t="s">
        <v>439</v>
      </c>
      <c r="Q615">
        <v>2019</v>
      </c>
      <c r="R615" s="117">
        <v>0</v>
      </c>
      <c r="S615" s="118">
        <v>0</v>
      </c>
      <c r="T615" s="118">
        <f t="shared" si="15"/>
        <v>0</v>
      </c>
    </row>
    <row r="616" spans="1:20" x14ac:dyDescent="0.3">
      <c r="A616">
        <v>326</v>
      </c>
      <c r="B616" t="s">
        <v>678</v>
      </c>
      <c r="C616">
        <v>279235</v>
      </c>
      <c r="D616" t="s">
        <v>138</v>
      </c>
      <c r="E616">
        <v>66</v>
      </c>
      <c r="F616" t="s">
        <v>40</v>
      </c>
      <c r="G616" t="s">
        <v>35</v>
      </c>
      <c r="H616" t="s">
        <v>483</v>
      </c>
      <c r="I616" t="s">
        <v>484</v>
      </c>
      <c r="J616" s="89">
        <v>2020</v>
      </c>
      <c r="K616" s="102">
        <v>105.19</v>
      </c>
      <c r="L616" s="103">
        <v>105.19</v>
      </c>
      <c r="M616">
        <v>0</v>
      </c>
      <c r="N616">
        <v>0</v>
      </c>
      <c r="O616" s="30">
        <v>0</v>
      </c>
      <c r="P616" t="s">
        <v>439</v>
      </c>
      <c r="Q616">
        <v>2019</v>
      </c>
      <c r="R616" s="117">
        <v>120</v>
      </c>
      <c r="S616" s="118">
        <v>352724</v>
      </c>
      <c r="T616" s="118">
        <f t="shared" si="15"/>
        <v>352.72399999999999</v>
      </c>
    </row>
    <row r="617" spans="1:20" x14ac:dyDescent="0.3">
      <c r="A617">
        <v>327</v>
      </c>
      <c r="B617" t="s">
        <v>679</v>
      </c>
      <c r="C617">
        <v>850250</v>
      </c>
      <c r="D617" t="s">
        <v>548</v>
      </c>
      <c r="E617">
        <v>87</v>
      </c>
      <c r="F617" t="s">
        <v>33</v>
      </c>
      <c r="G617" t="s">
        <v>42</v>
      </c>
      <c r="H617" t="s">
        <v>483</v>
      </c>
      <c r="I617" t="s">
        <v>484</v>
      </c>
      <c r="J617" s="89">
        <v>2022</v>
      </c>
      <c r="K617" s="99">
        <v>70.52</v>
      </c>
      <c r="L617" s="97">
        <v>70.52</v>
      </c>
      <c r="M617">
        <v>0</v>
      </c>
      <c r="N617">
        <v>0</v>
      </c>
      <c r="O617" s="30">
        <v>0</v>
      </c>
      <c r="P617" t="s">
        <v>439</v>
      </c>
      <c r="Q617">
        <v>2019</v>
      </c>
      <c r="R617" s="117">
        <v>400</v>
      </c>
      <c r="S617" s="118">
        <v>262407</v>
      </c>
      <c r="T617" s="118">
        <f t="shared" si="15"/>
        <v>262.40699999999998</v>
      </c>
    </row>
    <row r="618" spans="1:20" x14ac:dyDescent="0.3">
      <c r="A618">
        <v>328</v>
      </c>
      <c r="B618" t="s">
        <v>680</v>
      </c>
      <c r="C618">
        <v>285065</v>
      </c>
      <c r="D618" t="s">
        <v>138</v>
      </c>
      <c r="E618">
        <v>66</v>
      </c>
      <c r="F618" t="s">
        <v>40</v>
      </c>
      <c r="G618" t="s">
        <v>55</v>
      </c>
      <c r="H618" t="s">
        <v>483</v>
      </c>
      <c r="I618" t="s">
        <v>484</v>
      </c>
      <c r="J618" s="89">
        <v>2017</v>
      </c>
      <c r="K618" s="102">
        <v>63</v>
      </c>
      <c r="L618" s="103">
        <v>63</v>
      </c>
      <c r="M618">
        <v>12.4</v>
      </c>
      <c r="N618">
        <v>12.4</v>
      </c>
      <c r="O618" s="30">
        <v>1</v>
      </c>
      <c r="P618" t="s">
        <v>439</v>
      </c>
      <c r="Q618">
        <v>2019</v>
      </c>
      <c r="R618" s="117">
        <v>450</v>
      </c>
      <c r="S618" s="118">
        <v>80833</v>
      </c>
      <c r="T618" s="118">
        <f t="shared" si="15"/>
        <v>80.832999999999998</v>
      </c>
    </row>
    <row r="619" spans="1:20" x14ac:dyDescent="0.3">
      <c r="A619">
        <v>329</v>
      </c>
      <c r="B619" t="s">
        <v>681</v>
      </c>
      <c r="C619">
        <v>137530</v>
      </c>
      <c r="D619" t="s">
        <v>106</v>
      </c>
      <c r="E619">
        <v>62</v>
      </c>
      <c r="F619" t="s">
        <v>40</v>
      </c>
      <c r="G619" t="s">
        <v>42</v>
      </c>
      <c r="H619" t="s">
        <v>483</v>
      </c>
      <c r="I619" t="s">
        <v>484</v>
      </c>
      <c r="J619" s="89">
        <v>2019</v>
      </c>
      <c r="K619" s="102">
        <v>55.9</v>
      </c>
      <c r="L619" s="103">
        <v>55.9</v>
      </c>
      <c r="M619">
        <v>12.829000000000001</v>
      </c>
      <c r="N619">
        <v>10.17</v>
      </c>
      <c r="O619" s="30">
        <v>2.657</v>
      </c>
      <c r="P619" t="s">
        <v>439</v>
      </c>
      <c r="Q619">
        <v>2019</v>
      </c>
      <c r="R619" s="117">
        <v>80</v>
      </c>
      <c r="S619" s="118">
        <v>93626</v>
      </c>
      <c r="T619" s="118">
        <f t="shared" si="15"/>
        <v>93.626000000000005</v>
      </c>
    </row>
    <row r="620" spans="1:20" x14ac:dyDescent="0.3">
      <c r="A620">
        <v>330</v>
      </c>
      <c r="B620" t="s">
        <v>682</v>
      </c>
      <c r="C620">
        <v>28020</v>
      </c>
      <c r="D620" t="s">
        <v>39</v>
      </c>
      <c r="E620">
        <v>60</v>
      </c>
      <c r="F620" t="s">
        <v>40</v>
      </c>
      <c r="G620" t="s">
        <v>79</v>
      </c>
      <c r="H620" t="s">
        <v>483</v>
      </c>
      <c r="I620" t="s">
        <v>484</v>
      </c>
      <c r="J620" s="89">
        <v>2016</v>
      </c>
      <c r="K620" s="102">
        <v>9</v>
      </c>
      <c r="L620" s="103">
        <v>9</v>
      </c>
      <c r="M620">
        <v>14.08</v>
      </c>
      <c r="N620">
        <v>14.08</v>
      </c>
      <c r="O620" s="30">
        <v>1</v>
      </c>
      <c r="P620" t="s">
        <v>439</v>
      </c>
      <c r="Q620">
        <v>2019</v>
      </c>
      <c r="R620" s="117">
        <v>300</v>
      </c>
      <c r="S620" s="118">
        <v>168725</v>
      </c>
      <c r="T620" s="118">
        <f t="shared" si="15"/>
        <v>168.72499999999999</v>
      </c>
    </row>
    <row r="621" spans="1:20" x14ac:dyDescent="0.3">
      <c r="A621">
        <v>331</v>
      </c>
      <c r="B621" t="s">
        <v>682</v>
      </c>
      <c r="C621">
        <v>28020</v>
      </c>
      <c r="D621" t="s">
        <v>39</v>
      </c>
      <c r="E621">
        <v>60</v>
      </c>
      <c r="F621" t="s">
        <v>40</v>
      </c>
      <c r="G621" t="s">
        <v>42</v>
      </c>
      <c r="H621" t="s">
        <v>483</v>
      </c>
      <c r="I621" t="s">
        <v>484</v>
      </c>
      <c r="J621" s="89">
        <v>2016</v>
      </c>
      <c r="K621" s="102">
        <v>7.56</v>
      </c>
      <c r="L621" s="103">
        <v>7.56</v>
      </c>
      <c r="M621">
        <v>12.2</v>
      </c>
      <c r="N621">
        <v>12.2</v>
      </c>
      <c r="O621" s="30">
        <v>1</v>
      </c>
      <c r="P621" t="s">
        <v>439</v>
      </c>
      <c r="Q621">
        <v>2019</v>
      </c>
      <c r="R621" s="117">
        <v>0</v>
      </c>
      <c r="S621" s="118">
        <v>0</v>
      </c>
      <c r="T621" s="118">
        <f t="shared" si="15"/>
        <v>0</v>
      </c>
    </row>
    <row r="622" spans="1:20" x14ac:dyDescent="0.3">
      <c r="A622">
        <v>332</v>
      </c>
      <c r="B622" t="s">
        <v>682</v>
      </c>
      <c r="C622">
        <v>28020</v>
      </c>
      <c r="D622" t="s">
        <v>39</v>
      </c>
      <c r="E622">
        <v>60</v>
      </c>
      <c r="F622" t="s">
        <v>40</v>
      </c>
      <c r="G622" t="s">
        <v>42</v>
      </c>
      <c r="H622" t="s">
        <v>483</v>
      </c>
      <c r="I622" t="s">
        <v>484</v>
      </c>
      <c r="J622" s="89">
        <v>2016</v>
      </c>
      <c r="K622" s="102">
        <v>3</v>
      </c>
      <c r="L622" s="103">
        <v>3</v>
      </c>
      <c r="M622">
        <v>4.2</v>
      </c>
      <c r="N622">
        <v>4.2</v>
      </c>
      <c r="O622" s="30">
        <v>1</v>
      </c>
      <c r="P622" t="s">
        <v>439</v>
      </c>
      <c r="Q622">
        <v>2019</v>
      </c>
      <c r="R622" s="117">
        <v>0</v>
      </c>
      <c r="S622" s="118">
        <v>0</v>
      </c>
      <c r="T622" s="118">
        <f t="shared" si="15"/>
        <v>0</v>
      </c>
    </row>
    <row r="623" spans="1:20" x14ac:dyDescent="0.3">
      <c r="A623">
        <v>333</v>
      </c>
      <c r="B623" t="s">
        <v>683</v>
      </c>
      <c r="C623">
        <v>220000</v>
      </c>
      <c r="D623" t="s">
        <v>39</v>
      </c>
      <c r="E623">
        <v>60</v>
      </c>
      <c r="F623" t="s">
        <v>40</v>
      </c>
      <c r="G623" t="s">
        <v>42</v>
      </c>
      <c r="H623" t="s">
        <v>483</v>
      </c>
      <c r="I623" t="s">
        <v>484</v>
      </c>
      <c r="J623" s="89">
        <v>2016</v>
      </c>
      <c r="K623" s="102">
        <v>20</v>
      </c>
      <c r="L623" s="103">
        <v>20</v>
      </c>
      <c r="M623">
        <v>36</v>
      </c>
      <c r="N623">
        <v>36</v>
      </c>
      <c r="O623" s="30">
        <v>1</v>
      </c>
      <c r="P623" t="s">
        <v>439</v>
      </c>
      <c r="Q623">
        <v>2019</v>
      </c>
      <c r="R623" s="117">
        <v>0</v>
      </c>
      <c r="S623" s="118">
        <v>0</v>
      </c>
      <c r="T623" s="118">
        <f t="shared" si="15"/>
        <v>0</v>
      </c>
    </row>
    <row r="624" spans="1:20" x14ac:dyDescent="0.3">
      <c r="A624">
        <v>334</v>
      </c>
      <c r="B624" t="s">
        <v>684</v>
      </c>
      <c r="C624">
        <v>257630</v>
      </c>
      <c r="D624" t="s">
        <v>685</v>
      </c>
      <c r="E624">
        <v>70</v>
      </c>
      <c r="F624" t="s">
        <v>40</v>
      </c>
      <c r="G624" t="s">
        <v>79</v>
      </c>
      <c r="H624" t="s">
        <v>483</v>
      </c>
      <c r="I624" t="s">
        <v>484</v>
      </c>
      <c r="J624" s="89">
        <v>2020</v>
      </c>
      <c r="K624" s="102">
        <v>19.8</v>
      </c>
      <c r="L624" s="103">
        <v>19.8</v>
      </c>
      <c r="M624">
        <v>0</v>
      </c>
      <c r="N624">
        <v>0</v>
      </c>
      <c r="O624" s="30">
        <v>0</v>
      </c>
      <c r="P624" t="s">
        <v>439</v>
      </c>
      <c r="Q624">
        <v>2019</v>
      </c>
      <c r="R624" s="117">
        <v>100</v>
      </c>
      <c r="S624" s="118">
        <v>11876</v>
      </c>
      <c r="T624" s="118">
        <f t="shared" si="15"/>
        <v>11.875999999999999</v>
      </c>
    </row>
    <row r="625" spans="1:20" x14ac:dyDescent="0.3">
      <c r="A625">
        <v>335</v>
      </c>
      <c r="B625" t="s">
        <v>686</v>
      </c>
      <c r="C625">
        <v>16220</v>
      </c>
      <c r="D625" t="s">
        <v>39</v>
      </c>
      <c r="E625">
        <v>60</v>
      </c>
      <c r="F625" t="s">
        <v>40</v>
      </c>
      <c r="G625" t="s">
        <v>42</v>
      </c>
      <c r="H625" t="s">
        <v>483</v>
      </c>
      <c r="I625" t="s">
        <v>484</v>
      </c>
      <c r="J625" s="89">
        <v>2020</v>
      </c>
      <c r="K625" s="102">
        <v>40</v>
      </c>
      <c r="L625" s="103">
        <v>40</v>
      </c>
      <c r="M625">
        <v>0</v>
      </c>
      <c r="N625">
        <v>0</v>
      </c>
      <c r="O625" s="30">
        <v>0</v>
      </c>
      <c r="P625" t="s">
        <v>439</v>
      </c>
      <c r="Q625">
        <v>2019</v>
      </c>
      <c r="R625" s="117">
        <v>400</v>
      </c>
      <c r="S625" s="118">
        <v>236614</v>
      </c>
      <c r="T625" s="118">
        <f t="shared" si="15"/>
        <v>236.614</v>
      </c>
    </row>
    <row r="626" spans="1:20" x14ac:dyDescent="0.3">
      <c r="A626">
        <v>336</v>
      </c>
      <c r="B626" t="s">
        <v>687</v>
      </c>
      <c r="C626">
        <v>60010</v>
      </c>
      <c r="D626" t="s">
        <v>39</v>
      </c>
      <c r="E626">
        <v>60</v>
      </c>
      <c r="F626" t="s">
        <v>40</v>
      </c>
      <c r="G626" t="s">
        <v>42</v>
      </c>
      <c r="H626" t="s">
        <v>483</v>
      </c>
      <c r="I626" t="s">
        <v>484</v>
      </c>
      <c r="J626" s="89">
        <v>2019</v>
      </c>
      <c r="K626" s="102">
        <v>30</v>
      </c>
      <c r="L626" s="103">
        <v>30</v>
      </c>
      <c r="M626">
        <v>0</v>
      </c>
      <c r="N626">
        <v>0</v>
      </c>
      <c r="O626" s="30">
        <v>0</v>
      </c>
      <c r="P626" t="s">
        <v>439</v>
      </c>
      <c r="Q626">
        <v>2019</v>
      </c>
      <c r="R626" s="117">
        <v>100</v>
      </c>
      <c r="S626" s="118">
        <v>96657</v>
      </c>
      <c r="T626" s="118">
        <f t="shared" si="15"/>
        <v>96.656999999999996</v>
      </c>
    </row>
    <row r="627" spans="1:20" x14ac:dyDescent="0.3">
      <c r="A627">
        <v>337</v>
      </c>
      <c r="B627" t="s">
        <v>688</v>
      </c>
      <c r="C627">
        <v>245035</v>
      </c>
      <c r="D627" t="s">
        <v>685</v>
      </c>
      <c r="E627">
        <v>70</v>
      </c>
      <c r="F627" t="s">
        <v>40</v>
      </c>
      <c r="G627" t="s">
        <v>42</v>
      </c>
      <c r="H627" t="s">
        <v>483</v>
      </c>
      <c r="I627" t="s">
        <v>484</v>
      </c>
      <c r="J627" s="89">
        <v>2019</v>
      </c>
      <c r="K627" s="102">
        <v>15.9</v>
      </c>
      <c r="L627" s="103">
        <v>15.9</v>
      </c>
      <c r="M627">
        <v>19.908000000000001</v>
      </c>
      <c r="N627">
        <v>12.848000000000001</v>
      </c>
      <c r="O627" s="30">
        <v>7.06</v>
      </c>
      <c r="P627" t="s">
        <v>439</v>
      </c>
      <c r="Q627">
        <v>2019</v>
      </c>
      <c r="R627" s="117">
        <v>135</v>
      </c>
      <c r="S627" s="118">
        <v>70401</v>
      </c>
      <c r="T627" s="118">
        <f t="shared" si="15"/>
        <v>70.400999999999996</v>
      </c>
    </row>
    <row r="628" spans="1:20" x14ac:dyDescent="0.3">
      <c r="A628">
        <v>338</v>
      </c>
      <c r="B628" t="s">
        <v>689</v>
      </c>
      <c r="C628">
        <v>240485</v>
      </c>
      <c r="D628" t="s">
        <v>685</v>
      </c>
      <c r="E628">
        <v>70</v>
      </c>
      <c r="F628" t="s">
        <v>40</v>
      </c>
      <c r="G628" t="s">
        <v>42</v>
      </c>
      <c r="H628" t="s">
        <v>483</v>
      </c>
      <c r="I628" t="s">
        <v>484</v>
      </c>
      <c r="J628" s="89">
        <v>2020</v>
      </c>
      <c r="K628" s="102">
        <v>80.3</v>
      </c>
      <c r="L628" s="103">
        <v>80.3</v>
      </c>
      <c r="M628">
        <v>0</v>
      </c>
      <c r="N628">
        <v>0</v>
      </c>
      <c r="O628" s="30">
        <v>0</v>
      </c>
      <c r="P628" t="s">
        <v>439</v>
      </c>
      <c r="Q628">
        <v>2019</v>
      </c>
      <c r="R628" s="117">
        <v>1000</v>
      </c>
      <c r="S628" s="118">
        <v>1257438</v>
      </c>
      <c r="T628" s="118">
        <f t="shared" si="15"/>
        <v>1257.4380000000001</v>
      </c>
    </row>
    <row r="629" spans="1:20" x14ac:dyDescent="0.3">
      <c r="A629">
        <v>339</v>
      </c>
      <c r="B629" t="s">
        <v>690</v>
      </c>
      <c r="C629">
        <v>38470</v>
      </c>
      <c r="D629" t="s">
        <v>39</v>
      </c>
      <c r="E629">
        <v>60</v>
      </c>
      <c r="F629" t="s">
        <v>40</v>
      </c>
      <c r="G629" t="s">
        <v>42</v>
      </c>
      <c r="H629" t="s">
        <v>483</v>
      </c>
      <c r="I629" t="s">
        <v>484</v>
      </c>
      <c r="J629" s="89">
        <v>2019</v>
      </c>
      <c r="K629" s="102">
        <v>5.4</v>
      </c>
      <c r="L629" s="103">
        <v>5.4</v>
      </c>
      <c r="M629">
        <v>5.9</v>
      </c>
      <c r="N629">
        <v>5.9</v>
      </c>
      <c r="O629" s="30">
        <v>1</v>
      </c>
      <c r="P629" t="s">
        <v>439</v>
      </c>
      <c r="Q629">
        <v>2019</v>
      </c>
      <c r="R629" s="117">
        <v>125</v>
      </c>
      <c r="S629" s="118">
        <v>57024</v>
      </c>
      <c r="T629" s="118">
        <f t="shared" si="15"/>
        <v>57.024000000000001</v>
      </c>
    </row>
    <row r="630" spans="1:20" x14ac:dyDescent="0.3">
      <c r="A630">
        <v>340</v>
      </c>
      <c r="B630" t="s">
        <v>690</v>
      </c>
      <c r="C630">
        <v>38470</v>
      </c>
      <c r="D630" t="s">
        <v>39</v>
      </c>
      <c r="E630">
        <v>60</v>
      </c>
      <c r="F630" t="s">
        <v>40</v>
      </c>
      <c r="G630" t="s">
        <v>42</v>
      </c>
      <c r="H630" t="s">
        <v>483</v>
      </c>
      <c r="I630" t="s">
        <v>484</v>
      </c>
      <c r="J630" s="89">
        <v>2017</v>
      </c>
      <c r="K630" s="102">
        <v>2.9</v>
      </c>
      <c r="L630" s="103">
        <v>2.9</v>
      </c>
      <c r="M630">
        <v>4</v>
      </c>
      <c r="N630">
        <v>4</v>
      </c>
      <c r="O630" s="30">
        <v>1</v>
      </c>
      <c r="P630" t="s">
        <v>439</v>
      </c>
      <c r="Q630">
        <v>2019</v>
      </c>
      <c r="R630" s="117">
        <v>0</v>
      </c>
      <c r="S630" s="118">
        <v>0</v>
      </c>
      <c r="T630" s="118">
        <f t="shared" si="15"/>
        <v>0</v>
      </c>
    </row>
    <row r="631" spans="1:20" x14ac:dyDescent="0.3">
      <c r="A631">
        <v>341</v>
      </c>
      <c r="B631" t="s">
        <v>690</v>
      </c>
      <c r="C631">
        <v>48470</v>
      </c>
      <c r="D631" t="s">
        <v>39</v>
      </c>
      <c r="E631">
        <v>60</v>
      </c>
      <c r="F631" t="s">
        <v>40</v>
      </c>
      <c r="G631" t="s">
        <v>42</v>
      </c>
      <c r="H631" t="s">
        <v>483</v>
      </c>
      <c r="I631" t="s">
        <v>484</v>
      </c>
      <c r="J631" s="89">
        <v>2015</v>
      </c>
      <c r="K631" s="102">
        <v>3.3</v>
      </c>
      <c r="L631" s="103">
        <v>3.3</v>
      </c>
      <c r="M631">
        <v>4.0999999999999996</v>
      </c>
      <c r="N631">
        <v>4.0999999999999996</v>
      </c>
      <c r="O631" s="30">
        <v>1</v>
      </c>
      <c r="P631" t="s">
        <v>439</v>
      </c>
      <c r="Q631">
        <v>2019</v>
      </c>
      <c r="R631" s="117">
        <v>0</v>
      </c>
      <c r="S631" s="118">
        <v>0</v>
      </c>
      <c r="T631" s="118">
        <f t="shared" si="15"/>
        <v>0</v>
      </c>
    </row>
    <row r="632" spans="1:20" x14ac:dyDescent="0.3">
      <c r="A632">
        <v>342</v>
      </c>
      <c r="B632" t="s">
        <v>691</v>
      </c>
      <c r="C632">
        <v>673230</v>
      </c>
      <c r="D632" t="s">
        <v>113</v>
      </c>
      <c r="F632" t="s">
        <v>64</v>
      </c>
      <c r="G632" t="s">
        <v>42</v>
      </c>
      <c r="H632" t="s">
        <v>483</v>
      </c>
      <c r="I632" t="s">
        <v>484</v>
      </c>
      <c r="J632" s="89">
        <v>2019</v>
      </c>
      <c r="K632" s="102">
        <v>5.36</v>
      </c>
      <c r="L632" s="103">
        <v>5.36</v>
      </c>
      <c r="M632">
        <v>5.73</v>
      </c>
      <c r="N632">
        <v>5.73</v>
      </c>
      <c r="O632" s="30">
        <v>1</v>
      </c>
      <c r="P632" t="s">
        <v>439</v>
      </c>
      <c r="Q632">
        <v>2019</v>
      </c>
      <c r="R632" s="117">
        <v>200</v>
      </c>
      <c r="S632" s="118">
        <v>89666</v>
      </c>
      <c r="T632" s="118">
        <f t="shared" si="15"/>
        <v>89.665999999999997</v>
      </c>
    </row>
    <row r="633" spans="1:20" x14ac:dyDescent="0.3">
      <c r="A633">
        <v>343</v>
      </c>
      <c r="B633" t="s">
        <v>691</v>
      </c>
      <c r="C633">
        <v>673230</v>
      </c>
      <c r="D633" t="s">
        <v>113</v>
      </c>
      <c r="F633" t="s">
        <v>64</v>
      </c>
      <c r="G633" t="s">
        <v>42</v>
      </c>
      <c r="H633" t="s">
        <v>483</v>
      </c>
      <c r="I633" t="s">
        <v>484</v>
      </c>
      <c r="J633" s="89">
        <v>2018</v>
      </c>
      <c r="K633" s="102">
        <v>5.36</v>
      </c>
      <c r="L633" s="103">
        <v>5.36</v>
      </c>
      <c r="M633">
        <v>7.6</v>
      </c>
      <c r="N633">
        <v>7.6</v>
      </c>
      <c r="O633" s="30">
        <v>1</v>
      </c>
      <c r="P633" t="s">
        <v>439</v>
      </c>
      <c r="Q633">
        <v>2019</v>
      </c>
      <c r="R633" s="117">
        <v>0</v>
      </c>
      <c r="S633" s="118">
        <v>0</v>
      </c>
      <c r="T633" s="118">
        <f t="shared" si="15"/>
        <v>0</v>
      </c>
    </row>
    <row r="634" spans="1:20" x14ac:dyDescent="0.3">
      <c r="A634">
        <v>344</v>
      </c>
      <c r="B634" t="s">
        <v>691</v>
      </c>
      <c r="C634">
        <v>673230</v>
      </c>
      <c r="D634" t="s">
        <v>113</v>
      </c>
      <c r="F634" t="s">
        <v>64</v>
      </c>
      <c r="G634" t="s">
        <v>42</v>
      </c>
      <c r="H634" t="s">
        <v>483</v>
      </c>
      <c r="I634" t="s">
        <v>484</v>
      </c>
      <c r="J634" s="89">
        <v>2017</v>
      </c>
      <c r="K634" s="102">
        <v>2.4</v>
      </c>
      <c r="L634" s="103">
        <v>2.4</v>
      </c>
      <c r="M634">
        <v>3.4</v>
      </c>
      <c r="N634">
        <v>3.4</v>
      </c>
      <c r="O634" s="30">
        <v>1</v>
      </c>
      <c r="P634" t="s">
        <v>439</v>
      </c>
      <c r="Q634">
        <v>2019</v>
      </c>
      <c r="R634" s="117">
        <v>0</v>
      </c>
      <c r="S634" s="118">
        <v>0</v>
      </c>
      <c r="T634" s="118">
        <f t="shared" si="15"/>
        <v>0</v>
      </c>
    </row>
    <row r="635" spans="1:20" x14ac:dyDescent="0.3">
      <c r="A635">
        <v>345</v>
      </c>
      <c r="B635" t="s">
        <v>692</v>
      </c>
      <c r="C635">
        <v>50800</v>
      </c>
      <c r="D635" t="s">
        <v>39</v>
      </c>
      <c r="E635">
        <v>60</v>
      </c>
      <c r="F635" t="s">
        <v>40</v>
      </c>
      <c r="G635" t="s">
        <v>42</v>
      </c>
      <c r="H635" t="s">
        <v>483</v>
      </c>
      <c r="I635" t="s">
        <v>484</v>
      </c>
      <c r="J635" s="89">
        <v>2020</v>
      </c>
      <c r="K635" s="102">
        <v>16.12</v>
      </c>
      <c r="L635" s="103">
        <v>16.12</v>
      </c>
      <c r="M635">
        <v>0</v>
      </c>
      <c r="N635">
        <v>0</v>
      </c>
      <c r="O635" s="30">
        <v>0</v>
      </c>
      <c r="P635" t="s">
        <v>439</v>
      </c>
      <c r="Q635">
        <v>2019</v>
      </c>
      <c r="R635" s="117">
        <v>315</v>
      </c>
      <c r="S635" s="118">
        <v>732728</v>
      </c>
      <c r="T635" s="118">
        <f t="shared" si="15"/>
        <v>732.72799999999995</v>
      </c>
    </row>
    <row r="636" spans="1:20" x14ac:dyDescent="0.3">
      <c r="A636">
        <v>346</v>
      </c>
      <c r="B636" t="s">
        <v>693</v>
      </c>
      <c r="C636">
        <v>412650</v>
      </c>
      <c r="D636" t="s">
        <v>652</v>
      </c>
      <c r="F636" t="s">
        <v>53</v>
      </c>
      <c r="G636" t="s">
        <v>42</v>
      </c>
      <c r="H636" t="s">
        <v>483</v>
      </c>
      <c r="I636" t="s">
        <v>484</v>
      </c>
      <c r="J636" s="89">
        <v>2021</v>
      </c>
      <c r="K636" s="102">
        <v>50.22</v>
      </c>
      <c r="L636" s="103">
        <v>50.22</v>
      </c>
      <c r="M636">
        <v>0</v>
      </c>
      <c r="N636">
        <v>0</v>
      </c>
      <c r="O636" s="30">
        <v>0</v>
      </c>
      <c r="P636" t="s">
        <v>439</v>
      </c>
      <c r="Q636">
        <v>2019</v>
      </c>
      <c r="R636" s="117">
        <v>200</v>
      </c>
      <c r="S636" s="118">
        <v>176771</v>
      </c>
      <c r="T636" s="118">
        <f t="shared" si="15"/>
        <v>176.77099999999999</v>
      </c>
    </row>
    <row r="637" spans="1:20" x14ac:dyDescent="0.3">
      <c r="A637">
        <v>347</v>
      </c>
      <c r="B637" t="s">
        <v>694</v>
      </c>
      <c r="C637">
        <v>418820</v>
      </c>
      <c r="D637" t="s">
        <v>652</v>
      </c>
      <c r="F637" t="s">
        <v>53</v>
      </c>
      <c r="G637" t="s">
        <v>35</v>
      </c>
      <c r="H637" t="s">
        <v>483</v>
      </c>
      <c r="I637" t="s">
        <v>484</v>
      </c>
      <c r="J637" s="89">
        <v>2020</v>
      </c>
      <c r="K637" s="102">
        <v>418.28</v>
      </c>
      <c r="L637" s="103">
        <v>418.28</v>
      </c>
      <c r="M637">
        <v>0</v>
      </c>
      <c r="N637">
        <v>0</v>
      </c>
      <c r="O637" s="30">
        <v>0</v>
      </c>
      <c r="P637" t="s">
        <v>439</v>
      </c>
      <c r="Q637">
        <v>2019</v>
      </c>
      <c r="R637" s="117">
        <v>360</v>
      </c>
      <c r="S637" s="118">
        <v>1204358</v>
      </c>
      <c r="T637" s="118">
        <f t="shared" si="15"/>
        <v>1204.3579999999999</v>
      </c>
    </row>
    <row r="638" spans="1:20" x14ac:dyDescent="0.3">
      <c r="A638">
        <v>348</v>
      </c>
      <c r="B638" t="s">
        <v>695</v>
      </c>
      <c r="C638">
        <v>418900</v>
      </c>
      <c r="D638" t="s">
        <v>652</v>
      </c>
      <c r="F638" t="s">
        <v>53</v>
      </c>
      <c r="G638" t="s">
        <v>35</v>
      </c>
      <c r="H638" t="s">
        <v>483</v>
      </c>
      <c r="I638" t="s">
        <v>484</v>
      </c>
      <c r="J638" s="89">
        <v>2020</v>
      </c>
      <c r="K638" s="102">
        <v>188.02500000000001</v>
      </c>
      <c r="L638" s="103">
        <v>188.02500000000001</v>
      </c>
      <c r="M638">
        <v>0</v>
      </c>
      <c r="N638">
        <v>0</v>
      </c>
      <c r="O638" s="30">
        <v>0</v>
      </c>
      <c r="P638" t="s">
        <v>439</v>
      </c>
      <c r="Q638">
        <v>2019</v>
      </c>
      <c r="R638" s="117">
        <v>160</v>
      </c>
      <c r="S638" s="118">
        <v>546214</v>
      </c>
      <c r="T638" s="118">
        <f t="shared" si="15"/>
        <v>546.21400000000006</v>
      </c>
    </row>
    <row r="639" spans="1:20" x14ac:dyDescent="0.3">
      <c r="A639">
        <v>349</v>
      </c>
      <c r="B639" t="s">
        <v>696</v>
      </c>
      <c r="C639">
        <v>869040</v>
      </c>
      <c r="D639" t="s">
        <v>562</v>
      </c>
      <c r="E639">
        <v>91</v>
      </c>
      <c r="F639" t="s">
        <v>33</v>
      </c>
      <c r="G639" t="s">
        <v>55</v>
      </c>
      <c r="H639" t="s">
        <v>483</v>
      </c>
      <c r="I639" t="s">
        <v>484</v>
      </c>
      <c r="J639" s="89">
        <v>2020</v>
      </c>
      <c r="K639" s="99">
        <v>191</v>
      </c>
      <c r="L639" s="97">
        <v>191</v>
      </c>
      <c r="M639">
        <v>0</v>
      </c>
      <c r="N639">
        <v>0</v>
      </c>
      <c r="O639" s="30">
        <v>0</v>
      </c>
      <c r="P639" t="s">
        <v>439</v>
      </c>
      <c r="Q639">
        <v>2019</v>
      </c>
      <c r="R639" s="117">
        <v>0</v>
      </c>
      <c r="S639" s="118">
        <v>0</v>
      </c>
      <c r="T639" s="118">
        <f t="shared" si="15"/>
        <v>0</v>
      </c>
    </row>
    <row r="640" spans="1:20" x14ac:dyDescent="0.3">
      <c r="A640">
        <v>7</v>
      </c>
      <c r="B640" t="s">
        <v>482</v>
      </c>
      <c r="C640">
        <v>298672</v>
      </c>
      <c r="D640" t="s">
        <v>52</v>
      </c>
      <c r="E640">
        <v>71</v>
      </c>
      <c r="F640" t="s">
        <v>53</v>
      </c>
      <c r="G640" t="s">
        <v>73</v>
      </c>
      <c r="H640" t="s">
        <v>483</v>
      </c>
      <c r="I640" t="s">
        <v>484</v>
      </c>
      <c r="J640" s="89">
        <v>2018</v>
      </c>
      <c r="K640" s="102">
        <v>120</v>
      </c>
      <c r="L640" s="103">
        <v>120</v>
      </c>
      <c r="M640">
        <v>30.439</v>
      </c>
      <c r="N640">
        <v>12.96</v>
      </c>
      <c r="O640" s="30">
        <v>17.478999999999999</v>
      </c>
      <c r="P640" t="s">
        <v>439</v>
      </c>
      <c r="Q640">
        <v>2020</v>
      </c>
      <c r="R640" s="117">
        <v>0</v>
      </c>
      <c r="S640" s="118">
        <v>0</v>
      </c>
      <c r="T640" s="118">
        <f t="shared" si="15"/>
        <v>0</v>
      </c>
    </row>
    <row r="641" spans="1:20" x14ac:dyDescent="0.3">
      <c r="A641">
        <v>13</v>
      </c>
      <c r="B641" t="s">
        <v>290</v>
      </c>
      <c r="C641">
        <v>322296</v>
      </c>
      <c r="D641" t="s">
        <v>57</v>
      </c>
      <c r="E641">
        <v>73</v>
      </c>
      <c r="F641" t="s">
        <v>53</v>
      </c>
      <c r="G641" t="s">
        <v>730</v>
      </c>
      <c r="H641" t="s">
        <v>483</v>
      </c>
      <c r="I641" t="s">
        <v>484</v>
      </c>
      <c r="J641" s="89">
        <v>2017</v>
      </c>
      <c r="K641" s="102">
        <v>39.875</v>
      </c>
      <c r="L641" s="103">
        <v>39.875</v>
      </c>
      <c r="M641">
        <v>56.87</v>
      </c>
      <c r="N641">
        <v>0</v>
      </c>
      <c r="O641" s="30">
        <v>56.87</v>
      </c>
      <c r="P641" t="s">
        <v>439</v>
      </c>
      <c r="Q641">
        <v>2020</v>
      </c>
      <c r="R641" s="117">
        <v>60</v>
      </c>
      <c r="S641" s="118">
        <v>96196</v>
      </c>
      <c r="T641" s="118">
        <f t="shared" si="15"/>
        <v>96.195999999999998</v>
      </c>
    </row>
    <row r="642" spans="1:20" x14ac:dyDescent="0.3">
      <c r="A642">
        <v>14</v>
      </c>
      <c r="B642" t="s">
        <v>488</v>
      </c>
      <c r="C642">
        <v>390110</v>
      </c>
      <c r="D642" t="s">
        <v>147</v>
      </c>
      <c r="E642">
        <v>78</v>
      </c>
      <c r="F642" t="s">
        <v>53</v>
      </c>
      <c r="G642" t="s">
        <v>730</v>
      </c>
      <c r="H642" t="s">
        <v>483</v>
      </c>
      <c r="I642" t="s">
        <v>484</v>
      </c>
      <c r="J642" s="89">
        <v>2019</v>
      </c>
      <c r="K642" s="102">
        <v>235</v>
      </c>
      <c r="L642" s="103">
        <v>235</v>
      </c>
      <c r="M642">
        <v>160</v>
      </c>
      <c r="N642">
        <v>160</v>
      </c>
      <c r="O642" s="30">
        <v>0</v>
      </c>
      <c r="P642" t="s">
        <v>439</v>
      </c>
      <c r="Q642">
        <v>2020</v>
      </c>
      <c r="R642" s="117">
        <v>800</v>
      </c>
      <c r="S642" s="118">
        <v>2227366</v>
      </c>
      <c r="T642" s="118">
        <f t="shared" si="15"/>
        <v>2227.366</v>
      </c>
    </row>
    <row r="643" spans="1:20" x14ac:dyDescent="0.3">
      <c r="A643">
        <v>15</v>
      </c>
      <c r="B643" t="s">
        <v>488</v>
      </c>
      <c r="C643">
        <v>390111</v>
      </c>
      <c r="D643" t="s">
        <v>147</v>
      </c>
      <c r="E643">
        <v>78</v>
      </c>
      <c r="F643" t="s">
        <v>53</v>
      </c>
      <c r="G643" t="s">
        <v>730</v>
      </c>
      <c r="H643" t="s">
        <v>483</v>
      </c>
      <c r="I643" t="s">
        <v>484</v>
      </c>
      <c r="J643" s="89">
        <v>2020</v>
      </c>
      <c r="K643" s="102">
        <v>515</v>
      </c>
      <c r="L643" s="103">
        <v>515</v>
      </c>
      <c r="M643">
        <v>0</v>
      </c>
      <c r="N643">
        <v>0</v>
      </c>
      <c r="O643" s="30">
        <v>0</v>
      </c>
      <c r="P643" t="s">
        <v>439</v>
      </c>
      <c r="Q643">
        <v>2020</v>
      </c>
      <c r="R643" s="117">
        <v>0</v>
      </c>
      <c r="S643" s="118">
        <v>0</v>
      </c>
      <c r="T643" s="118">
        <f t="shared" si="15"/>
        <v>0</v>
      </c>
    </row>
    <row r="644" spans="1:20" x14ac:dyDescent="0.3">
      <c r="A644">
        <v>16</v>
      </c>
      <c r="B644" t="s">
        <v>489</v>
      </c>
      <c r="C644">
        <v>399660</v>
      </c>
      <c r="D644" t="s">
        <v>147</v>
      </c>
      <c r="E644">
        <v>78</v>
      </c>
      <c r="F644" t="s">
        <v>53</v>
      </c>
      <c r="G644" t="s">
        <v>35</v>
      </c>
      <c r="H644" t="s">
        <v>483</v>
      </c>
      <c r="I644" t="s">
        <v>484</v>
      </c>
      <c r="J644" s="89">
        <v>2018</v>
      </c>
      <c r="K644" s="102">
        <v>220</v>
      </c>
      <c r="L644" s="103">
        <v>220</v>
      </c>
      <c r="M644">
        <v>0</v>
      </c>
      <c r="N644">
        <v>0</v>
      </c>
      <c r="O644" s="30">
        <v>0</v>
      </c>
      <c r="P644" t="s">
        <v>439</v>
      </c>
      <c r="Q644">
        <v>2020</v>
      </c>
      <c r="R644" s="117">
        <v>200</v>
      </c>
      <c r="S644" s="118">
        <v>908130</v>
      </c>
      <c r="T644" s="118">
        <f t="shared" si="15"/>
        <v>908.13</v>
      </c>
    </row>
    <row r="645" spans="1:20" x14ac:dyDescent="0.3">
      <c r="A645">
        <v>22</v>
      </c>
      <c r="B645" t="s">
        <v>699</v>
      </c>
      <c r="C645">
        <v>355210</v>
      </c>
      <c r="D645" t="s">
        <v>101</v>
      </c>
      <c r="E645">
        <v>77</v>
      </c>
      <c r="F645" t="s">
        <v>53</v>
      </c>
      <c r="G645" t="s">
        <v>35</v>
      </c>
      <c r="H645" t="s">
        <v>483</v>
      </c>
      <c r="I645" t="s">
        <v>484</v>
      </c>
      <c r="J645" s="89">
        <v>2020</v>
      </c>
      <c r="K645" s="102">
        <v>121</v>
      </c>
      <c r="L645" s="103">
        <v>121</v>
      </c>
      <c r="M645">
        <v>0</v>
      </c>
      <c r="N645">
        <v>0</v>
      </c>
      <c r="O645" s="30">
        <v>0</v>
      </c>
      <c r="P645" t="s">
        <v>439</v>
      </c>
      <c r="Q645">
        <v>2020</v>
      </c>
      <c r="R645" s="117">
        <v>250</v>
      </c>
      <c r="S645" s="118">
        <v>458958</v>
      </c>
      <c r="T645" s="118">
        <f t="shared" si="15"/>
        <v>458.95800000000003</v>
      </c>
    </row>
    <row r="646" spans="1:20" x14ac:dyDescent="0.3">
      <c r="A646">
        <v>23</v>
      </c>
      <c r="B646" t="s">
        <v>492</v>
      </c>
      <c r="C646">
        <v>356031</v>
      </c>
      <c r="D646" t="s">
        <v>101</v>
      </c>
      <c r="E646">
        <v>77</v>
      </c>
      <c r="F646" t="s">
        <v>53</v>
      </c>
      <c r="G646" t="s">
        <v>79</v>
      </c>
      <c r="H646" t="s">
        <v>483</v>
      </c>
      <c r="I646" t="s">
        <v>484</v>
      </c>
      <c r="J646" s="89">
        <v>2018</v>
      </c>
      <c r="K646" s="102">
        <v>37.5</v>
      </c>
      <c r="L646" s="103">
        <v>37.5</v>
      </c>
      <c r="M646">
        <v>0</v>
      </c>
      <c r="N646">
        <v>0</v>
      </c>
      <c r="O646" s="30">
        <v>0</v>
      </c>
      <c r="P646" t="s">
        <v>439</v>
      </c>
      <c r="Q646">
        <v>2020</v>
      </c>
      <c r="R646" s="117">
        <v>300</v>
      </c>
      <c r="S646" s="118">
        <v>267687</v>
      </c>
      <c r="T646" s="118">
        <f t="shared" si="15"/>
        <v>267.68700000000001</v>
      </c>
    </row>
    <row r="647" spans="1:20" x14ac:dyDescent="0.3">
      <c r="A647">
        <v>24</v>
      </c>
      <c r="B647" t="s">
        <v>493</v>
      </c>
      <c r="C647">
        <v>358151</v>
      </c>
      <c r="D647" t="s">
        <v>101</v>
      </c>
      <c r="E647">
        <v>77</v>
      </c>
      <c r="F647" t="s">
        <v>53</v>
      </c>
      <c r="G647" t="s">
        <v>35</v>
      </c>
      <c r="H647" t="s">
        <v>483</v>
      </c>
      <c r="I647" t="s">
        <v>484</v>
      </c>
      <c r="J647" s="89">
        <v>2018</v>
      </c>
      <c r="K647" s="102">
        <v>19.5</v>
      </c>
      <c r="L647" s="103">
        <v>19.5</v>
      </c>
      <c r="M647">
        <v>31.2</v>
      </c>
      <c r="N647">
        <v>11.3</v>
      </c>
      <c r="O647" s="30">
        <v>19.899999999999999</v>
      </c>
      <c r="P647" t="s">
        <v>439</v>
      </c>
      <c r="Q647">
        <v>2020</v>
      </c>
      <c r="R647" s="117">
        <v>25</v>
      </c>
      <c r="S647" s="118">
        <v>14662</v>
      </c>
      <c r="T647" s="118">
        <f t="shared" si="15"/>
        <v>14.662000000000001</v>
      </c>
    </row>
    <row r="648" spans="1:20" x14ac:dyDescent="0.3">
      <c r="A648">
        <v>25</v>
      </c>
      <c r="B648" t="s">
        <v>494</v>
      </c>
      <c r="C648">
        <v>369005</v>
      </c>
      <c r="D648" t="s">
        <v>101</v>
      </c>
      <c r="E648">
        <v>77</v>
      </c>
      <c r="F648" t="s">
        <v>53</v>
      </c>
      <c r="G648" t="s">
        <v>59</v>
      </c>
      <c r="H648" t="s">
        <v>483</v>
      </c>
      <c r="I648" t="s">
        <v>484</v>
      </c>
      <c r="J648" s="89">
        <v>2019</v>
      </c>
      <c r="K648" s="102">
        <v>149.81</v>
      </c>
      <c r="L648" s="103">
        <v>149.81</v>
      </c>
      <c r="M648">
        <v>152.56</v>
      </c>
      <c r="N648">
        <v>152.56</v>
      </c>
      <c r="O648" s="30">
        <v>0</v>
      </c>
      <c r="P648" t="s">
        <v>439</v>
      </c>
      <c r="Q648">
        <v>2020</v>
      </c>
      <c r="R648" s="117">
        <v>150</v>
      </c>
      <c r="S648" s="118">
        <v>95183</v>
      </c>
      <c r="T648" s="118">
        <f t="shared" si="15"/>
        <v>95.183000000000007</v>
      </c>
    </row>
    <row r="649" spans="1:20" x14ac:dyDescent="0.3">
      <c r="A649">
        <v>26</v>
      </c>
      <c r="B649" t="s">
        <v>700</v>
      </c>
      <c r="C649">
        <v>431050</v>
      </c>
      <c r="D649" t="s">
        <v>140</v>
      </c>
      <c r="E649">
        <v>74</v>
      </c>
      <c r="F649" t="s">
        <v>131</v>
      </c>
      <c r="G649" t="s">
        <v>42</v>
      </c>
      <c r="H649" t="s">
        <v>483</v>
      </c>
      <c r="I649" t="s">
        <v>484</v>
      </c>
      <c r="J649" s="89">
        <v>2020</v>
      </c>
      <c r="K649" s="102">
        <v>151</v>
      </c>
      <c r="L649" s="103">
        <v>151</v>
      </c>
      <c r="M649">
        <v>0</v>
      </c>
      <c r="N649">
        <v>0</v>
      </c>
      <c r="O649" s="30">
        <v>0</v>
      </c>
      <c r="P649" t="s">
        <v>439</v>
      </c>
      <c r="Q649">
        <v>2020</v>
      </c>
      <c r="R649" s="117">
        <v>80</v>
      </c>
      <c r="S649" s="118">
        <v>240788</v>
      </c>
      <c r="T649" s="118">
        <f t="shared" si="15"/>
        <v>240.78800000000001</v>
      </c>
    </row>
    <row r="650" spans="1:20" x14ac:dyDescent="0.3">
      <c r="A650">
        <v>27</v>
      </c>
      <c r="B650" t="s">
        <v>495</v>
      </c>
      <c r="C650">
        <v>369025</v>
      </c>
      <c r="D650" t="s">
        <v>101</v>
      </c>
      <c r="E650">
        <v>77</v>
      </c>
      <c r="F650" t="s">
        <v>53</v>
      </c>
      <c r="G650" t="s">
        <v>35</v>
      </c>
      <c r="H650" t="s">
        <v>483</v>
      </c>
      <c r="I650" t="s">
        <v>484</v>
      </c>
      <c r="J650" s="89">
        <v>2017</v>
      </c>
      <c r="K650" s="102">
        <v>40</v>
      </c>
      <c r="L650" s="103">
        <v>40</v>
      </c>
      <c r="M650">
        <v>192.08</v>
      </c>
      <c r="N650">
        <v>153.66</v>
      </c>
      <c r="O650" s="30">
        <v>38.420000000000016</v>
      </c>
      <c r="P650" t="s">
        <v>439</v>
      </c>
      <c r="Q650">
        <v>2020</v>
      </c>
      <c r="R650" s="117">
        <v>160</v>
      </c>
      <c r="S650" s="118">
        <v>63735</v>
      </c>
      <c r="T650" s="118">
        <f t="shared" si="15"/>
        <v>63.734999999999999</v>
      </c>
    </row>
    <row r="651" spans="1:20" x14ac:dyDescent="0.3">
      <c r="A651">
        <v>28</v>
      </c>
      <c r="B651" t="s">
        <v>701</v>
      </c>
      <c r="C651">
        <v>434122</v>
      </c>
      <c r="D651" t="s">
        <v>140</v>
      </c>
      <c r="E651">
        <v>74</v>
      </c>
      <c r="F651" t="s">
        <v>131</v>
      </c>
      <c r="G651" t="s">
        <v>35</v>
      </c>
      <c r="H651" t="s">
        <v>483</v>
      </c>
      <c r="I651" t="s">
        <v>484</v>
      </c>
      <c r="J651" s="89">
        <v>2020</v>
      </c>
      <c r="K651" s="102">
        <v>187.3</v>
      </c>
      <c r="L651" s="103">
        <v>187.3</v>
      </c>
      <c r="M651">
        <v>0</v>
      </c>
      <c r="N651">
        <v>0</v>
      </c>
      <c r="O651" s="30">
        <v>0</v>
      </c>
      <c r="P651" t="s">
        <v>439</v>
      </c>
      <c r="Q651">
        <v>2020</v>
      </c>
      <c r="R651" s="117">
        <v>130</v>
      </c>
      <c r="S651" s="118">
        <v>267662</v>
      </c>
      <c r="T651" s="118">
        <f t="shared" si="15"/>
        <v>267.66199999999998</v>
      </c>
    </row>
    <row r="652" spans="1:20" x14ac:dyDescent="0.3">
      <c r="A652">
        <v>29</v>
      </c>
      <c r="B652" t="s">
        <v>496</v>
      </c>
      <c r="C652">
        <v>429286</v>
      </c>
      <c r="D652" t="s">
        <v>140</v>
      </c>
      <c r="E652">
        <v>74</v>
      </c>
      <c r="F652" t="s">
        <v>131</v>
      </c>
      <c r="G652" t="s">
        <v>35</v>
      </c>
      <c r="H652" t="s">
        <v>483</v>
      </c>
      <c r="I652" t="s">
        <v>484</v>
      </c>
      <c r="J652" s="89">
        <v>2019</v>
      </c>
      <c r="K652" s="102">
        <v>45.6</v>
      </c>
      <c r="L652" s="103">
        <v>45.6</v>
      </c>
      <c r="M652">
        <v>44</v>
      </c>
      <c r="N652">
        <v>29</v>
      </c>
      <c r="O652" s="30">
        <v>15</v>
      </c>
      <c r="P652" t="s">
        <v>439</v>
      </c>
      <c r="Q652">
        <v>2020</v>
      </c>
      <c r="R652" s="117">
        <v>15</v>
      </c>
      <c r="S652" s="118">
        <v>21555</v>
      </c>
      <c r="T652" s="118">
        <f t="shared" si="15"/>
        <v>21.555</v>
      </c>
    </row>
    <row r="653" spans="1:20" x14ac:dyDescent="0.3">
      <c r="A653">
        <v>31</v>
      </c>
      <c r="B653" t="s">
        <v>702</v>
      </c>
      <c r="C653">
        <v>434123</v>
      </c>
      <c r="D653" t="s">
        <v>140</v>
      </c>
      <c r="E653">
        <v>74</v>
      </c>
      <c r="F653" t="s">
        <v>131</v>
      </c>
      <c r="G653" t="s">
        <v>35</v>
      </c>
      <c r="H653" t="s">
        <v>483</v>
      </c>
      <c r="I653" t="s">
        <v>484</v>
      </c>
      <c r="J653" s="89">
        <v>2020</v>
      </c>
      <c r="K653" s="102">
        <v>213</v>
      </c>
      <c r="L653" s="103">
        <v>213</v>
      </c>
      <c r="M653">
        <v>0</v>
      </c>
      <c r="N653">
        <v>0</v>
      </c>
      <c r="O653" s="30">
        <v>0</v>
      </c>
      <c r="P653" t="s">
        <v>439</v>
      </c>
      <c r="Q653">
        <v>2020</v>
      </c>
      <c r="R653" s="117">
        <v>160</v>
      </c>
      <c r="S653" s="118">
        <v>314521</v>
      </c>
      <c r="T653" s="118">
        <f t="shared" si="15"/>
        <v>314.52100000000002</v>
      </c>
    </row>
    <row r="654" spans="1:20" x14ac:dyDescent="0.3">
      <c r="A654">
        <v>32</v>
      </c>
      <c r="B654" t="s">
        <v>703</v>
      </c>
      <c r="C654">
        <v>434121</v>
      </c>
      <c r="D654" t="s">
        <v>140</v>
      </c>
      <c r="E654">
        <v>74</v>
      </c>
      <c r="F654" t="s">
        <v>131</v>
      </c>
      <c r="G654" t="s">
        <v>35</v>
      </c>
      <c r="H654" t="s">
        <v>483</v>
      </c>
      <c r="I654" t="s">
        <v>484</v>
      </c>
      <c r="J654" s="89">
        <v>2020</v>
      </c>
      <c r="K654" s="102">
        <v>213</v>
      </c>
      <c r="L654" s="103">
        <v>213</v>
      </c>
      <c r="M654">
        <v>0</v>
      </c>
      <c r="N654">
        <v>0</v>
      </c>
      <c r="O654" s="30">
        <v>0</v>
      </c>
      <c r="P654" t="s">
        <v>439</v>
      </c>
      <c r="Q654">
        <v>2020</v>
      </c>
      <c r="R654" s="117">
        <v>200</v>
      </c>
      <c r="S654" s="118">
        <v>369745</v>
      </c>
      <c r="T654" s="118">
        <f t="shared" si="15"/>
        <v>369.745</v>
      </c>
    </row>
    <row r="655" spans="1:20" x14ac:dyDescent="0.3">
      <c r="A655">
        <v>33</v>
      </c>
      <c r="B655" t="s">
        <v>704</v>
      </c>
      <c r="C655">
        <v>438088</v>
      </c>
      <c r="D655" t="s">
        <v>140</v>
      </c>
      <c r="E655">
        <v>74</v>
      </c>
      <c r="F655" t="s">
        <v>131</v>
      </c>
      <c r="G655" t="s">
        <v>35</v>
      </c>
      <c r="H655" t="s">
        <v>483</v>
      </c>
      <c r="I655" t="s">
        <v>484</v>
      </c>
      <c r="J655" s="89">
        <v>2020</v>
      </c>
      <c r="K655" s="102">
        <v>310</v>
      </c>
      <c r="L655" s="103">
        <v>310</v>
      </c>
      <c r="M655">
        <v>0</v>
      </c>
      <c r="N655">
        <v>0</v>
      </c>
      <c r="O655" s="30">
        <v>0</v>
      </c>
      <c r="P655" t="s">
        <v>439</v>
      </c>
      <c r="Q655">
        <v>2020</v>
      </c>
      <c r="R655" s="117">
        <v>250</v>
      </c>
      <c r="S655" s="118">
        <v>369234</v>
      </c>
      <c r="T655" s="118">
        <f t="shared" si="15"/>
        <v>369.23399999999998</v>
      </c>
    </row>
    <row r="656" spans="1:20" x14ac:dyDescent="0.3">
      <c r="A656">
        <v>34</v>
      </c>
      <c r="B656" t="s">
        <v>705</v>
      </c>
      <c r="C656">
        <v>438149</v>
      </c>
      <c r="D656" t="s">
        <v>140</v>
      </c>
      <c r="E656">
        <v>74</v>
      </c>
      <c r="F656" t="s">
        <v>131</v>
      </c>
      <c r="G656" t="s">
        <v>35</v>
      </c>
      <c r="H656" t="s">
        <v>483</v>
      </c>
      <c r="I656" t="s">
        <v>484</v>
      </c>
      <c r="J656" s="89">
        <v>2020</v>
      </c>
      <c r="K656" s="102">
        <v>310.08</v>
      </c>
      <c r="L656" s="103">
        <v>310.08</v>
      </c>
      <c r="M656">
        <v>0</v>
      </c>
      <c r="N656">
        <v>0</v>
      </c>
      <c r="O656" s="30">
        <v>0</v>
      </c>
      <c r="P656" t="s">
        <v>439</v>
      </c>
      <c r="Q656">
        <v>2020</v>
      </c>
      <c r="R656" s="117">
        <v>270</v>
      </c>
      <c r="S656" s="118">
        <v>414430</v>
      </c>
      <c r="T656" s="118">
        <f t="shared" si="15"/>
        <v>414.43</v>
      </c>
    </row>
    <row r="657" spans="1:20" x14ac:dyDescent="0.3">
      <c r="A657">
        <v>35</v>
      </c>
      <c r="B657" t="s">
        <v>706</v>
      </c>
      <c r="C657">
        <v>438093</v>
      </c>
      <c r="D657" t="s">
        <v>140</v>
      </c>
      <c r="E657">
        <v>74</v>
      </c>
      <c r="F657" t="s">
        <v>131</v>
      </c>
      <c r="G657" t="s">
        <v>35</v>
      </c>
      <c r="H657" t="s">
        <v>483</v>
      </c>
      <c r="I657" t="s">
        <v>484</v>
      </c>
      <c r="J657" s="89">
        <v>2020</v>
      </c>
      <c r="K657" s="102">
        <v>310.08</v>
      </c>
      <c r="L657" s="103">
        <v>310.08</v>
      </c>
      <c r="M657">
        <v>0</v>
      </c>
      <c r="N657">
        <v>0</v>
      </c>
      <c r="O657" s="30">
        <v>0</v>
      </c>
      <c r="P657" t="s">
        <v>439</v>
      </c>
      <c r="Q657">
        <v>2020</v>
      </c>
      <c r="R657" s="117">
        <v>250</v>
      </c>
      <c r="S657" s="118">
        <v>429508</v>
      </c>
      <c r="T657" s="118">
        <f t="shared" si="15"/>
        <v>429.50799999999998</v>
      </c>
    </row>
    <row r="658" spans="1:20" x14ac:dyDescent="0.3">
      <c r="A658">
        <v>36</v>
      </c>
      <c r="B658" t="s">
        <v>707</v>
      </c>
      <c r="C658">
        <v>460010</v>
      </c>
      <c r="D658" t="s">
        <v>500</v>
      </c>
      <c r="F658" t="s">
        <v>131</v>
      </c>
      <c r="G658" t="s">
        <v>42</v>
      </c>
      <c r="H658" t="s">
        <v>483</v>
      </c>
      <c r="I658" t="s">
        <v>484</v>
      </c>
      <c r="J658" s="89">
        <v>2020</v>
      </c>
      <c r="K658" s="102">
        <v>33.299999999999997</v>
      </c>
      <c r="L658" s="103">
        <v>33.200000000000003</v>
      </c>
      <c r="M658">
        <v>0</v>
      </c>
      <c r="N658">
        <v>0</v>
      </c>
      <c r="O658" s="30">
        <v>0</v>
      </c>
      <c r="P658" t="s">
        <v>439</v>
      </c>
      <c r="Q658">
        <v>2020</v>
      </c>
      <c r="R658" s="117">
        <v>45</v>
      </c>
      <c r="S658" s="118">
        <v>28355</v>
      </c>
      <c r="T658" s="118">
        <f t="shared" si="15"/>
        <v>28.355</v>
      </c>
    </row>
    <row r="659" spans="1:20" x14ac:dyDescent="0.3">
      <c r="A659">
        <v>37</v>
      </c>
      <c r="B659" t="s">
        <v>708</v>
      </c>
      <c r="C659">
        <v>456830</v>
      </c>
      <c r="D659" t="s">
        <v>500</v>
      </c>
      <c r="F659" t="s">
        <v>131</v>
      </c>
      <c r="G659" t="s">
        <v>59</v>
      </c>
      <c r="H659" t="s">
        <v>483</v>
      </c>
      <c r="I659" t="s">
        <v>484</v>
      </c>
      <c r="J659" s="89">
        <v>2020</v>
      </c>
      <c r="K659" s="102">
        <v>53.2</v>
      </c>
      <c r="L659" s="103">
        <v>53.3</v>
      </c>
      <c r="M659">
        <v>0</v>
      </c>
      <c r="N659">
        <v>0</v>
      </c>
      <c r="O659" s="30">
        <v>0</v>
      </c>
      <c r="P659" t="s">
        <v>439</v>
      </c>
      <c r="Q659">
        <v>2020</v>
      </c>
      <c r="R659" s="117">
        <v>14</v>
      </c>
      <c r="S659" s="118">
        <v>162046</v>
      </c>
      <c r="T659" s="118">
        <f t="shared" si="15"/>
        <v>162.04599999999999</v>
      </c>
    </row>
    <row r="660" spans="1:20" x14ac:dyDescent="0.3">
      <c r="A660">
        <v>40</v>
      </c>
      <c r="B660" t="s">
        <v>501</v>
      </c>
      <c r="C660">
        <v>456050</v>
      </c>
      <c r="D660" t="s">
        <v>500</v>
      </c>
      <c r="F660" t="s">
        <v>131</v>
      </c>
      <c r="G660" t="s">
        <v>59</v>
      </c>
      <c r="H660" t="s">
        <v>483</v>
      </c>
      <c r="I660" t="s">
        <v>484</v>
      </c>
      <c r="J660" s="89">
        <v>2019</v>
      </c>
      <c r="K660" s="102">
        <v>41</v>
      </c>
      <c r="L660" s="103">
        <v>41</v>
      </c>
      <c r="M660">
        <v>0</v>
      </c>
      <c r="N660">
        <v>0</v>
      </c>
      <c r="O660" s="30">
        <v>0</v>
      </c>
      <c r="P660" t="s">
        <v>439</v>
      </c>
      <c r="Q660">
        <v>2020</v>
      </c>
      <c r="R660" s="117">
        <v>63</v>
      </c>
      <c r="S660" s="118">
        <v>196270</v>
      </c>
      <c r="T660" s="118">
        <f t="shared" si="15"/>
        <v>196.27</v>
      </c>
    </row>
    <row r="661" spans="1:20" x14ac:dyDescent="0.3">
      <c r="A661">
        <v>41</v>
      </c>
      <c r="B661" t="s">
        <v>502</v>
      </c>
      <c r="C661">
        <v>528676</v>
      </c>
      <c r="D661" t="s">
        <v>330</v>
      </c>
      <c r="E661">
        <v>72</v>
      </c>
      <c r="F661" t="s">
        <v>131</v>
      </c>
      <c r="G661" t="s">
        <v>35</v>
      </c>
      <c r="H661" t="s">
        <v>483</v>
      </c>
      <c r="I661" t="s">
        <v>484</v>
      </c>
      <c r="J661" s="89">
        <v>2018</v>
      </c>
      <c r="K661" s="102">
        <v>274.27</v>
      </c>
      <c r="L661" s="103">
        <v>274.27</v>
      </c>
      <c r="M661">
        <v>612.95899999999995</v>
      </c>
      <c r="N661">
        <v>445.31599999999997</v>
      </c>
      <c r="O661" s="30">
        <v>167.64299999999997</v>
      </c>
      <c r="P661" t="s">
        <v>439</v>
      </c>
      <c r="Q661">
        <v>2020</v>
      </c>
      <c r="R661" s="117">
        <v>300</v>
      </c>
      <c r="S661" s="118">
        <v>651247</v>
      </c>
      <c r="T661" s="118">
        <f t="shared" si="15"/>
        <v>651.24699999999996</v>
      </c>
    </row>
    <row r="662" spans="1:20" x14ac:dyDescent="0.3">
      <c r="A662">
        <v>42</v>
      </c>
      <c r="B662" t="s">
        <v>503</v>
      </c>
      <c r="C662">
        <v>504065</v>
      </c>
      <c r="D662" t="s">
        <v>330</v>
      </c>
      <c r="E662">
        <v>72</v>
      </c>
      <c r="F662" t="s">
        <v>131</v>
      </c>
      <c r="G662" t="s">
        <v>42</v>
      </c>
      <c r="H662" t="s">
        <v>483</v>
      </c>
      <c r="I662" t="s">
        <v>484</v>
      </c>
      <c r="J662" s="89">
        <v>2016</v>
      </c>
      <c r="K662" s="102">
        <v>35</v>
      </c>
      <c r="L662" s="103">
        <v>35</v>
      </c>
      <c r="M662">
        <v>38.229999999999997</v>
      </c>
      <c r="N662">
        <v>26.69</v>
      </c>
      <c r="O662" s="30">
        <v>11.539999999999996</v>
      </c>
      <c r="P662" t="s">
        <v>439</v>
      </c>
      <c r="Q662">
        <v>2020</v>
      </c>
      <c r="R662" s="117">
        <v>35</v>
      </c>
      <c r="S662" s="118">
        <v>26605</v>
      </c>
      <c r="T662" s="118">
        <f t="shared" si="15"/>
        <v>26.605</v>
      </c>
    </row>
    <row r="663" spans="1:20" x14ac:dyDescent="0.3">
      <c r="A663">
        <v>43</v>
      </c>
      <c r="B663" t="s">
        <v>709</v>
      </c>
      <c r="C663">
        <v>94520</v>
      </c>
      <c r="D663" t="s">
        <v>126</v>
      </c>
      <c r="E663">
        <v>61</v>
      </c>
      <c r="F663" t="s">
        <v>40</v>
      </c>
      <c r="G663" t="s">
        <v>42</v>
      </c>
      <c r="H663" t="s">
        <v>483</v>
      </c>
      <c r="I663" t="s">
        <v>484</v>
      </c>
      <c r="J663" s="89">
        <v>2020</v>
      </c>
      <c r="K663" s="102">
        <v>1700</v>
      </c>
      <c r="L663" s="103">
        <v>1700</v>
      </c>
      <c r="M663">
        <v>0</v>
      </c>
      <c r="N663">
        <v>0</v>
      </c>
      <c r="O663" s="30">
        <v>0</v>
      </c>
      <c r="P663" t="s">
        <v>439</v>
      </c>
      <c r="Q663">
        <v>2020</v>
      </c>
      <c r="R663" s="117">
        <v>2100</v>
      </c>
      <c r="S663" s="118">
        <v>5835499</v>
      </c>
      <c r="T663" s="118">
        <f t="shared" si="15"/>
        <v>5835.4989999999998</v>
      </c>
    </row>
    <row r="664" spans="1:20" x14ac:dyDescent="0.3">
      <c r="A664">
        <v>44</v>
      </c>
      <c r="B664" t="s">
        <v>710</v>
      </c>
      <c r="C664">
        <v>22070</v>
      </c>
      <c r="D664" t="s">
        <v>39</v>
      </c>
      <c r="E664">
        <v>60</v>
      </c>
      <c r="F664" t="s">
        <v>40</v>
      </c>
      <c r="G664" t="s">
        <v>42</v>
      </c>
      <c r="H664" t="s">
        <v>483</v>
      </c>
      <c r="I664" t="s">
        <v>484</v>
      </c>
      <c r="J664" s="89">
        <v>2020</v>
      </c>
      <c r="K664" s="102">
        <v>27</v>
      </c>
      <c r="L664" s="103">
        <v>27</v>
      </c>
      <c r="M664">
        <v>0</v>
      </c>
      <c r="N664">
        <v>0</v>
      </c>
      <c r="O664" s="30">
        <v>0</v>
      </c>
      <c r="P664" t="s">
        <v>439</v>
      </c>
      <c r="Q664">
        <v>2020</v>
      </c>
      <c r="R664" s="117">
        <v>300</v>
      </c>
      <c r="S664" s="118">
        <v>29952</v>
      </c>
      <c r="T664" s="118">
        <f t="shared" si="15"/>
        <v>29.952000000000002</v>
      </c>
    </row>
    <row r="665" spans="1:20" x14ac:dyDescent="0.3">
      <c r="A665">
        <v>46</v>
      </c>
      <c r="B665" t="s">
        <v>711</v>
      </c>
      <c r="C665">
        <v>44060</v>
      </c>
      <c r="D665" t="s">
        <v>39</v>
      </c>
      <c r="E665">
        <v>60</v>
      </c>
      <c r="F665" t="s">
        <v>40</v>
      </c>
      <c r="G665" t="s">
        <v>42</v>
      </c>
      <c r="H665" t="s">
        <v>483</v>
      </c>
      <c r="I665" t="s">
        <v>484</v>
      </c>
      <c r="J665" s="89">
        <v>2020</v>
      </c>
      <c r="K665" s="102">
        <v>22.68</v>
      </c>
      <c r="L665" s="103">
        <v>22.67</v>
      </c>
      <c r="M665">
        <v>0</v>
      </c>
      <c r="N665">
        <v>0</v>
      </c>
      <c r="O665" s="30">
        <v>0</v>
      </c>
      <c r="P665" t="s">
        <v>439</v>
      </c>
      <c r="Q665">
        <v>2020</v>
      </c>
      <c r="R665" s="117">
        <v>150</v>
      </c>
      <c r="S665" s="118">
        <v>105751</v>
      </c>
      <c r="T665" s="118">
        <f t="shared" si="15"/>
        <v>105.751</v>
      </c>
    </row>
    <row r="666" spans="1:20" x14ac:dyDescent="0.3">
      <c r="A666">
        <v>47</v>
      </c>
      <c r="B666" t="s">
        <v>712</v>
      </c>
      <c r="C666">
        <v>327730</v>
      </c>
      <c r="D666" t="s">
        <v>57</v>
      </c>
      <c r="E666">
        <v>73</v>
      </c>
      <c r="F666" t="s">
        <v>53</v>
      </c>
      <c r="G666" t="s">
        <v>42</v>
      </c>
      <c r="H666" t="s">
        <v>483</v>
      </c>
      <c r="I666" t="s">
        <v>484</v>
      </c>
      <c r="J666" s="89">
        <v>2020</v>
      </c>
      <c r="K666" s="102">
        <v>48</v>
      </c>
      <c r="L666" s="103">
        <v>48</v>
      </c>
      <c r="M666">
        <v>0</v>
      </c>
      <c r="N666">
        <v>0</v>
      </c>
      <c r="O666" s="30">
        <v>0</v>
      </c>
      <c r="P666" t="s">
        <v>439</v>
      </c>
      <c r="Q666">
        <v>2020</v>
      </c>
      <c r="R666" s="117">
        <v>63</v>
      </c>
      <c r="S666" s="118">
        <v>141299</v>
      </c>
      <c r="T666" s="118">
        <f t="shared" si="15"/>
        <v>141.29900000000001</v>
      </c>
    </row>
    <row r="667" spans="1:20" x14ac:dyDescent="0.3">
      <c r="A667">
        <v>48</v>
      </c>
      <c r="B667" t="s">
        <v>505</v>
      </c>
      <c r="C667">
        <v>216116</v>
      </c>
      <c r="D667" t="s">
        <v>39</v>
      </c>
      <c r="E667">
        <v>60</v>
      </c>
      <c r="F667" t="s">
        <v>40</v>
      </c>
      <c r="G667" t="s">
        <v>42</v>
      </c>
      <c r="H667" t="s">
        <v>483</v>
      </c>
      <c r="I667" t="s">
        <v>484</v>
      </c>
      <c r="J667" s="89">
        <v>2018</v>
      </c>
      <c r="K667" s="102">
        <v>47.08</v>
      </c>
      <c r="L667" s="103">
        <v>47.08</v>
      </c>
      <c r="M667">
        <v>65.319000000000003</v>
      </c>
      <c r="N667">
        <v>1</v>
      </c>
      <c r="O667" s="30">
        <v>64.319000000000003</v>
      </c>
      <c r="P667" t="s">
        <v>439</v>
      </c>
      <c r="Q667">
        <v>2020</v>
      </c>
      <c r="R667" s="117">
        <v>160</v>
      </c>
      <c r="S667" s="118">
        <v>197666</v>
      </c>
      <c r="T667" s="118">
        <f t="shared" si="15"/>
        <v>197.666</v>
      </c>
    </row>
    <row r="668" spans="1:20" x14ac:dyDescent="0.3">
      <c r="A668">
        <v>49</v>
      </c>
      <c r="B668" t="s">
        <v>506</v>
      </c>
      <c r="C668">
        <v>397600</v>
      </c>
      <c r="D668" t="s">
        <v>147</v>
      </c>
      <c r="E668">
        <v>78</v>
      </c>
      <c r="F668" t="s">
        <v>53</v>
      </c>
      <c r="G668" t="s">
        <v>42</v>
      </c>
      <c r="H668" t="s">
        <v>483</v>
      </c>
      <c r="I668" t="s">
        <v>484</v>
      </c>
      <c r="J668" s="89">
        <v>2018</v>
      </c>
      <c r="K668" s="102">
        <v>36.6</v>
      </c>
      <c r="L668" s="103">
        <v>36.6</v>
      </c>
      <c r="M668">
        <v>28.61</v>
      </c>
      <c r="N668">
        <v>1</v>
      </c>
      <c r="O668" s="30">
        <v>27.61</v>
      </c>
      <c r="P668" t="s">
        <v>439</v>
      </c>
      <c r="Q668">
        <v>2020</v>
      </c>
      <c r="R668" s="117">
        <v>400</v>
      </c>
      <c r="S668" s="118">
        <v>440866</v>
      </c>
      <c r="T668" s="118">
        <f t="shared" si="15"/>
        <v>440.86599999999999</v>
      </c>
    </row>
    <row r="669" spans="1:20" x14ac:dyDescent="0.3">
      <c r="A669">
        <v>50</v>
      </c>
      <c r="B669" t="s">
        <v>507</v>
      </c>
      <c r="C669">
        <v>668019</v>
      </c>
      <c r="D669" t="s">
        <v>71</v>
      </c>
      <c r="E669">
        <v>82</v>
      </c>
      <c r="F669" t="s">
        <v>64</v>
      </c>
      <c r="G669" t="s">
        <v>42</v>
      </c>
      <c r="H669" t="s">
        <v>483</v>
      </c>
      <c r="I669" t="s">
        <v>484</v>
      </c>
      <c r="J669" s="89">
        <v>2018</v>
      </c>
      <c r="K669" s="102">
        <v>62.7</v>
      </c>
      <c r="L669" s="103">
        <v>62.7</v>
      </c>
      <c r="M669">
        <v>86.313999999999993</v>
      </c>
      <c r="N669">
        <v>1</v>
      </c>
      <c r="O669" s="30">
        <v>85.313999999999993</v>
      </c>
      <c r="P669" t="s">
        <v>439</v>
      </c>
      <c r="Q669">
        <v>2020</v>
      </c>
      <c r="R669" s="117">
        <v>160</v>
      </c>
      <c r="S669" s="118">
        <v>271947</v>
      </c>
      <c r="T669" s="118">
        <f t="shared" si="15"/>
        <v>271.947</v>
      </c>
    </row>
    <row r="670" spans="1:20" x14ac:dyDescent="0.3">
      <c r="A670">
        <v>51</v>
      </c>
      <c r="B670" t="s">
        <v>508</v>
      </c>
      <c r="C670">
        <v>584247</v>
      </c>
      <c r="D670" t="s">
        <v>67</v>
      </c>
      <c r="E670">
        <v>81</v>
      </c>
      <c r="F670" t="s">
        <v>64</v>
      </c>
      <c r="G670" t="s">
        <v>42</v>
      </c>
      <c r="H670" t="s">
        <v>483</v>
      </c>
      <c r="I670" t="s">
        <v>484</v>
      </c>
      <c r="J670" s="89">
        <v>2019</v>
      </c>
      <c r="K670" s="102">
        <v>67.78</v>
      </c>
      <c r="L670" s="103">
        <v>67.78</v>
      </c>
      <c r="M670">
        <v>55.433</v>
      </c>
      <c r="N670">
        <v>1</v>
      </c>
      <c r="O670" s="30">
        <v>54.433</v>
      </c>
      <c r="P670" t="s">
        <v>439</v>
      </c>
      <c r="Q670">
        <v>2020</v>
      </c>
      <c r="R670" s="117">
        <v>160</v>
      </c>
      <c r="S670" s="118">
        <v>237370</v>
      </c>
      <c r="T670" s="118">
        <f t="shared" si="15"/>
        <v>237.37</v>
      </c>
    </row>
    <row r="671" spans="1:20" x14ac:dyDescent="0.3">
      <c r="A671">
        <v>52</v>
      </c>
      <c r="B671" t="s">
        <v>713</v>
      </c>
      <c r="C671">
        <v>94880</v>
      </c>
      <c r="D671" t="s">
        <v>126</v>
      </c>
      <c r="E671">
        <v>61</v>
      </c>
      <c r="F671" t="s">
        <v>40</v>
      </c>
      <c r="G671" t="s">
        <v>42</v>
      </c>
      <c r="H671" t="s">
        <v>483</v>
      </c>
      <c r="I671" t="s">
        <v>484</v>
      </c>
      <c r="J671" s="89">
        <v>2020</v>
      </c>
      <c r="K671" s="102">
        <v>25.5</v>
      </c>
      <c r="L671" s="103">
        <v>25.5</v>
      </c>
      <c r="M671">
        <v>0</v>
      </c>
      <c r="N671">
        <v>0</v>
      </c>
      <c r="O671" s="30">
        <v>0</v>
      </c>
      <c r="P671" t="s">
        <v>439</v>
      </c>
      <c r="Q671">
        <v>2020</v>
      </c>
      <c r="R671" s="117">
        <v>63</v>
      </c>
      <c r="S671" s="118">
        <v>53171</v>
      </c>
      <c r="T671" s="118">
        <f t="shared" si="15"/>
        <v>53.170999999999999</v>
      </c>
    </row>
    <row r="672" spans="1:20" x14ac:dyDescent="0.3">
      <c r="A672">
        <v>53</v>
      </c>
      <c r="B672" t="s">
        <v>714</v>
      </c>
      <c r="C672">
        <v>74510</v>
      </c>
      <c r="D672" t="s">
        <v>126</v>
      </c>
      <c r="E672">
        <v>61</v>
      </c>
      <c r="F672" t="s">
        <v>40</v>
      </c>
      <c r="G672" t="s">
        <v>730</v>
      </c>
      <c r="H672" t="s">
        <v>483</v>
      </c>
      <c r="I672" t="s">
        <v>484</v>
      </c>
      <c r="J672" s="89">
        <v>2021</v>
      </c>
      <c r="K672" s="102">
        <v>70.349999999999994</v>
      </c>
      <c r="L672" s="103">
        <v>70.349999999999994</v>
      </c>
      <c r="M672">
        <v>0</v>
      </c>
      <c r="N672">
        <v>0</v>
      </c>
      <c r="O672" s="30">
        <v>0</v>
      </c>
      <c r="P672" t="s">
        <v>439</v>
      </c>
      <c r="Q672">
        <v>2020</v>
      </c>
      <c r="R672" s="117">
        <v>160</v>
      </c>
      <c r="S672" s="118">
        <v>189083</v>
      </c>
      <c r="T672" s="118">
        <f t="shared" si="15"/>
        <v>189.083</v>
      </c>
    </row>
    <row r="673" spans="1:20" x14ac:dyDescent="0.3">
      <c r="A673">
        <v>54</v>
      </c>
      <c r="B673" t="s">
        <v>715</v>
      </c>
      <c r="C673">
        <v>40010</v>
      </c>
      <c r="D673" t="s">
        <v>39</v>
      </c>
      <c r="E673">
        <v>60</v>
      </c>
      <c r="F673" t="s">
        <v>40</v>
      </c>
      <c r="G673" t="s">
        <v>42</v>
      </c>
      <c r="H673" t="s">
        <v>483</v>
      </c>
      <c r="I673" t="s">
        <v>484</v>
      </c>
      <c r="J673" s="89">
        <v>2021</v>
      </c>
      <c r="K673" s="102">
        <v>72</v>
      </c>
      <c r="L673" s="103">
        <v>72</v>
      </c>
      <c r="M673">
        <v>0</v>
      </c>
      <c r="N673">
        <v>0</v>
      </c>
      <c r="O673" s="30">
        <v>0</v>
      </c>
      <c r="P673" t="s">
        <v>439</v>
      </c>
      <c r="Q673">
        <v>2020</v>
      </c>
      <c r="R673" s="117">
        <v>200</v>
      </c>
      <c r="S673" s="118">
        <v>183260</v>
      </c>
      <c r="T673" s="118">
        <f t="shared" si="15"/>
        <v>183.26</v>
      </c>
    </row>
    <row r="674" spans="1:20" x14ac:dyDescent="0.3">
      <c r="A674">
        <v>55</v>
      </c>
      <c r="B674" t="s">
        <v>716</v>
      </c>
      <c r="C674">
        <v>50360</v>
      </c>
      <c r="D674" t="s">
        <v>39</v>
      </c>
      <c r="E674">
        <v>60</v>
      </c>
      <c r="F674" t="s">
        <v>40</v>
      </c>
      <c r="G674" t="s">
        <v>42</v>
      </c>
      <c r="H674" t="s">
        <v>483</v>
      </c>
      <c r="I674" t="s">
        <v>484</v>
      </c>
      <c r="J674" s="89">
        <v>2021</v>
      </c>
      <c r="K674" s="102">
        <v>14</v>
      </c>
      <c r="L674" s="103">
        <v>14</v>
      </c>
      <c r="M674">
        <v>0</v>
      </c>
      <c r="N674">
        <v>0</v>
      </c>
      <c r="O674" s="30">
        <v>0</v>
      </c>
      <c r="P674" t="s">
        <v>439</v>
      </c>
      <c r="Q674">
        <v>2020</v>
      </c>
      <c r="R674" s="117">
        <v>200</v>
      </c>
      <c r="S674" s="118">
        <v>185540</v>
      </c>
      <c r="T674" s="118">
        <f t="shared" si="15"/>
        <v>185.54</v>
      </c>
    </row>
    <row r="675" spans="1:20" x14ac:dyDescent="0.3">
      <c r="A675">
        <v>56</v>
      </c>
      <c r="B675" t="s">
        <v>717</v>
      </c>
      <c r="C675">
        <v>26270</v>
      </c>
      <c r="D675" t="s">
        <v>39</v>
      </c>
      <c r="E675">
        <v>60</v>
      </c>
      <c r="F675" t="s">
        <v>40</v>
      </c>
      <c r="G675" t="s">
        <v>42</v>
      </c>
      <c r="H675" t="s">
        <v>483</v>
      </c>
      <c r="I675" t="s">
        <v>484</v>
      </c>
      <c r="J675" s="89">
        <v>2021</v>
      </c>
      <c r="K675" s="102">
        <v>40</v>
      </c>
      <c r="L675" s="103">
        <v>40</v>
      </c>
      <c r="M675">
        <v>50.843000000000004</v>
      </c>
      <c r="N675">
        <v>39.5</v>
      </c>
      <c r="O675" s="30">
        <v>11.343000000000004</v>
      </c>
      <c r="P675" t="s">
        <v>439</v>
      </c>
      <c r="Q675">
        <v>2020</v>
      </c>
      <c r="R675" s="117">
        <v>315</v>
      </c>
      <c r="S675" s="118">
        <v>109135</v>
      </c>
      <c r="T675" s="118">
        <f t="shared" si="15"/>
        <v>109.13500000000001</v>
      </c>
    </row>
    <row r="676" spans="1:20" x14ac:dyDescent="0.3">
      <c r="A676">
        <v>57</v>
      </c>
      <c r="B676" t="s">
        <v>47</v>
      </c>
      <c r="C676">
        <v>26310</v>
      </c>
      <c r="D676" t="s">
        <v>39</v>
      </c>
      <c r="E676">
        <v>60</v>
      </c>
      <c r="F676" t="s">
        <v>40</v>
      </c>
      <c r="G676" t="s">
        <v>42</v>
      </c>
      <c r="H676" t="s">
        <v>483</v>
      </c>
      <c r="I676" t="s">
        <v>484</v>
      </c>
      <c r="J676" s="89">
        <v>2020</v>
      </c>
      <c r="K676" s="102">
        <v>10</v>
      </c>
      <c r="L676" s="103">
        <v>10</v>
      </c>
      <c r="M676">
        <v>8.1</v>
      </c>
      <c r="N676">
        <v>2.13</v>
      </c>
      <c r="O676" s="30">
        <v>5.97</v>
      </c>
      <c r="P676" t="s">
        <v>439</v>
      </c>
      <c r="Q676">
        <v>2020</v>
      </c>
      <c r="R676" s="117">
        <v>315</v>
      </c>
      <c r="S676" s="118">
        <v>135164</v>
      </c>
      <c r="T676" s="118">
        <f t="shared" ref="T676:T739" si="16">+S676/1000</f>
        <v>135.16399999999999</v>
      </c>
    </row>
    <row r="677" spans="1:20" x14ac:dyDescent="0.3">
      <c r="A677">
        <v>58</v>
      </c>
      <c r="B677" t="s">
        <v>49</v>
      </c>
      <c r="C677">
        <v>215075</v>
      </c>
      <c r="D677" t="s">
        <v>846</v>
      </c>
      <c r="E677">
        <v>69</v>
      </c>
      <c r="F677" t="s">
        <v>40</v>
      </c>
      <c r="G677" t="s">
        <v>42</v>
      </c>
      <c r="H677" t="s">
        <v>483</v>
      </c>
      <c r="I677" t="s">
        <v>484</v>
      </c>
      <c r="J677" s="89">
        <v>2020</v>
      </c>
      <c r="K677" s="102">
        <v>600</v>
      </c>
      <c r="L677" s="103">
        <v>600</v>
      </c>
      <c r="M677">
        <v>560</v>
      </c>
      <c r="N677">
        <v>560</v>
      </c>
      <c r="O677" s="30">
        <v>0</v>
      </c>
      <c r="P677" t="s">
        <v>439</v>
      </c>
      <c r="Q677">
        <v>2020</v>
      </c>
      <c r="R677" s="117">
        <v>1400</v>
      </c>
      <c r="S677" s="118">
        <v>4252594</v>
      </c>
      <c r="T677" s="118">
        <f t="shared" si="16"/>
        <v>4252.5940000000001</v>
      </c>
    </row>
    <row r="678" spans="1:20" x14ac:dyDescent="0.3">
      <c r="A678">
        <v>59</v>
      </c>
      <c r="B678" t="s">
        <v>509</v>
      </c>
      <c r="C678">
        <v>36830</v>
      </c>
      <c r="D678" t="s">
        <v>39</v>
      </c>
      <c r="E678">
        <v>60</v>
      </c>
      <c r="F678" t="s">
        <v>40</v>
      </c>
      <c r="G678" t="s">
        <v>42</v>
      </c>
      <c r="H678" t="s">
        <v>483</v>
      </c>
      <c r="I678" t="s">
        <v>484</v>
      </c>
      <c r="J678" s="89">
        <v>2019</v>
      </c>
      <c r="K678" s="102">
        <v>6</v>
      </c>
      <c r="L678" s="103">
        <v>6</v>
      </c>
      <c r="M678">
        <v>1.5</v>
      </c>
      <c r="N678">
        <v>1</v>
      </c>
      <c r="O678" s="30">
        <v>0.5</v>
      </c>
      <c r="P678" t="s">
        <v>439</v>
      </c>
      <c r="Q678">
        <v>2020</v>
      </c>
      <c r="R678" s="117">
        <v>40</v>
      </c>
      <c r="S678" s="118">
        <v>24959</v>
      </c>
      <c r="T678" s="118">
        <f t="shared" si="16"/>
        <v>24.959</v>
      </c>
    </row>
    <row r="679" spans="1:20" x14ac:dyDescent="0.3">
      <c r="A679">
        <v>61</v>
      </c>
      <c r="B679" t="s">
        <v>511</v>
      </c>
      <c r="C679">
        <v>226530</v>
      </c>
      <c r="D679" t="s">
        <v>846</v>
      </c>
      <c r="E679">
        <v>69</v>
      </c>
      <c r="F679" t="s">
        <v>40</v>
      </c>
      <c r="G679" t="s">
        <v>42</v>
      </c>
      <c r="H679" t="s">
        <v>483</v>
      </c>
      <c r="I679" t="s">
        <v>484</v>
      </c>
      <c r="J679" s="89">
        <v>2015</v>
      </c>
      <c r="K679" s="102">
        <v>10</v>
      </c>
      <c r="L679" s="103">
        <v>10</v>
      </c>
      <c r="M679">
        <v>0</v>
      </c>
      <c r="N679">
        <v>0</v>
      </c>
      <c r="O679" s="30">
        <v>0</v>
      </c>
      <c r="P679" t="s">
        <v>439</v>
      </c>
      <c r="Q679">
        <v>2020</v>
      </c>
      <c r="R679" s="117">
        <v>0</v>
      </c>
      <c r="S679" s="118">
        <v>0</v>
      </c>
      <c r="T679" s="118">
        <f t="shared" si="16"/>
        <v>0</v>
      </c>
    </row>
    <row r="680" spans="1:20" x14ac:dyDescent="0.3">
      <c r="A680">
        <v>64</v>
      </c>
      <c r="B680" t="s">
        <v>513</v>
      </c>
      <c r="C680">
        <v>178800</v>
      </c>
      <c r="D680" t="s">
        <v>514</v>
      </c>
      <c r="F680" t="s">
        <v>40</v>
      </c>
      <c r="G680" t="s">
        <v>35</v>
      </c>
      <c r="H680" t="s">
        <v>483</v>
      </c>
      <c r="I680" t="s">
        <v>484</v>
      </c>
      <c r="J680" s="89">
        <v>2016</v>
      </c>
      <c r="K680" s="102">
        <v>150.75</v>
      </c>
      <c r="L680" s="103">
        <v>150.75</v>
      </c>
      <c r="M680">
        <v>0</v>
      </c>
      <c r="N680">
        <v>0</v>
      </c>
      <c r="O680" s="30">
        <v>0</v>
      </c>
      <c r="P680" t="s">
        <v>439</v>
      </c>
      <c r="Q680">
        <v>2020</v>
      </c>
      <c r="R680" s="117">
        <v>220</v>
      </c>
      <c r="S680" s="118">
        <v>477001</v>
      </c>
      <c r="T680" s="118">
        <f t="shared" si="16"/>
        <v>477.00099999999998</v>
      </c>
    </row>
    <row r="681" spans="1:20" x14ac:dyDescent="0.3">
      <c r="A681">
        <v>65</v>
      </c>
      <c r="B681" t="s">
        <v>515</v>
      </c>
      <c r="C681">
        <v>618341</v>
      </c>
      <c r="D681" t="s">
        <v>63</v>
      </c>
      <c r="E681">
        <v>80</v>
      </c>
      <c r="F681" t="s">
        <v>64</v>
      </c>
      <c r="G681" t="s">
        <v>42</v>
      </c>
      <c r="H681" t="s">
        <v>483</v>
      </c>
      <c r="I681" t="s">
        <v>484</v>
      </c>
      <c r="J681" s="89">
        <v>2014</v>
      </c>
      <c r="K681" s="102">
        <v>6</v>
      </c>
      <c r="L681" s="103">
        <v>6</v>
      </c>
      <c r="M681">
        <v>5.2</v>
      </c>
      <c r="N681">
        <v>4.2</v>
      </c>
      <c r="O681" s="30">
        <v>1</v>
      </c>
      <c r="P681" t="s">
        <v>439</v>
      </c>
      <c r="Q681">
        <v>2020</v>
      </c>
      <c r="R681" s="117">
        <v>0</v>
      </c>
      <c r="S681" s="118">
        <v>0</v>
      </c>
      <c r="T681" s="118">
        <f t="shared" si="16"/>
        <v>0</v>
      </c>
    </row>
    <row r="682" spans="1:20" x14ac:dyDescent="0.3">
      <c r="A682">
        <v>66</v>
      </c>
      <c r="B682" t="s">
        <v>719</v>
      </c>
      <c r="C682">
        <v>584249</v>
      </c>
      <c r="D682" t="s">
        <v>67</v>
      </c>
      <c r="E682">
        <v>81</v>
      </c>
      <c r="F682" t="s">
        <v>64</v>
      </c>
      <c r="G682" t="s">
        <v>42</v>
      </c>
      <c r="H682" t="s">
        <v>483</v>
      </c>
      <c r="I682" t="s">
        <v>484</v>
      </c>
      <c r="J682" s="89">
        <v>2020</v>
      </c>
      <c r="K682" s="102">
        <v>6.5</v>
      </c>
      <c r="L682" s="103">
        <v>6.5</v>
      </c>
      <c r="M682">
        <v>4.5999999999999996</v>
      </c>
      <c r="N682">
        <v>3.9</v>
      </c>
      <c r="O682" s="30">
        <v>0.69999999999999973</v>
      </c>
      <c r="P682" t="s">
        <v>439</v>
      </c>
      <c r="Q682">
        <v>2020</v>
      </c>
      <c r="R682" s="117">
        <v>160</v>
      </c>
      <c r="S682" s="118">
        <v>237583</v>
      </c>
      <c r="T682" s="118">
        <f t="shared" si="16"/>
        <v>237.583</v>
      </c>
    </row>
    <row r="683" spans="1:20" x14ac:dyDescent="0.3">
      <c r="A683">
        <v>67</v>
      </c>
      <c r="B683" t="s">
        <v>516</v>
      </c>
      <c r="C683">
        <v>668018</v>
      </c>
      <c r="D683" t="s">
        <v>71</v>
      </c>
      <c r="E683">
        <v>82</v>
      </c>
      <c r="F683" t="s">
        <v>64</v>
      </c>
      <c r="G683" t="s">
        <v>42</v>
      </c>
      <c r="H683" t="s">
        <v>483</v>
      </c>
      <c r="I683" t="s">
        <v>484</v>
      </c>
      <c r="J683" s="89">
        <v>2012</v>
      </c>
      <c r="K683" s="102">
        <v>6.9</v>
      </c>
      <c r="L683" s="103">
        <v>6.9</v>
      </c>
      <c r="M683">
        <v>6.5</v>
      </c>
      <c r="N683">
        <v>5</v>
      </c>
      <c r="O683" s="30">
        <v>1.5</v>
      </c>
      <c r="P683" t="s">
        <v>439</v>
      </c>
      <c r="Q683">
        <v>2020</v>
      </c>
      <c r="R683" s="117">
        <v>160</v>
      </c>
      <c r="S683" s="118">
        <v>167840</v>
      </c>
      <c r="T683" s="118">
        <f t="shared" si="16"/>
        <v>167.84</v>
      </c>
    </row>
    <row r="684" spans="1:20" x14ac:dyDescent="0.3">
      <c r="A684">
        <v>70</v>
      </c>
      <c r="B684" t="s">
        <v>519</v>
      </c>
      <c r="C684">
        <v>545090</v>
      </c>
      <c r="D684" t="s">
        <v>518</v>
      </c>
      <c r="F684" t="s">
        <v>64</v>
      </c>
      <c r="G684" t="s">
        <v>42</v>
      </c>
      <c r="H684" t="s">
        <v>483</v>
      </c>
      <c r="I684" t="s">
        <v>484</v>
      </c>
      <c r="J684" s="89">
        <v>2013</v>
      </c>
      <c r="K684" s="102">
        <v>6.5</v>
      </c>
      <c r="L684" s="103">
        <v>6.5</v>
      </c>
      <c r="M684">
        <v>0</v>
      </c>
      <c r="N684">
        <v>0</v>
      </c>
      <c r="O684" s="30">
        <v>0</v>
      </c>
      <c r="P684" t="s">
        <v>439</v>
      </c>
      <c r="Q684">
        <v>2020</v>
      </c>
      <c r="R684" s="117">
        <v>160</v>
      </c>
      <c r="S684" s="118">
        <v>105429</v>
      </c>
      <c r="T684" s="118">
        <f t="shared" si="16"/>
        <v>105.429</v>
      </c>
    </row>
    <row r="685" spans="1:20" x14ac:dyDescent="0.3">
      <c r="A685">
        <v>71</v>
      </c>
      <c r="B685" t="s">
        <v>520</v>
      </c>
      <c r="C685">
        <v>548460</v>
      </c>
      <c r="D685" t="s">
        <v>518</v>
      </c>
      <c r="F685" t="s">
        <v>64</v>
      </c>
      <c r="G685" t="s">
        <v>79</v>
      </c>
      <c r="H685" t="s">
        <v>483</v>
      </c>
      <c r="I685" t="s">
        <v>484</v>
      </c>
      <c r="J685" s="89">
        <v>2014</v>
      </c>
      <c r="K685" s="102">
        <v>68</v>
      </c>
      <c r="L685" s="103">
        <v>68</v>
      </c>
      <c r="M685">
        <v>0</v>
      </c>
      <c r="N685">
        <v>0</v>
      </c>
      <c r="O685" s="30">
        <v>0</v>
      </c>
      <c r="P685" t="s">
        <v>439</v>
      </c>
      <c r="Q685">
        <v>2020</v>
      </c>
      <c r="R685" s="117">
        <v>160</v>
      </c>
      <c r="S685" s="118">
        <v>312761</v>
      </c>
      <c r="T685" s="118">
        <f t="shared" si="16"/>
        <v>312.76100000000002</v>
      </c>
    </row>
    <row r="686" spans="1:20" x14ac:dyDescent="0.3">
      <c r="A686">
        <v>73</v>
      </c>
      <c r="B686" t="s">
        <v>722</v>
      </c>
      <c r="C686">
        <v>541440</v>
      </c>
      <c r="D686" t="s">
        <v>518</v>
      </c>
      <c r="F686" t="s">
        <v>64</v>
      </c>
      <c r="G686" t="s">
        <v>79</v>
      </c>
      <c r="H686" t="s">
        <v>483</v>
      </c>
      <c r="I686" t="s">
        <v>484</v>
      </c>
      <c r="J686" s="89">
        <v>2021</v>
      </c>
      <c r="K686" s="102">
        <v>15</v>
      </c>
      <c r="L686" s="103">
        <v>15</v>
      </c>
      <c r="M686">
        <v>23</v>
      </c>
      <c r="N686">
        <v>5</v>
      </c>
      <c r="O686" s="30">
        <v>18</v>
      </c>
      <c r="P686" t="s">
        <v>439</v>
      </c>
      <c r="Q686">
        <v>2020</v>
      </c>
      <c r="R686" s="117">
        <v>30</v>
      </c>
      <c r="S686" s="118">
        <v>15341</v>
      </c>
      <c r="T686" s="118">
        <f t="shared" si="16"/>
        <v>15.340999999999999</v>
      </c>
    </row>
    <row r="687" spans="1:20" x14ac:dyDescent="0.3">
      <c r="A687">
        <v>74</v>
      </c>
      <c r="B687" t="s">
        <v>521</v>
      </c>
      <c r="C687">
        <v>537800</v>
      </c>
      <c r="D687" t="s">
        <v>518</v>
      </c>
      <c r="F687" t="s">
        <v>64</v>
      </c>
      <c r="G687" t="s">
        <v>42</v>
      </c>
      <c r="H687" t="s">
        <v>483</v>
      </c>
      <c r="I687" t="s">
        <v>484</v>
      </c>
      <c r="J687" s="89">
        <v>2016</v>
      </c>
      <c r="K687" s="102">
        <v>21</v>
      </c>
      <c r="L687" s="103">
        <v>21</v>
      </c>
      <c r="M687">
        <v>14.5</v>
      </c>
      <c r="N687">
        <v>2.9</v>
      </c>
      <c r="O687" s="30">
        <v>11.6</v>
      </c>
      <c r="P687" t="s">
        <v>439</v>
      </c>
      <c r="Q687">
        <v>2020</v>
      </c>
      <c r="R687" s="117">
        <v>27</v>
      </c>
      <c r="S687" s="118">
        <v>25772</v>
      </c>
      <c r="T687" s="118">
        <f t="shared" si="16"/>
        <v>25.771999999999998</v>
      </c>
    </row>
    <row r="688" spans="1:20" x14ac:dyDescent="0.3">
      <c r="A688">
        <v>76</v>
      </c>
      <c r="B688" t="s">
        <v>522</v>
      </c>
      <c r="C688">
        <v>542155</v>
      </c>
      <c r="D688" t="s">
        <v>518</v>
      </c>
      <c r="F688" t="s">
        <v>64</v>
      </c>
      <c r="G688" t="s">
        <v>42</v>
      </c>
      <c r="H688" t="s">
        <v>483</v>
      </c>
      <c r="I688" t="s">
        <v>484</v>
      </c>
      <c r="J688" s="89">
        <v>2019</v>
      </c>
      <c r="K688" s="102">
        <v>10</v>
      </c>
      <c r="L688" s="103">
        <v>10</v>
      </c>
      <c r="M688">
        <v>10.7</v>
      </c>
      <c r="N688">
        <v>10.7</v>
      </c>
      <c r="O688" s="30">
        <v>0</v>
      </c>
      <c r="P688" t="s">
        <v>439</v>
      </c>
      <c r="Q688">
        <v>2020</v>
      </c>
      <c r="R688" s="117">
        <v>200</v>
      </c>
      <c r="S688" s="118">
        <v>241098</v>
      </c>
      <c r="T688" s="118">
        <f t="shared" si="16"/>
        <v>241.09800000000001</v>
      </c>
    </row>
    <row r="689" spans="1:20" x14ac:dyDescent="0.3">
      <c r="A689">
        <v>81</v>
      </c>
      <c r="B689" t="s">
        <v>526</v>
      </c>
      <c r="C689">
        <v>574145</v>
      </c>
      <c r="D689" t="s">
        <v>63</v>
      </c>
      <c r="E689">
        <v>80</v>
      </c>
      <c r="F689" t="s">
        <v>64</v>
      </c>
      <c r="G689" t="s">
        <v>79</v>
      </c>
      <c r="H689" t="s">
        <v>483</v>
      </c>
      <c r="I689" t="s">
        <v>484</v>
      </c>
      <c r="J689" s="89">
        <v>2017</v>
      </c>
      <c r="K689" s="102">
        <v>148</v>
      </c>
      <c r="L689" s="103">
        <v>148</v>
      </c>
      <c r="M689">
        <v>244.3</v>
      </c>
      <c r="N689">
        <v>236.17</v>
      </c>
      <c r="O689" s="30">
        <v>8.1300000000000239</v>
      </c>
      <c r="P689" t="s">
        <v>439</v>
      </c>
      <c r="Q689">
        <v>2020</v>
      </c>
      <c r="R689" s="117">
        <v>400</v>
      </c>
      <c r="S689" s="118">
        <v>446316</v>
      </c>
      <c r="T689" s="118">
        <f t="shared" si="16"/>
        <v>446.31599999999997</v>
      </c>
    </row>
    <row r="690" spans="1:20" x14ac:dyDescent="0.3">
      <c r="A690">
        <v>82</v>
      </c>
      <c r="B690" t="s">
        <v>527</v>
      </c>
      <c r="C690">
        <v>566737</v>
      </c>
      <c r="D690" t="s">
        <v>63</v>
      </c>
      <c r="E690">
        <v>80</v>
      </c>
      <c r="F690" t="s">
        <v>64</v>
      </c>
      <c r="G690" t="s">
        <v>730</v>
      </c>
      <c r="H690" t="s">
        <v>483</v>
      </c>
      <c r="I690" t="s">
        <v>484</v>
      </c>
      <c r="J690" s="89">
        <v>2012</v>
      </c>
      <c r="K690" s="102">
        <v>50</v>
      </c>
      <c r="L690" s="103">
        <v>50</v>
      </c>
      <c r="M690">
        <v>0</v>
      </c>
      <c r="N690">
        <v>0</v>
      </c>
      <c r="O690" s="30">
        <v>0</v>
      </c>
      <c r="P690" t="s">
        <v>439</v>
      </c>
      <c r="Q690">
        <v>2020</v>
      </c>
      <c r="R690" s="117">
        <v>112</v>
      </c>
      <c r="S690" s="118">
        <v>125081</v>
      </c>
      <c r="T690" s="118">
        <f t="shared" si="16"/>
        <v>125.081</v>
      </c>
    </row>
    <row r="691" spans="1:20" x14ac:dyDescent="0.3">
      <c r="A691">
        <v>84</v>
      </c>
      <c r="B691" t="s">
        <v>723</v>
      </c>
      <c r="C691">
        <v>597030</v>
      </c>
      <c r="D691" t="s">
        <v>67</v>
      </c>
      <c r="E691">
        <v>81</v>
      </c>
      <c r="F691" t="s">
        <v>64</v>
      </c>
      <c r="G691" t="s">
        <v>35</v>
      </c>
      <c r="H691" t="s">
        <v>483</v>
      </c>
      <c r="I691" t="s">
        <v>484</v>
      </c>
      <c r="J691" s="89">
        <v>2020</v>
      </c>
      <c r="K691" s="102">
        <v>150</v>
      </c>
      <c r="L691" s="103">
        <v>150</v>
      </c>
      <c r="M691">
        <v>160.12</v>
      </c>
      <c r="N691">
        <v>98.4</v>
      </c>
      <c r="O691" s="30">
        <v>61.72</v>
      </c>
      <c r="P691" t="s">
        <v>439</v>
      </c>
      <c r="Q691">
        <v>2020</v>
      </c>
      <c r="R691" s="117">
        <v>100</v>
      </c>
      <c r="S691" s="118">
        <v>166397</v>
      </c>
      <c r="T691" s="118">
        <f t="shared" si="16"/>
        <v>166.39699999999999</v>
      </c>
    </row>
    <row r="692" spans="1:20" x14ac:dyDescent="0.3">
      <c r="A692">
        <v>85</v>
      </c>
      <c r="B692" t="s">
        <v>528</v>
      </c>
      <c r="C692">
        <v>597002</v>
      </c>
      <c r="D692" t="s">
        <v>67</v>
      </c>
      <c r="E692">
        <v>81</v>
      </c>
      <c r="F692" t="s">
        <v>64</v>
      </c>
      <c r="G692" t="s">
        <v>730</v>
      </c>
      <c r="H692" t="s">
        <v>483</v>
      </c>
      <c r="I692" t="s">
        <v>484</v>
      </c>
      <c r="J692" s="89">
        <v>2017</v>
      </c>
      <c r="K692" s="102">
        <v>85</v>
      </c>
      <c r="L692" s="103">
        <v>85</v>
      </c>
      <c r="M692">
        <v>0</v>
      </c>
      <c r="N692">
        <v>0</v>
      </c>
      <c r="O692" s="30">
        <v>0</v>
      </c>
      <c r="P692" t="s">
        <v>439</v>
      </c>
      <c r="Q692">
        <v>2020</v>
      </c>
      <c r="R692" s="117">
        <v>0</v>
      </c>
      <c r="S692" s="118">
        <v>0</v>
      </c>
      <c r="T692" s="118">
        <f t="shared" si="16"/>
        <v>0</v>
      </c>
    </row>
    <row r="693" spans="1:20" x14ac:dyDescent="0.3">
      <c r="A693">
        <v>86</v>
      </c>
      <c r="B693" t="s">
        <v>529</v>
      </c>
      <c r="C693">
        <v>599005</v>
      </c>
      <c r="D693" t="s">
        <v>67</v>
      </c>
      <c r="E693">
        <v>81</v>
      </c>
      <c r="F693" t="s">
        <v>64</v>
      </c>
      <c r="G693" t="s">
        <v>42</v>
      </c>
      <c r="H693" t="s">
        <v>483</v>
      </c>
      <c r="I693" t="s">
        <v>484</v>
      </c>
      <c r="J693" s="89">
        <v>2016</v>
      </c>
      <c r="K693" s="102">
        <v>22</v>
      </c>
      <c r="L693" s="103">
        <v>22</v>
      </c>
      <c r="M693">
        <v>19.84</v>
      </c>
      <c r="N693">
        <v>19.84</v>
      </c>
      <c r="O693" s="30">
        <v>0</v>
      </c>
      <c r="P693" t="s">
        <v>439</v>
      </c>
      <c r="Q693">
        <v>2020</v>
      </c>
      <c r="R693" s="117">
        <v>90</v>
      </c>
      <c r="S693" s="118">
        <v>46846</v>
      </c>
      <c r="T693" s="118">
        <f t="shared" si="16"/>
        <v>46.845999999999997</v>
      </c>
    </row>
    <row r="694" spans="1:20" x14ac:dyDescent="0.3">
      <c r="A694">
        <v>87</v>
      </c>
      <c r="B694" t="s">
        <v>724</v>
      </c>
      <c r="C694">
        <v>644291</v>
      </c>
      <c r="D694" t="s">
        <v>71</v>
      </c>
      <c r="E694">
        <v>82</v>
      </c>
      <c r="F694" t="s">
        <v>64</v>
      </c>
      <c r="G694" t="s">
        <v>42</v>
      </c>
      <c r="H694" t="s">
        <v>483</v>
      </c>
      <c r="I694" t="s">
        <v>484</v>
      </c>
      <c r="J694" s="89">
        <v>2020</v>
      </c>
      <c r="K694" s="102">
        <v>21</v>
      </c>
      <c r="L694" s="103">
        <v>21</v>
      </c>
      <c r="M694">
        <v>0</v>
      </c>
      <c r="N694">
        <v>0</v>
      </c>
      <c r="O694" s="30">
        <v>0</v>
      </c>
      <c r="P694" t="s">
        <v>439</v>
      </c>
      <c r="Q694">
        <v>2020</v>
      </c>
      <c r="R694" s="117">
        <v>200</v>
      </c>
      <c r="S694" s="118">
        <v>24722</v>
      </c>
      <c r="T694" s="118">
        <f t="shared" si="16"/>
        <v>24.722000000000001</v>
      </c>
    </row>
    <row r="695" spans="1:20" x14ac:dyDescent="0.3">
      <c r="A695">
        <v>88</v>
      </c>
      <c r="B695" t="s">
        <v>530</v>
      </c>
      <c r="C695">
        <v>641520</v>
      </c>
      <c r="D695" t="s">
        <v>71</v>
      </c>
      <c r="E695">
        <v>82</v>
      </c>
      <c r="F695" t="s">
        <v>64</v>
      </c>
      <c r="G695" t="s">
        <v>42</v>
      </c>
      <c r="H695" t="s">
        <v>483</v>
      </c>
      <c r="I695" t="s">
        <v>484</v>
      </c>
      <c r="J695" s="89">
        <v>2016</v>
      </c>
      <c r="K695" s="102">
        <v>25</v>
      </c>
      <c r="L695" s="103">
        <v>25</v>
      </c>
      <c r="M695">
        <v>0</v>
      </c>
      <c r="N695">
        <v>0</v>
      </c>
      <c r="O695" s="30">
        <v>0</v>
      </c>
      <c r="P695" t="s">
        <v>439</v>
      </c>
      <c r="Q695">
        <v>2020</v>
      </c>
      <c r="R695" s="117">
        <v>250</v>
      </c>
      <c r="S695" s="118">
        <v>143984</v>
      </c>
      <c r="T695" s="118">
        <f t="shared" si="16"/>
        <v>143.98400000000001</v>
      </c>
    </row>
    <row r="696" spans="1:20" x14ac:dyDescent="0.3">
      <c r="A696">
        <v>90</v>
      </c>
      <c r="B696" t="s">
        <v>725</v>
      </c>
      <c r="C696">
        <v>650111</v>
      </c>
      <c r="D696" t="s">
        <v>71</v>
      </c>
      <c r="E696">
        <v>82</v>
      </c>
      <c r="F696" t="s">
        <v>64</v>
      </c>
      <c r="G696" t="s">
        <v>73</v>
      </c>
      <c r="H696" t="s">
        <v>483</v>
      </c>
      <c r="I696" t="s">
        <v>484</v>
      </c>
      <c r="J696" s="89">
        <v>2020</v>
      </c>
      <c r="K696" s="102">
        <v>6.24</v>
      </c>
      <c r="L696" s="103">
        <v>6.24</v>
      </c>
      <c r="M696">
        <v>0</v>
      </c>
      <c r="N696">
        <v>0</v>
      </c>
      <c r="O696" s="30">
        <v>0</v>
      </c>
      <c r="P696" t="s">
        <v>439</v>
      </c>
      <c r="Q696">
        <v>2020</v>
      </c>
      <c r="R696" s="117">
        <v>30</v>
      </c>
      <c r="S696" s="118">
        <v>33460</v>
      </c>
      <c r="T696" s="118">
        <f t="shared" si="16"/>
        <v>33.46</v>
      </c>
    </row>
    <row r="697" spans="1:20" x14ac:dyDescent="0.3">
      <c r="A697">
        <v>92</v>
      </c>
      <c r="B697" t="s">
        <v>532</v>
      </c>
      <c r="C697">
        <v>696450</v>
      </c>
      <c r="D697" t="s">
        <v>533</v>
      </c>
      <c r="F697" t="s">
        <v>64</v>
      </c>
      <c r="G697" t="s">
        <v>42</v>
      </c>
      <c r="H697" t="s">
        <v>483</v>
      </c>
      <c r="I697" t="s">
        <v>484</v>
      </c>
      <c r="J697" s="89">
        <v>2018</v>
      </c>
      <c r="K697" s="102">
        <v>25</v>
      </c>
      <c r="L697" s="103">
        <v>25</v>
      </c>
      <c r="M697">
        <v>53.54</v>
      </c>
      <c r="N697">
        <v>53.54</v>
      </c>
      <c r="O697" s="30">
        <v>0</v>
      </c>
      <c r="P697" t="s">
        <v>439</v>
      </c>
      <c r="Q697">
        <v>2020</v>
      </c>
      <c r="R697" s="117">
        <v>20</v>
      </c>
      <c r="S697" s="118">
        <v>38087</v>
      </c>
      <c r="T697" s="118">
        <f t="shared" si="16"/>
        <v>38.087000000000003</v>
      </c>
    </row>
    <row r="698" spans="1:20" x14ac:dyDescent="0.3">
      <c r="A698">
        <v>94</v>
      </c>
      <c r="B698" t="s">
        <v>534</v>
      </c>
      <c r="C698">
        <v>690200</v>
      </c>
      <c r="D698" t="s">
        <v>533</v>
      </c>
      <c r="F698" t="s">
        <v>64</v>
      </c>
      <c r="G698" t="s">
        <v>42</v>
      </c>
      <c r="H698" t="s">
        <v>483</v>
      </c>
      <c r="I698" t="s">
        <v>484</v>
      </c>
      <c r="J698" s="89">
        <v>2014</v>
      </c>
      <c r="K698" s="102">
        <v>25.6</v>
      </c>
      <c r="L698" s="103">
        <v>25.6</v>
      </c>
      <c r="M698">
        <v>0</v>
      </c>
      <c r="N698">
        <v>0</v>
      </c>
      <c r="O698" s="30">
        <v>0</v>
      </c>
      <c r="P698" t="s">
        <v>439</v>
      </c>
      <c r="Q698">
        <v>2020</v>
      </c>
      <c r="R698" s="117">
        <v>150</v>
      </c>
      <c r="S698" s="118">
        <v>79646</v>
      </c>
      <c r="T698" s="118">
        <f t="shared" si="16"/>
        <v>79.646000000000001</v>
      </c>
    </row>
    <row r="699" spans="1:20" x14ac:dyDescent="0.3">
      <c r="A699">
        <v>95</v>
      </c>
      <c r="B699" t="s">
        <v>535</v>
      </c>
      <c r="C699">
        <v>693780</v>
      </c>
      <c r="D699" t="s">
        <v>113</v>
      </c>
      <c r="F699" t="s">
        <v>64</v>
      </c>
      <c r="G699" t="s">
        <v>59</v>
      </c>
      <c r="H699" t="s">
        <v>483</v>
      </c>
      <c r="I699" t="s">
        <v>484</v>
      </c>
      <c r="J699" s="89">
        <v>2018</v>
      </c>
      <c r="K699" s="102">
        <v>30.42</v>
      </c>
      <c r="L699" s="103">
        <v>30.42</v>
      </c>
      <c r="M699">
        <v>0</v>
      </c>
      <c r="N699">
        <v>0</v>
      </c>
      <c r="O699" s="30">
        <v>0</v>
      </c>
      <c r="P699" t="s">
        <v>439</v>
      </c>
      <c r="Q699">
        <v>2020</v>
      </c>
      <c r="R699" s="117">
        <v>17</v>
      </c>
      <c r="S699" s="118">
        <v>7188</v>
      </c>
      <c r="T699" s="118">
        <f t="shared" si="16"/>
        <v>7.1879999999999997</v>
      </c>
    </row>
    <row r="700" spans="1:20" x14ac:dyDescent="0.3">
      <c r="A700">
        <v>97</v>
      </c>
      <c r="B700" t="s">
        <v>537</v>
      </c>
      <c r="C700">
        <v>689100</v>
      </c>
      <c r="D700" t="s">
        <v>113</v>
      </c>
      <c r="F700" t="s">
        <v>64</v>
      </c>
      <c r="G700" t="s">
        <v>42</v>
      </c>
      <c r="H700" t="s">
        <v>483</v>
      </c>
      <c r="I700" t="s">
        <v>484</v>
      </c>
      <c r="J700" s="89">
        <v>2019</v>
      </c>
      <c r="K700" s="102">
        <v>40</v>
      </c>
      <c r="L700" s="103">
        <v>40</v>
      </c>
      <c r="M700">
        <v>0</v>
      </c>
      <c r="N700">
        <v>0</v>
      </c>
      <c r="O700" s="30">
        <v>0</v>
      </c>
      <c r="P700" t="s">
        <v>439</v>
      </c>
      <c r="Q700">
        <v>2020</v>
      </c>
      <c r="R700" s="117">
        <v>6</v>
      </c>
      <c r="S700" s="118">
        <v>34397</v>
      </c>
      <c r="T700" s="118">
        <f t="shared" si="16"/>
        <v>34.396999999999998</v>
      </c>
    </row>
    <row r="701" spans="1:20" x14ac:dyDescent="0.3">
      <c r="A701">
        <v>99</v>
      </c>
      <c r="B701" t="s">
        <v>726</v>
      </c>
      <c r="C701">
        <v>672550</v>
      </c>
      <c r="D701" t="s">
        <v>113</v>
      </c>
      <c r="F701" t="s">
        <v>64</v>
      </c>
      <c r="G701" t="s">
        <v>42</v>
      </c>
      <c r="H701" t="s">
        <v>483</v>
      </c>
      <c r="I701" t="s">
        <v>484</v>
      </c>
      <c r="J701" s="89">
        <v>2020</v>
      </c>
      <c r="K701" s="102">
        <v>33.26</v>
      </c>
      <c r="L701" s="103">
        <v>33.26</v>
      </c>
      <c r="M701">
        <v>0</v>
      </c>
      <c r="N701">
        <v>0</v>
      </c>
      <c r="O701" s="30">
        <v>0</v>
      </c>
      <c r="P701" t="s">
        <v>439</v>
      </c>
      <c r="Q701">
        <v>2020</v>
      </c>
      <c r="R701" s="117">
        <v>560</v>
      </c>
      <c r="S701" s="118">
        <v>272878</v>
      </c>
      <c r="T701" s="118">
        <f t="shared" si="16"/>
        <v>272.87799999999999</v>
      </c>
    </row>
    <row r="702" spans="1:20" x14ac:dyDescent="0.3">
      <c r="A702">
        <v>102</v>
      </c>
      <c r="B702" t="s">
        <v>728</v>
      </c>
      <c r="C702">
        <v>616650</v>
      </c>
      <c r="D702" t="s">
        <v>221</v>
      </c>
      <c r="E702">
        <v>84</v>
      </c>
      <c r="F702" t="s">
        <v>64</v>
      </c>
      <c r="G702" t="s">
        <v>730</v>
      </c>
      <c r="H702" t="s">
        <v>483</v>
      </c>
      <c r="I702" t="s">
        <v>484</v>
      </c>
      <c r="J702" s="89">
        <v>2020</v>
      </c>
      <c r="K702" s="102">
        <v>72</v>
      </c>
      <c r="L702" s="103">
        <v>72</v>
      </c>
      <c r="M702">
        <v>116.7</v>
      </c>
      <c r="N702">
        <v>116.7</v>
      </c>
      <c r="O702" s="30">
        <v>0</v>
      </c>
      <c r="P702" t="s">
        <v>439</v>
      </c>
      <c r="Q702">
        <v>2020</v>
      </c>
      <c r="R702" s="117">
        <v>150</v>
      </c>
      <c r="S702" s="118">
        <v>253931</v>
      </c>
      <c r="T702" s="118">
        <f t="shared" si="16"/>
        <v>253.93100000000001</v>
      </c>
    </row>
    <row r="703" spans="1:20" x14ac:dyDescent="0.3">
      <c r="A703">
        <v>104</v>
      </c>
      <c r="B703" t="s">
        <v>540</v>
      </c>
      <c r="C703">
        <v>621857</v>
      </c>
      <c r="D703" t="s">
        <v>221</v>
      </c>
      <c r="E703">
        <v>84</v>
      </c>
      <c r="F703" t="s">
        <v>64</v>
      </c>
      <c r="G703" t="s">
        <v>730</v>
      </c>
      <c r="H703" t="s">
        <v>483</v>
      </c>
      <c r="I703" t="s">
        <v>484</v>
      </c>
      <c r="J703" s="89">
        <v>2018</v>
      </c>
      <c r="K703" s="102">
        <v>97.2</v>
      </c>
      <c r="L703" s="103">
        <v>97.2</v>
      </c>
      <c r="M703">
        <v>0</v>
      </c>
      <c r="N703">
        <v>0</v>
      </c>
      <c r="O703" s="30">
        <v>0</v>
      </c>
      <c r="P703" t="s">
        <v>439</v>
      </c>
      <c r="Q703">
        <v>2020</v>
      </c>
      <c r="R703" s="117">
        <v>160</v>
      </c>
      <c r="S703" s="118">
        <v>215930</v>
      </c>
      <c r="T703" s="118">
        <f t="shared" si="16"/>
        <v>215.93</v>
      </c>
    </row>
    <row r="704" spans="1:20" x14ac:dyDescent="0.3">
      <c r="A704">
        <v>106</v>
      </c>
      <c r="B704" t="s">
        <v>731</v>
      </c>
      <c r="C704">
        <v>620570</v>
      </c>
      <c r="D704" t="s">
        <v>221</v>
      </c>
      <c r="E704">
        <v>84</v>
      </c>
      <c r="F704" t="s">
        <v>64</v>
      </c>
      <c r="G704" t="s">
        <v>73</v>
      </c>
      <c r="H704" t="s">
        <v>483</v>
      </c>
      <c r="I704" t="s">
        <v>484</v>
      </c>
      <c r="J704" s="89">
        <v>2020</v>
      </c>
      <c r="K704" s="102">
        <v>198.1</v>
      </c>
      <c r="L704" s="103">
        <v>198.1</v>
      </c>
      <c r="M704">
        <v>0</v>
      </c>
      <c r="N704">
        <v>0</v>
      </c>
      <c r="O704" s="30">
        <v>0</v>
      </c>
      <c r="P704" t="s">
        <v>439</v>
      </c>
      <c r="Q704">
        <v>2020</v>
      </c>
      <c r="R704" s="117">
        <v>500</v>
      </c>
      <c r="S704" s="118">
        <v>542670</v>
      </c>
      <c r="T704" s="118">
        <f t="shared" si="16"/>
        <v>542.66999999999996</v>
      </c>
    </row>
    <row r="705" spans="1:20" x14ac:dyDescent="0.3">
      <c r="A705">
        <v>107</v>
      </c>
      <c r="B705" t="s">
        <v>542</v>
      </c>
      <c r="C705">
        <v>620345</v>
      </c>
      <c r="D705" t="s">
        <v>221</v>
      </c>
      <c r="E705">
        <v>84</v>
      </c>
      <c r="F705" t="s">
        <v>64</v>
      </c>
      <c r="G705" t="s">
        <v>730</v>
      </c>
      <c r="H705" t="s">
        <v>483</v>
      </c>
      <c r="I705" t="s">
        <v>484</v>
      </c>
      <c r="J705" s="89">
        <v>2017</v>
      </c>
      <c r="K705" s="102">
        <v>445</v>
      </c>
      <c r="L705" s="103">
        <v>445</v>
      </c>
      <c r="M705">
        <v>79.52</v>
      </c>
      <c r="N705">
        <v>71.62</v>
      </c>
      <c r="O705" s="30">
        <v>7.8999999999999915</v>
      </c>
      <c r="P705" t="s">
        <v>439</v>
      </c>
      <c r="Q705">
        <v>2020</v>
      </c>
      <c r="R705" s="117">
        <v>0</v>
      </c>
      <c r="S705" s="118">
        <v>0</v>
      </c>
      <c r="T705" s="118">
        <f t="shared" si="16"/>
        <v>0</v>
      </c>
    </row>
    <row r="706" spans="1:20" x14ac:dyDescent="0.3">
      <c r="A706">
        <v>108</v>
      </c>
      <c r="B706" t="s">
        <v>543</v>
      </c>
      <c r="C706">
        <v>620202</v>
      </c>
      <c r="D706" t="s">
        <v>221</v>
      </c>
      <c r="E706">
        <v>84</v>
      </c>
      <c r="F706" t="s">
        <v>64</v>
      </c>
      <c r="G706" t="s">
        <v>730</v>
      </c>
      <c r="H706" t="s">
        <v>483</v>
      </c>
      <c r="I706" t="s">
        <v>484</v>
      </c>
      <c r="J706" s="89">
        <v>2019</v>
      </c>
      <c r="K706" s="102">
        <v>351</v>
      </c>
      <c r="L706" s="103">
        <v>351</v>
      </c>
      <c r="M706">
        <v>2</v>
      </c>
      <c r="N706">
        <v>1</v>
      </c>
      <c r="O706" s="30">
        <v>1</v>
      </c>
      <c r="P706" t="s">
        <v>439</v>
      </c>
      <c r="Q706">
        <v>2020</v>
      </c>
      <c r="R706" s="117">
        <v>1000</v>
      </c>
      <c r="S706" s="118">
        <v>3582401</v>
      </c>
      <c r="T706" s="118">
        <f t="shared" si="16"/>
        <v>3582.4009999999998</v>
      </c>
    </row>
    <row r="707" spans="1:20" x14ac:dyDescent="0.3">
      <c r="A707">
        <v>109</v>
      </c>
      <c r="B707" t="s">
        <v>732</v>
      </c>
      <c r="C707">
        <v>620152</v>
      </c>
      <c r="D707" t="s">
        <v>221</v>
      </c>
      <c r="E707">
        <v>84</v>
      </c>
      <c r="F707" t="s">
        <v>64</v>
      </c>
      <c r="G707" t="s">
        <v>730</v>
      </c>
      <c r="H707" t="s">
        <v>483</v>
      </c>
      <c r="I707" t="s">
        <v>484</v>
      </c>
      <c r="J707" s="89">
        <v>2020</v>
      </c>
      <c r="K707" s="102">
        <v>260.5</v>
      </c>
      <c r="L707" s="103">
        <v>260.5</v>
      </c>
      <c r="M707">
        <v>0</v>
      </c>
      <c r="N707">
        <v>0</v>
      </c>
      <c r="O707" s="30">
        <v>0</v>
      </c>
      <c r="P707" t="s">
        <v>439</v>
      </c>
      <c r="Q707">
        <v>2020</v>
      </c>
      <c r="R707" s="117">
        <v>0</v>
      </c>
      <c r="S707" s="118">
        <v>0</v>
      </c>
      <c r="T707" s="118">
        <f t="shared" si="16"/>
        <v>0</v>
      </c>
    </row>
    <row r="708" spans="1:20" x14ac:dyDescent="0.3">
      <c r="A708">
        <v>111</v>
      </c>
      <c r="B708" t="s">
        <v>733</v>
      </c>
      <c r="C708">
        <v>618055</v>
      </c>
      <c r="D708" t="s">
        <v>221</v>
      </c>
      <c r="E708">
        <v>84</v>
      </c>
      <c r="F708" t="s">
        <v>64</v>
      </c>
      <c r="G708" t="s">
        <v>79</v>
      </c>
      <c r="H708" t="s">
        <v>483</v>
      </c>
      <c r="I708" t="s">
        <v>484</v>
      </c>
      <c r="J708" s="89">
        <v>2020</v>
      </c>
      <c r="K708" s="102">
        <v>194.04</v>
      </c>
      <c r="L708" s="103">
        <v>194.04</v>
      </c>
      <c r="M708">
        <v>0</v>
      </c>
      <c r="N708">
        <v>0</v>
      </c>
      <c r="O708" s="30">
        <v>0</v>
      </c>
      <c r="P708" t="s">
        <v>439</v>
      </c>
      <c r="Q708">
        <v>2020</v>
      </c>
      <c r="R708" s="117">
        <v>160</v>
      </c>
      <c r="S708" s="118">
        <v>643429</v>
      </c>
      <c r="T708" s="118">
        <f t="shared" si="16"/>
        <v>643.42899999999997</v>
      </c>
    </row>
    <row r="709" spans="1:20" x14ac:dyDescent="0.3">
      <c r="A709">
        <v>113</v>
      </c>
      <c r="B709" t="s">
        <v>734</v>
      </c>
      <c r="C709">
        <v>628740</v>
      </c>
      <c r="D709" t="s">
        <v>221</v>
      </c>
      <c r="E709">
        <v>84</v>
      </c>
      <c r="F709" t="s">
        <v>64</v>
      </c>
      <c r="G709" t="s">
        <v>730</v>
      </c>
      <c r="H709" t="s">
        <v>483</v>
      </c>
      <c r="I709" t="s">
        <v>484</v>
      </c>
      <c r="J709" s="89">
        <v>2020</v>
      </c>
      <c r="K709" s="102">
        <v>119</v>
      </c>
      <c r="L709" s="103">
        <v>119</v>
      </c>
      <c r="M709">
        <v>0</v>
      </c>
      <c r="N709">
        <v>0</v>
      </c>
      <c r="O709" s="30">
        <v>0</v>
      </c>
      <c r="P709" t="s">
        <v>439</v>
      </c>
      <c r="Q709">
        <v>2020</v>
      </c>
      <c r="R709" s="117">
        <v>210</v>
      </c>
      <c r="S709" s="118">
        <v>410700</v>
      </c>
      <c r="T709" s="118">
        <f t="shared" si="16"/>
        <v>410.7</v>
      </c>
    </row>
    <row r="710" spans="1:20" x14ac:dyDescent="0.3">
      <c r="A710">
        <v>115</v>
      </c>
      <c r="B710" t="s">
        <v>736</v>
      </c>
      <c r="C710">
        <v>667080</v>
      </c>
      <c r="D710" t="s">
        <v>71</v>
      </c>
      <c r="E710">
        <v>82</v>
      </c>
      <c r="F710" t="s">
        <v>64</v>
      </c>
      <c r="G710" t="s">
        <v>35</v>
      </c>
      <c r="H710" t="s">
        <v>483</v>
      </c>
      <c r="I710" t="s">
        <v>484</v>
      </c>
      <c r="J710" s="89">
        <v>2020</v>
      </c>
      <c r="K710" s="102">
        <v>66.400000000000006</v>
      </c>
      <c r="L710" s="103">
        <v>66.400000000000006</v>
      </c>
      <c r="M710">
        <v>0</v>
      </c>
      <c r="N710">
        <v>0</v>
      </c>
      <c r="O710" s="30">
        <v>0</v>
      </c>
      <c r="P710" t="s">
        <v>439</v>
      </c>
      <c r="Q710">
        <v>2020</v>
      </c>
      <c r="R710" s="117">
        <v>300</v>
      </c>
      <c r="S710" s="118">
        <v>257238</v>
      </c>
      <c r="T710" s="118">
        <f t="shared" si="16"/>
        <v>257.238</v>
      </c>
    </row>
    <row r="711" spans="1:20" x14ac:dyDescent="0.3">
      <c r="A711">
        <v>116</v>
      </c>
      <c r="B711" t="s">
        <v>737</v>
      </c>
      <c r="C711">
        <v>667050</v>
      </c>
      <c r="D711" t="s">
        <v>71</v>
      </c>
      <c r="E711">
        <v>82</v>
      </c>
      <c r="F711" t="s">
        <v>64</v>
      </c>
      <c r="G711" t="s">
        <v>35</v>
      </c>
      <c r="H711" t="s">
        <v>483</v>
      </c>
      <c r="I711" t="s">
        <v>484</v>
      </c>
      <c r="J711" s="89">
        <v>2020</v>
      </c>
      <c r="K711" s="102">
        <v>16</v>
      </c>
      <c r="L711" s="103">
        <v>16</v>
      </c>
      <c r="M711">
        <v>0</v>
      </c>
      <c r="N711">
        <v>0</v>
      </c>
      <c r="O711" s="30">
        <v>0</v>
      </c>
      <c r="P711" t="s">
        <v>439</v>
      </c>
      <c r="Q711">
        <v>2020</v>
      </c>
      <c r="R711" s="117">
        <v>9</v>
      </c>
      <c r="S711" s="118">
        <v>43178</v>
      </c>
      <c r="T711" s="118">
        <f t="shared" si="16"/>
        <v>43.177999999999997</v>
      </c>
    </row>
    <row r="712" spans="1:20" x14ac:dyDescent="0.3">
      <c r="A712">
        <v>118</v>
      </c>
      <c r="B712" t="s">
        <v>738</v>
      </c>
      <c r="C712">
        <v>850160</v>
      </c>
      <c r="D712" t="s">
        <v>548</v>
      </c>
      <c r="E712">
        <v>87</v>
      </c>
      <c r="F712" t="s">
        <v>33</v>
      </c>
      <c r="G712" t="s">
        <v>79</v>
      </c>
      <c r="H712" t="s">
        <v>483</v>
      </c>
      <c r="I712" t="s">
        <v>484</v>
      </c>
      <c r="J712" s="89">
        <v>2020</v>
      </c>
      <c r="K712" s="102">
        <v>70</v>
      </c>
      <c r="L712" s="103">
        <v>70</v>
      </c>
      <c r="M712">
        <v>85.6</v>
      </c>
      <c r="N712">
        <v>14.5</v>
      </c>
      <c r="O712" s="30">
        <v>71.099999999999994</v>
      </c>
      <c r="P712" t="s">
        <v>439</v>
      </c>
      <c r="Q712">
        <v>2020</v>
      </c>
      <c r="R712" s="117">
        <v>150</v>
      </c>
      <c r="S712" s="118">
        <v>74513</v>
      </c>
      <c r="T712" s="118">
        <f t="shared" si="16"/>
        <v>74.513000000000005</v>
      </c>
    </row>
    <row r="713" spans="1:20" x14ac:dyDescent="0.3">
      <c r="A713">
        <v>119</v>
      </c>
      <c r="B713" t="s">
        <v>547</v>
      </c>
      <c r="C713">
        <v>850100</v>
      </c>
      <c r="D713" t="s">
        <v>548</v>
      </c>
      <c r="E713">
        <v>87</v>
      </c>
      <c r="F713" t="s">
        <v>33</v>
      </c>
      <c r="G713" t="s">
        <v>35</v>
      </c>
      <c r="H713" t="s">
        <v>483</v>
      </c>
      <c r="I713" t="s">
        <v>484</v>
      </c>
      <c r="J713" s="89">
        <v>1996</v>
      </c>
      <c r="K713" s="102">
        <v>99.7</v>
      </c>
      <c r="L713" s="103">
        <v>99.7</v>
      </c>
      <c r="M713">
        <v>164.8</v>
      </c>
      <c r="N713">
        <v>126.46</v>
      </c>
      <c r="O713" s="30">
        <v>38.340000000000018</v>
      </c>
      <c r="P713" t="s">
        <v>439</v>
      </c>
      <c r="Q713">
        <v>2020</v>
      </c>
      <c r="R713" s="117">
        <v>150</v>
      </c>
      <c r="S713" s="118">
        <v>271118</v>
      </c>
      <c r="T713" s="118">
        <f t="shared" si="16"/>
        <v>271.11799999999999</v>
      </c>
    </row>
    <row r="714" spans="1:20" x14ac:dyDescent="0.3">
      <c r="A714">
        <v>120</v>
      </c>
      <c r="B714" t="s">
        <v>739</v>
      </c>
      <c r="C714">
        <v>849560</v>
      </c>
      <c r="D714" t="s">
        <v>548</v>
      </c>
      <c r="E714">
        <v>87</v>
      </c>
      <c r="F714" t="s">
        <v>33</v>
      </c>
      <c r="G714" t="s">
        <v>55</v>
      </c>
      <c r="H714" t="s">
        <v>483</v>
      </c>
      <c r="I714" t="s">
        <v>484</v>
      </c>
      <c r="J714" s="89">
        <v>2020</v>
      </c>
      <c r="K714" s="102">
        <v>300</v>
      </c>
      <c r="L714" s="103">
        <v>300</v>
      </c>
      <c r="M714">
        <v>446.23</v>
      </c>
      <c r="N714">
        <v>393.63</v>
      </c>
      <c r="O714" s="30">
        <v>52.600000000000023</v>
      </c>
      <c r="P714" t="s">
        <v>439</v>
      </c>
      <c r="Q714">
        <v>2020</v>
      </c>
      <c r="R714" s="117">
        <v>400</v>
      </c>
      <c r="S714" s="118">
        <v>834550</v>
      </c>
      <c r="T714" s="118">
        <f t="shared" si="16"/>
        <v>834.55</v>
      </c>
    </row>
    <row r="715" spans="1:20" x14ac:dyDescent="0.3">
      <c r="A715">
        <v>121</v>
      </c>
      <c r="B715" t="s">
        <v>740</v>
      </c>
      <c r="C715">
        <v>848330</v>
      </c>
      <c r="D715" t="s">
        <v>548</v>
      </c>
      <c r="E715">
        <v>87</v>
      </c>
      <c r="F715" t="s">
        <v>33</v>
      </c>
      <c r="G715" t="s">
        <v>73</v>
      </c>
      <c r="H715" t="s">
        <v>483</v>
      </c>
      <c r="I715" t="s">
        <v>484</v>
      </c>
      <c r="J715" s="89">
        <v>2020</v>
      </c>
      <c r="K715" s="102">
        <v>27</v>
      </c>
      <c r="L715" s="103">
        <v>27</v>
      </c>
      <c r="M715">
        <v>0</v>
      </c>
      <c r="N715">
        <v>0</v>
      </c>
      <c r="O715" s="30">
        <v>0</v>
      </c>
      <c r="P715" t="s">
        <v>439</v>
      </c>
      <c r="Q715">
        <v>2020</v>
      </c>
      <c r="R715" s="117">
        <v>160</v>
      </c>
      <c r="S715" s="118">
        <v>82545</v>
      </c>
      <c r="T715" s="118">
        <f t="shared" si="16"/>
        <v>82.545000000000002</v>
      </c>
    </row>
    <row r="716" spans="1:20" x14ac:dyDescent="0.3">
      <c r="A716">
        <v>122</v>
      </c>
      <c r="B716" t="s">
        <v>549</v>
      </c>
      <c r="C716">
        <v>846478</v>
      </c>
      <c r="D716" t="s">
        <v>548</v>
      </c>
      <c r="E716">
        <v>87</v>
      </c>
      <c r="F716" t="s">
        <v>33</v>
      </c>
      <c r="G716" t="s">
        <v>66</v>
      </c>
      <c r="H716" t="s">
        <v>483</v>
      </c>
      <c r="I716" t="s">
        <v>484</v>
      </c>
      <c r="J716" s="89">
        <v>2018</v>
      </c>
      <c r="K716" s="102">
        <v>199.7</v>
      </c>
      <c r="L716" s="103">
        <v>199.7</v>
      </c>
      <c r="M716">
        <v>0</v>
      </c>
      <c r="N716">
        <v>0</v>
      </c>
      <c r="O716" s="30">
        <v>0</v>
      </c>
      <c r="P716" t="s">
        <v>439</v>
      </c>
      <c r="Q716">
        <v>2020</v>
      </c>
      <c r="R716" s="117">
        <v>175</v>
      </c>
      <c r="S716" s="118">
        <v>970071</v>
      </c>
      <c r="T716" s="118">
        <f t="shared" si="16"/>
        <v>970.07100000000003</v>
      </c>
    </row>
    <row r="717" spans="1:20" x14ac:dyDescent="0.3">
      <c r="A717">
        <v>123</v>
      </c>
      <c r="B717" t="s">
        <v>550</v>
      </c>
      <c r="C717">
        <v>846565</v>
      </c>
      <c r="D717" t="s">
        <v>548</v>
      </c>
      <c r="E717">
        <v>87</v>
      </c>
      <c r="F717" t="s">
        <v>33</v>
      </c>
      <c r="G717" t="s">
        <v>35</v>
      </c>
      <c r="H717" t="s">
        <v>483</v>
      </c>
      <c r="I717" t="s">
        <v>484</v>
      </c>
      <c r="J717" s="89">
        <v>2018</v>
      </c>
      <c r="K717" s="102">
        <v>40</v>
      </c>
      <c r="L717" s="103">
        <v>40</v>
      </c>
      <c r="M717">
        <v>49.5</v>
      </c>
      <c r="N717">
        <v>40.1</v>
      </c>
      <c r="O717" s="30">
        <v>9.3999999999999986</v>
      </c>
      <c r="P717" t="s">
        <v>439</v>
      </c>
      <c r="Q717">
        <v>2020</v>
      </c>
      <c r="R717" s="117">
        <v>60</v>
      </c>
      <c r="S717" s="118">
        <v>7408</v>
      </c>
      <c r="T717" s="118">
        <f t="shared" si="16"/>
        <v>7.4080000000000004</v>
      </c>
    </row>
    <row r="718" spans="1:20" x14ac:dyDescent="0.3">
      <c r="A718">
        <v>124</v>
      </c>
      <c r="B718" t="s">
        <v>551</v>
      </c>
      <c r="C718">
        <v>852180</v>
      </c>
      <c r="D718" t="s">
        <v>548</v>
      </c>
      <c r="E718">
        <v>87</v>
      </c>
      <c r="F718" t="s">
        <v>33</v>
      </c>
      <c r="G718" t="s">
        <v>35</v>
      </c>
      <c r="H718" t="s">
        <v>483</v>
      </c>
      <c r="I718" t="s">
        <v>484</v>
      </c>
      <c r="J718" s="89">
        <v>2019</v>
      </c>
      <c r="K718" s="102">
        <v>12</v>
      </c>
      <c r="L718" s="103">
        <v>12</v>
      </c>
      <c r="M718">
        <v>12.34</v>
      </c>
      <c r="N718">
        <v>3.44</v>
      </c>
      <c r="O718" s="30">
        <v>8.9</v>
      </c>
      <c r="P718" t="s">
        <v>439</v>
      </c>
      <c r="Q718">
        <v>2020</v>
      </c>
      <c r="R718" s="117">
        <v>63</v>
      </c>
      <c r="S718" s="118">
        <v>10795</v>
      </c>
      <c r="T718" s="118">
        <f t="shared" si="16"/>
        <v>10.795</v>
      </c>
    </row>
    <row r="719" spans="1:20" x14ac:dyDescent="0.3">
      <c r="A719">
        <v>125</v>
      </c>
      <c r="B719" t="s">
        <v>552</v>
      </c>
      <c r="C719">
        <v>850235</v>
      </c>
      <c r="D719" t="s">
        <v>548</v>
      </c>
      <c r="E719">
        <v>87</v>
      </c>
      <c r="F719" t="s">
        <v>33</v>
      </c>
      <c r="G719" t="s">
        <v>35</v>
      </c>
      <c r="H719" t="s">
        <v>483</v>
      </c>
      <c r="I719" t="s">
        <v>484</v>
      </c>
      <c r="J719" s="89">
        <v>2019</v>
      </c>
      <c r="K719" s="102">
        <v>12</v>
      </c>
      <c r="L719" s="103">
        <v>12</v>
      </c>
      <c r="M719">
        <v>11.5</v>
      </c>
      <c r="N719">
        <v>10.4</v>
      </c>
      <c r="O719" s="30">
        <v>1.0999999999999996</v>
      </c>
      <c r="P719" t="s">
        <v>439</v>
      </c>
      <c r="Q719">
        <v>2020</v>
      </c>
      <c r="R719" s="117">
        <v>0</v>
      </c>
      <c r="S719" s="118">
        <v>0</v>
      </c>
      <c r="T719" s="118">
        <f t="shared" si="16"/>
        <v>0</v>
      </c>
    </row>
    <row r="720" spans="1:20" x14ac:dyDescent="0.3">
      <c r="A720">
        <v>126</v>
      </c>
      <c r="B720" t="s">
        <v>741</v>
      </c>
      <c r="C720">
        <v>852239</v>
      </c>
      <c r="D720" t="s">
        <v>548</v>
      </c>
      <c r="E720">
        <v>87</v>
      </c>
      <c r="F720" t="s">
        <v>33</v>
      </c>
      <c r="G720" t="s">
        <v>35</v>
      </c>
      <c r="H720" t="s">
        <v>483</v>
      </c>
      <c r="I720" t="s">
        <v>484</v>
      </c>
      <c r="J720" s="89">
        <v>2020</v>
      </c>
      <c r="K720" s="102">
        <v>49.49</v>
      </c>
      <c r="L720" s="103">
        <v>49.49</v>
      </c>
      <c r="M720">
        <v>72.254000000000005</v>
      </c>
      <c r="N720">
        <v>52.774999999999999</v>
      </c>
      <c r="O720" s="30">
        <v>19.479000000000006</v>
      </c>
      <c r="P720" t="s">
        <v>439</v>
      </c>
      <c r="Q720">
        <v>2020</v>
      </c>
      <c r="R720" s="117">
        <v>60</v>
      </c>
      <c r="S720" s="118">
        <v>102601</v>
      </c>
      <c r="T720" s="118">
        <f t="shared" si="16"/>
        <v>102.601</v>
      </c>
    </row>
    <row r="721" spans="1:20" x14ac:dyDescent="0.3">
      <c r="A721">
        <v>127</v>
      </c>
      <c r="B721" t="s">
        <v>553</v>
      </c>
      <c r="C721">
        <v>852006</v>
      </c>
      <c r="D721" t="s">
        <v>548</v>
      </c>
      <c r="E721">
        <v>87</v>
      </c>
      <c r="F721" t="s">
        <v>33</v>
      </c>
      <c r="G721" t="s">
        <v>73</v>
      </c>
      <c r="H721" t="s">
        <v>483</v>
      </c>
      <c r="I721" t="s">
        <v>484</v>
      </c>
      <c r="J721" s="89">
        <v>2020</v>
      </c>
      <c r="K721" s="102">
        <v>182</v>
      </c>
      <c r="L721" s="103">
        <v>182</v>
      </c>
      <c r="M721">
        <v>155.74</v>
      </c>
      <c r="N721">
        <v>143.4</v>
      </c>
      <c r="O721" s="30">
        <v>12.340000000000003</v>
      </c>
      <c r="P721" t="s">
        <v>439</v>
      </c>
      <c r="Q721">
        <v>2020</v>
      </c>
      <c r="R721" s="117">
        <v>400</v>
      </c>
      <c r="S721" s="118">
        <v>759992</v>
      </c>
      <c r="T721" s="118">
        <f t="shared" si="16"/>
        <v>759.99199999999996</v>
      </c>
    </row>
    <row r="722" spans="1:20" x14ac:dyDescent="0.3">
      <c r="A722">
        <v>128</v>
      </c>
      <c r="B722" t="s">
        <v>553</v>
      </c>
      <c r="C722">
        <v>852006</v>
      </c>
      <c r="D722" t="s">
        <v>548</v>
      </c>
      <c r="E722">
        <v>87</v>
      </c>
      <c r="F722" t="s">
        <v>33</v>
      </c>
      <c r="G722" t="s">
        <v>73</v>
      </c>
      <c r="H722" t="s">
        <v>483</v>
      </c>
      <c r="I722" t="s">
        <v>484</v>
      </c>
      <c r="J722" s="89">
        <v>2017</v>
      </c>
      <c r="K722" s="102">
        <v>200</v>
      </c>
      <c r="L722" s="103">
        <v>200</v>
      </c>
      <c r="M722">
        <v>0</v>
      </c>
      <c r="N722">
        <v>0</v>
      </c>
      <c r="O722" s="30">
        <v>0</v>
      </c>
      <c r="P722" t="s">
        <v>439</v>
      </c>
      <c r="Q722">
        <v>2020</v>
      </c>
      <c r="R722" s="117">
        <v>0</v>
      </c>
      <c r="S722" s="118">
        <v>0</v>
      </c>
      <c r="T722" s="118">
        <f t="shared" si="16"/>
        <v>0</v>
      </c>
    </row>
    <row r="723" spans="1:20" x14ac:dyDescent="0.3">
      <c r="A723">
        <v>130</v>
      </c>
      <c r="B723" t="s">
        <v>555</v>
      </c>
      <c r="C723">
        <v>847720</v>
      </c>
      <c r="D723" t="s">
        <v>548</v>
      </c>
      <c r="E723">
        <v>87</v>
      </c>
      <c r="F723" t="s">
        <v>33</v>
      </c>
      <c r="G723" t="s">
        <v>79</v>
      </c>
      <c r="H723" t="s">
        <v>483</v>
      </c>
      <c r="I723" t="s">
        <v>484</v>
      </c>
      <c r="J723" s="89">
        <v>2016</v>
      </c>
      <c r="K723" s="102">
        <v>99.77</v>
      </c>
      <c r="L723" s="103">
        <v>99.77</v>
      </c>
      <c r="M723">
        <v>0</v>
      </c>
      <c r="N723">
        <v>0</v>
      </c>
      <c r="O723" s="30">
        <v>0</v>
      </c>
      <c r="P723" t="s">
        <v>439</v>
      </c>
      <c r="Q723">
        <v>2020</v>
      </c>
      <c r="R723" s="117">
        <v>225</v>
      </c>
      <c r="S723" s="118">
        <v>164234</v>
      </c>
      <c r="T723" s="118">
        <f t="shared" si="16"/>
        <v>164.23400000000001</v>
      </c>
    </row>
    <row r="724" spans="1:20" x14ac:dyDescent="0.3">
      <c r="A724">
        <v>131</v>
      </c>
      <c r="B724" t="s">
        <v>556</v>
      </c>
      <c r="C724">
        <v>847680</v>
      </c>
      <c r="D724" t="s">
        <v>548</v>
      </c>
      <c r="E724">
        <v>87</v>
      </c>
      <c r="F724" t="s">
        <v>33</v>
      </c>
      <c r="G724" t="s">
        <v>79</v>
      </c>
      <c r="H724" t="s">
        <v>483</v>
      </c>
      <c r="I724" t="s">
        <v>484</v>
      </c>
      <c r="J724" s="89">
        <v>2019</v>
      </c>
      <c r="K724" s="102">
        <v>159.9</v>
      </c>
      <c r="L724" s="103">
        <v>159.9</v>
      </c>
      <c r="M724">
        <v>0</v>
      </c>
      <c r="N724">
        <v>0</v>
      </c>
      <c r="O724" s="30">
        <v>0</v>
      </c>
      <c r="P724" t="s">
        <v>439</v>
      </c>
      <c r="Q724">
        <v>2020</v>
      </c>
      <c r="R724" s="117">
        <v>300</v>
      </c>
      <c r="S724" s="118">
        <v>384410</v>
      </c>
      <c r="T724" s="118">
        <f t="shared" si="16"/>
        <v>384.41</v>
      </c>
    </row>
    <row r="725" spans="1:20" x14ac:dyDescent="0.3">
      <c r="A725">
        <v>132</v>
      </c>
      <c r="B725" t="s">
        <v>557</v>
      </c>
      <c r="C725">
        <v>847660</v>
      </c>
      <c r="D725" t="s">
        <v>548</v>
      </c>
      <c r="E725">
        <v>87</v>
      </c>
      <c r="F725" t="s">
        <v>33</v>
      </c>
      <c r="G725" t="s">
        <v>79</v>
      </c>
      <c r="H725" t="s">
        <v>483</v>
      </c>
      <c r="I725" t="s">
        <v>484</v>
      </c>
      <c r="J725" s="89">
        <v>2018</v>
      </c>
      <c r="K725" s="102">
        <v>159.9</v>
      </c>
      <c r="L725" s="103">
        <v>159.9</v>
      </c>
      <c r="M725">
        <v>0</v>
      </c>
      <c r="N725">
        <v>0</v>
      </c>
      <c r="O725" s="30">
        <v>0</v>
      </c>
      <c r="P725" t="s">
        <v>439</v>
      </c>
      <c r="Q725">
        <v>2020</v>
      </c>
      <c r="R725" s="117">
        <v>450</v>
      </c>
      <c r="S725" s="118">
        <v>401905</v>
      </c>
      <c r="T725" s="118">
        <f t="shared" si="16"/>
        <v>401.90499999999997</v>
      </c>
    </row>
    <row r="726" spans="1:20" x14ac:dyDescent="0.3">
      <c r="A726">
        <v>133</v>
      </c>
      <c r="B726" t="s">
        <v>742</v>
      </c>
      <c r="C726">
        <v>844840</v>
      </c>
      <c r="D726" t="s">
        <v>548</v>
      </c>
      <c r="E726">
        <v>87</v>
      </c>
      <c r="F726" t="s">
        <v>33</v>
      </c>
      <c r="G726" t="s">
        <v>446</v>
      </c>
      <c r="H726" t="s">
        <v>483</v>
      </c>
      <c r="I726" t="s">
        <v>484</v>
      </c>
      <c r="J726" s="89">
        <v>2020</v>
      </c>
      <c r="K726" s="102">
        <v>15</v>
      </c>
      <c r="L726" s="103">
        <v>15</v>
      </c>
      <c r="M726">
        <v>0</v>
      </c>
      <c r="N726">
        <v>0</v>
      </c>
      <c r="O726" s="30">
        <v>0</v>
      </c>
      <c r="P726" t="s">
        <v>439</v>
      </c>
      <c r="Q726">
        <v>2020</v>
      </c>
      <c r="R726" s="117">
        <v>35</v>
      </c>
      <c r="S726" s="118">
        <v>28228</v>
      </c>
      <c r="T726" s="118">
        <f t="shared" si="16"/>
        <v>28.228000000000002</v>
      </c>
    </row>
    <row r="727" spans="1:20" x14ac:dyDescent="0.3">
      <c r="A727">
        <v>134</v>
      </c>
      <c r="B727" t="s">
        <v>558</v>
      </c>
      <c r="C727">
        <v>844850</v>
      </c>
      <c r="D727" t="s">
        <v>548</v>
      </c>
      <c r="E727">
        <v>87</v>
      </c>
      <c r="F727" t="s">
        <v>33</v>
      </c>
      <c r="G727" t="s">
        <v>446</v>
      </c>
      <c r="H727" t="s">
        <v>483</v>
      </c>
      <c r="I727" t="s">
        <v>484</v>
      </c>
      <c r="J727" s="89">
        <v>2018</v>
      </c>
      <c r="K727" s="99">
        <v>45</v>
      </c>
      <c r="L727" s="97">
        <v>45</v>
      </c>
      <c r="M727">
        <v>41.4</v>
      </c>
      <c r="N727">
        <v>37.31</v>
      </c>
      <c r="O727" s="30">
        <v>4.0899999999999963</v>
      </c>
      <c r="P727" t="s">
        <v>439</v>
      </c>
      <c r="Q727">
        <v>2020</v>
      </c>
      <c r="R727" s="117">
        <v>225</v>
      </c>
      <c r="S727" s="118">
        <v>119982</v>
      </c>
      <c r="T727" s="118">
        <f t="shared" si="16"/>
        <v>119.982</v>
      </c>
    </row>
    <row r="728" spans="1:20" x14ac:dyDescent="0.3">
      <c r="A728">
        <v>135</v>
      </c>
      <c r="B728" t="s">
        <v>743</v>
      </c>
      <c r="C728">
        <v>842360</v>
      </c>
      <c r="D728" t="s">
        <v>548</v>
      </c>
      <c r="E728">
        <v>87</v>
      </c>
      <c r="F728" t="s">
        <v>33</v>
      </c>
      <c r="G728" t="s">
        <v>66</v>
      </c>
      <c r="H728" t="s">
        <v>483</v>
      </c>
      <c r="I728" t="s">
        <v>484</v>
      </c>
      <c r="J728" s="89">
        <v>2020</v>
      </c>
      <c r="K728" s="99">
        <v>99.66</v>
      </c>
      <c r="L728" s="97">
        <v>99.66</v>
      </c>
      <c r="M728">
        <v>0</v>
      </c>
      <c r="N728">
        <v>0</v>
      </c>
      <c r="O728" s="30">
        <v>0</v>
      </c>
      <c r="P728" t="s">
        <v>439</v>
      </c>
      <c r="Q728">
        <v>2020</v>
      </c>
      <c r="R728" s="117">
        <v>250</v>
      </c>
      <c r="S728" s="118">
        <v>188906</v>
      </c>
      <c r="T728" s="118">
        <f t="shared" si="16"/>
        <v>188.90600000000001</v>
      </c>
    </row>
    <row r="729" spans="1:20" x14ac:dyDescent="0.3">
      <c r="A729">
        <v>136</v>
      </c>
      <c r="B729" t="s">
        <v>744</v>
      </c>
      <c r="C729">
        <v>842730</v>
      </c>
      <c r="D729" t="s">
        <v>548</v>
      </c>
      <c r="E729">
        <v>87</v>
      </c>
      <c r="F729" t="s">
        <v>33</v>
      </c>
      <c r="G729" t="s">
        <v>66</v>
      </c>
      <c r="H729" t="s">
        <v>483</v>
      </c>
      <c r="I729" t="s">
        <v>484</v>
      </c>
      <c r="J729" s="89">
        <v>2020</v>
      </c>
      <c r="K729" s="99">
        <v>184</v>
      </c>
      <c r="L729" s="97">
        <v>184</v>
      </c>
      <c r="M729">
        <v>0</v>
      </c>
      <c r="N729">
        <v>0</v>
      </c>
      <c r="O729" s="30">
        <v>0</v>
      </c>
      <c r="P729" t="s">
        <v>439</v>
      </c>
      <c r="Q729">
        <v>2020</v>
      </c>
      <c r="R729" s="117">
        <v>200</v>
      </c>
      <c r="S729" s="118">
        <v>392283</v>
      </c>
      <c r="T729" s="118">
        <f t="shared" si="16"/>
        <v>392.28300000000002</v>
      </c>
    </row>
    <row r="730" spans="1:20" x14ac:dyDescent="0.3">
      <c r="A730">
        <v>137</v>
      </c>
      <c r="B730" t="s">
        <v>745</v>
      </c>
      <c r="C730">
        <v>844890</v>
      </c>
      <c r="D730" t="s">
        <v>548</v>
      </c>
      <c r="E730">
        <v>87</v>
      </c>
      <c r="F730" t="s">
        <v>33</v>
      </c>
      <c r="G730" t="s">
        <v>42</v>
      </c>
      <c r="H730" t="s">
        <v>483</v>
      </c>
      <c r="I730" t="s">
        <v>484</v>
      </c>
      <c r="J730" s="89">
        <v>2020</v>
      </c>
      <c r="K730" s="99">
        <v>39.33</v>
      </c>
      <c r="L730" s="97">
        <v>39.33</v>
      </c>
      <c r="M730">
        <v>0</v>
      </c>
      <c r="N730">
        <v>0</v>
      </c>
      <c r="O730" s="30">
        <v>0</v>
      </c>
      <c r="P730" t="s">
        <v>439</v>
      </c>
      <c r="Q730">
        <v>2020</v>
      </c>
      <c r="R730" s="117">
        <v>70</v>
      </c>
      <c r="S730" s="118">
        <v>199610</v>
      </c>
      <c r="T730" s="118">
        <f t="shared" si="16"/>
        <v>199.61</v>
      </c>
    </row>
    <row r="731" spans="1:20" x14ac:dyDescent="0.3">
      <c r="A731">
        <v>138</v>
      </c>
      <c r="B731" t="s">
        <v>559</v>
      </c>
      <c r="C731">
        <v>844540</v>
      </c>
      <c r="D731" t="s">
        <v>548</v>
      </c>
      <c r="E731">
        <v>87</v>
      </c>
      <c r="F731" t="s">
        <v>33</v>
      </c>
      <c r="G731" t="s">
        <v>73</v>
      </c>
      <c r="H731" t="s">
        <v>483</v>
      </c>
      <c r="I731" t="s">
        <v>484</v>
      </c>
      <c r="J731" s="89">
        <v>2014</v>
      </c>
      <c r="K731" s="99">
        <v>87.1</v>
      </c>
      <c r="L731" s="97">
        <v>87.1</v>
      </c>
      <c r="M731">
        <v>72.87</v>
      </c>
      <c r="N731">
        <v>41.11</v>
      </c>
      <c r="O731" s="30">
        <v>31.760000000000005</v>
      </c>
      <c r="P731" t="s">
        <v>439</v>
      </c>
      <c r="Q731">
        <v>2020</v>
      </c>
      <c r="R731" s="117">
        <v>150</v>
      </c>
      <c r="S731" s="118">
        <v>42645</v>
      </c>
      <c r="T731" s="118">
        <f t="shared" si="16"/>
        <v>42.645000000000003</v>
      </c>
    </row>
    <row r="732" spans="1:20" x14ac:dyDescent="0.3">
      <c r="A732">
        <v>140</v>
      </c>
      <c r="B732" t="s">
        <v>746</v>
      </c>
      <c r="C732">
        <v>861170</v>
      </c>
      <c r="D732" t="s">
        <v>562</v>
      </c>
      <c r="E732">
        <v>91</v>
      </c>
      <c r="F732" t="s">
        <v>33</v>
      </c>
      <c r="G732" t="s">
        <v>35</v>
      </c>
      <c r="H732" t="s">
        <v>483</v>
      </c>
      <c r="I732" t="s">
        <v>484</v>
      </c>
      <c r="J732" s="89">
        <v>2020</v>
      </c>
      <c r="K732" s="99">
        <v>12</v>
      </c>
      <c r="L732" s="97">
        <v>12</v>
      </c>
      <c r="M732">
        <v>24.58</v>
      </c>
      <c r="N732">
        <v>22.86</v>
      </c>
      <c r="O732" s="30">
        <v>1.7199999999999989</v>
      </c>
      <c r="P732" t="s">
        <v>439</v>
      </c>
      <c r="Q732">
        <v>2020</v>
      </c>
      <c r="R732" s="117">
        <v>150</v>
      </c>
      <c r="S732" s="118">
        <v>125095</v>
      </c>
      <c r="T732" s="118">
        <f t="shared" si="16"/>
        <v>125.095</v>
      </c>
    </row>
    <row r="733" spans="1:20" x14ac:dyDescent="0.3">
      <c r="A733">
        <v>141</v>
      </c>
      <c r="B733" t="s">
        <v>747</v>
      </c>
      <c r="C733">
        <v>862760</v>
      </c>
      <c r="D733" t="s">
        <v>562</v>
      </c>
      <c r="E733">
        <v>91</v>
      </c>
      <c r="F733" t="s">
        <v>33</v>
      </c>
      <c r="G733" t="s">
        <v>73</v>
      </c>
      <c r="H733" t="s">
        <v>483</v>
      </c>
      <c r="I733" t="s">
        <v>484</v>
      </c>
      <c r="J733" s="89">
        <v>2020</v>
      </c>
      <c r="K733" s="99">
        <v>27.28</v>
      </c>
      <c r="L733" s="97">
        <v>27.28</v>
      </c>
      <c r="M733">
        <v>53.75</v>
      </c>
      <c r="N733">
        <v>18.54</v>
      </c>
      <c r="O733" s="30">
        <v>35.21</v>
      </c>
      <c r="P733" t="s">
        <v>439</v>
      </c>
      <c r="Q733">
        <v>2020</v>
      </c>
      <c r="R733" s="117">
        <v>50</v>
      </c>
      <c r="S733" s="118">
        <v>22291</v>
      </c>
      <c r="T733" s="118">
        <f t="shared" si="16"/>
        <v>22.291</v>
      </c>
    </row>
    <row r="734" spans="1:20" x14ac:dyDescent="0.3">
      <c r="A734">
        <v>143</v>
      </c>
      <c r="B734" t="s">
        <v>561</v>
      </c>
      <c r="C734">
        <v>868250</v>
      </c>
      <c r="D734" t="s">
        <v>562</v>
      </c>
      <c r="E734">
        <v>91</v>
      </c>
      <c r="F734" t="s">
        <v>33</v>
      </c>
      <c r="G734" t="s">
        <v>55</v>
      </c>
      <c r="H734" t="s">
        <v>483</v>
      </c>
      <c r="I734" t="s">
        <v>484</v>
      </c>
      <c r="J734" s="89">
        <v>2019</v>
      </c>
      <c r="K734" s="99">
        <v>156.78</v>
      </c>
      <c r="L734" s="97">
        <v>156.78</v>
      </c>
      <c r="M734">
        <v>0</v>
      </c>
      <c r="N734">
        <v>0</v>
      </c>
      <c r="O734" s="30">
        <v>0</v>
      </c>
      <c r="P734" t="s">
        <v>439</v>
      </c>
      <c r="Q734">
        <v>2020</v>
      </c>
      <c r="R734" s="117">
        <v>400</v>
      </c>
      <c r="S734" s="118">
        <v>305510</v>
      </c>
      <c r="T734" s="118">
        <f t="shared" si="16"/>
        <v>305.51</v>
      </c>
    </row>
    <row r="735" spans="1:20" x14ac:dyDescent="0.3">
      <c r="A735">
        <v>144</v>
      </c>
      <c r="B735" t="s">
        <v>563</v>
      </c>
      <c r="C735">
        <v>869030</v>
      </c>
      <c r="D735" t="s">
        <v>562</v>
      </c>
      <c r="E735">
        <v>91</v>
      </c>
      <c r="F735" t="s">
        <v>33</v>
      </c>
      <c r="G735" t="s">
        <v>73</v>
      </c>
      <c r="H735" t="s">
        <v>483</v>
      </c>
      <c r="I735" t="s">
        <v>484</v>
      </c>
      <c r="J735" s="89">
        <v>2017</v>
      </c>
      <c r="K735" s="99">
        <v>417.36</v>
      </c>
      <c r="L735" s="97">
        <v>417.36</v>
      </c>
      <c r="M735">
        <v>0</v>
      </c>
      <c r="N735">
        <v>0</v>
      </c>
      <c r="O735" s="30">
        <v>0</v>
      </c>
      <c r="P735" t="s">
        <v>439</v>
      </c>
      <c r="Q735">
        <v>2020</v>
      </c>
      <c r="R735" s="117">
        <v>550</v>
      </c>
      <c r="S735" s="118">
        <v>1674419</v>
      </c>
      <c r="T735" s="118">
        <f t="shared" si="16"/>
        <v>1674.4190000000001</v>
      </c>
    </row>
    <row r="736" spans="1:20" x14ac:dyDescent="0.3">
      <c r="A736">
        <v>145</v>
      </c>
      <c r="B736" t="s">
        <v>564</v>
      </c>
      <c r="C736">
        <v>869040</v>
      </c>
      <c r="D736" t="s">
        <v>562</v>
      </c>
      <c r="E736">
        <v>91</v>
      </c>
      <c r="F736" t="s">
        <v>33</v>
      </c>
      <c r="G736" t="s">
        <v>55</v>
      </c>
      <c r="H736" t="s">
        <v>483</v>
      </c>
      <c r="I736" t="s">
        <v>484</v>
      </c>
      <c r="J736" s="89">
        <v>2015</v>
      </c>
      <c r="K736" s="99">
        <v>92.22</v>
      </c>
      <c r="L736" s="97">
        <v>92.23</v>
      </c>
      <c r="M736">
        <v>135.76499999999999</v>
      </c>
      <c r="N736">
        <v>135.76499999999999</v>
      </c>
      <c r="O736" s="30">
        <v>0</v>
      </c>
      <c r="P736" t="s">
        <v>439</v>
      </c>
      <c r="Q736">
        <v>2020</v>
      </c>
      <c r="R736" s="117">
        <v>0</v>
      </c>
      <c r="S736" s="118">
        <v>0</v>
      </c>
      <c r="T736" s="118">
        <f t="shared" si="16"/>
        <v>0</v>
      </c>
    </row>
    <row r="737" spans="1:20" x14ac:dyDescent="0.3">
      <c r="A737">
        <v>146</v>
      </c>
      <c r="B737" t="s">
        <v>564</v>
      </c>
      <c r="C737">
        <v>869040</v>
      </c>
      <c r="D737" t="s">
        <v>562</v>
      </c>
      <c r="E737">
        <v>91</v>
      </c>
      <c r="F737" t="s">
        <v>33</v>
      </c>
      <c r="G737" t="s">
        <v>55</v>
      </c>
      <c r="H737" t="s">
        <v>483</v>
      </c>
      <c r="I737" t="s">
        <v>484</v>
      </c>
      <c r="J737" s="89">
        <v>2019</v>
      </c>
      <c r="K737" s="99">
        <v>101.08</v>
      </c>
      <c r="L737" s="97">
        <v>101.08</v>
      </c>
      <c r="M737">
        <v>0</v>
      </c>
      <c r="N737">
        <v>0</v>
      </c>
      <c r="O737" s="30">
        <v>0</v>
      </c>
      <c r="P737" t="s">
        <v>439</v>
      </c>
      <c r="Q737">
        <v>2020</v>
      </c>
      <c r="R737" s="117">
        <v>350</v>
      </c>
      <c r="S737" s="118">
        <v>951464</v>
      </c>
      <c r="T737" s="118">
        <f t="shared" si="16"/>
        <v>951.46400000000006</v>
      </c>
    </row>
    <row r="738" spans="1:20" x14ac:dyDescent="0.3">
      <c r="A738">
        <v>147</v>
      </c>
      <c r="B738" t="s">
        <v>565</v>
      </c>
      <c r="C738">
        <v>869290</v>
      </c>
      <c r="D738" t="s">
        <v>562</v>
      </c>
      <c r="E738">
        <v>91</v>
      </c>
      <c r="F738" t="s">
        <v>33</v>
      </c>
      <c r="G738" t="s">
        <v>730</v>
      </c>
      <c r="H738" t="s">
        <v>483</v>
      </c>
      <c r="I738" t="s">
        <v>484</v>
      </c>
      <c r="J738" s="89">
        <v>2016</v>
      </c>
      <c r="K738" s="99">
        <v>75.599999999999994</v>
      </c>
      <c r="L738" s="97">
        <v>75.599999999999994</v>
      </c>
      <c r="M738">
        <v>0</v>
      </c>
      <c r="N738">
        <v>0</v>
      </c>
      <c r="O738" s="30">
        <v>0</v>
      </c>
      <c r="P738" t="s">
        <v>439</v>
      </c>
      <c r="Q738">
        <v>2020</v>
      </c>
      <c r="R738" s="117">
        <v>0</v>
      </c>
      <c r="S738" s="118">
        <v>0</v>
      </c>
      <c r="T738" s="118">
        <f t="shared" si="16"/>
        <v>0</v>
      </c>
    </row>
    <row r="739" spans="1:20" x14ac:dyDescent="0.3">
      <c r="A739">
        <v>148</v>
      </c>
      <c r="B739" t="s">
        <v>749</v>
      </c>
      <c r="C739">
        <v>869290</v>
      </c>
      <c r="D739" t="s">
        <v>562</v>
      </c>
      <c r="E739">
        <v>91</v>
      </c>
      <c r="F739" t="s">
        <v>33</v>
      </c>
      <c r="G739" t="s">
        <v>730</v>
      </c>
      <c r="H739" t="s">
        <v>483</v>
      </c>
      <c r="I739" t="s">
        <v>484</v>
      </c>
      <c r="J739" s="89">
        <v>2020</v>
      </c>
      <c r="K739" s="99">
        <v>157.94999999999999</v>
      </c>
      <c r="L739" s="97">
        <v>157.94999999999999</v>
      </c>
      <c r="M739">
        <v>0</v>
      </c>
      <c r="N739">
        <v>0</v>
      </c>
      <c r="O739" s="30">
        <v>0</v>
      </c>
      <c r="P739" t="s">
        <v>439</v>
      </c>
      <c r="Q739">
        <v>2020</v>
      </c>
      <c r="R739" s="117">
        <v>85</v>
      </c>
      <c r="S739" s="118">
        <v>178301</v>
      </c>
      <c r="T739" s="118">
        <f t="shared" si="16"/>
        <v>178.30099999999999</v>
      </c>
    </row>
    <row r="740" spans="1:20" x14ac:dyDescent="0.3">
      <c r="A740">
        <v>149</v>
      </c>
      <c r="B740" t="s">
        <v>82</v>
      </c>
      <c r="C740">
        <v>805070</v>
      </c>
      <c r="D740" t="s">
        <v>562</v>
      </c>
      <c r="E740">
        <v>91</v>
      </c>
      <c r="F740" t="s">
        <v>33</v>
      </c>
      <c r="G740" t="s">
        <v>59</v>
      </c>
      <c r="H740" t="s">
        <v>483</v>
      </c>
      <c r="I740" t="s">
        <v>484</v>
      </c>
      <c r="J740" s="89">
        <v>2019</v>
      </c>
      <c r="K740" s="99">
        <v>25.175000000000001</v>
      </c>
      <c r="L740" s="97">
        <v>25.175000000000001</v>
      </c>
      <c r="M740">
        <v>36.619999999999997</v>
      </c>
      <c r="N740">
        <v>18.760000000000002</v>
      </c>
      <c r="O740" s="30">
        <v>17.859999999999996</v>
      </c>
      <c r="P740" t="s">
        <v>439</v>
      </c>
      <c r="Q740">
        <v>2020</v>
      </c>
      <c r="R740" s="117">
        <v>0</v>
      </c>
      <c r="S740" s="118">
        <v>0</v>
      </c>
      <c r="T740" s="118">
        <f t="shared" ref="T740:T803" si="17">+S740/1000</f>
        <v>0</v>
      </c>
    </row>
    <row r="741" spans="1:20" x14ac:dyDescent="0.3">
      <c r="A741">
        <v>150</v>
      </c>
      <c r="B741" t="s">
        <v>566</v>
      </c>
      <c r="C741">
        <v>864250</v>
      </c>
      <c r="D741" t="s">
        <v>562</v>
      </c>
      <c r="E741">
        <v>91</v>
      </c>
      <c r="F741" t="s">
        <v>33</v>
      </c>
      <c r="G741" t="s">
        <v>35</v>
      </c>
      <c r="H741" t="s">
        <v>483</v>
      </c>
      <c r="I741" t="s">
        <v>484</v>
      </c>
      <c r="J741" s="89">
        <v>2018</v>
      </c>
      <c r="K741" s="99">
        <v>153</v>
      </c>
      <c r="L741" s="97">
        <v>153</v>
      </c>
      <c r="M741">
        <v>175.2</v>
      </c>
      <c r="N741">
        <v>23.77</v>
      </c>
      <c r="O741" s="30">
        <v>151.42999999999998</v>
      </c>
      <c r="P741" t="s">
        <v>439</v>
      </c>
      <c r="Q741">
        <v>2020</v>
      </c>
      <c r="R741" s="117">
        <v>150</v>
      </c>
      <c r="S741" s="118">
        <v>192307</v>
      </c>
      <c r="T741" s="118">
        <f t="shared" si="17"/>
        <v>192.30699999999999</v>
      </c>
    </row>
    <row r="742" spans="1:20" x14ac:dyDescent="0.3">
      <c r="A742">
        <v>153</v>
      </c>
      <c r="B742" t="s">
        <v>568</v>
      </c>
      <c r="C742">
        <v>869540</v>
      </c>
      <c r="D742" t="s">
        <v>562</v>
      </c>
      <c r="E742">
        <v>91</v>
      </c>
      <c r="F742" t="s">
        <v>33</v>
      </c>
      <c r="G742" t="s">
        <v>73</v>
      </c>
      <c r="H742" t="s">
        <v>483</v>
      </c>
      <c r="I742" t="s">
        <v>484</v>
      </c>
      <c r="J742" s="89">
        <v>2019</v>
      </c>
      <c r="K742" s="99">
        <v>203.01</v>
      </c>
      <c r="L742" s="97">
        <v>203.01</v>
      </c>
      <c r="M742">
        <v>0</v>
      </c>
      <c r="N742">
        <v>0</v>
      </c>
      <c r="O742" s="30">
        <v>0</v>
      </c>
      <c r="P742" t="s">
        <v>439</v>
      </c>
      <c r="Q742">
        <v>2020</v>
      </c>
      <c r="R742" s="117">
        <v>500</v>
      </c>
      <c r="S742" s="118">
        <v>423909</v>
      </c>
      <c r="T742" s="118">
        <f t="shared" si="17"/>
        <v>423.90899999999999</v>
      </c>
    </row>
    <row r="743" spans="1:20" x14ac:dyDescent="0.3">
      <c r="A743">
        <v>154</v>
      </c>
      <c r="B743" t="s">
        <v>569</v>
      </c>
      <c r="C743">
        <v>869460</v>
      </c>
      <c r="D743" t="s">
        <v>562</v>
      </c>
      <c r="E743">
        <v>91</v>
      </c>
      <c r="F743" t="s">
        <v>33</v>
      </c>
      <c r="G743" t="s">
        <v>73</v>
      </c>
      <c r="H743" t="s">
        <v>483</v>
      </c>
      <c r="I743" t="s">
        <v>484</v>
      </c>
      <c r="J743" s="89">
        <v>2015</v>
      </c>
      <c r="K743" s="99">
        <v>75</v>
      </c>
      <c r="L743" s="97">
        <v>75</v>
      </c>
      <c r="M743">
        <v>113.57</v>
      </c>
      <c r="N743">
        <v>73.61</v>
      </c>
      <c r="O743" s="30">
        <v>39.959999999999994</v>
      </c>
      <c r="P743" t="s">
        <v>439</v>
      </c>
      <c r="Q743">
        <v>2020</v>
      </c>
      <c r="R743" s="117">
        <v>0</v>
      </c>
      <c r="S743" s="118">
        <v>0</v>
      </c>
      <c r="T743" s="118">
        <f t="shared" si="17"/>
        <v>0</v>
      </c>
    </row>
    <row r="744" spans="1:20" x14ac:dyDescent="0.3">
      <c r="A744">
        <v>155</v>
      </c>
      <c r="B744" t="s">
        <v>318</v>
      </c>
      <c r="C744">
        <v>869460</v>
      </c>
      <c r="D744" t="s">
        <v>562</v>
      </c>
      <c r="E744">
        <v>91</v>
      </c>
      <c r="F744" t="s">
        <v>33</v>
      </c>
      <c r="G744" t="s">
        <v>73</v>
      </c>
      <c r="H744" t="s">
        <v>483</v>
      </c>
      <c r="I744" t="s">
        <v>484</v>
      </c>
      <c r="J744" s="89">
        <v>2015</v>
      </c>
      <c r="K744" s="99">
        <v>101</v>
      </c>
      <c r="L744" s="97">
        <v>101</v>
      </c>
      <c r="M744">
        <v>149.96</v>
      </c>
      <c r="N744">
        <v>96.15</v>
      </c>
      <c r="O744" s="30">
        <v>53.81</v>
      </c>
      <c r="P744" t="s">
        <v>439</v>
      </c>
      <c r="Q744">
        <v>2020</v>
      </c>
      <c r="R744" s="117">
        <v>300</v>
      </c>
      <c r="S744" s="118">
        <v>139808</v>
      </c>
      <c r="T744" s="118">
        <f t="shared" si="17"/>
        <v>139.80799999999999</v>
      </c>
    </row>
    <row r="745" spans="1:20" x14ac:dyDescent="0.3">
      <c r="A745">
        <v>156</v>
      </c>
      <c r="B745" t="s">
        <v>570</v>
      </c>
      <c r="C745">
        <v>870301</v>
      </c>
      <c r="D745" t="s">
        <v>562</v>
      </c>
      <c r="E745">
        <v>91</v>
      </c>
      <c r="F745" t="s">
        <v>33</v>
      </c>
      <c r="G745" t="s">
        <v>59</v>
      </c>
      <c r="H745" t="s">
        <v>483</v>
      </c>
      <c r="I745" t="s">
        <v>484</v>
      </c>
      <c r="J745" s="89">
        <v>2001</v>
      </c>
      <c r="K745" s="99">
        <v>36</v>
      </c>
      <c r="L745" s="97">
        <v>36</v>
      </c>
      <c r="M745">
        <v>0</v>
      </c>
      <c r="N745">
        <v>0</v>
      </c>
      <c r="O745" s="30">
        <v>0</v>
      </c>
      <c r="P745" t="s">
        <v>439</v>
      </c>
      <c r="Q745">
        <v>2020</v>
      </c>
      <c r="R745" s="117">
        <v>80</v>
      </c>
      <c r="S745" s="118">
        <v>58818</v>
      </c>
      <c r="T745" s="118">
        <f t="shared" si="17"/>
        <v>58.817999999999998</v>
      </c>
    </row>
    <row r="746" spans="1:20" x14ac:dyDescent="0.3">
      <c r="A746">
        <v>157</v>
      </c>
      <c r="B746" t="s">
        <v>571</v>
      </c>
      <c r="C746">
        <v>864560</v>
      </c>
      <c r="D746" t="s">
        <v>562</v>
      </c>
      <c r="E746">
        <v>91</v>
      </c>
      <c r="F746" t="s">
        <v>33</v>
      </c>
      <c r="G746" t="s">
        <v>35</v>
      </c>
      <c r="H746" t="s">
        <v>483</v>
      </c>
      <c r="I746" t="s">
        <v>484</v>
      </c>
      <c r="J746" s="89">
        <v>2009</v>
      </c>
      <c r="K746" s="99">
        <v>150</v>
      </c>
      <c r="L746" s="97">
        <v>150</v>
      </c>
      <c r="M746">
        <v>100.45</v>
      </c>
      <c r="N746">
        <v>66.16</v>
      </c>
      <c r="O746" s="30">
        <v>34.290000000000006</v>
      </c>
      <c r="P746" t="s">
        <v>439</v>
      </c>
      <c r="Q746">
        <v>2020</v>
      </c>
      <c r="R746" s="117">
        <v>100</v>
      </c>
      <c r="S746" s="118">
        <v>372112</v>
      </c>
      <c r="T746" s="118">
        <f t="shared" si="17"/>
        <v>372.11200000000002</v>
      </c>
    </row>
    <row r="747" spans="1:20" x14ac:dyDescent="0.3">
      <c r="A747">
        <v>162</v>
      </c>
      <c r="B747" t="s">
        <v>573</v>
      </c>
      <c r="C747">
        <v>876490</v>
      </c>
      <c r="D747" t="s">
        <v>574</v>
      </c>
      <c r="E747">
        <v>65</v>
      </c>
      <c r="F747" t="s">
        <v>33</v>
      </c>
      <c r="G747" t="s">
        <v>35</v>
      </c>
      <c r="H747" t="s">
        <v>483</v>
      </c>
      <c r="I747" t="s">
        <v>484</v>
      </c>
      <c r="J747" s="89">
        <v>2013</v>
      </c>
      <c r="K747" s="99">
        <v>65.08</v>
      </c>
      <c r="L747" s="97">
        <v>65.08</v>
      </c>
      <c r="M747">
        <v>205.7</v>
      </c>
      <c r="N747">
        <v>205.7</v>
      </c>
      <c r="O747" s="30">
        <v>0</v>
      </c>
      <c r="P747" t="s">
        <v>439</v>
      </c>
      <c r="Q747">
        <v>2020</v>
      </c>
      <c r="R747" s="117">
        <v>10</v>
      </c>
      <c r="S747" s="118">
        <v>4317</v>
      </c>
      <c r="T747" s="118">
        <f t="shared" si="17"/>
        <v>4.3170000000000002</v>
      </c>
    </row>
    <row r="748" spans="1:20" x14ac:dyDescent="0.3">
      <c r="A748">
        <v>163</v>
      </c>
      <c r="B748" t="s">
        <v>575</v>
      </c>
      <c r="C748">
        <v>876440</v>
      </c>
      <c r="D748" t="s">
        <v>574</v>
      </c>
      <c r="E748">
        <v>65</v>
      </c>
      <c r="F748" t="s">
        <v>33</v>
      </c>
      <c r="G748" t="s">
        <v>35</v>
      </c>
      <c r="H748" t="s">
        <v>483</v>
      </c>
      <c r="I748" t="s">
        <v>484</v>
      </c>
      <c r="J748" s="89">
        <v>2010</v>
      </c>
      <c r="K748" s="99">
        <v>10</v>
      </c>
      <c r="L748" s="97">
        <v>10</v>
      </c>
      <c r="M748">
        <v>17</v>
      </c>
      <c r="N748">
        <v>17</v>
      </c>
      <c r="O748" s="30">
        <v>0</v>
      </c>
      <c r="P748" t="s">
        <v>439</v>
      </c>
      <c r="Q748">
        <v>2020</v>
      </c>
      <c r="R748" s="117">
        <v>130</v>
      </c>
      <c r="S748" s="118">
        <v>691647</v>
      </c>
      <c r="T748" s="118">
        <f t="shared" si="17"/>
        <v>691.64700000000005</v>
      </c>
    </row>
    <row r="749" spans="1:20" x14ac:dyDescent="0.3">
      <c r="A749">
        <v>165</v>
      </c>
      <c r="B749" t="s">
        <v>577</v>
      </c>
      <c r="C749">
        <v>877265</v>
      </c>
      <c r="D749" t="s">
        <v>574</v>
      </c>
      <c r="E749">
        <v>65</v>
      </c>
      <c r="F749" t="s">
        <v>33</v>
      </c>
      <c r="G749" t="s">
        <v>35</v>
      </c>
      <c r="H749" t="s">
        <v>483</v>
      </c>
      <c r="I749" t="s">
        <v>484</v>
      </c>
      <c r="J749" s="89">
        <v>2017</v>
      </c>
      <c r="K749" s="99">
        <v>24</v>
      </c>
      <c r="L749" s="97">
        <v>24</v>
      </c>
      <c r="M749">
        <v>0</v>
      </c>
      <c r="N749">
        <v>0</v>
      </c>
      <c r="O749" s="30">
        <v>0</v>
      </c>
      <c r="P749" t="s">
        <v>439</v>
      </c>
      <c r="Q749">
        <v>2020</v>
      </c>
      <c r="R749" s="117">
        <v>25</v>
      </c>
      <c r="S749" s="118">
        <v>298646</v>
      </c>
      <c r="T749" s="118">
        <f t="shared" si="17"/>
        <v>298.64600000000002</v>
      </c>
    </row>
    <row r="750" spans="1:20" x14ac:dyDescent="0.3">
      <c r="A750">
        <v>170</v>
      </c>
      <c r="B750" t="s">
        <v>752</v>
      </c>
      <c r="C750">
        <v>874380</v>
      </c>
      <c r="D750" t="s">
        <v>574</v>
      </c>
      <c r="E750">
        <v>65</v>
      </c>
      <c r="F750" t="s">
        <v>33</v>
      </c>
      <c r="G750" t="s">
        <v>35</v>
      </c>
      <c r="H750" t="s">
        <v>483</v>
      </c>
      <c r="I750" t="s">
        <v>484</v>
      </c>
      <c r="J750" s="89">
        <v>2020</v>
      </c>
      <c r="K750" s="99">
        <v>25</v>
      </c>
      <c r="L750" s="97">
        <v>25</v>
      </c>
      <c r="M750">
        <v>3.15</v>
      </c>
      <c r="N750">
        <v>3.15</v>
      </c>
      <c r="O750" s="30">
        <v>0</v>
      </c>
      <c r="P750" t="s">
        <v>439</v>
      </c>
      <c r="Q750">
        <v>2020</v>
      </c>
      <c r="R750" s="117">
        <v>225</v>
      </c>
      <c r="S750" s="118">
        <v>219696</v>
      </c>
      <c r="T750" s="118">
        <f t="shared" si="17"/>
        <v>219.696</v>
      </c>
    </row>
    <row r="751" spans="1:20" x14ac:dyDescent="0.3">
      <c r="A751">
        <v>171</v>
      </c>
      <c r="B751" t="s">
        <v>580</v>
      </c>
      <c r="C751">
        <v>808220</v>
      </c>
      <c r="D751" t="s">
        <v>581</v>
      </c>
      <c r="E751">
        <v>93</v>
      </c>
      <c r="F751" t="s">
        <v>33</v>
      </c>
      <c r="G751" t="s">
        <v>59</v>
      </c>
      <c r="H751" t="s">
        <v>483</v>
      </c>
      <c r="I751" t="s">
        <v>484</v>
      </c>
      <c r="J751" s="89">
        <v>1987</v>
      </c>
      <c r="K751" s="99">
        <v>180</v>
      </c>
      <c r="L751" s="97">
        <v>180</v>
      </c>
      <c r="M751">
        <v>0</v>
      </c>
      <c r="N751">
        <v>0</v>
      </c>
      <c r="O751" s="30">
        <v>0</v>
      </c>
      <c r="P751" t="s">
        <v>439</v>
      </c>
      <c r="Q751">
        <v>2020</v>
      </c>
      <c r="R751" s="117">
        <v>200</v>
      </c>
      <c r="S751" s="118">
        <v>745492</v>
      </c>
      <c r="T751" s="118">
        <f t="shared" si="17"/>
        <v>745.49199999999996</v>
      </c>
    </row>
    <row r="752" spans="1:20" x14ac:dyDescent="0.3">
      <c r="A752">
        <v>172</v>
      </c>
      <c r="B752" t="s">
        <v>582</v>
      </c>
      <c r="C752">
        <v>804380</v>
      </c>
      <c r="D752" t="s">
        <v>581</v>
      </c>
      <c r="E752">
        <v>93</v>
      </c>
      <c r="F752" t="s">
        <v>33</v>
      </c>
      <c r="G752" t="s">
        <v>42</v>
      </c>
      <c r="H752" t="s">
        <v>483</v>
      </c>
      <c r="I752" t="s">
        <v>484</v>
      </c>
      <c r="J752" s="89">
        <v>1960</v>
      </c>
      <c r="K752" s="99">
        <v>141.21</v>
      </c>
      <c r="L752" s="97">
        <v>141.21</v>
      </c>
      <c r="M752">
        <v>0</v>
      </c>
      <c r="N752">
        <v>0</v>
      </c>
      <c r="O752" s="30">
        <v>0</v>
      </c>
      <c r="P752" t="s">
        <v>439</v>
      </c>
      <c r="Q752">
        <v>2020</v>
      </c>
      <c r="R752" s="117">
        <v>700</v>
      </c>
      <c r="S752" s="118">
        <v>1112801</v>
      </c>
      <c r="T752" s="118">
        <f t="shared" si="17"/>
        <v>1112.8009999999999</v>
      </c>
    </row>
    <row r="753" spans="1:20" x14ac:dyDescent="0.3">
      <c r="A753">
        <v>173</v>
      </c>
      <c r="B753" t="s">
        <v>583</v>
      </c>
      <c r="C753">
        <v>814580</v>
      </c>
      <c r="D753" t="s">
        <v>581</v>
      </c>
      <c r="E753">
        <v>93</v>
      </c>
      <c r="F753" t="s">
        <v>33</v>
      </c>
      <c r="G753" t="s">
        <v>42</v>
      </c>
      <c r="H753" t="s">
        <v>483</v>
      </c>
      <c r="I753" t="s">
        <v>484</v>
      </c>
      <c r="J753" s="89">
        <v>1960</v>
      </c>
      <c r="K753" s="99">
        <v>60</v>
      </c>
      <c r="L753" s="97">
        <v>60</v>
      </c>
      <c r="M753">
        <v>88.927000000000007</v>
      </c>
      <c r="N753">
        <v>66.2</v>
      </c>
      <c r="O753" s="30">
        <v>22.727000000000004</v>
      </c>
      <c r="P753" t="s">
        <v>439</v>
      </c>
      <c r="Q753">
        <v>2020</v>
      </c>
      <c r="R753" s="117">
        <v>0</v>
      </c>
      <c r="S753" s="118">
        <v>0</v>
      </c>
      <c r="T753" s="118">
        <f t="shared" si="17"/>
        <v>0</v>
      </c>
    </row>
    <row r="754" spans="1:20" x14ac:dyDescent="0.3">
      <c r="A754">
        <v>174</v>
      </c>
      <c r="B754" t="s">
        <v>584</v>
      </c>
      <c r="C754">
        <v>813291</v>
      </c>
      <c r="D754" t="s">
        <v>581</v>
      </c>
      <c r="E754">
        <v>93</v>
      </c>
      <c r="F754" t="s">
        <v>33</v>
      </c>
      <c r="G754" t="s">
        <v>730</v>
      </c>
      <c r="H754" t="s">
        <v>483</v>
      </c>
      <c r="I754" t="s">
        <v>484</v>
      </c>
      <c r="J754" s="89">
        <v>1960</v>
      </c>
      <c r="K754" s="99">
        <v>39.270000000000003</v>
      </c>
      <c r="L754" s="97">
        <v>39.270000000000003</v>
      </c>
      <c r="M754">
        <v>0</v>
      </c>
      <c r="N754">
        <v>0</v>
      </c>
      <c r="O754" s="30">
        <v>0</v>
      </c>
      <c r="P754" t="s">
        <v>439</v>
      </c>
      <c r="Q754">
        <v>2020</v>
      </c>
      <c r="R754" s="117">
        <v>100</v>
      </c>
      <c r="S754" s="118">
        <v>98686</v>
      </c>
      <c r="T754" s="118">
        <f t="shared" si="17"/>
        <v>98.686000000000007</v>
      </c>
    </row>
    <row r="755" spans="1:20" x14ac:dyDescent="0.3">
      <c r="A755">
        <v>175</v>
      </c>
      <c r="B755" t="s">
        <v>585</v>
      </c>
      <c r="C755">
        <v>816430</v>
      </c>
      <c r="D755" t="s">
        <v>581</v>
      </c>
      <c r="E755">
        <v>93</v>
      </c>
      <c r="F755" t="s">
        <v>33</v>
      </c>
      <c r="G755" t="s">
        <v>79</v>
      </c>
      <c r="H755" t="s">
        <v>483</v>
      </c>
      <c r="I755" t="s">
        <v>484</v>
      </c>
      <c r="J755" s="89">
        <v>2019</v>
      </c>
      <c r="K755" s="99">
        <v>60</v>
      </c>
      <c r="L755" s="97">
        <v>60</v>
      </c>
      <c r="M755">
        <v>0</v>
      </c>
      <c r="N755">
        <v>0</v>
      </c>
      <c r="O755" s="30">
        <v>0</v>
      </c>
      <c r="P755" t="s">
        <v>439</v>
      </c>
      <c r="Q755">
        <v>2020</v>
      </c>
      <c r="R755" s="117">
        <v>120</v>
      </c>
      <c r="S755" s="118">
        <v>159748</v>
      </c>
      <c r="T755" s="118">
        <f t="shared" si="17"/>
        <v>159.74799999999999</v>
      </c>
    </row>
    <row r="756" spans="1:20" x14ac:dyDescent="0.3">
      <c r="A756">
        <v>176</v>
      </c>
      <c r="B756" t="s">
        <v>753</v>
      </c>
      <c r="C756">
        <v>816590</v>
      </c>
      <c r="D756" t="s">
        <v>581</v>
      </c>
      <c r="E756">
        <v>93</v>
      </c>
      <c r="F756" t="s">
        <v>33</v>
      </c>
      <c r="G756" t="s">
        <v>79</v>
      </c>
      <c r="H756" t="s">
        <v>483</v>
      </c>
      <c r="I756" t="s">
        <v>484</v>
      </c>
      <c r="J756" s="89">
        <v>2020</v>
      </c>
      <c r="K756" s="99">
        <v>40</v>
      </c>
      <c r="L756" s="97">
        <v>40</v>
      </c>
      <c r="M756">
        <v>62.27</v>
      </c>
      <c r="N756">
        <v>1</v>
      </c>
      <c r="O756" s="30">
        <v>61.27</v>
      </c>
      <c r="P756" t="s">
        <v>439</v>
      </c>
      <c r="Q756">
        <v>2020</v>
      </c>
      <c r="R756" s="117">
        <v>200</v>
      </c>
      <c r="S756" s="118">
        <v>426299</v>
      </c>
      <c r="T756" s="118">
        <f t="shared" si="17"/>
        <v>426.29899999999998</v>
      </c>
    </row>
    <row r="757" spans="1:20" x14ac:dyDescent="0.3">
      <c r="A757">
        <v>177</v>
      </c>
      <c r="B757" t="s">
        <v>754</v>
      </c>
      <c r="C757">
        <v>814310</v>
      </c>
      <c r="D757" t="s">
        <v>581</v>
      </c>
      <c r="E757">
        <v>93</v>
      </c>
      <c r="F757" t="s">
        <v>33</v>
      </c>
      <c r="G757" t="s">
        <v>79</v>
      </c>
      <c r="H757" t="s">
        <v>483</v>
      </c>
      <c r="I757" t="s">
        <v>484</v>
      </c>
      <c r="J757" s="89">
        <v>2020</v>
      </c>
      <c r="K757" s="99">
        <v>127.075</v>
      </c>
      <c r="L757" s="97">
        <v>127.075</v>
      </c>
      <c r="M757">
        <v>0</v>
      </c>
      <c r="N757">
        <v>0</v>
      </c>
      <c r="O757" s="30">
        <v>0</v>
      </c>
      <c r="P757" t="s">
        <v>439</v>
      </c>
      <c r="Q757">
        <v>2020</v>
      </c>
      <c r="R757" s="117">
        <v>145</v>
      </c>
      <c r="S757" s="118">
        <v>758496</v>
      </c>
      <c r="T757" s="118">
        <f t="shared" si="17"/>
        <v>758.49599999999998</v>
      </c>
    </row>
    <row r="758" spans="1:20" x14ac:dyDescent="0.3">
      <c r="A758">
        <v>178</v>
      </c>
      <c r="B758" t="s">
        <v>586</v>
      </c>
      <c r="C758">
        <v>814550</v>
      </c>
      <c r="D758" t="s">
        <v>581</v>
      </c>
      <c r="E758">
        <v>93</v>
      </c>
      <c r="F758" t="s">
        <v>33</v>
      </c>
      <c r="G758" t="s">
        <v>79</v>
      </c>
      <c r="H758" t="s">
        <v>483</v>
      </c>
      <c r="I758" t="s">
        <v>484</v>
      </c>
      <c r="J758" s="89">
        <v>2015</v>
      </c>
      <c r="K758" s="99">
        <v>128.06</v>
      </c>
      <c r="L758" s="97">
        <v>128.06</v>
      </c>
      <c r="M758">
        <v>0</v>
      </c>
      <c r="N758">
        <v>0</v>
      </c>
      <c r="O758" s="30">
        <v>0</v>
      </c>
      <c r="P758" t="s">
        <v>439</v>
      </c>
      <c r="Q758">
        <v>2020</v>
      </c>
      <c r="R758" s="117">
        <v>125</v>
      </c>
      <c r="S758" s="118">
        <v>177008</v>
      </c>
      <c r="T758" s="118">
        <f t="shared" si="17"/>
        <v>177.00800000000001</v>
      </c>
    </row>
    <row r="759" spans="1:20" x14ac:dyDescent="0.3">
      <c r="A759">
        <v>180</v>
      </c>
      <c r="B759" t="s">
        <v>756</v>
      </c>
      <c r="C759">
        <v>834700</v>
      </c>
      <c r="D759" t="s">
        <v>581</v>
      </c>
      <c r="E759">
        <v>93</v>
      </c>
      <c r="F759" t="s">
        <v>33</v>
      </c>
      <c r="G759" t="s">
        <v>79</v>
      </c>
      <c r="H759" t="s">
        <v>483</v>
      </c>
      <c r="I759" t="s">
        <v>484</v>
      </c>
      <c r="J759" s="89">
        <v>2020</v>
      </c>
      <c r="K759" s="99">
        <v>110</v>
      </c>
      <c r="L759" s="97">
        <v>110</v>
      </c>
      <c r="M759">
        <v>104.5</v>
      </c>
      <c r="N759">
        <v>53.7</v>
      </c>
      <c r="O759" s="30">
        <v>50.8</v>
      </c>
      <c r="P759" t="s">
        <v>439</v>
      </c>
      <c r="Q759">
        <v>2020</v>
      </c>
      <c r="R759" s="117">
        <v>200</v>
      </c>
      <c r="S759" s="118">
        <v>224304</v>
      </c>
      <c r="T759" s="118">
        <f t="shared" si="17"/>
        <v>224.304</v>
      </c>
    </row>
    <row r="760" spans="1:20" x14ac:dyDescent="0.3">
      <c r="A760">
        <v>181</v>
      </c>
      <c r="B760" t="s">
        <v>587</v>
      </c>
      <c r="C760">
        <v>834670</v>
      </c>
      <c r="D760" t="s">
        <v>581</v>
      </c>
      <c r="E760">
        <v>93</v>
      </c>
      <c r="F760" t="s">
        <v>33</v>
      </c>
      <c r="G760" t="s">
        <v>73</v>
      </c>
      <c r="H760" t="s">
        <v>483</v>
      </c>
      <c r="I760" t="s">
        <v>484</v>
      </c>
      <c r="J760" s="89">
        <v>2019</v>
      </c>
      <c r="K760" s="99">
        <v>99.51</v>
      </c>
      <c r="L760" s="97">
        <v>99.51</v>
      </c>
      <c r="M760">
        <v>0</v>
      </c>
      <c r="N760">
        <v>0</v>
      </c>
      <c r="O760" s="30">
        <v>0</v>
      </c>
      <c r="P760" t="s">
        <v>439</v>
      </c>
      <c r="Q760">
        <v>2020</v>
      </c>
      <c r="R760" s="117">
        <v>350</v>
      </c>
      <c r="S760" s="118">
        <v>763101</v>
      </c>
      <c r="T760" s="118">
        <f t="shared" si="17"/>
        <v>763.101</v>
      </c>
    </row>
    <row r="761" spans="1:20" x14ac:dyDescent="0.3">
      <c r="A761">
        <v>182</v>
      </c>
      <c r="B761" t="s">
        <v>757</v>
      </c>
      <c r="C761">
        <v>835430</v>
      </c>
      <c r="D761" t="s">
        <v>581</v>
      </c>
      <c r="E761">
        <v>93</v>
      </c>
      <c r="F761" t="s">
        <v>33</v>
      </c>
      <c r="G761" t="s">
        <v>59</v>
      </c>
      <c r="H761" t="s">
        <v>483</v>
      </c>
      <c r="I761" t="s">
        <v>484</v>
      </c>
      <c r="J761" s="89">
        <v>2020</v>
      </c>
      <c r="K761" s="99">
        <v>90.21</v>
      </c>
      <c r="L761" s="97">
        <v>90.21</v>
      </c>
      <c r="M761">
        <v>96.7</v>
      </c>
      <c r="N761">
        <v>59.55</v>
      </c>
      <c r="O761" s="30">
        <v>37.150000000000006</v>
      </c>
      <c r="P761" t="s">
        <v>439</v>
      </c>
      <c r="Q761">
        <v>2020</v>
      </c>
      <c r="R761" s="117">
        <v>100</v>
      </c>
      <c r="S761" s="118">
        <v>127933</v>
      </c>
      <c r="T761" s="118">
        <f t="shared" si="17"/>
        <v>127.93300000000001</v>
      </c>
    </row>
    <row r="762" spans="1:20" x14ac:dyDescent="0.3">
      <c r="A762">
        <v>183</v>
      </c>
      <c r="B762" t="s">
        <v>758</v>
      </c>
      <c r="C762">
        <v>835740</v>
      </c>
      <c r="D762" t="s">
        <v>581</v>
      </c>
      <c r="E762">
        <v>93</v>
      </c>
      <c r="F762" t="s">
        <v>33</v>
      </c>
      <c r="G762" t="s">
        <v>42</v>
      </c>
      <c r="H762" t="s">
        <v>483</v>
      </c>
      <c r="I762" t="s">
        <v>484</v>
      </c>
      <c r="J762" s="89">
        <v>2020</v>
      </c>
      <c r="K762" s="99">
        <v>545.02</v>
      </c>
      <c r="L762" s="97">
        <v>545.02</v>
      </c>
      <c r="M762">
        <v>0</v>
      </c>
      <c r="N762">
        <v>0</v>
      </c>
      <c r="O762" s="30">
        <v>0</v>
      </c>
      <c r="P762" t="s">
        <v>439</v>
      </c>
      <c r="Q762">
        <v>2020</v>
      </c>
      <c r="R762" s="117">
        <v>320</v>
      </c>
      <c r="S762" s="118">
        <v>1462510</v>
      </c>
      <c r="T762" s="118">
        <f t="shared" si="17"/>
        <v>1462.51</v>
      </c>
    </row>
    <row r="763" spans="1:20" x14ac:dyDescent="0.3">
      <c r="A763">
        <v>184</v>
      </c>
      <c r="B763" t="s">
        <v>759</v>
      </c>
      <c r="C763">
        <v>834320</v>
      </c>
      <c r="D763" t="s">
        <v>581</v>
      </c>
      <c r="E763">
        <v>93</v>
      </c>
      <c r="F763" t="s">
        <v>33</v>
      </c>
      <c r="G763" t="s">
        <v>55</v>
      </c>
      <c r="H763" t="s">
        <v>483</v>
      </c>
      <c r="I763" t="s">
        <v>484</v>
      </c>
      <c r="J763" s="89">
        <v>2020</v>
      </c>
      <c r="K763" s="99">
        <v>50.63</v>
      </c>
      <c r="L763" s="97">
        <v>50.63</v>
      </c>
      <c r="M763">
        <v>0</v>
      </c>
      <c r="N763">
        <v>0</v>
      </c>
      <c r="O763" s="30">
        <v>0</v>
      </c>
      <c r="P763" t="s">
        <v>439</v>
      </c>
      <c r="Q763">
        <v>2020</v>
      </c>
      <c r="R763" s="117">
        <v>100</v>
      </c>
      <c r="S763" s="118">
        <v>427955</v>
      </c>
      <c r="T763" s="118">
        <f t="shared" si="17"/>
        <v>427.95499999999998</v>
      </c>
    </row>
    <row r="764" spans="1:20" x14ac:dyDescent="0.3">
      <c r="A764">
        <v>185</v>
      </c>
      <c r="B764" t="s">
        <v>588</v>
      </c>
      <c r="C764">
        <v>833170</v>
      </c>
      <c r="D764" t="s">
        <v>581</v>
      </c>
      <c r="E764">
        <v>93</v>
      </c>
      <c r="F764" t="s">
        <v>33</v>
      </c>
      <c r="G764" t="s">
        <v>55</v>
      </c>
      <c r="H764" t="s">
        <v>483</v>
      </c>
      <c r="I764" t="s">
        <v>484</v>
      </c>
      <c r="J764" s="89">
        <v>2015</v>
      </c>
      <c r="K764" s="99">
        <v>40.200000000000003</v>
      </c>
      <c r="L764" s="97">
        <v>40.200000000000003</v>
      </c>
      <c r="M764">
        <v>0</v>
      </c>
      <c r="N764">
        <v>0</v>
      </c>
      <c r="O764" s="30">
        <v>0</v>
      </c>
      <c r="P764" t="s">
        <v>439</v>
      </c>
      <c r="Q764">
        <v>2020</v>
      </c>
      <c r="R764" s="117">
        <v>110</v>
      </c>
      <c r="S764" s="118">
        <v>83986</v>
      </c>
      <c r="T764" s="118">
        <f t="shared" si="17"/>
        <v>83.986000000000004</v>
      </c>
    </row>
    <row r="765" spans="1:20" x14ac:dyDescent="0.3">
      <c r="A765">
        <v>186</v>
      </c>
      <c r="B765" t="s">
        <v>589</v>
      </c>
      <c r="C765">
        <v>830090</v>
      </c>
      <c r="D765" t="s">
        <v>581</v>
      </c>
      <c r="E765">
        <v>93</v>
      </c>
      <c r="F765" t="s">
        <v>33</v>
      </c>
      <c r="G765" t="s">
        <v>42</v>
      </c>
      <c r="H765" t="s">
        <v>483</v>
      </c>
      <c r="I765" t="s">
        <v>484</v>
      </c>
      <c r="J765" s="89">
        <v>2019</v>
      </c>
      <c r="K765" s="99">
        <v>11</v>
      </c>
      <c r="L765" s="97">
        <v>11</v>
      </c>
      <c r="M765">
        <v>8364</v>
      </c>
      <c r="N765">
        <v>8364</v>
      </c>
      <c r="O765" s="30">
        <v>0</v>
      </c>
      <c r="P765" t="s">
        <v>439</v>
      </c>
      <c r="Q765">
        <v>2020</v>
      </c>
      <c r="R765" s="117">
        <v>550</v>
      </c>
      <c r="S765" s="118">
        <v>589144</v>
      </c>
      <c r="T765" s="118">
        <f t="shared" si="17"/>
        <v>589.14400000000001</v>
      </c>
    </row>
    <row r="766" spans="1:20" x14ac:dyDescent="0.3">
      <c r="A766">
        <v>187</v>
      </c>
      <c r="B766" t="s">
        <v>589</v>
      </c>
      <c r="C766">
        <v>830090</v>
      </c>
      <c r="D766" t="s">
        <v>581</v>
      </c>
      <c r="E766">
        <v>93</v>
      </c>
      <c r="F766" t="s">
        <v>33</v>
      </c>
      <c r="G766" t="s">
        <v>42</v>
      </c>
      <c r="H766" t="s">
        <v>483</v>
      </c>
      <c r="I766" t="s">
        <v>484</v>
      </c>
      <c r="J766" s="89">
        <v>2019</v>
      </c>
      <c r="K766" s="99">
        <v>2</v>
      </c>
      <c r="L766" s="97">
        <v>2</v>
      </c>
      <c r="M766">
        <v>2120</v>
      </c>
      <c r="N766">
        <v>2120</v>
      </c>
      <c r="O766" s="30">
        <v>0</v>
      </c>
      <c r="P766" t="s">
        <v>439</v>
      </c>
      <c r="Q766">
        <v>2020</v>
      </c>
      <c r="R766" s="117">
        <v>0</v>
      </c>
      <c r="S766" s="118">
        <v>0</v>
      </c>
      <c r="T766" s="118">
        <f t="shared" si="17"/>
        <v>0</v>
      </c>
    </row>
    <row r="767" spans="1:20" x14ac:dyDescent="0.3">
      <c r="A767">
        <v>188</v>
      </c>
      <c r="B767" t="s">
        <v>760</v>
      </c>
      <c r="C767">
        <v>838370</v>
      </c>
      <c r="D767" t="s">
        <v>581</v>
      </c>
      <c r="E767">
        <v>93</v>
      </c>
      <c r="F767" t="s">
        <v>33</v>
      </c>
      <c r="G767" t="s">
        <v>42</v>
      </c>
      <c r="H767" t="s">
        <v>483</v>
      </c>
      <c r="I767" t="s">
        <v>484</v>
      </c>
      <c r="J767" s="89">
        <v>2020</v>
      </c>
      <c r="K767" s="99">
        <v>13</v>
      </c>
      <c r="L767" s="97">
        <v>13</v>
      </c>
      <c r="M767">
        <v>19.78</v>
      </c>
      <c r="N767">
        <v>7.9</v>
      </c>
      <c r="O767" s="30">
        <v>11.88</v>
      </c>
      <c r="P767" t="s">
        <v>439</v>
      </c>
      <c r="Q767">
        <v>2020</v>
      </c>
      <c r="R767" s="117">
        <v>30</v>
      </c>
      <c r="S767" s="118">
        <v>29597</v>
      </c>
      <c r="T767" s="118">
        <f t="shared" si="17"/>
        <v>29.597000000000001</v>
      </c>
    </row>
    <row r="768" spans="1:20" x14ac:dyDescent="0.3">
      <c r="A768">
        <v>189</v>
      </c>
      <c r="B768" t="s">
        <v>761</v>
      </c>
      <c r="C768">
        <v>838190</v>
      </c>
      <c r="D768" t="s">
        <v>581</v>
      </c>
      <c r="E768">
        <v>93</v>
      </c>
      <c r="F768" t="s">
        <v>33</v>
      </c>
      <c r="G768" t="s">
        <v>42</v>
      </c>
      <c r="H768" t="s">
        <v>483</v>
      </c>
      <c r="I768" t="s">
        <v>484</v>
      </c>
      <c r="J768" s="89">
        <v>2020</v>
      </c>
      <c r="K768" s="99">
        <v>60.68</v>
      </c>
      <c r="L768" s="97">
        <v>60.68</v>
      </c>
      <c r="M768">
        <v>2</v>
      </c>
      <c r="N768">
        <v>1</v>
      </c>
      <c r="O768" s="30">
        <v>1</v>
      </c>
      <c r="P768" t="s">
        <v>439</v>
      </c>
      <c r="Q768">
        <v>2020</v>
      </c>
      <c r="R768" s="117">
        <v>225</v>
      </c>
      <c r="S768" s="118">
        <v>388355</v>
      </c>
      <c r="T768" s="118">
        <f t="shared" si="17"/>
        <v>388.35500000000002</v>
      </c>
    </row>
    <row r="769" spans="1:20" x14ac:dyDescent="0.3">
      <c r="A769">
        <v>192</v>
      </c>
      <c r="B769" t="s">
        <v>591</v>
      </c>
      <c r="C769">
        <v>895551</v>
      </c>
      <c r="D769" t="s">
        <v>592</v>
      </c>
      <c r="E769">
        <v>64</v>
      </c>
      <c r="F769" t="s">
        <v>33</v>
      </c>
      <c r="G769" t="s">
        <v>55</v>
      </c>
      <c r="H769" t="s">
        <v>483</v>
      </c>
      <c r="I769" t="s">
        <v>484</v>
      </c>
      <c r="J769" s="89">
        <v>2016</v>
      </c>
      <c r="K769" s="102">
        <v>107.2</v>
      </c>
      <c r="L769" s="103">
        <v>107.2</v>
      </c>
      <c r="M769">
        <v>0</v>
      </c>
      <c r="N769">
        <v>0</v>
      </c>
      <c r="O769" s="30">
        <v>0</v>
      </c>
      <c r="P769" t="s">
        <v>439</v>
      </c>
      <c r="Q769">
        <v>2020</v>
      </c>
      <c r="R769" s="117">
        <v>0</v>
      </c>
      <c r="S769" s="118">
        <v>0</v>
      </c>
      <c r="T769" s="118">
        <f t="shared" si="17"/>
        <v>0</v>
      </c>
    </row>
    <row r="770" spans="1:20" x14ac:dyDescent="0.3">
      <c r="A770">
        <v>193</v>
      </c>
      <c r="B770" t="s">
        <v>593</v>
      </c>
      <c r="C770">
        <v>999999</v>
      </c>
      <c r="D770" t="s">
        <v>592</v>
      </c>
      <c r="E770">
        <v>64</v>
      </c>
      <c r="F770" t="s">
        <v>33</v>
      </c>
      <c r="G770" t="s">
        <v>35</v>
      </c>
      <c r="H770" t="s">
        <v>483</v>
      </c>
      <c r="I770" t="s">
        <v>484</v>
      </c>
      <c r="J770" s="89">
        <v>2016</v>
      </c>
      <c r="K770" s="102">
        <v>69.989999999999995</v>
      </c>
      <c r="L770" s="103">
        <v>66.989999999999995</v>
      </c>
      <c r="M770">
        <v>66.2</v>
      </c>
      <c r="N770">
        <v>66.2</v>
      </c>
      <c r="O770" s="30">
        <v>0</v>
      </c>
      <c r="P770" t="s">
        <v>439</v>
      </c>
      <c r="Q770">
        <v>2020</v>
      </c>
      <c r="R770" s="117">
        <v>0</v>
      </c>
      <c r="S770" s="118">
        <v>0</v>
      </c>
      <c r="T770" s="118">
        <f t="shared" si="17"/>
        <v>0</v>
      </c>
    </row>
    <row r="771" spans="1:20" x14ac:dyDescent="0.3">
      <c r="A771">
        <v>194</v>
      </c>
      <c r="B771" t="s">
        <v>762</v>
      </c>
      <c r="C771">
        <v>696937</v>
      </c>
      <c r="D771" t="s">
        <v>592</v>
      </c>
      <c r="E771">
        <v>64</v>
      </c>
      <c r="F771" t="s">
        <v>33</v>
      </c>
      <c r="G771" t="s">
        <v>66</v>
      </c>
      <c r="H771" t="s">
        <v>483</v>
      </c>
      <c r="I771" t="s">
        <v>484</v>
      </c>
      <c r="J771" s="89">
        <v>2020</v>
      </c>
      <c r="K771" s="102">
        <v>52</v>
      </c>
      <c r="L771" s="103">
        <v>52</v>
      </c>
      <c r="M771">
        <v>88.3</v>
      </c>
      <c r="N771">
        <v>88.3</v>
      </c>
      <c r="O771" s="30">
        <v>0</v>
      </c>
      <c r="P771" t="s">
        <v>439</v>
      </c>
      <c r="Q771">
        <v>2020</v>
      </c>
      <c r="R771" s="117">
        <v>0</v>
      </c>
      <c r="S771" s="118">
        <v>0</v>
      </c>
      <c r="T771" s="118">
        <f t="shared" si="17"/>
        <v>0</v>
      </c>
    </row>
    <row r="772" spans="1:20" x14ac:dyDescent="0.3">
      <c r="A772">
        <v>195</v>
      </c>
      <c r="B772" t="s">
        <v>594</v>
      </c>
      <c r="C772">
        <v>857730</v>
      </c>
      <c r="D772" t="s">
        <v>592</v>
      </c>
      <c r="E772">
        <v>64</v>
      </c>
      <c r="F772" t="s">
        <v>33</v>
      </c>
      <c r="G772" t="s">
        <v>59</v>
      </c>
      <c r="H772" t="s">
        <v>483</v>
      </c>
      <c r="I772" t="s">
        <v>484</v>
      </c>
      <c r="J772" s="89">
        <v>2008</v>
      </c>
      <c r="K772" s="102">
        <v>102.6</v>
      </c>
      <c r="L772" s="103">
        <v>102.6</v>
      </c>
      <c r="M772">
        <v>0</v>
      </c>
      <c r="N772">
        <v>0</v>
      </c>
      <c r="O772" s="30">
        <v>0</v>
      </c>
      <c r="P772" t="s">
        <v>439</v>
      </c>
      <c r="Q772">
        <v>2020</v>
      </c>
      <c r="R772" s="117">
        <v>150</v>
      </c>
      <c r="S772" s="118">
        <v>207524</v>
      </c>
      <c r="T772" s="118">
        <f t="shared" si="17"/>
        <v>207.524</v>
      </c>
    </row>
    <row r="773" spans="1:20" x14ac:dyDescent="0.3">
      <c r="A773">
        <v>196</v>
      </c>
      <c r="B773" t="s">
        <v>595</v>
      </c>
      <c r="C773">
        <v>857396</v>
      </c>
      <c r="D773" t="s">
        <v>592</v>
      </c>
      <c r="E773">
        <v>64</v>
      </c>
      <c r="F773" t="s">
        <v>33</v>
      </c>
      <c r="G773" t="s">
        <v>79</v>
      </c>
      <c r="H773" t="s">
        <v>483</v>
      </c>
      <c r="I773" t="s">
        <v>484</v>
      </c>
      <c r="J773" s="89">
        <v>2017</v>
      </c>
      <c r="K773" s="102">
        <v>76.319999999999993</v>
      </c>
      <c r="L773" s="103">
        <v>76.319999999999993</v>
      </c>
      <c r="M773">
        <v>79.58</v>
      </c>
      <c r="N773">
        <v>79.58</v>
      </c>
      <c r="O773" s="30">
        <v>0</v>
      </c>
      <c r="P773" t="s">
        <v>439</v>
      </c>
      <c r="Q773">
        <v>2020</v>
      </c>
      <c r="R773" s="117">
        <v>150</v>
      </c>
      <c r="S773" s="118">
        <v>33372</v>
      </c>
      <c r="T773" s="118">
        <f t="shared" si="17"/>
        <v>33.372</v>
      </c>
    </row>
    <row r="774" spans="1:20" x14ac:dyDescent="0.3">
      <c r="A774">
        <v>199</v>
      </c>
      <c r="B774" t="s">
        <v>597</v>
      </c>
      <c r="C774">
        <v>948680</v>
      </c>
      <c r="D774" t="s">
        <v>598</v>
      </c>
      <c r="F774" t="s">
        <v>92</v>
      </c>
      <c r="G774" t="s">
        <v>35</v>
      </c>
      <c r="H774" t="s">
        <v>483</v>
      </c>
      <c r="I774" t="s">
        <v>484</v>
      </c>
      <c r="J774" s="89">
        <v>2019</v>
      </c>
      <c r="K774" s="102">
        <v>211</v>
      </c>
      <c r="L774" s="103">
        <v>211</v>
      </c>
      <c r="M774">
        <v>335.75</v>
      </c>
      <c r="N774">
        <v>312.05</v>
      </c>
      <c r="O774" s="30">
        <v>23.699999999999989</v>
      </c>
      <c r="P774" t="s">
        <v>439</v>
      </c>
      <c r="Q774">
        <v>2020</v>
      </c>
      <c r="R774" s="117">
        <v>200</v>
      </c>
      <c r="S774" s="118">
        <v>438633</v>
      </c>
      <c r="T774" s="118">
        <f t="shared" si="17"/>
        <v>438.63299999999998</v>
      </c>
    </row>
    <row r="775" spans="1:20" x14ac:dyDescent="0.3">
      <c r="A775">
        <v>200</v>
      </c>
      <c r="B775" t="s">
        <v>764</v>
      </c>
      <c r="C775">
        <v>949300</v>
      </c>
      <c r="D775" t="s">
        <v>331</v>
      </c>
      <c r="E775">
        <v>98</v>
      </c>
      <c r="F775" t="s">
        <v>92</v>
      </c>
      <c r="G775" t="s">
        <v>42</v>
      </c>
      <c r="H775" t="s">
        <v>483</v>
      </c>
      <c r="I775" t="s">
        <v>484</v>
      </c>
      <c r="J775" s="89">
        <v>2021</v>
      </c>
      <c r="K775" s="102">
        <v>254</v>
      </c>
      <c r="L775" s="103">
        <v>254</v>
      </c>
      <c r="M775">
        <v>47.523000000000003</v>
      </c>
      <c r="N775">
        <v>19.52</v>
      </c>
      <c r="O775" s="30">
        <v>28.003000000000004</v>
      </c>
      <c r="P775" t="s">
        <v>439</v>
      </c>
      <c r="Q775">
        <v>2020</v>
      </c>
      <c r="R775" s="117">
        <v>0</v>
      </c>
      <c r="S775" s="118">
        <v>0</v>
      </c>
      <c r="T775" s="118">
        <f t="shared" si="17"/>
        <v>0</v>
      </c>
    </row>
    <row r="776" spans="1:20" x14ac:dyDescent="0.3">
      <c r="A776">
        <v>201</v>
      </c>
      <c r="B776" t="s">
        <v>599</v>
      </c>
      <c r="C776">
        <v>949300</v>
      </c>
      <c r="D776" t="s">
        <v>331</v>
      </c>
      <c r="E776">
        <v>98</v>
      </c>
      <c r="F776" t="s">
        <v>92</v>
      </c>
      <c r="G776" t="s">
        <v>446</v>
      </c>
      <c r="H776" t="s">
        <v>483</v>
      </c>
      <c r="I776" t="s">
        <v>484</v>
      </c>
      <c r="J776" s="89">
        <v>2018</v>
      </c>
      <c r="K776" s="102">
        <v>128</v>
      </c>
      <c r="L776" s="103">
        <v>128</v>
      </c>
      <c r="M776">
        <v>0</v>
      </c>
      <c r="N776">
        <v>0</v>
      </c>
      <c r="O776" s="30">
        <v>0</v>
      </c>
      <c r="P776" t="s">
        <v>439</v>
      </c>
      <c r="Q776">
        <v>2020</v>
      </c>
      <c r="R776" s="117">
        <v>565</v>
      </c>
      <c r="S776" s="118">
        <v>1071384</v>
      </c>
      <c r="T776" s="118">
        <f t="shared" si="17"/>
        <v>1071.384</v>
      </c>
    </row>
    <row r="777" spans="1:20" x14ac:dyDescent="0.3">
      <c r="A777">
        <v>203</v>
      </c>
      <c r="B777" t="s">
        <v>600</v>
      </c>
      <c r="C777">
        <v>970785</v>
      </c>
      <c r="D777" t="s">
        <v>601</v>
      </c>
      <c r="F777" t="s">
        <v>92</v>
      </c>
      <c r="G777" t="s">
        <v>35</v>
      </c>
      <c r="H777" t="s">
        <v>483</v>
      </c>
      <c r="I777" t="s">
        <v>484</v>
      </c>
      <c r="J777" s="89">
        <v>2019</v>
      </c>
      <c r="K777" s="99">
        <v>67</v>
      </c>
      <c r="L777" s="97">
        <v>67</v>
      </c>
      <c r="M777">
        <v>0</v>
      </c>
      <c r="N777">
        <v>0</v>
      </c>
      <c r="O777" s="30">
        <v>0</v>
      </c>
      <c r="P777" t="s">
        <v>439</v>
      </c>
      <c r="Q777">
        <v>2020</v>
      </c>
      <c r="R777" s="117">
        <v>20</v>
      </c>
      <c r="S777" s="118">
        <v>115267</v>
      </c>
      <c r="T777" s="118">
        <f t="shared" si="17"/>
        <v>115.267</v>
      </c>
    </row>
    <row r="778" spans="1:20" x14ac:dyDescent="0.3">
      <c r="A778">
        <v>204</v>
      </c>
      <c r="B778" t="s">
        <v>602</v>
      </c>
      <c r="C778">
        <v>970579</v>
      </c>
      <c r="D778" t="s">
        <v>601</v>
      </c>
      <c r="F778" t="s">
        <v>92</v>
      </c>
      <c r="G778" t="s">
        <v>35</v>
      </c>
      <c r="H778" t="s">
        <v>483</v>
      </c>
      <c r="I778" t="s">
        <v>484</v>
      </c>
      <c r="J778" s="89">
        <v>2013</v>
      </c>
      <c r="K778" s="99">
        <v>67</v>
      </c>
      <c r="L778" s="97">
        <v>67</v>
      </c>
      <c r="M778">
        <v>0</v>
      </c>
      <c r="N778">
        <v>0</v>
      </c>
      <c r="O778" s="30">
        <v>0</v>
      </c>
      <c r="P778" t="s">
        <v>439</v>
      </c>
      <c r="Q778">
        <v>2020</v>
      </c>
      <c r="R778" s="117">
        <v>0</v>
      </c>
      <c r="S778" s="118">
        <v>0</v>
      </c>
      <c r="T778" s="118">
        <f t="shared" si="17"/>
        <v>0</v>
      </c>
    </row>
    <row r="779" spans="1:20" x14ac:dyDescent="0.3">
      <c r="A779">
        <v>207</v>
      </c>
      <c r="B779" t="s">
        <v>604</v>
      </c>
      <c r="C779">
        <v>894500</v>
      </c>
      <c r="D779" t="s">
        <v>605</v>
      </c>
      <c r="E779">
        <v>94</v>
      </c>
      <c r="F779" t="s">
        <v>92</v>
      </c>
      <c r="G779" t="s">
        <v>35</v>
      </c>
      <c r="H779" t="s">
        <v>483</v>
      </c>
      <c r="I779" t="s">
        <v>484</v>
      </c>
      <c r="J779" s="89">
        <v>2004</v>
      </c>
      <c r="K779" s="102">
        <v>22.5</v>
      </c>
      <c r="L779" s="103">
        <v>22.5</v>
      </c>
      <c r="M779">
        <v>35</v>
      </c>
      <c r="N779">
        <v>32.549999999999997</v>
      </c>
      <c r="O779" s="30">
        <v>2.4500000000000028</v>
      </c>
      <c r="P779" t="s">
        <v>439</v>
      </c>
      <c r="Q779">
        <v>2020</v>
      </c>
      <c r="R779" s="117">
        <v>100</v>
      </c>
      <c r="S779" s="118">
        <v>195429</v>
      </c>
      <c r="T779" s="118">
        <f t="shared" si="17"/>
        <v>195.429</v>
      </c>
    </row>
    <row r="780" spans="1:20" x14ac:dyDescent="0.3">
      <c r="A780">
        <v>209</v>
      </c>
      <c r="B780" t="s">
        <v>607</v>
      </c>
      <c r="C780">
        <v>894650</v>
      </c>
      <c r="D780" t="s">
        <v>605</v>
      </c>
      <c r="E780">
        <v>94</v>
      </c>
      <c r="F780" t="s">
        <v>92</v>
      </c>
      <c r="G780" t="s">
        <v>35</v>
      </c>
      <c r="H780" t="s">
        <v>483</v>
      </c>
      <c r="I780" t="s">
        <v>484</v>
      </c>
      <c r="J780" s="89">
        <v>2019</v>
      </c>
      <c r="K780" s="102">
        <v>26.25</v>
      </c>
      <c r="L780" s="103">
        <v>26.25</v>
      </c>
      <c r="M780">
        <v>46.3</v>
      </c>
      <c r="N780">
        <v>43.05</v>
      </c>
      <c r="O780" s="30">
        <v>3.25</v>
      </c>
      <c r="P780" t="s">
        <v>439</v>
      </c>
      <c r="Q780">
        <v>2020</v>
      </c>
      <c r="R780" s="117">
        <v>150</v>
      </c>
      <c r="S780" s="118">
        <v>305710</v>
      </c>
      <c r="T780" s="118">
        <f t="shared" si="17"/>
        <v>305.70999999999998</v>
      </c>
    </row>
    <row r="781" spans="1:20" x14ac:dyDescent="0.3">
      <c r="A781">
        <v>210</v>
      </c>
      <c r="B781" t="s">
        <v>767</v>
      </c>
      <c r="C781">
        <v>894070</v>
      </c>
      <c r="D781" t="s">
        <v>605</v>
      </c>
      <c r="E781">
        <v>94</v>
      </c>
      <c r="F781" t="s">
        <v>92</v>
      </c>
      <c r="G781" t="s">
        <v>42</v>
      </c>
      <c r="H781" t="s">
        <v>483</v>
      </c>
      <c r="I781" t="s">
        <v>484</v>
      </c>
      <c r="J781" s="89">
        <v>2020</v>
      </c>
      <c r="K781" s="102">
        <v>97.9</v>
      </c>
      <c r="L781" s="103">
        <v>97.9</v>
      </c>
      <c r="M781">
        <v>120.2</v>
      </c>
      <c r="N781">
        <v>108.18</v>
      </c>
      <c r="O781" s="30">
        <v>12.019999999999996</v>
      </c>
      <c r="P781" t="s">
        <v>439</v>
      </c>
      <c r="Q781">
        <v>2020</v>
      </c>
      <c r="R781" s="117">
        <v>83</v>
      </c>
      <c r="S781" s="118">
        <v>454083</v>
      </c>
      <c r="T781" s="118">
        <f t="shared" si="17"/>
        <v>454.08300000000003</v>
      </c>
    </row>
    <row r="782" spans="1:20" x14ac:dyDescent="0.3">
      <c r="A782">
        <v>219</v>
      </c>
      <c r="B782" t="s">
        <v>613</v>
      </c>
      <c r="C782">
        <v>899100</v>
      </c>
      <c r="D782" t="s">
        <v>605</v>
      </c>
      <c r="E782">
        <v>94</v>
      </c>
      <c r="F782" t="s">
        <v>92</v>
      </c>
      <c r="G782" t="s">
        <v>42</v>
      </c>
      <c r="H782" t="s">
        <v>483</v>
      </c>
      <c r="I782" t="s">
        <v>484</v>
      </c>
      <c r="J782" s="89">
        <v>1982</v>
      </c>
      <c r="K782" s="102">
        <v>21</v>
      </c>
      <c r="L782" s="103">
        <v>21</v>
      </c>
      <c r="M782">
        <v>36.6</v>
      </c>
      <c r="N782">
        <v>34.6</v>
      </c>
      <c r="O782" s="30">
        <v>2</v>
      </c>
      <c r="P782" t="s">
        <v>439</v>
      </c>
      <c r="Q782">
        <v>2020</v>
      </c>
      <c r="R782" s="117">
        <v>80</v>
      </c>
      <c r="S782" s="118">
        <v>53737</v>
      </c>
      <c r="T782" s="118">
        <f t="shared" si="17"/>
        <v>53.737000000000002</v>
      </c>
    </row>
    <row r="783" spans="1:20" x14ac:dyDescent="0.3">
      <c r="A783">
        <v>220</v>
      </c>
      <c r="B783" t="s">
        <v>614</v>
      </c>
      <c r="C783">
        <v>883150</v>
      </c>
      <c r="D783" t="s">
        <v>605</v>
      </c>
      <c r="E783">
        <v>94</v>
      </c>
      <c r="F783" t="s">
        <v>92</v>
      </c>
      <c r="G783" t="s">
        <v>42</v>
      </c>
      <c r="H783" t="s">
        <v>483</v>
      </c>
      <c r="I783" t="s">
        <v>484</v>
      </c>
      <c r="J783" s="89">
        <v>1977</v>
      </c>
      <c r="K783" s="102">
        <v>3.6</v>
      </c>
      <c r="L783" s="103">
        <v>3.6</v>
      </c>
      <c r="M783">
        <v>5.6</v>
      </c>
      <c r="N783">
        <v>5.0999999999999996</v>
      </c>
      <c r="O783" s="30">
        <v>0.5</v>
      </c>
      <c r="P783" t="s">
        <v>439</v>
      </c>
      <c r="Q783">
        <v>2020</v>
      </c>
      <c r="R783" s="117">
        <v>200</v>
      </c>
      <c r="S783" s="118">
        <v>132699</v>
      </c>
      <c r="T783" s="118">
        <f t="shared" si="17"/>
        <v>132.69900000000001</v>
      </c>
    </row>
    <row r="784" spans="1:20" x14ac:dyDescent="0.3">
      <c r="A784">
        <v>224</v>
      </c>
      <c r="B784" t="s">
        <v>617</v>
      </c>
      <c r="C784">
        <v>907010</v>
      </c>
      <c r="D784" t="s">
        <v>605</v>
      </c>
      <c r="E784">
        <v>94</v>
      </c>
      <c r="F784" t="s">
        <v>92</v>
      </c>
      <c r="G784" t="s">
        <v>35</v>
      </c>
      <c r="H784" t="s">
        <v>483</v>
      </c>
      <c r="I784" t="s">
        <v>484</v>
      </c>
      <c r="J784" s="89">
        <v>2014</v>
      </c>
      <c r="K784" s="102">
        <v>20.8</v>
      </c>
      <c r="L784" s="103">
        <v>20.8</v>
      </c>
      <c r="M784">
        <v>4.21</v>
      </c>
      <c r="N784">
        <v>3</v>
      </c>
      <c r="O784" s="30">
        <v>1.21</v>
      </c>
      <c r="P784" t="s">
        <v>439</v>
      </c>
      <c r="Q784">
        <v>2020</v>
      </c>
      <c r="R784" s="117">
        <v>27</v>
      </c>
      <c r="S784" s="118">
        <v>175305</v>
      </c>
      <c r="T784" s="118">
        <f t="shared" si="17"/>
        <v>175.30500000000001</v>
      </c>
    </row>
    <row r="785" spans="1:20" x14ac:dyDescent="0.3">
      <c r="A785">
        <v>228</v>
      </c>
      <c r="B785" t="s">
        <v>770</v>
      </c>
      <c r="C785">
        <v>765200</v>
      </c>
      <c r="D785" t="s">
        <v>153</v>
      </c>
      <c r="E785">
        <v>95</v>
      </c>
      <c r="F785" t="s">
        <v>89</v>
      </c>
      <c r="G785" t="s">
        <v>42</v>
      </c>
      <c r="H785" t="s">
        <v>483</v>
      </c>
      <c r="I785" t="s">
        <v>484</v>
      </c>
      <c r="J785" s="89">
        <v>2020</v>
      </c>
      <c r="K785" s="102">
        <v>98</v>
      </c>
      <c r="L785" s="103">
        <v>98</v>
      </c>
      <c r="M785">
        <v>0</v>
      </c>
      <c r="N785">
        <v>0</v>
      </c>
      <c r="O785" s="30">
        <v>0</v>
      </c>
      <c r="P785" t="s">
        <v>439</v>
      </c>
      <c r="Q785">
        <v>2020</v>
      </c>
      <c r="R785" s="117">
        <v>7000</v>
      </c>
      <c r="S785" s="118">
        <v>16663950</v>
      </c>
      <c r="T785" s="118">
        <f t="shared" si="17"/>
        <v>16663.95</v>
      </c>
    </row>
    <row r="786" spans="1:20" x14ac:dyDescent="0.3">
      <c r="A786">
        <v>231</v>
      </c>
      <c r="B786" t="s">
        <v>622</v>
      </c>
      <c r="C786">
        <v>773300</v>
      </c>
      <c r="D786" t="s">
        <v>153</v>
      </c>
      <c r="E786">
        <v>95</v>
      </c>
      <c r="F786" t="s">
        <v>89</v>
      </c>
      <c r="G786" t="s">
        <v>59</v>
      </c>
      <c r="H786" t="s">
        <v>483</v>
      </c>
      <c r="I786" t="s">
        <v>484</v>
      </c>
      <c r="J786" s="89">
        <v>1994</v>
      </c>
      <c r="K786" s="102">
        <v>506</v>
      </c>
      <c r="L786" s="103">
        <v>506</v>
      </c>
      <c r="M786">
        <v>0</v>
      </c>
      <c r="N786">
        <v>0</v>
      </c>
      <c r="O786" s="30">
        <v>0</v>
      </c>
      <c r="P786" t="s">
        <v>439</v>
      </c>
      <c r="Q786">
        <v>2020</v>
      </c>
      <c r="R786" s="117">
        <v>1000</v>
      </c>
      <c r="S786" s="118">
        <v>2575640</v>
      </c>
      <c r="T786" s="118">
        <f t="shared" si="17"/>
        <v>2575.64</v>
      </c>
    </row>
    <row r="787" spans="1:20" x14ac:dyDescent="0.3">
      <c r="A787">
        <v>240</v>
      </c>
      <c r="B787" t="s">
        <v>772</v>
      </c>
      <c r="C787">
        <v>770230</v>
      </c>
      <c r="D787" t="s">
        <v>153</v>
      </c>
      <c r="E787">
        <v>95</v>
      </c>
      <c r="F787" t="s">
        <v>89</v>
      </c>
      <c r="G787" t="s">
        <v>35</v>
      </c>
      <c r="H787" t="s">
        <v>483</v>
      </c>
      <c r="I787" t="s">
        <v>484</v>
      </c>
      <c r="J787" s="89">
        <v>2020</v>
      </c>
      <c r="K787" s="102">
        <v>67</v>
      </c>
      <c r="L787" s="103">
        <v>67</v>
      </c>
      <c r="M787">
        <v>0</v>
      </c>
      <c r="N787">
        <v>0</v>
      </c>
      <c r="O787" s="30">
        <v>0</v>
      </c>
      <c r="P787" t="s">
        <v>439</v>
      </c>
      <c r="Q787">
        <v>2020</v>
      </c>
      <c r="R787" s="117">
        <v>17</v>
      </c>
      <c r="S787" s="118">
        <v>227547</v>
      </c>
      <c r="T787" s="118">
        <f t="shared" si="17"/>
        <v>227.547</v>
      </c>
    </row>
    <row r="788" spans="1:20" x14ac:dyDescent="0.3">
      <c r="A788">
        <v>244</v>
      </c>
      <c r="B788" t="s">
        <v>628</v>
      </c>
      <c r="C788">
        <v>920350</v>
      </c>
      <c r="D788" t="s">
        <v>627</v>
      </c>
      <c r="F788" t="s">
        <v>92</v>
      </c>
      <c r="G788" t="s">
        <v>35</v>
      </c>
      <c r="H788" t="s">
        <v>483</v>
      </c>
      <c r="I788" t="s">
        <v>484</v>
      </c>
      <c r="J788" s="89">
        <v>2019</v>
      </c>
      <c r="K788" s="102">
        <v>16.8</v>
      </c>
      <c r="L788" s="103">
        <v>16.8</v>
      </c>
      <c r="M788">
        <v>0</v>
      </c>
      <c r="N788">
        <v>0</v>
      </c>
      <c r="O788" s="30">
        <v>0</v>
      </c>
      <c r="P788" t="s">
        <v>439</v>
      </c>
      <c r="Q788">
        <v>2020</v>
      </c>
      <c r="R788" s="117">
        <v>62</v>
      </c>
      <c r="S788" s="118">
        <v>296811</v>
      </c>
      <c r="T788" s="118">
        <f t="shared" si="17"/>
        <v>296.81099999999998</v>
      </c>
    </row>
    <row r="789" spans="1:20" x14ac:dyDescent="0.3">
      <c r="A789">
        <v>245</v>
      </c>
      <c r="B789" t="s">
        <v>774</v>
      </c>
      <c r="C789">
        <v>919040</v>
      </c>
      <c r="D789" t="s">
        <v>627</v>
      </c>
      <c r="F789" t="s">
        <v>92</v>
      </c>
      <c r="G789" t="s">
        <v>59</v>
      </c>
      <c r="H789" t="s">
        <v>483</v>
      </c>
      <c r="I789" t="s">
        <v>484</v>
      </c>
      <c r="J789" s="89">
        <v>2020</v>
      </c>
      <c r="K789" s="102">
        <v>5.5</v>
      </c>
      <c r="L789" s="103">
        <v>5.5</v>
      </c>
      <c r="M789">
        <v>0</v>
      </c>
      <c r="N789">
        <v>0</v>
      </c>
      <c r="O789" s="30">
        <v>0</v>
      </c>
      <c r="P789" t="s">
        <v>439</v>
      </c>
      <c r="Q789">
        <v>2020</v>
      </c>
      <c r="R789" s="117">
        <v>0</v>
      </c>
      <c r="S789" s="118">
        <v>0</v>
      </c>
      <c r="T789" s="118">
        <f t="shared" si="17"/>
        <v>0</v>
      </c>
    </row>
    <row r="790" spans="1:20" x14ac:dyDescent="0.3">
      <c r="A790">
        <v>247</v>
      </c>
      <c r="B790" t="s">
        <v>775</v>
      </c>
      <c r="C790">
        <v>784220</v>
      </c>
      <c r="D790" t="s">
        <v>88</v>
      </c>
      <c r="E790">
        <v>97</v>
      </c>
      <c r="F790" t="s">
        <v>89</v>
      </c>
      <c r="G790" t="s">
        <v>42</v>
      </c>
      <c r="H790" t="s">
        <v>483</v>
      </c>
      <c r="I790" t="s">
        <v>484</v>
      </c>
      <c r="J790" s="89">
        <v>2021</v>
      </c>
      <c r="K790" s="99">
        <v>12</v>
      </c>
      <c r="L790" s="97">
        <v>12</v>
      </c>
      <c r="M790">
        <v>31.26</v>
      </c>
      <c r="N790">
        <v>14.84</v>
      </c>
      <c r="O790" s="30">
        <v>16.420000000000002</v>
      </c>
      <c r="P790" t="s">
        <v>439</v>
      </c>
      <c r="Q790">
        <v>2020</v>
      </c>
      <c r="R790" s="117">
        <v>15</v>
      </c>
      <c r="S790" s="118">
        <v>12020</v>
      </c>
      <c r="T790" s="118">
        <f t="shared" si="17"/>
        <v>12.02</v>
      </c>
    </row>
    <row r="791" spans="1:20" x14ac:dyDescent="0.3">
      <c r="A791">
        <v>248</v>
      </c>
      <c r="B791" t="s">
        <v>630</v>
      </c>
      <c r="C791">
        <v>784201</v>
      </c>
      <c r="D791" t="s">
        <v>88</v>
      </c>
      <c r="E791">
        <v>97</v>
      </c>
      <c r="F791" t="s">
        <v>89</v>
      </c>
      <c r="G791" t="s">
        <v>42</v>
      </c>
      <c r="H791" t="s">
        <v>483</v>
      </c>
      <c r="I791" t="s">
        <v>484</v>
      </c>
      <c r="J791" s="89">
        <v>1998</v>
      </c>
      <c r="K791" s="99">
        <v>24</v>
      </c>
      <c r="L791" s="97">
        <v>24</v>
      </c>
      <c r="M791">
        <v>41.76</v>
      </c>
      <c r="N791">
        <v>31.48</v>
      </c>
      <c r="O791" s="30">
        <v>10.279999999999998</v>
      </c>
      <c r="P791" t="s">
        <v>439</v>
      </c>
      <c r="Q791">
        <v>2020</v>
      </c>
      <c r="R791" s="117">
        <v>25</v>
      </c>
      <c r="S791" s="118">
        <v>32187</v>
      </c>
      <c r="T791" s="118">
        <f t="shared" si="17"/>
        <v>32.186999999999998</v>
      </c>
    </row>
    <row r="792" spans="1:20" x14ac:dyDescent="0.3">
      <c r="A792">
        <v>249</v>
      </c>
      <c r="B792" t="s">
        <v>631</v>
      </c>
      <c r="C792">
        <v>797475</v>
      </c>
      <c r="D792" t="s">
        <v>88</v>
      </c>
      <c r="E792">
        <v>97</v>
      </c>
      <c r="F792" t="s">
        <v>89</v>
      </c>
      <c r="G792" t="s">
        <v>42</v>
      </c>
      <c r="H792" t="s">
        <v>483</v>
      </c>
      <c r="I792" t="s">
        <v>484</v>
      </c>
      <c r="J792" s="89">
        <v>2011</v>
      </c>
      <c r="K792" s="99">
        <v>25</v>
      </c>
      <c r="L792" s="97">
        <v>25</v>
      </c>
      <c r="M792">
        <v>0</v>
      </c>
      <c r="N792">
        <v>0</v>
      </c>
      <c r="O792" s="30">
        <v>0</v>
      </c>
      <c r="P792" t="s">
        <v>439</v>
      </c>
      <c r="Q792">
        <v>2020</v>
      </c>
      <c r="R792" s="117">
        <v>128</v>
      </c>
      <c r="S792" s="118">
        <v>81524</v>
      </c>
      <c r="T792" s="118">
        <f t="shared" si="17"/>
        <v>81.524000000000001</v>
      </c>
    </row>
    <row r="793" spans="1:20" x14ac:dyDescent="0.3">
      <c r="A793">
        <v>250</v>
      </c>
      <c r="B793" t="s">
        <v>632</v>
      </c>
      <c r="C793">
        <v>797750</v>
      </c>
      <c r="D793" t="s">
        <v>88</v>
      </c>
      <c r="E793">
        <v>97</v>
      </c>
      <c r="F793" t="s">
        <v>89</v>
      </c>
      <c r="G793" t="s">
        <v>35</v>
      </c>
      <c r="H793" t="s">
        <v>483</v>
      </c>
      <c r="I793" t="s">
        <v>484</v>
      </c>
      <c r="J793" s="89">
        <v>2017</v>
      </c>
      <c r="K793" s="99">
        <v>5</v>
      </c>
      <c r="L793" s="97">
        <v>5</v>
      </c>
      <c r="M793">
        <v>8.67</v>
      </c>
      <c r="N793">
        <v>6.8</v>
      </c>
      <c r="O793" s="30">
        <v>1.87</v>
      </c>
      <c r="P793" t="s">
        <v>439</v>
      </c>
      <c r="Q793">
        <v>2020</v>
      </c>
      <c r="R793" s="117">
        <v>128</v>
      </c>
      <c r="S793" s="118">
        <v>280633</v>
      </c>
      <c r="T793" s="118">
        <f t="shared" si="17"/>
        <v>280.63299999999998</v>
      </c>
    </row>
    <row r="794" spans="1:20" x14ac:dyDescent="0.3">
      <c r="A794">
        <v>251</v>
      </c>
      <c r="B794" t="s">
        <v>633</v>
      </c>
      <c r="C794">
        <v>797755</v>
      </c>
      <c r="D794" t="s">
        <v>88</v>
      </c>
      <c r="E794">
        <v>97</v>
      </c>
      <c r="F794" t="s">
        <v>89</v>
      </c>
      <c r="G794" t="s">
        <v>35</v>
      </c>
      <c r="H794" t="s">
        <v>483</v>
      </c>
      <c r="I794" t="s">
        <v>484</v>
      </c>
      <c r="J794" s="89">
        <v>2013</v>
      </c>
      <c r="K794" s="99">
        <v>5.7</v>
      </c>
      <c r="L794" s="97">
        <v>5.7</v>
      </c>
      <c r="M794">
        <v>9.7899999999999991</v>
      </c>
      <c r="N794">
        <v>8.1999999999999993</v>
      </c>
      <c r="O794" s="30">
        <v>1.5899999999999999</v>
      </c>
      <c r="P794" t="s">
        <v>439</v>
      </c>
      <c r="Q794">
        <v>2020</v>
      </c>
      <c r="R794" s="117">
        <v>0</v>
      </c>
      <c r="S794" s="118">
        <v>0</v>
      </c>
      <c r="T794" s="118">
        <f t="shared" si="17"/>
        <v>0</v>
      </c>
    </row>
    <row r="795" spans="1:20" x14ac:dyDescent="0.3">
      <c r="A795">
        <v>252</v>
      </c>
      <c r="B795" t="s">
        <v>634</v>
      </c>
      <c r="C795">
        <v>795341</v>
      </c>
      <c r="D795" t="s">
        <v>88</v>
      </c>
      <c r="E795">
        <v>97</v>
      </c>
      <c r="F795" t="s">
        <v>89</v>
      </c>
      <c r="G795" t="s">
        <v>42</v>
      </c>
      <c r="H795" t="s">
        <v>483</v>
      </c>
      <c r="I795" t="s">
        <v>484</v>
      </c>
      <c r="J795" s="89">
        <v>2018</v>
      </c>
      <c r="K795" s="99">
        <v>5.7</v>
      </c>
      <c r="L795" s="97">
        <v>5.7</v>
      </c>
      <c r="M795">
        <v>0</v>
      </c>
      <c r="N795">
        <v>0</v>
      </c>
      <c r="O795" s="30">
        <v>0</v>
      </c>
      <c r="P795" t="s">
        <v>439</v>
      </c>
      <c r="Q795">
        <v>2020</v>
      </c>
      <c r="R795" s="117">
        <v>50</v>
      </c>
      <c r="S795" s="118">
        <v>56152</v>
      </c>
      <c r="T795" s="118">
        <f t="shared" si="17"/>
        <v>56.152000000000001</v>
      </c>
    </row>
    <row r="796" spans="1:20" x14ac:dyDescent="0.3">
      <c r="A796">
        <v>253</v>
      </c>
      <c r="B796" t="s">
        <v>635</v>
      </c>
      <c r="C796">
        <v>795078</v>
      </c>
      <c r="D796" t="s">
        <v>88</v>
      </c>
      <c r="E796">
        <v>97</v>
      </c>
      <c r="F796" t="s">
        <v>89</v>
      </c>
      <c r="G796" t="s">
        <v>35</v>
      </c>
      <c r="H796" t="s">
        <v>483</v>
      </c>
      <c r="I796" t="s">
        <v>484</v>
      </c>
      <c r="J796" s="89">
        <v>2018</v>
      </c>
      <c r="K796" s="99">
        <v>40</v>
      </c>
      <c r="L796" s="97">
        <v>40</v>
      </c>
      <c r="M796">
        <v>0</v>
      </c>
      <c r="N796">
        <v>0</v>
      </c>
      <c r="O796" s="30">
        <v>0</v>
      </c>
      <c r="P796" t="s">
        <v>439</v>
      </c>
      <c r="Q796">
        <v>2020</v>
      </c>
      <c r="R796" s="117">
        <v>128</v>
      </c>
      <c r="S796" s="118">
        <v>8333</v>
      </c>
      <c r="T796" s="118">
        <f t="shared" si="17"/>
        <v>8.3330000000000002</v>
      </c>
    </row>
    <row r="797" spans="1:20" x14ac:dyDescent="0.3">
      <c r="A797">
        <v>254</v>
      </c>
      <c r="B797" t="s">
        <v>636</v>
      </c>
      <c r="C797">
        <v>787521</v>
      </c>
      <c r="D797" t="s">
        <v>88</v>
      </c>
      <c r="E797">
        <v>97</v>
      </c>
      <c r="F797" t="s">
        <v>89</v>
      </c>
      <c r="G797" t="s">
        <v>35</v>
      </c>
      <c r="H797" t="s">
        <v>483</v>
      </c>
      <c r="I797" t="s">
        <v>484</v>
      </c>
      <c r="J797" s="89">
        <v>2018</v>
      </c>
      <c r="K797" s="99">
        <v>5.5</v>
      </c>
      <c r="L797" s="97">
        <v>5.5</v>
      </c>
      <c r="M797">
        <v>0</v>
      </c>
      <c r="N797">
        <v>0</v>
      </c>
      <c r="O797" s="30">
        <v>0</v>
      </c>
      <c r="P797" t="s">
        <v>439</v>
      </c>
      <c r="Q797">
        <v>2020</v>
      </c>
      <c r="R797" s="117">
        <v>50</v>
      </c>
      <c r="S797" s="118">
        <v>56467</v>
      </c>
      <c r="T797" s="118">
        <f t="shared" si="17"/>
        <v>56.466999999999999</v>
      </c>
    </row>
    <row r="798" spans="1:20" x14ac:dyDescent="0.3">
      <c r="A798">
        <v>255</v>
      </c>
      <c r="B798" t="s">
        <v>637</v>
      </c>
      <c r="C798">
        <v>791495</v>
      </c>
      <c r="D798" t="s">
        <v>88</v>
      </c>
      <c r="E798">
        <v>97</v>
      </c>
      <c r="F798" t="s">
        <v>89</v>
      </c>
      <c r="G798" t="s">
        <v>42</v>
      </c>
      <c r="H798" t="s">
        <v>483</v>
      </c>
      <c r="I798" t="s">
        <v>484</v>
      </c>
      <c r="J798" s="89">
        <v>2014</v>
      </c>
      <c r="K798" s="99">
        <v>2</v>
      </c>
      <c r="L798" s="97">
        <v>2</v>
      </c>
      <c r="M798">
        <v>2.64</v>
      </c>
      <c r="N798">
        <v>2.61</v>
      </c>
      <c r="O798" s="30">
        <v>3.0000000000000249E-2</v>
      </c>
      <c r="P798" t="s">
        <v>439</v>
      </c>
      <c r="Q798">
        <v>2020</v>
      </c>
      <c r="R798" s="117">
        <v>200</v>
      </c>
      <c r="S798" s="118">
        <v>245735</v>
      </c>
      <c r="T798" s="118">
        <f t="shared" si="17"/>
        <v>245.73500000000001</v>
      </c>
    </row>
    <row r="799" spans="1:20" x14ac:dyDescent="0.3">
      <c r="A799">
        <v>256</v>
      </c>
      <c r="B799" t="s">
        <v>637</v>
      </c>
      <c r="C799">
        <v>791495</v>
      </c>
      <c r="D799" t="s">
        <v>88</v>
      </c>
      <c r="E799">
        <v>97</v>
      </c>
      <c r="F799" t="s">
        <v>89</v>
      </c>
      <c r="G799" t="s">
        <v>42</v>
      </c>
      <c r="H799" t="s">
        <v>483</v>
      </c>
      <c r="I799" t="s">
        <v>484</v>
      </c>
      <c r="J799" s="89">
        <v>2015</v>
      </c>
      <c r="K799" s="99">
        <v>18</v>
      </c>
      <c r="L799" s="97">
        <v>18</v>
      </c>
      <c r="M799">
        <v>0</v>
      </c>
      <c r="N799">
        <v>0</v>
      </c>
      <c r="O799" s="30">
        <v>0</v>
      </c>
      <c r="P799" t="s">
        <v>439</v>
      </c>
      <c r="Q799">
        <v>2020</v>
      </c>
      <c r="R799" s="117">
        <v>0</v>
      </c>
      <c r="S799" s="118">
        <v>0</v>
      </c>
      <c r="T799" s="118">
        <f t="shared" si="17"/>
        <v>0</v>
      </c>
    </row>
    <row r="800" spans="1:20" x14ac:dyDescent="0.3">
      <c r="A800">
        <v>257</v>
      </c>
      <c r="B800" t="s">
        <v>638</v>
      </c>
      <c r="C800">
        <v>754825</v>
      </c>
      <c r="D800" t="s">
        <v>639</v>
      </c>
      <c r="F800" t="s">
        <v>89</v>
      </c>
      <c r="G800" t="s">
        <v>35</v>
      </c>
      <c r="H800" t="s">
        <v>483</v>
      </c>
      <c r="I800" t="s">
        <v>484</v>
      </c>
      <c r="J800" s="89">
        <v>2016</v>
      </c>
      <c r="K800" s="99">
        <v>151.80000000000001</v>
      </c>
      <c r="L800" s="97">
        <v>151.80000000000001</v>
      </c>
      <c r="M800">
        <v>0</v>
      </c>
      <c r="N800">
        <v>0</v>
      </c>
      <c r="O800" s="30">
        <v>0</v>
      </c>
      <c r="P800" t="s">
        <v>439</v>
      </c>
      <c r="Q800">
        <v>2020</v>
      </c>
      <c r="R800" s="117">
        <v>50</v>
      </c>
      <c r="S800" s="118">
        <v>549224</v>
      </c>
      <c r="T800" s="118">
        <f t="shared" si="17"/>
        <v>549.22400000000005</v>
      </c>
    </row>
    <row r="801" spans="1:20" x14ac:dyDescent="0.3">
      <c r="A801">
        <v>258</v>
      </c>
      <c r="B801" t="s">
        <v>640</v>
      </c>
      <c r="C801">
        <v>754828</v>
      </c>
      <c r="D801" t="s">
        <v>639</v>
      </c>
      <c r="F801" t="s">
        <v>89</v>
      </c>
      <c r="G801" t="s">
        <v>35</v>
      </c>
      <c r="H801" t="s">
        <v>483</v>
      </c>
      <c r="I801" t="s">
        <v>484</v>
      </c>
      <c r="J801" s="89">
        <v>2015</v>
      </c>
      <c r="K801" s="99">
        <v>225.45</v>
      </c>
      <c r="L801" s="97">
        <v>225.45</v>
      </c>
      <c r="M801">
        <v>0</v>
      </c>
      <c r="N801">
        <v>0</v>
      </c>
      <c r="O801" s="30">
        <v>0</v>
      </c>
      <c r="P801" t="s">
        <v>439</v>
      </c>
      <c r="Q801">
        <v>2020</v>
      </c>
      <c r="R801" s="117">
        <v>70</v>
      </c>
      <c r="S801" s="118">
        <v>799323</v>
      </c>
      <c r="T801" s="118">
        <f t="shared" si="17"/>
        <v>799.32299999999998</v>
      </c>
    </row>
    <row r="802" spans="1:20" x14ac:dyDescent="0.3">
      <c r="A802">
        <v>259</v>
      </c>
      <c r="B802" t="s">
        <v>641</v>
      </c>
      <c r="C802">
        <v>754822</v>
      </c>
      <c r="D802" t="s">
        <v>639</v>
      </c>
      <c r="F802" t="s">
        <v>89</v>
      </c>
      <c r="G802" t="s">
        <v>35</v>
      </c>
      <c r="H802" t="s">
        <v>483</v>
      </c>
      <c r="I802" t="s">
        <v>484</v>
      </c>
      <c r="J802" s="89">
        <v>2016</v>
      </c>
      <c r="K802" s="99">
        <v>113.4</v>
      </c>
      <c r="L802" s="97">
        <v>113.4</v>
      </c>
      <c r="M802">
        <v>0</v>
      </c>
      <c r="N802">
        <v>0</v>
      </c>
      <c r="O802" s="30">
        <v>0</v>
      </c>
      <c r="P802" t="s">
        <v>439</v>
      </c>
      <c r="Q802">
        <v>2020</v>
      </c>
      <c r="R802" s="117">
        <v>50</v>
      </c>
      <c r="S802" s="118">
        <v>371965</v>
      </c>
      <c r="T802" s="118">
        <f t="shared" si="17"/>
        <v>371.96499999999997</v>
      </c>
    </row>
    <row r="803" spans="1:20" x14ac:dyDescent="0.3">
      <c r="A803">
        <v>260</v>
      </c>
      <c r="B803" t="s">
        <v>642</v>
      </c>
      <c r="C803">
        <v>754830</v>
      </c>
      <c r="D803" t="s">
        <v>639</v>
      </c>
      <c r="F803" t="s">
        <v>89</v>
      </c>
      <c r="G803" t="s">
        <v>35</v>
      </c>
      <c r="H803" t="s">
        <v>483</v>
      </c>
      <c r="I803" t="s">
        <v>484</v>
      </c>
      <c r="J803" s="89">
        <v>2015</v>
      </c>
      <c r="K803" s="99">
        <v>211.5</v>
      </c>
      <c r="L803" s="97">
        <v>211.5</v>
      </c>
      <c r="M803">
        <v>0</v>
      </c>
      <c r="N803">
        <v>0</v>
      </c>
      <c r="O803" s="30">
        <v>0</v>
      </c>
      <c r="P803" t="s">
        <v>439</v>
      </c>
      <c r="Q803">
        <v>2020</v>
      </c>
      <c r="R803" s="117">
        <v>92</v>
      </c>
      <c r="S803" s="118">
        <v>700796</v>
      </c>
      <c r="T803" s="118">
        <f t="shared" si="17"/>
        <v>700.79600000000005</v>
      </c>
    </row>
    <row r="804" spans="1:20" x14ac:dyDescent="0.3">
      <c r="A804">
        <v>264</v>
      </c>
      <c r="B804" t="s">
        <v>779</v>
      </c>
      <c r="C804">
        <v>737150</v>
      </c>
      <c r="D804" t="s">
        <v>639</v>
      </c>
      <c r="F804" t="s">
        <v>89</v>
      </c>
      <c r="G804" t="s">
        <v>79</v>
      </c>
      <c r="H804" t="s">
        <v>483</v>
      </c>
      <c r="I804" t="s">
        <v>484</v>
      </c>
      <c r="J804" s="89">
        <v>2020</v>
      </c>
      <c r="K804" s="99">
        <v>70</v>
      </c>
      <c r="L804" s="97">
        <v>70</v>
      </c>
      <c r="M804">
        <v>0</v>
      </c>
      <c r="N804">
        <v>0</v>
      </c>
      <c r="O804" s="30">
        <v>0</v>
      </c>
      <c r="P804" t="s">
        <v>439</v>
      </c>
      <c r="Q804">
        <v>2020</v>
      </c>
      <c r="R804" s="117">
        <v>150</v>
      </c>
      <c r="S804" s="118">
        <v>114698</v>
      </c>
      <c r="T804" s="118">
        <f t="shared" ref="T804:T867" si="18">+S804/1000</f>
        <v>114.69799999999999</v>
      </c>
    </row>
    <row r="805" spans="1:20" x14ac:dyDescent="0.3">
      <c r="A805">
        <v>286</v>
      </c>
      <c r="B805" t="s">
        <v>798</v>
      </c>
      <c r="C805">
        <v>709120</v>
      </c>
      <c r="D805" t="s">
        <v>647</v>
      </c>
      <c r="E805">
        <v>86</v>
      </c>
      <c r="F805" t="s">
        <v>89</v>
      </c>
      <c r="G805" t="s">
        <v>35</v>
      </c>
      <c r="H805" t="s">
        <v>483</v>
      </c>
      <c r="I805" t="s">
        <v>484</v>
      </c>
      <c r="J805" s="89">
        <v>2020</v>
      </c>
      <c r="K805" s="102">
        <v>216.07</v>
      </c>
      <c r="L805" s="103">
        <v>216.07</v>
      </c>
      <c r="M805">
        <v>0</v>
      </c>
      <c r="N805">
        <v>0</v>
      </c>
      <c r="O805" s="30">
        <v>0</v>
      </c>
      <c r="P805" t="s">
        <v>439</v>
      </c>
      <c r="Q805">
        <v>2020</v>
      </c>
      <c r="R805" s="117">
        <v>41</v>
      </c>
      <c r="S805" s="118">
        <v>587231</v>
      </c>
      <c r="T805" s="118">
        <f t="shared" si="18"/>
        <v>587.23099999999999</v>
      </c>
    </row>
    <row r="806" spans="1:20" x14ac:dyDescent="0.3">
      <c r="A806">
        <v>288</v>
      </c>
      <c r="B806" t="s">
        <v>646</v>
      </c>
      <c r="C806">
        <v>703420</v>
      </c>
      <c r="D806" t="s">
        <v>647</v>
      </c>
      <c r="E806">
        <v>86</v>
      </c>
      <c r="F806" t="s">
        <v>89</v>
      </c>
      <c r="G806" t="s">
        <v>42</v>
      </c>
      <c r="H806" t="s">
        <v>483</v>
      </c>
      <c r="I806" t="s">
        <v>484</v>
      </c>
      <c r="J806" s="89">
        <v>2013</v>
      </c>
      <c r="K806" s="102">
        <v>16</v>
      </c>
      <c r="L806" s="103">
        <v>16</v>
      </c>
      <c r="M806">
        <v>20.8</v>
      </c>
      <c r="N806">
        <v>15.1</v>
      </c>
      <c r="O806" s="30">
        <v>5.7000000000000011</v>
      </c>
      <c r="P806" t="s">
        <v>439</v>
      </c>
      <c r="Q806">
        <v>2020</v>
      </c>
      <c r="R806" s="117">
        <v>100</v>
      </c>
      <c r="S806" s="118">
        <v>106613</v>
      </c>
      <c r="T806" s="118">
        <f t="shared" si="18"/>
        <v>106.613</v>
      </c>
    </row>
    <row r="807" spans="1:20" x14ac:dyDescent="0.3">
      <c r="A807">
        <v>298</v>
      </c>
      <c r="B807" t="s">
        <v>654</v>
      </c>
      <c r="C807">
        <v>725135</v>
      </c>
      <c r="D807" t="s">
        <v>647</v>
      </c>
      <c r="E807">
        <v>86</v>
      </c>
      <c r="F807" t="s">
        <v>89</v>
      </c>
      <c r="G807" t="s">
        <v>35</v>
      </c>
      <c r="H807" t="s">
        <v>483</v>
      </c>
      <c r="I807" t="s">
        <v>484</v>
      </c>
      <c r="J807" s="89">
        <v>1982</v>
      </c>
      <c r="K807" s="102">
        <v>12</v>
      </c>
      <c r="L807" s="103">
        <v>12</v>
      </c>
      <c r="M807">
        <v>19.8</v>
      </c>
      <c r="N807">
        <v>19.8</v>
      </c>
      <c r="O807" s="30">
        <v>0</v>
      </c>
      <c r="P807" t="s">
        <v>439</v>
      </c>
      <c r="Q807">
        <v>2020</v>
      </c>
      <c r="R807" s="117">
        <v>63</v>
      </c>
      <c r="S807" s="118">
        <v>178606</v>
      </c>
      <c r="T807" s="118">
        <f t="shared" si="18"/>
        <v>178.60599999999999</v>
      </c>
    </row>
    <row r="808" spans="1:20" x14ac:dyDescent="0.3">
      <c r="A808">
        <v>300</v>
      </c>
      <c r="B808" t="s">
        <v>655</v>
      </c>
      <c r="C808">
        <v>722150</v>
      </c>
      <c r="D808" t="s">
        <v>647</v>
      </c>
      <c r="E808">
        <v>86</v>
      </c>
      <c r="F808" t="s">
        <v>89</v>
      </c>
      <c r="G808" t="s">
        <v>42</v>
      </c>
      <c r="H808" t="s">
        <v>483</v>
      </c>
      <c r="I808" t="s">
        <v>484</v>
      </c>
      <c r="J808" s="89">
        <v>1982</v>
      </c>
      <c r="K808" s="102">
        <v>7.3</v>
      </c>
      <c r="L808" s="103">
        <v>7.3</v>
      </c>
      <c r="M808">
        <v>11.9</v>
      </c>
      <c r="N808">
        <v>11.9</v>
      </c>
      <c r="O808" s="30">
        <v>0</v>
      </c>
      <c r="P808" t="s">
        <v>439</v>
      </c>
      <c r="Q808">
        <v>2020</v>
      </c>
      <c r="R808" s="117">
        <v>200</v>
      </c>
      <c r="S808" s="118">
        <v>113974</v>
      </c>
      <c r="T808" s="118">
        <f t="shared" si="18"/>
        <v>113.974</v>
      </c>
    </row>
    <row r="809" spans="1:20" x14ac:dyDescent="0.3">
      <c r="A809">
        <v>301</v>
      </c>
      <c r="B809" t="s">
        <v>804</v>
      </c>
      <c r="C809">
        <v>709861</v>
      </c>
      <c r="D809" t="s">
        <v>647</v>
      </c>
      <c r="E809">
        <v>86</v>
      </c>
      <c r="F809" t="s">
        <v>89</v>
      </c>
      <c r="G809" t="s">
        <v>35</v>
      </c>
      <c r="H809" t="s">
        <v>483</v>
      </c>
      <c r="I809" t="s">
        <v>484</v>
      </c>
      <c r="J809" s="89">
        <v>2021</v>
      </c>
      <c r="K809" s="102">
        <v>3</v>
      </c>
      <c r="L809" s="103">
        <v>3</v>
      </c>
      <c r="M809">
        <v>0</v>
      </c>
      <c r="N809">
        <v>0</v>
      </c>
      <c r="O809" s="30">
        <v>0</v>
      </c>
      <c r="P809" t="s">
        <v>439</v>
      </c>
      <c r="Q809">
        <v>2020</v>
      </c>
      <c r="R809" s="117">
        <v>75</v>
      </c>
      <c r="S809" s="118">
        <v>87127</v>
      </c>
      <c r="T809" s="118">
        <f t="shared" si="18"/>
        <v>87.126999999999995</v>
      </c>
    </row>
    <row r="810" spans="1:20" x14ac:dyDescent="0.3">
      <c r="A810">
        <v>302</v>
      </c>
      <c r="B810" t="s">
        <v>656</v>
      </c>
      <c r="C810">
        <v>709140</v>
      </c>
      <c r="D810" t="s">
        <v>647</v>
      </c>
      <c r="E810">
        <v>86</v>
      </c>
      <c r="F810" t="s">
        <v>89</v>
      </c>
      <c r="G810" t="s">
        <v>35</v>
      </c>
      <c r="H810" t="s">
        <v>483</v>
      </c>
      <c r="I810" t="s">
        <v>484</v>
      </c>
      <c r="J810" s="89">
        <v>2015</v>
      </c>
      <c r="K810" s="102">
        <v>8</v>
      </c>
      <c r="L810" s="103">
        <v>8</v>
      </c>
      <c r="M810">
        <v>0</v>
      </c>
      <c r="N810">
        <v>0</v>
      </c>
      <c r="O810" s="30">
        <v>0</v>
      </c>
      <c r="P810" t="s">
        <v>439</v>
      </c>
      <c r="Q810">
        <v>2020</v>
      </c>
      <c r="R810" s="117">
        <v>24</v>
      </c>
      <c r="S810" s="118">
        <v>70677</v>
      </c>
      <c r="T810" s="118">
        <f t="shared" si="18"/>
        <v>70.677000000000007</v>
      </c>
    </row>
    <row r="811" spans="1:20" x14ac:dyDescent="0.3">
      <c r="A811">
        <v>304</v>
      </c>
      <c r="B811" t="s">
        <v>658</v>
      </c>
      <c r="C811">
        <v>922570</v>
      </c>
      <c r="D811" t="s">
        <v>627</v>
      </c>
      <c r="F811" t="s">
        <v>92</v>
      </c>
      <c r="G811" t="s">
        <v>59</v>
      </c>
      <c r="H811" t="s">
        <v>483</v>
      </c>
      <c r="I811" t="s">
        <v>484</v>
      </c>
      <c r="J811" s="89">
        <v>1972</v>
      </c>
      <c r="K811" s="102">
        <v>5.5</v>
      </c>
      <c r="L811" s="103">
        <v>5.5</v>
      </c>
      <c r="M811">
        <v>0</v>
      </c>
      <c r="N811">
        <v>0</v>
      </c>
      <c r="O811" s="30">
        <v>0</v>
      </c>
      <c r="P811" t="s">
        <v>439</v>
      </c>
      <c r="Q811">
        <v>2020</v>
      </c>
      <c r="R811" s="117">
        <v>80</v>
      </c>
      <c r="S811" s="118">
        <v>73734</v>
      </c>
      <c r="T811" s="118">
        <f t="shared" si="18"/>
        <v>73.733999999999995</v>
      </c>
    </row>
    <row r="812" spans="1:20" x14ac:dyDescent="0.3">
      <c r="A812">
        <v>305</v>
      </c>
      <c r="B812" t="s">
        <v>659</v>
      </c>
      <c r="C812">
        <v>923140</v>
      </c>
      <c r="D812" t="s">
        <v>627</v>
      </c>
      <c r="F812" t="s">
        <v>92</v>
      </c>
      <c r="G812" t="s">
        <v>59</v>
      </c>
      <c r="H812" t="s">
        <v>483</v>
      </c>
      <c r="I812" t="s">
        <v>484</v>
      </c>
      <c r="J812" s="89">
        <v>2012</v>
      </c>
      <c r="K812" s="102">
        <v>5.5</v>
      </c>
      <c r="L812" s="103">
        <v>5.5</v>
      </c>
      <c r="M812">
        <v>0</v>
      </c>
      <c r="N812">
        <v>0</v>
      </c>
      <c r="O812" s="30">
        <v>0</v>
      </c>
      <c r="P812" t="s">
        <v>439</v>
      </c>
      <c r="Q812">
        <v>2020</v>
      </c>
      <c r="R812" s="117">
        <v>0</v>
      </c>
      <c r="S812" s="118">
        <v>0</v>
      </c>
      <c r="T812" s="118">
        <f t="shared" si="18"/>
        <v>0</v>
      </c>
    </row>
    <row r="813" spans="1:20" x14ac:dyDescent="0.3">
      <c r="A813">
        <v>309</v>
      </c>
      <c r="B813" t="s">
        <v>112</v>
      </c>
      <c r="C813">
        <v>703110</v>
      </c>
      <c r="D813" t="s">
        <v>647</v>
      </c>
      <c r="E813">
        <v>86</v>
      </c>
      <c r="F813" t="s">
        <v>89</v>
      </c>
      <c r="G813" t="s">
        <v>42</v>
      </c>
      <c r="H813" t="s">
        <v>483</v>
      </c>
      <c r="I813" t="s">
        <v>484</v>
      </c>
      <c r="J813" s="89">
        <v>2017</v>
      </c>
      <c r="K813" s="102">
        <v>7.2</v>
      </c>
      <c r="L813" s="103">
        <v>7.2</v>
      </c>
      <c r="M813">
        <v>11.8</v>
      </c>
      <c r="N813">
        <v>10.199999999999999</v>
      </c>
      <c r="O813" s="30">
        <v>1.6000000000000014</v>
      </c>
      <c r="P813" t="s">
        <v>439</v>
      </c>
      <c r="Q813">
        <v>2020</v>
      </c>
      <c r="R813" s="117">
        <v>315</v>
      </c>
      <c r="S813" s="118">
        <v>356494</v>
      </c>
      <c r="T813" s="118">
        <f t="shared" si="18"/>
        <v>356.49400000000003</v>
      </c>
    </row>
    <row r="814" spans="1:20" x14ac:dyDescent="0.3">
      <c r="A814">
        <v>310</v>
      </c>
      <c r="B814" t="s">
        <v>662</v>
      </c>
      <c r="C814">
        <v>954600</v>
      </c>
      <c r="D814" t="s">
        <v>331</v>
      </c>
      <c r="E814">
        <v>98</v>
      </c>
      <c r="F814" t="s">
        <v>92</v>
      </c>
      <c r="G814" t="s">
        <v>42</v>
      </c>
      <c r="H814" t="s">
        <v>483</v>
      </c>
      <c r="I814" t="s">
        <v>484</v>
      </c>
      <c r="J814" s="89">
        <v>2017</v>
      </c>
      <c r="K814" s="102">
        <v>14.3</v>
      </c>
      <c r="L814" s="103">
        <v>14.3</v>
      </c>
      <c r="M814">
        <v>20.09</v>
      </c>
      <c r="N814">
        <v>12.6</v>
      </c>
      <c r="O814" s="30">
        <v>7.49</v>
      </c>
      <c r="P814" t="s">
        <v>439</v>
      </c>
      <c r="Q814">
        <v>2020</v>
      </c>
      <c r="R814" s="117">
        <v>100</v>
      </c>
      <c r="S814" s="118">
        <v>58250</v>
      </c>
      <c r="T814" s="118">
        <f t="shared" si="18"/>
        <v>58.25</v>
      </c>
    </row>
    <row r="815" spans="1:20" x14ac:dyDescent="0.3">
      <c r="A815">
        <v>313</v>
      </c>
      <c r="B815" t="s">
        <v>664</v>
      </c>
      <c r="C815">
        <v>216351</v>
      </c>
      <c r="D815" t="s">
        <v>846</v>
      </c>
      <c r="E815">
        <v>69</v>
      </c>
      <c r="F815" t="s">
        <v>40</v>
      </c>
      <c r="G815" t="s">
        <v>42</v>
      </c>
      <c r="H815" t="s">
        <v>483</v>
      </c>
      <c r="I815" t="s">
        <v>484</v>
      </c>
      <c r="J815" s="89">
        <v>2008</v>
      </c>
      <c r="K815" s="102">
        <v>150.41499999999999</v>
      </c>
      <c r="L815" s="103">
        <v>150.41499999999999</v>
      </c>
      <c r="M815">
        <v>201.136</v>
      </c>
      <c r="N815">
        <v>180.4</v>
      </c>
      <c r="O815" s="30">
        <v>20.736000000000001</v>
      </c>
      <c r="P815" t="s">
        <v>439</v>
      </c>
      <c r="Q815">
        <v>2020</v>
      </c>
      <c r="R815" s="117">
        <v>550</v>
      </c>
      <c r="S815" s="118">
        <v>460619</v>
      </c>
      <c r="T815" s="118">
        <f t="shared" si="18"/>
        <v>460.61900000000003</v>
      </c>
    </row>
    <row r="816" spans="1:20" x14ac:dyDescent="0.3">
      <c r="A816">
        <v>314</v>
      </c>
      <c r="B816" t="s">
        <v>665</v>
      </c>
      <c r="C816">
        <v>226530</v>
      </c>
      <c r="D816" t="s">
        <v>846</v>
      </c>
      <c r="E816">
        <v>69</v>
      </c>
      <c r="F816" t="s">
        <v>40</v>
      </c>
      <c r="G816" t="s">
        <v>42</v>
      </c>
      <c r="H816" t="s">
        <v>483</v>
      </c>
      <c r="I816" t="s">
        <v>484</v>
      </c>
      <c r="J816" s="89">
        <v>2012</v>
      </c>
      <c r="K816" s="102">
        <v>11.13</v>
      </c>
      <c r="L816" s="103">
        <v>11.13</v>
      </c>
      <c r="M816">
        <v>7.6</v>
      </c>
      <c r="N816">
        <v>5.7</v>
      </c>
      <c r="O816" s="30">
        <v>2</v>
      </c>
      <c r="P816" t="s">
        <v>439</v>
      </c>
      <c r="Q816">
        <v>2020</v>
      </c>
      <c r="R816" s="117">
        <v>200</v>
      </c>
      <c r="S816" s="118">
        <v>328684</v>
      </c>
      <c r="T816" s="118">
        <f t="shared" si="18"/>
        <v>328.68400000000003</v>
      </c>
    </row>
    <row r="817" spans="1:20" x14ac:dyDescent="0.3">
      <c r="A817">
        <v>315</v>
      </c>
      <c r="B817" t="s">
        <v>666</v>
      </c>
      <c r="C817">
        <v>204705</v>
      </c>
      <c r="D817" t="s">
        <v>514</v>
      </c>
      <c r="F817" t="s">
        <v>40</v>
      </c>
      <c r="G817" t="s">
        <v>35</v>
      </c>
      <c r="H817" t="s">
        <v>483</v>
      </c>
      <c r="I817" t="s">
        <v>484</v>
      </c>
      <c r="J817" s="89">
        <v>2017</v>
      </c>
      <c r="K817" s="102">
        <v>10</v>
      </c>
      <c r="L817" s="103">
        <v>10</v>
      </c>
      <c r="M817">
        <v>0</v>
      </c>
      <c r="N817">
        <v>0</v>
      </c>
      <c r="O817" s="30">
        <v>0</v>
      </c>
      <c r="P817" t="s">
        <v>439</v>
      </c>
      <c r="Q817">
        <v>2020</v>
      </c>
      <c r="R817" s="117">
        <v>63</v>
      </c>
      <c r="S817" s="118">
        <v>5512</v>
      </c>
      <c r="T817" s="118">
        <f t="shared" si="18"/>
        <v>5.5119999999999996</v>
      </c>
    </row>
    <row r="818" spans="1:20" x14ac:dyDescent="0.3">
      <c r="A818">
        <v>316</v>
      </c>
      <c r="B818" t="s">
        <v>667</v>
      </c>
      <c r="C818">
        <v>199800</v>
      </c>
      <c r="D818" t="s">
        <v>514</v>
      </c>
      <c r="F818" t="s">
        <v>40</v>
      </c>
      <c r="G818" t="s">
        <v>35</v>
      </c>
      <c r="H818" t="s">
        <v>483</v>
      </c>
      <c r="I818" t="s">
        <v>484</v>
      </c>
      <c r="J818" s="89">
        <v>2015</v>
      </c>
      <c r="K818" s="102">
        <v>20.100000000000001</v>
      </c>
      <c r="L818" s="103">
        <v>20.100000000000001</v>
      </c>
      <c r="M818">
        <v>0</v>
      </c>
      <c r="N818">
        <v>0</v>
      </c>
      <c r="O818" s="30">
        <v>0</v>
      </c>
      <c r="P818" t="s">
        <v>439</v>
      </c>
      <c r="Q818">
        <v>2020</v>
      </c>
      <c r="R818" s="117">
        <v>40</v>
      </c>
      <c r="S818" s="118">
        <v>46899</v>
      </c>
      <c r="T818" s="118">
        <f t="shared" si="18"/>
        <v>46.899000000000001</v>
      </c>
    </row>
    <row r="819" spans="1:20" x14ac:dyDescent="0.3">
      <c r="A819">
        <v>318</v>
      </c>
      <c r="B819" t="s">
        <v>670</v>
      </c>
      <c r="C819">
        <v>134820</v>
      </c>
      <c r="D819" t="s">
        <v>106</v>
      </c>
      <c r="E819">
        <v>62</v>
      </c>
      <c r="F819" t="s">
        <v>40</v>
      </c>
      <c r="G819" t="s">
        <v>59</v>
      </c>
      <c r="H819" t="s">
        <v>483</v>
      </c>
      <c r="I819" t="s">
        <v>484</v>
      </c>
      <c r="J819" s="89">
        <v>2021</v>
      </c>
      <c r="K819" s="102">
        <v>172.8</v>
      </c>
      <c r="L819" s="103">
        <v>172.8</v>
      </c>
      <c r="M819">
        <v>0</v>
      </c>
      <c r="N819">
        <v>0</v>
      </c>
      <c r="O819" s="30">
        <v>0</v>
      </c>
      <c r="P819" t="s">
        <v>439</v>
      </c>
      <c r="Q819">
        <v>2020</v>
      </c>
      <c r="R819" s="117">
        <v>200</v>
      </c>
      <c r="S819" s="118">
        <v>491167</v>
      </c>
      <c r="T819" s="118">
        <f t="shared" si="18"/>
        <v>491.16699999999997</v>
      </c>
    </row>
    <row r="820" spans="1:20" x14ac:dyDescent="0.3">
      <c r="A820">
        <v>319</v>
      </c>
      <c r="B820" t="s">
        <v>671</v>
      </c>
      <c r="C820">
        <v>133520</v>
      </c>
      <c r="D820" t="s">
        <v>106</v>
      </c>
      <c r="E820">
        <v>62</v>
      </c>
      <c r="F820" t="s">
        <v>40</v>
      </c>
      <c r="G820" t="s">
        <v>79</v>
      </c>
      <c r="H820" t="s">
        <v>483</v>
      </c>
      <c r="I820" t="s">
        <v>484</v>
      </c>
      <c r="J820" s="89">
        <v>2021</v>
      </c>
      <c r="K820" s="102">
        <v>21.6</v>
      </c>
      <c r="L820" s="103">
        <v>21.6</v>
      </c>
      <c r="M820">
        <v>0</v>
      </c>
      <c r="N820">
        <v>0</v>
      </c>
      <c r="O820" s="30">
        <v>0</v>
      </c>
      <c r="P820" t="s">
        <v>439</v>
      </c>
      <c r="Q820">
        <v>2020</v>
      </c>
      <c r="R820" s="117">
        <v>100</v>
      </c>
      <c r="S820" s="118">
        <v>50571</v>
      </c>
      <c r="T820" s="118">
        <f t="shared" si="18"/>
        <v>50.570999999999998</v>
      </c>
    </row>
    <row r="821" spans="1:20" x14ac:dyDescent="0.3">
      <c r="A821">
        <v>320</v>
      </c>
      <c r="B821" t="s">
        <v>672</v>
      </c>
      <c r="C821">
        <v>163660</v>
      </c>
      <c r="D821" t="s">
        <v>106</v>
      </c>
      <c r="E821">
        <v>62</v>
      </c>
      <c r="F821" t="s">
        <v>40</v>
      </c>
      <c r="G821" t="s">
        <v>42</v>
      </c>
      <c r="H821" t="s">
        <v>483</v>
      </c>
      <c r="I821" t="s">
        <v>484</v>
      </c>
      <c r="J821" s="89">
        <v>2019</v>
      </c>
      <c r="K821" s="102">
        <v>35.840000000000003</v>
      </c>
      <c r="L821" s="103">
        <v>35.840000000000003</v>
      </c>
      <c r="M821">
        <v>0</v>
      </c>
      <c r="N821">
        <v>0</v>
      </c>
      <c r="O821" s="30">
        <v>0</v>
      </c>
      <c r="P821" t="s">
        <v>439</v>
      </c>
      <c r="Q821">
        <v>2020</v>
      </c>
      <c r="R821" s="117">
        <v>65</v>
      </c>
      <c r="S821" s="118">
        <v>50477</v>
      </c>
      <c r="T821" s="118">
        <f t="shared" si="18"/>
        <v>50.476999999999997</v>
      </c>
    </row>
    <row r="822" spans="1:20" x14ac:dyDescent="0.3">
      <c r="A822">
        <v>322</v>
      </c>
      <c r="B822" t="s">
        <v>674</v>
      </c>
      <c r="C822">
        <v>274143</v>
      </c>
      <c r="D822" t="s">
        <v>138</v>
      </c>
      <c r="E822">
        <v>66</v>
      </c>
      <c r="F822" t="s">
        <v>40</v>
      </c>
      <c r="G822" t="s">
        <v>79</v>
      </c>
      <c r="H822" t="s">
        <v>483</v>
      </c>
      <c r="I822" t="s">
        <v>484</v>
      </c>
      <c r="J822" s="89">
        <v>2020</v>
      </c>
      <c r="K822" s="102">
        <v>19.8</v>
      </c>
      <c r="L822" s="103">
        <v>19.8</v>
      </c>
      <c r="M822">
        <v>0</v>
      </c>
      <c r="N822">
        <v>0</v>
      </c>
      <c r="O822" s="30">
        <v>0</v>
      </c>
      <c r="P822" t="s">
        <v>439</v>
      </c>
      <c r="Q822">
        <v>2020</v>
      </c>
      <c r="R822" s="117">
        <v>160</v>
      </c>
      <c r="S822" s="118">
        <v>40746</v>
      </c>
      <c r="T822" s="118">
        <f t="shared" si="18"/>
        <v>40.746000000000002</v>
      </c>
    </row>
    <row r="823" spans="1:20" x14ac:dyDescent="0.3">
      <c r="A823">
        <v>323</v>
      </c>
      <c r="B823" t="s">
        <v>675</v>
      </c>
      <c r="C823">
        <v>279230</v>
      </c>
      <c r="D823" t="s">
        <v>138</v>
      </c>
      <c r="E823">
        <v>66</v>
      </c>
      <c r="F823" t="s">
        <v>40</v>
      </c>
      <c r="G823" t="s">
        <v>35</v>
      </c>
      <c r="H823" t="s">
        <v>483</v>
      </c>
      <c r="I823" t="s">
        <v>484</v>
      </c>
      <c r="J823" s="89">
        <v>2021</v>
      </c>
      <c r="K823" s="102">
        <v>75.3</v>
      </c>
      <c r="L823" s="103">
        <v>75.3</v>
      </c>
      <c r="M823">
        <v>0</v>
      </c>
      <c r="N823">
        <v>0</v>
      </c>
      <c r="O823" s="30">
        <v>0</v>
      </c>
      <c r="P823" t="s">
        <v>439</v>
      </c>
      <c r="Q823">
        <v>2020</v>
      </c>
      <c r="R823" s="117">
        <v>80</v>
      </c>
      <c r="S823" s="118">
        <v>228988</v>
      </c>
      <c r="T823" s="118">
        <f t="shared" si="18"/>
        <v>228.988</v>
      </c>
    </row>
    <row r="824" spans="1:20" x14ac:dyDescent="0.3">
      <c r="A824">
        <v>324</v>
      </c>
      <c r="B824" t="s">
        <v>676</v>
      </c>
      <c r="C824">
        <v>279225</v>
      </c>
      <c r="D824" t="s">
        <v>138</v>
      </c>
      <c r="E824">
        <v>66</v>
      </c>
      <c r="F824" t="s">
        <v>40</v>
      </c>
      <c r="G824" t="s">
        <v>35</v>
      </c>
      <c r="H824" t="s">
        <v>483</v>
      </c>
      <c r="I824" t="s">
        <v>484</v>
      </c>
      <c r="J824" s="89">
        <v>2020</v>
      </c>
      <c r="K824" s="102">
        <v>78.400000000000006</v>
      </c>
      <c r="L824" s="103">
        <v>78.400000000000006</v>
      </c>
      <c r="M824">
        <v>0</v>
      </c>
      <c r="N824">
        <v>0</v>
      </c>
      <c r="O824" s="30">
        <v>0</v>
      </c>
      <c r="P824" t="s">
        <v>439</v>
      </c>
      <c r="Q824">
        <v>2020</v>
      </c>
      <c r="R824" s="117">
        <v>80</v>
      </c>
      <c r="S824" s="118">
        <v>261382</v>
      </c>
      <c r="T824" s="118">
        <f t="shared" si="18"/>
        <v>261.38200000000001</v>
      </c>
    </row>
    <row r="825" spans="1:20" x14ac:dyDescent="0.3">
      <c r="A825">
        <v>325</v>
      </c>
      <c r="B825" t="s">
        <v>677</v>
      </c>
      <c r="C825">
        <v>279334</v>
      </c>
      <c r="D825" t="s">
        <v>138</v>
      </c>
      <c r="E825">
        <v>66</v>
      </c>
      <c r="F825" t="s">
        <v>40</v>
      </c>
      <c r="G825" t="s">
        <v>35</v>
      </c>
      <c r="H825" t="s">
        <v>483</v>
      </c>
      <c r="I825" t="s">
        <v>484</v>
      </c>
      <c r="J825" s="89">
        <v>2020</v>
      </c>
      <c r="K825" s="102">
        <v>65</v>
      </c>
      <c r="L825" s="103">
        <v>65</v>
      </c>
      <c r="M825">
        <v>0</v>
      </c>
      <c r="N825">
        <v>0</v>
      </c>
      <c r="O825" s="30">
        <v>0</v>
      </c>
      <c r="P825" t="s">
        <v>439</v>
      </c>
      <c r="Q825">
        <v>2020</v>
      </c>
      <c r="R825" s="117">
        <v>0</v>
      </c>
      <c r="S825" s="118">
        <v>0</v>
      </c>
      <c r="T825" s="118">
        <f t="shared" si="18"/>
        <v>0</v>
      </c>
    </row>
    <row r="826" spans="1:20" x14ac:dyDescent="0.3">
      <c r="A826">
        <v>326</v>
      </c>
      <c r="B826" t="s">
        <v>678</v>
      </c>
      <c r="C826">
        <v>279235</v>
      </c>
      <c r="D826" t="s">
        <v>138</v>
      </c>
      <c r="E826">
        <v>66</v>
      </c>
      <c r="F826" t="s">
        <v>40</v>
      </c>
      <c r="G826" t="s">
        <v>35</v>
      </c>
      <c r="H826" t="s">
        <v>483</v>
      </c>
      <c r="I826" t="s">
        <v>484</v>
      </c>
      <c r="J826" s="89">
        <v>2020</v>
      </c>
      <c r="K826" s="102">
        <v>105.19</v>
      </c>
      <c r="L826" s="103">
        <v>105.19</v>
      </c>
      <c r="M826">
        <v>0</v>
      </c>
      <c r="N826">
        <v>0</v>
      </c>
      <c r="O826" s="30">
        <v>0</v>
      </c>
      <c r="P826" t="s">
        <v>439</v>
      </c>
      <c r="Q826">
        <v>2020</v>
      </c>
      <c r="R826" s="117">
        <v>95</v>
      </c>
      <c r="S826" s="118">
        <v>308557</v>
      </c>
      <c r="T826" s="118">
        <f t="shared" si="18"/>
        <v>308.55700000000002</v>
      </c>
    </row>
    <row r="827" spans="1:20" x14ac:dyDescent="0.3">
      <c r="A827">
        <v>327</v>
      </c>
      <c r="B827" t="s">
        <v>679</v>
      </c>
      <c r="C827">
        <v>850250</v>
      </c>
      <c r="D827" t="s">
        <v>548</v>
      </c>
      <c r="E827">
        <v>87</v>
      </c>
      <c r="F827" t="s">
        <v>33</v>
      </c>
      <c r="G827" t="s">
        <v>42</v>
      </c>
      <c r="H827" t="s">
        <v>483</v>
      </c>
      <c r="I827" t="s">
        <v>484</v>
      </c>
      <c r="J827" s="89">
        <v>2022</v>
      </c>
      <c r="K827" s="99">
        <v>70.52</v>
      </c>
      <c r="L827" s="97">
        <v>70.52</v>
      </c>
      <c r="M827">
        <v>0</v>
      </c>
      <c r="N827">
        <v>0</v>
      </c>
      <c r="O827" s="30">
        <v>0</v>
      </c>
      <c r="P827" t="s">
        <v>439</v>
      </c>
      <c r="Q827">
        <v>2020</v>
      </c>
      <c r="R827" s="117">
        <v>400</v>
      </c>
      <c r="S827" s="118">
        <v>250047</v>
      </c>
      <c r="T827" s="118">
        <f t="shared" si="18"/>
        <v>250.047</v>
      </c>
    </row>
    <row r="828" spans="1:20" x14ac:dyDescent="0.3">
      <c r="A828">
        <v>328</v>
      </c>
      <c r="B828" t="s">
        <v>680</v>
      </c>
      <c r="C828">
        <v>285065</v>
      </c>
      <c r="D828" t="s">
        <v>138</v>
      </c>
      <c r="E828">
        <v>66</v>
      </c>
      <c r="F828" t="s">
        <v>40</v>
      </c>
      <c r="G828" t="s">
        <v>55</v>
      </c>
      <c r="H828" t="s">
        <v>483</v>
      </c>
      <c r="I828" t="s">
        <v>484</v>
      </c>
      <c r="J828" s="89">
        <v>2017</v>
      </c>
      <c r="K828" s="102">
        <v>63</v>
      </c>
      <c r="L828" s="103">
        <v>63</v>
      </c>
      <c r="M828">
        <v>12.4</v>
      </c>
      <c r="N828">
        <v>12.4</v>
      </c>
      <c r="O828" s="30">
        <v>1</v>
      </c>
      <c r="P828" t="s">
        <v>439</v>
      </c>
      <c r="Q828">
        <v>2020</v>
      </c>
      <c r="R828" s="117">
        <v>200</v>
      </c>
      <c r="S828" s="118">
        <v>80257</v>
      </c>
      <c r="T828" s="118">
        <f t="shared" si="18"/>
        <v>80.257000000000005</v>
      </c>
    </row>
    <row r="829" spans="1:20" x14ac:dyDescent="0.3">
      <c r="A829">
        <v>329</v>
      </c>
      <c r="B829" t="s">
        <v>681</v>
      </c>
      <c r="C829">
        <v>137530</v>
      </c>
      <c r="D829" t="s">
        <v>106</v>
      </c>
      <c r="E829">
        <v>62</v>
      </c>
      <c r="F829" t="s">
        <v>40</v>
      </c>
      <c r="G829" t="s">
        <v>42</v>
      </c>
      <c r="H829" t="s">
        <v>483</v>
      </c>
      <c r="I829" t="s">
        <v>484</v>
      </c>
      <c r="J829" s="89">
        <v>2019</v>
      </c>
      <c r="K829" s="102">
        <v>55.9</v>
      </c>
      <c r="L829" s="103">
        <v>55.9</v>
      </c>
      <c r="M829">
        <v>12.829000000000001</v>
      </c>
      <c r="N829">
        <v>10.17</v>
      </c>
      <c r="O829" s="30">
        <v>2.657</v>
      </c>
      <c r="P829" t="s">
        <v>439</v>
      </c>
      <c r="Q829">
        <v>2020</v>
      </c>
      <c r="R829" s="117">
        <v>80</v>
      </c>
      <c r="S829" s="118">
        <v>75951</v>
      </c>
      <c r="T829" s="118">
        <f t="shared" si="18"/>
        <v>75.950999999999993</v>
      </c>
    </row>
    <row r="830" spans="1:20" x14ac:dyDescent="0.3">
      <c r="A830">
        <v>330</v>
      </c>
      <c r="B830" t="s">
        <v>682</v>
      </c>
      <c r="C830">
        <v>28020</v>
      </c>
      <c r="D830" t="s">
        <v>39</v>
      </c>
      <c r="E830">
        <v>60</v>
      </c>
      <c r="F830" t="s">
        <v>40</v>
      </c>
      <c r="G830" t="s">
        <v>79</v>
      </c>
      <c r="H830" t="s">
        <v>483</v>
      </c>
      <c r="I830" t="s">
        <v>484</v>
      </c>
      <c r="J830" s="89">
        <v>2016</v>
      </c>
      <c r="K830" s="102">
        <v>9</v>
      </c>
      <c r="L830" s="103">
        <v>9</v>
      </c>
      <c r="M830">
        <v>14.08</v>
      </c>
      <c r="N830">
        <v>14.08</v>
      </c>
      <c r="O830" s="30">
        <v>1</v>
      </c>
      <c r="P830" t="s">
        <v>439</v>
      </c>
      <c r="Q830">
        <v>2020</v>
      </c>
      <c r="R830" s="117">
        <v>300</v>
      </c>
      <c r="S830" s="118">
        <v>137541</v>
      </c>
      <c r="T830" s="118">
        <f t="shared" si="18"/>
        <v>137.541</v>
      </c>
    </row>
    <row r="831" spans="1:20" x14ac:dyDescent="0.3">
      <c r="A831">
        <v>331</v>
      </c>
      <c r="B831" t="s">
        <v>682</v>
      </c>
      <c r="C831">
        <v>28020</v>
      </c>
      <c r="D831" t="s">
        <v>39</v>
      </c>
      <c r="E831">
        <v>60</v>
      </c>
      <c r="F831" t="s">
        <v>40</v>
      </c>
      <c r="G831" t="s">
        <v>42</v>
      </c>
      <c r="H831" t="s">
        <v>483</v>
      </c>
      <c r="I831" t="s">
        <v>484</v>
      </c>
      <c r="J831" s="89">
        <v>2016</v>
      </c>
      <c r="K831" s="102">
        <v>7.56</v>
      </c>
      <c r="L831" s="103">
        <v>7.56</v>
      </c>
      <c r="M831">
        <v>12.2</v>
      </c>
      <c r="N831">
        <v>12.2</v>
      </c>
      <c r="O831" s="30">
        <v>1</v>
      </c>
      <c r="P831" t="s">
        <v>439</v>
      </c>
      <c r="Q831">
        <v>2020</v>
      </c>
      <c r="R831" s="117">
        <v>0</v>
      </c>
      <c r="S831" s="118">
        <v>0</v>
      </c>
      <c r="T831" s="118">
        <f t="shared" si="18"/>
        <v>0</v>
      </c>
    </row>
    <row r="832" spans="1:20" x14ac:dyDescent="0.3">
      <c r="A832">
        <v>332</v>
      </c>
      <c r="B832" t="s">
        <v>682</v>
      </c>
      <c r="C832">
        <v>28020</v>
      </c>
      <c r="D832" t="s">
        <v>39</v>
      </c>
      <c r="E832">
        <v>60</v>
      </c>
      <c r="F832" t="s">
        <v>40</v>
      </c>
      <c r="G832" t="s">
        <v>42</v>
      </c>
      <c r="H832" t="s">
        <v>483</v>
      </c>
      <c r="I832" t="s">
        <v>484</v>
      </c>
      <c r="J832" s="89">
        <v>2016</v>
      </c>
      <c r="K832" s="102">
        <v>3</v>
      </c>
      <c r="L832" s="103">
        <v>3</v>
      </c>
      <c r="M832">
        <v>4.2</v>
      </c>
      <c r="N832">
        <v>4.2</v>
      </c>
      <c r="O832" s="30">
        <v>1</v>
      </c>
      <c r="P832" t="s">
        <v>439</v>
      </c>
      <c r="Q832">
        <v>2020</v>
      </c>
      <c r="R832" s="117">
        <v>0</v>
      </c>
      <c r="S832" s="118">
        <v>0</v>
      </c>
      <c r="T832" s="118">
        <f t="shared" si="18"/>
        <v>0</v>
      </c>
    </row>
    <row r="833" spans="1:20" x14ac:dyDescent="0.3">
      <c r="A833">
        <v>333</v>
      </c>
      <c r="B833" t="s">
        <v>683</v>
      </c>
      <c r="C833">
        <v>74300</v>
      </c>
      <c r="D833" t="s">
        <v>39</v>
      </c>
      <c r="E833">
        <v>60</v>
      </c>
      <c r="F833" t="s">
        <v>40</v>
      </c>
      <c r="G833" t="s">
        <v>42</v>
      </c>
      <c r="H833" t="s">
        <v>483</v>
      </c>
      <c r="I833" t="s">
        <v>484</v>
      </c>
      <c r="J833" s="89">
        <v>2016</v>
      </c>
      <c r="K833" s="102">
        <v>20</v>
      </c>
      <c r="L833" s="103">
        <v>20</v>
      </c>
      <c r="M833">
        <v>36</v>
      </c>
      <c r="N833">
        <v>36</v>
      </c>
      <c r="O833" s="30">
        <v>1</v>
      </c>
      <c r="P833" t="s">
        <v>439</v>
      </c>
      <c r="Q833">
        <v>2020</v>
      </c>
      <c r="R833" s="117">
        <v>250</v>
      </c>
      <c r="S833" s="118">
        <v>364688</v>
      </c>
      <c r="T833" s="118">
        <f t="shared" si="18"/>
        <v>364.68799999999999</v>
      </c>
    </row>
    <row r="834" spans="1:20" x14ac:dyDescent="0.3">
      <c r="A834">
        <v>334</v>
      </c>
      <c r="B834" t="s">
        <v>684</v>
      </c>
      <c r="C834">
        <v>257630</v>
      </c>
      <c r="D834" t="s">
        <v>685</v>
      </c>
      <c r="E834">
        <v>70</v>
      </c>
      <c r="F834" t="s">
        <v>40</v>
      </c>
      <c r="G834" t="s">
        <v>79</v>
      </c>
      <c r="H834" t="s">
        <v>483</v>
      </c>
      <c r="I834" t="s">
        <v>484</v>
      </c>
      <c r="J834" s="89">
        <v>2020</v>
      </c>
      <c r="K834" s="102">
        <v>19.8</v>
      </c>
      <c r="L834" s="103">
        <v>19.8</v>
      </c>
      <c r="M834">
        <v>0</v>
      </c>
      <c r="N834">
        <v>0</v>
      </c>
      <c r="O834" s="30">
        <v>0</v>
      </c>
      <c r="P834" t="s">
        <v>439</v>
      </c>
      <c r="Q834">
        <v>2020</v>
      </c>
      <c r="R834" s="117">
        <v>100</v>
      </c>
      <c r="S834" s="118">
        <v>45758</v>
      </c>
      <c r="T834" s="118">
        <f t="shared" si="18"/>
        <v>45.758000000000003</v>
      </c>
    </row>
    <row r="835" spans="1:20" x14ac:dyDescent="0.3">
      <c r="A835">
        <v>335</v>
      </c>
      <c r="B835" t="s">
        <v>686</v>
      </c>
      <c r="C835">
        <v>16220</v>
      </c>
      <c r="D835" t="s">
        <v>39</v>
      </c>
      <c r="E835">
        <v>60</v>
      </c>
      <c r="F835" t="s">
        <v>40</v>
      </c>
      <c r="G835" t="s">
        <v>42</v>
      </c>
      <c r="H835" t="s">
        <v>483</v>
      </c>
      <c r="I835" t="s">
        <v>484</v>
      </c>
      <c r="J835" s="89">
        <v>2020</v>
      </c>
      <c r="K835" s="102">
        <v>40</v>
      </c>
      <c r="L835" s="103">
        <v>40</v>
      </c>
      <c r="M835">
        <v>0</v>
      </c>
      <c r="N835">
        <v>0</v>
      </c>
      <c r="O835" s="30">
        <v>0</v>
      </c>
      <c r="P835" t="s">
        <v>439</v>
      </c>
      <c r="Q835">
        <v>2020</v>
      </c>
      <c r="R835" s="117">
        <v>400</v>
      </c>
      <c r="S835" s="118">
        <v>141406</v>
      </c>
      <c r="T835" s="118">
        <f t="shared" si="18"/>
        <v>141.40600000000001</v>
      </c>
    </row>
    <row r="836" spans="1:20" x14ac:dyDescent="0.3">
      <c r="A836">
        <v>336</v>
      </c>
      <c r="B836" t="s">
        <v>687</v>
      </c>
      <c r="C836">
        <v>60010</v>
      </c>
      <c r="D836" t="s">
        <v>39</v>
      </c>
      <c r="E836">
        <v>60</v>
      </c>
      <c r="F836" t="s">
        <v>40</v>
      </c>
      <c r="G836" t="s">
        <v>42</v>
      </c>
      <c r="H836" t="s">
        <v>483</v>
      </c>
      <c r="I836" t="s">
        <v>484</v>
      </c>
      <c r="J836" s="89">
        <v>2019</v>
      </c>
      <c r="K836" s="102">
        <v>30</v>
      </c>
      <c r="L836" s="103">
        <v>30</v>
      </c>
      <c r="M836">
        <v>0</v>
      </c>
      <c r="N836">
        <v>0</v>
      </c>
      <c r="O836" s="30">
        <v>0</v>
      </c>
      <c r="P836" t="s">
        <v>439</v>
      </c>
      <c r="Q836">
        <v>2020</v>
      </c>
      <c r="R836" s="117">
        <v>100</v>
      </c>
      <c r="S836" s="118">
        <v>115163</v>
      </c>
      <c r="T836" s="118">
        <f t="shared" si="18"/>
        <v>115.163</v>
      </c>
    </row>
    <row r="837" spans="1:20" x14ac:dyDescent="0.3">
      <c r="A837">
        <v>337</v>
      </c>
      <c r="B837" t="s">
        <v>688</v>
      </c>
      <c r="C837">
        <v>245035</v>
      </c>
      <c r="D837" t="s">
        <v>685</v>
      </c>
      <c r="E837">
        <v>70</v>
      </c>
      <c r="F837" t="s">
        <v>40</v>
      </c>
      <c r="G837" t="s">
        <v>42</v>
      </c>
      <c r="H837" t="s">
        <v>483</v>
      </c>
      <c r="I837" t="s">
        <v>484</v>
      </c>
      <c r="J837" s="89">
        <v>2019</v>
      </c>
      <c r="K837" s="102">
        <v>15.9</v>
      </c>
      <c r="L837" s="103">
        <v>15.9</v>
      </c>
      <c r="M837">
        <v>19.908000000000001</v>
      </c>
      <c r="N837">
        <v>12.848000000000001</v>
      </c>
      <c r="O837" s="30">
        <v>7.06</v>
      </c>
      <c r="P837" t="s">
        <v>439</v>
      </c>
      <c r="Q837">
        <v>2020</v>
      </c>
      <c r="R837" s="117">
        <v>135</v>
      </c>
      <c r="S837" s="118">
        <v>61169</v>
      </c>
      <c r="T837" s="118">
        <f t="shared" si="18"/>
        <v>61.168999999999997</v>
      </c>
    </row>
    <row r="838" spans="1:20" x14ac:dyDescent="0.3">
      <c r="A838">
        <v>338</v>
      </c>
      <c r="B838" t="s">
        <v>689</v>
      </c>
      <c r="C838">
        <v>240485</v>
      </c>
      <c r="D838" t="s">
        <v>685</v>
      </c>
      <c r="E838">
        <v>70</v>
      </c>
      <c r="F838" t="s">
        <v>40</v>
      </c>
      <c r="G838" t="s">
        <v>42</v>
      </c>
      <c r="H838" t="s">
        <v>483</v>
      </c>
      <c r="I838" t="s">
        <v>484</v>
      </c>
      <c r="J838" s="89">
        <v>2020</v>
      </c>
      <c r="K838" s="102">
        <v>80.3</v>
      </c>
      <c r="L838" s="103">
        <v>80.3</v>
      </c>
      <c r="M838">
        <v>0</v>
      </c>
      <c r="N838">
        <v>0</v>
      </c>
      <c r="O838" s="30">
        <v>0</v>
      </c>
      <c r="P838" t="s">
        <v>439</v>
      </c>
      <c r="Q838">
        <v>2020</v>
      </c>
      <c r="R838" s="117">
        <v>650</v>
      </c>
      <c r="S838" s="118">
        <v>1035977</v>
      </c>
      <c r="T838" s="118">
        <f t="shared" si="18"/>
        <v>1035.9770000000001</v>
      </c>
    </row>
    <row r="839" spans="1:20" x14ac:dyDescent="0.3">
      <c r="A839">
        <v>339</v>
      </c>
      <c r="B839" t="s">
        <v>690</v>
      </c>
      <c r="C839">
        <v>38470</v>
      </c>
      <c r="D839" t="s">
        <v>39</v>
      </c>
      <c r="E839">
        <v>60</v>
      </c>
      <c r="F839" t="s">
        <v>40</v>
      </c>
      <c r="G839" t="s">
        <v>42</v>
      </c>
      <c r="H839" t="s">
        <v>483</v>
      </c>
      <c r="I839" t="s">
        <v>484</v>
      </c>
      <c r="J839" s="89">
        <v>2019</v>
      </c>
      <c r="K839" s="102">
        <v>5.4</v>
      </c>
      <c r="L839" s="103">
        <v>5.4</v>
      </c>
      <c r="M839">
        <v>5.9</v>
      </c>
      <c r="N839">
        <v>5.9</v>
      </c>
      <c r="O839" s="30">
        <v>1</v>
      </c>
      <c r="P839" t="s">
        <v>439</v>
      </c>
      <c r="Q839">
        <v>2020</v>
      </c>
      <c r="R839" s="117">
        <v>35</v>
      </c>
      <c r="S839" s="118">
        <v>43035</v>
      </c>
      <c r="T839" s="118">
        <f t="shared" si="18"/>
        <v>43.034999999999997</v>
      </c>
    </row>
    <row r="840" spans="1:20" x14ac:dyDescent="0.3">
      <c r="A840">
        <v>340</v>
      </c>
      <c r="B840" t="s">
        <v>690</v>
      </c>
      <c r="C840">
        <v>38470</v>
      </c>
      <c r="D840" t="s">
        <v>39</v>
      </c>
      <c r="E840">
        <v>60</v>
      </c>
      <c r="F840" t="s">
        <v>40</v>
      </c>
      <c r="G840" t="s">
        <v>42</v>
      </c>
      <c r="H840" t="s">
        <v>483</v>
      </c>
      <c r="I840" t="s">
        <v>484</v>
      </c>
      <c r="J840" s="89">
        <v>2017</v>
      </c>
      <c r="K840" s="102">
        <v>2.9</v>
      </c>
      <c r="L840" s="103">
        <v>2.9</v>
      </c>
      <c r="M840">
        <v>4</v>
      </c>
      <c r="N840">
        <v>4</v>
      </c>
      <c r="O840" s="30">
        <v>1</v>
      </c>
      <c r="P840" t="s">
        <v>439</v>
      </c>
      <c r="Q840">
        <v>2020</v>
      </c>
      <c r="R840" s="117">
        <v>0</v>
      </c>
      <c r="S840" s="118">
        <v>0</v>
      </c>
      <c r="T840" s="118">
        <f t="shared" si="18"/>
        <v>0</v>
      </c>
    </row>
    <row r="841" spans="1:20" x14ac:dyDescent="0.3">
      <c r="A841">
        <v>341</v>
      </c>
      <c r="B841" t="s">
        <v>690</v>
      </c>
      <c r="C841">
        <v>48470</v>
      </c>
      <c r="D841" t="s">
        <v>39</v>
      </c>
      <c r="E841">
        <v>60</v>
      </c>
      <c r="F841" t="s">
        <v>40</v>
      </c>
      <c r="G841" t="s">
        <v>42</v>
      </c>
      <c r="H841" t="s">
        <v>483</v>
      </c>
      <c r="I841" t="s">
        <v>484</v>
      </c>
      <c r="J841" s="89">
        <v>2015</v>
      </c>
      <c r="K841" s="102">
        <v>3.3</v>
      </c>
      <c r="L841" s="103">
        <v>3.3</v>
      </c>
      <c r="M841">
        <v>4.0999999999999996</v>
      </c>
      <c r="N841">
        <v>4.0999999999999996</v>
      </c>
      <c r="O841" s="30">
        <v>1</v>
      </c>
      <c r="P841" t="s">
        <v>439</v>
      </c>
      <c r="Q841">
        <v>2020</v>
      </c>
      <c r="R841" s="117">
        <v>0</v>
      </c>
      <c r="S841" s="118">
        <v>0</v>
      </c>
      <c r="T841" s="118">
        <f t="shared" si="18"/>
        <v>0</v>
      </c>
    </row>
    <row r="842" spans="1:20" x14ac:dyDescent="0.3">
      <c r="A842">
        <v>342</v>
      </c>
      <c r="B842" t="s">
        <v>691</v>
      </c>
      <c r="C842">
        <v>673230</v>
      </c>
      <c r="D842" t="s">
        <v>113</v>
      </c>
      <c r="F842" t="s">
        <v>64</v>
      </c>
      <c r="G842" t="s">
        <v>42</v>
      </c>
      <c r="H842" t="s">
        <v>483</v>
      </c>
      <c r="I842" t="s">
        <v>484</v>
      </c>
      <c r="J842" s="89">
        <v>2019</v>
      </c>
      <c r="K842" s="102">
        <v>5.36</v>
      </c>
      <c r="L842" s="103">
        <v>5.36</v>
      </c>
      <c r="M842">
        <v>5.73</v>
      </c>
      <c r="N842">
        <v>5.73</v>
      </c>
      <c r="O842" s="30">
        <v>1</v>
      </c>
      <c r="P842" t="s">
        <v>439</v>
      </c>
      <c r="Q842">
        <v>2020</v>
      </c>
      <c r="R842" s="117">
        <v>200</v>
      </c>
      <c r="S842" s="118">
        <v>78282</v>
      </c>
      <c r="T842" s="118">
        <f t="shared" si="18"/>
        <v>78.281999999999996</v>
      </c>
    </row>
    <row r="843" spans="1:20" x14ac:dyDescent="0.3">
      <c r="A843">
        <v>343</v>
      </c>
      <c r="B843" t="s">
        <v>691</v>
      </c>
      <c r="C843">
        <v>673230</v>
      </c>
      <c r="D843" t="s">
        <v>113</v>
      </c>
      <c r="F843" t="s">
        <v>64</v>
      </c>
      <c r="G843" t="s">
        <v>42</v>
      </c>
      <c r="H843" t="s">
        <v>483</v>
      </c>
      <c r="I843" t="s">
        <v>484</v>
      </c>
      <c r="J843" s="89">
        <v>2018</v>
      </c>
      <c r="K843" s="102">
        <v>5.36</v>
      </c>
      <c r="L843" s="103">
        <v>5.36</v>
      </c>
      <c r="M843">
        <v>7.6</v>
      </c>
      <c r="N843">
        <v>7.6</v>
      </c>
      <c r="O843" s="30">
        <v>1</v>
      </c>
      <c r="P843" t="s">
        <v>439</v>
      </c>
      <c r="Q843">
        <v>2020</v>
      </c>
      <c r="R843" s="117">
        <v>0</v>
      </c>
      <c r="S843" s="118">
        <v>0</v>
      </c>
      <c r="T843" s="118">
        <f t="shared" si="18"/>
        <v>0</v>
      </c>
    </row>
    <row r="844" spans="1:20" x14ac:dyDescent="0.3">
      <c r="A844">
        <v>344</v>
      </c>
      <c r="B844" t="s">
        <v>691</v>
      </c>
      <c r="C844">
        <v>673230</v>
      </c>
      <c r="D844" t="s">
        <v>113</v>
      </c>
      <c r="F844" t="s">
        <v>64</v>
      </c>
      <c r="G844" t="s">
        <v>42</v>
      </c>
      <c r="H844" t="s">
        <v>483</v>
      </c>
      <c r="I844" t="s">
        <v>484</v>
      </c>
      <c r="J844" s="89">
        <v>2017</v>
      </c>
      <c r="K844" s="102">
        <v>2.4</v>
      </c>
      <c r="L844" s="103">
        <v>2.4</v>
      </c>
      <c r="M844">
        <v>3.4</v>
      </c>
      <c r="N844">
        <v>3.4</v>
      </c>
      <c r="O844" s="30">
        <v>1</v>
      </c>
      <c r="P844" t="s">
        <v>439</v>
      </c>
      <c r="Q844">
        <v>2020</v>
      </c>
      <c r="R844" s="117">
        <v>0</v>
      </c>
      <c r="S844" s="118">
        <v>0</v>
      </c>
      <c r="T844" s="118">
        <f t="shared" si="18"/>
        <v>0</v>
      </c>
    </row>
    <row r="845" spans="1:20" x14ac:dyDescent="0.3">
      <c r="A845">
        <v>345</v>
      </c>
      <c r="B845" t="s">
        <v>692</v>
      </c>
      <c r="C845">
        <v>50800</v>
      </c>
      <c r="D845" t="s">
        <v>39</v>
      </c>
      <c r="E845">
        <v>60</v>
      </c>
      <c r="F845" t="s">
        <v>40</v>
      </c>
      <c r="G845" t="s">
        <v>42</v>
      </c>
      <c r="H845" t="s">
        <v>483</v>
      </c>
      <c r="I845" t="s">
        <v>484</v>
      </c>
      <c r="J845" s="89">
        <v>2020</v>
      </c>
      <c r="K845" s="102">
        <v>16.12</v>
      </c>
      <c r="L845" s="103">
        <v>16.12</v>
      </c>
      <c r="M845">
        <v>0</v>
      </c>
      <c r="N845">
        <v>0</v>
      </c>
      <c r="O845" s="30">
        <v>0</v>
      </c>
      <c r="P845" t="s">
        <v>439</v>
      </c>
      <c r="Q845">
        <v>2020</v>
      </c>
      <c r="R845" s="117">
        <v>400</v>
      </c>
      <c r="S845" s="118">
        <v>759691</v>
      </c>
      <c r="T845" s="118">
        <f t="shared" si="18"/>
        <v>759.69100000000003</v>
      </c>
    </row>
    <row r="846" spans="1:20" x14ac:dyDescent="0.3">
      <c r="A846">
        <v>346</v>
      </c>
      <c r="B846" t="s">
        <v>693</v>
      </c>
      <c r="C846">
        <v>412650</v>
      </c>
      <c r="D846" t="s">
        <v>652</v>
      </c>
      <c r="F846" t="s">
        <v>53</v>
      </c>
      <c r="G846" t="s">
        <v>42</v>
      </c>
      <c r="H846" t="s">
        <v>483</v>
      </c>
      <c r="I846" t="s">
        <v>484</v>
      </c>
      <c r="J846" s="89">
        <v>2021</v>
      </c>
      <c r="K846" s="102">
        <v>50.22</v>
      </c>
      <c r="L846" s="103">
        <v>50.22</v>
      </c>
      <c r="M846">
        <v>0</v>
      </c>
      <c r="N846">
        <v>0</v>
      </c>
      <c r="O846" s="30">
        <v>0</v>
      </c>
      <c r="P846" t="s">
        <v>439</v>
      </c>
      <c r="Q846">
        <v>2020</v>
      </c>
      <c r="R846" s="117">
        <v>200</v>
      </c>
      <c r="S846" s="118">
        <v>173018</v>
      </c>
      <c r="T846" s="118">
        <f t="shared" si="18"/>
        <v>173.018</v>
      </c>
    </row>
    <row r="847" spans="1:20" x14ac:dyDescent="0.3">
      <c r="A847">
        <v>347</v>
      </c>
      <c r="B847" t="s">
        <v>694</v>
      </c>
      <c r="C847">
        <v>418820</v>
      </c>
      <c r="D847" t="s">
        <v>652</v>
      </c>
      <c r="F847" t="s">
        <v>53</v>
      </c>
      <c r="G847" t="s">
        <v>35</v>
      </c>
      <c r="H847" t="s">
        <v>483</v>
      </c>
      <c r="I847" t="s">
        <v>484</v>
      </c>
      <c r="J847" s="89">
        <v>2020</v>
      </c>
      <c r="K847" s="102">
        <v>418.28</v>
      </c>
      <c r="L847" s="103">
        <v>418.28</v>
      </c>
      <c r="M847">
        <v>0</v>
      </c>
      <c r="N847">
        <v>0</v>
      </c>
      <c r="O847" s="30">
        <v>0</v>
      </c>
      <c r="P847" t="s">
        <v>439</v>
      </c>
      <c r="Q847">
        <v>2020</v>
      </c>
      <c r="R847" s="117">
        <v>300</v>
      </c>
      <c r="S847" s="118">
        <v>1200693</v>
      </c>
      <c r="T847" s="118">
        <f t="shared" si="18"/>
        <v>1200.693</v>
      </c>
    </row>
    <row r="848" spans="1:20" x14ac:dyDescent="0.3">
      <c r="A848">
        <v>348</v>
      </c>
      <c r="B848" t="s">
        <v>695</v>
      </c>
      <c r="C848">
        <v>418900</v>
      </c>
      <c r="D848" t="s">
        <v>652</v>
      </c>
      <c r="F848" t="s">
        <v>53</v>
      </c>
      <c r="G848" t="s">
        <v>35</v>
      </c>
      <c r="H848" t="s">
        <v>483</v>
      </c>
      <c r="I848" t="s">
        <v>484</v>
      </c>
      <c r="J848" s="89">
        <v>2020</v>
      </c>
      <c r="K848" s="102">
        <v>188.02500000000001</v>
      </c>
      <c r="L848" s="103">
        <v>188.02500000000001</v>
      </c>
      <c r="M848">
        <v>0</v>
      </c>
      <c r="N848">
        <v>0</v>
      </c>
      <c r="O848" s="30">
        <v>0</v>
      </c>
      <c r="P848" t="s">
        <v>439</v>
      </c>
      <c r="Q848">
        <v>2020</v>
      </c>
      <c r="R848" s="117">
        <v>160</v>
      </c>
      <c r="S848" s="118">
        <v>419963</v>
      </c>
      <c r="T848" s="118">
        <f t="shared" si="18"/>
        <v>419.96300000000002</v>
      </c>
    </row>
    <row r="849" spans="1:20" x14ac:dyDescent="0.3">
      <c r="A849">
        <v>349</v>
      </c>
      <c r="B849" t="s">
        <v>696</v>
      </c>
      <c r="C849">
        <v>869040</v>
      </c>
      <c r="D849" t="s">
        <v>562</v>
      </c>
      <c r="E849">
        <v>91</v>
      </c>
      <c r="F849" t="s">
        <v>33</v>
      </c>
      <c r="G849" t="s">
        <v>55</v>
      </c>
      <c r="H849" t="s">
        <v>483</v>
      </c>
      <c r="I849" t="s">
        <v>484</v>
      </c>
      <c r="J849" s="89">
        <v>2021</v>
      </c>
      <c r="K849" s="99">
        <v>191</v>
      </c>
      <c r="L849" s="97">
        <v>191</v>
      </c>
      <c r="M849">
        <v>0</v>
      </c>
      <c r="N849">
        <v>0</v>
      </c>
      <c r="O849" s="30">
        <v>0</v>
      </c>
      <c r="P849" t="s">
        <v>439</v>
      </c>
      <c r="Q849">
        <v>2020</v>
      </c>
      <c r="R849" s="117">
        <v>0</v>
      </c>
      <c r="S849" s="118">
        <v>0</v>
      </c>
      <c r="T849" s="118">
        <f t="shared" si="18"/>
        <v>0</v>
      </c>
    </row>
    <row r="850" spans="1:20" x14ac:dyDescent="0.3">
      <c r="A850">
        <v>7</v>
      </c>
      <c r="B850" t="s">
        <v>482</v>
      </c>
      <c r="C850">
        <v>298672</v>
      </c>
      <c r="D850" t="s">
        <v>52</v>
      </c>
      <c r="E850">
        <v>71</v>
      </c>
      <c r="F850" t="s">
        <v>53</v>
      </c>
      <c r="G850" t="s">
        <v>73</v>
      </c>
      <c r="H850" t="s">
        <v>483</v>
      </c>
      <c r="I850" t="s">
        <v>484</v>
      </c>
      <c r="J850" s="89">
        <v>2018</v>
      </c>
      <c r="K850" s="102">
        <v>120</v>
      </c>
      <c r="L850" s="103">
        <v>120</v>
      </c>
      <c r="M850">
        <v>30.439</v>
      </c>
      <c r="N850">
        <v>12.96</v>
      </c>
      <c r="O850" s="30">
        <v>17.478999999999999</v>
      </c>
      <c r="P850" t="s">
        <v>439</v>
      </c>
      <c r="Q850">
        <v>2021</v>
      </c>
      <c r="R850" s="117">
        <v>0</v>
      </c>
      <c r="S850" s="118">
        <v>0</v>
      </c>
      <c r="T850" s="118">
        <f t="shared" si="18"/>
        <v>0</v>
      </c>
    </row>
    <row r="851" spans="1:20" x14ac:dyDescent="0.3">
      <c r="A851">
        <v>13</v>
      </c>
      <c r="B851" t="s">
        <v>290</v>
      </c>
      <c r="C851">
        <v>322296</v>
      </c>
      <c r="D851" t="s">
        <v>57</v>
      </c>
      <c r="E851">
        <v>73</v>
      </c>
      <c r="F851" t="s">
        <v>53</v>
      </c>
      <c r="G851" t="s">
        <v>730</v>
      </c>
      <c r="H851" t="s">
        <v>483</v>
      </c>
      <c r="I851" t="s">
        <v>484</v>
      </c>
      <c r="J851" s="89">
        <v>2017</v>
      </c>
      <c r="K851" s="102">
        <v>39.875</v>
      </c>
      <c r="L851" s="103">
        <v>39.875</v>
      </c>
      <c r="M851">
        <v>56.87</v>
      </c>
      <c r="N851">
        <v>0</v>
      </c>
      <c r="O851" s="30">
        <v>56.87</v>
      </c>
      <c r="P851" t="s">
        <v>439</v>
      </c>
      <c r="Q851">
        <v>2021</v>
      </c>
      <c r="R851" s="117">
        <v>60</v>
      </c>
      <c r="S851" s="118">
        <v>96196</v>
      </c>
      <c r="T851" s="118">
        <f t="shared" si="18"/>
        <v>96.195999999999998</v>
      </c>
    </row>
    <row r="852" spans="1:20" x14ac:dyDescent="0.3">
      <c r="A852">
        <v>14</v>
      </c>
      <c r="B852" t="s">
        <v>488</v>
      </c>
      <c r="C852">
        <v>390110</v>
      </c>
      <c r="D852" t="s">
        <v>147</v>
      </c>
      <c r="E852">
        <v>78</v>
      </c>
      <c r="F852" t="s">
        <v>53</v>
      </c>
      <c r="G852" t="s">
        <v>730</v>
      </c>
      <c r="H852" t="s">
        <v>483</v>
      </c>
      <c r="I852" t="s">
        <v>484</v>
      </c>
      <c r="J852" s="89">
        <v>2019</v>
      </c>
      <c r="K852" s="102">
        <v>235</v>
      </c>
      <c r="L852" s="103">
        <v>235</v>
      </c>
      <c r="M852">
        <v>160</v>
      </c>
      <c r="N852">
        <v>160</v>
      </c>
      <c r="O852" s="30">
        <v>0</v>
      </c>
      <c r="P852" t="s">
        <v>439</v>
      </c>
      <c r="Q852">
        <v>2021</v>
      </c>
      <c r="R852" s="117">
        <v>800</v>
      </c>
      <c r="S852" s="118">
        <v>2227366</v>
      </c>
      <c r="T852" s="118">
        <f t="shared" si="18"/>
        <v>2227.366</v>
      </c>
    </row>
    <row r="853" spans="1:20" x14ac:dyDescent="0.3">
      <c r="A853">
        <v>15</v>
      </c>
      <c r="B853" t="s">
        <v>488</v>
      </c>
      <c r="C853">
        <v>390111</v>
      </c>
      <c r="D853" t="s">
        <v>147</v>
      </c>
      <c r="E853">
        <v>78</v>
      </c>
      <c r="F853" t="s">
        <v>53</v>
      </c>
      <c r="G853" t="s">
        <v>730</v>
      </c>
      <c r="H853" t="s">
        <v>483</v>
      </c>
      <c r="I853" t="s">
        <v>484</v>
      </c>
      <c r="J853" s="89">
        <v>2020</v>
      </c>
      <c r="K853" s="102">
        <v>515</v>
      </c>
      <c r="L853" s="103">
        <v>515</v>
      </c>
      <c r="M853">
        <v>0</v>
      </c>
      <c r="N853">
        <v>0</v>
      </c>
      <c r="O853" s="30">
        <v>0</v>
      </c>
      <c r="P853" t="s">
        <v>439</v>
      </c>
      <c r="Q853">
        <v>2021</v>
      </c>
      <c r="R853" s="117">
        <v>0</v>
      </c>
      <c r="S853" s="118">
        <v>0</v>
      </c>
      <c r="T853" s="118">
        <f t="shared" si="18"/>
        <v>0</v>
      </c>
    </row>
    <row r="854" spans="1:20" x14ac:dyDescent="0.3">
      <c r="A854">
        <v>16</v>
      </c>
      <c r="B854" t="s">
        <v>489</v>
      </c>
      <c r="C854">
        <v>399660</v>
      </c>
      <c r="D854" t="s">
        <v>147</v>
      </c>
      <c r="E854">
        <v>78</v>
      </c>
      <c r="F854" t="s">
        <v>53</v>
      </c>
      <c r="G854" t="s">
        <v>35</v>
      </c>
      <c r="H854" t="s">
        <v>483</v>
      </c>
      <c r="I854" t="s">
        <v>484</v>
      </c>
      <c r="J854" s="89">
        <v>2018</v>
      </c>
      <c r="K854" s="102">
        <v>220</v>
      </c>
      <c r="L854" s="103">
        <v>220</v>
      </c>
      <c r="M854">
        <v>0</v>
      </c>
      <c r="N854">
        <v>0</v>
      </c>
      <c r="O854" s="30">
        <v>0</v>
      </c>
      <c r="P854" t="s">
        <v>439</v>
      </c>
      <c r="Q854">
        <v>2021</v>
      </c>
      <c r="R854" s="117">
        <v>200</v>
      </c>
      <c r="S854" s="118">
        <v>908130</v>
      </c>
      <c r="T854" s="118">
        <f t="shared" si="18"/>
        <v>908.13</v>
      </c>
    </row>
    <row r="855" spans="1:20" x14ac:dyDescent="0.3">
      <c r="A855">
        <v>22</v>
      </c>
      <c r="B855" t="s">
        <v>699</v>
      </c>
      <c r="C855">
        <v>355210</v>
      </c>
      <c r="D855" t="s">
        <v>101</v>
      </c>
      <c r="E855">
        <v>77</v>
      </c>
      <c r="F855" t="s">
        <v>53</v>
      </c>
      <c r="G855" t="s">
        <v>35</v>
      </c>
      <c r="H855" t="s">
        <v>483</v>
      </c>
      <c r="I855" t="s">
        <v>484</v>
      </c>
      <c r="J855" s="89">
        <v>2020</v>
      </c>
      <c r="K855" s="102">
        <v>121</v>
      </c>
      <c r="L855" s="103">
        <v>121</v>
      </c>
      <c r="M855">
        <v>0</v>
      </c>
      <c r="N855">
        <v>0</v>
      </c>
      <c r="O855" s="30">
        <v>0</v>
      </c>
      <c r="P855" t="s">
        <v>439</v>
      </c>
      <c r="Q855">
        <v>2021</v>
      </c>
      <c r="R855" s="117">
        <v>250</v>
      </c>
      <c r="S855" s="118">
        <v>458958</v>
      </c>
      <c r="T855" s="118">
        <f t="shared" si="18"/>
        <v>458.95800000000003</v>
      </c>
    </row>
    <row r="856" spans="1:20" x14ac:dyDescent="0.3">
      <c r="A856">
        <v>23</v>
      </c>
      <c r="B856" t="s">
        <v>492</v>
      </c>
      <c r="C856">
        <v>356031</v>
      </c>
      <c r="D856" t="s">
        <v>101</v>
      </c>
      <c r="E856">
        <v>77</v>
      </c>
      <c r="F856" t="s">
        <v>53</v>
      </c>
      <c r="G856" t="s">
        <v>79</v>
      </c>
      <c r="H856" t="s">
        <v>483</v>
      </c>
      <c r="I856" t="s">
        <v>484</v>
      </c>
      <c r="J856" s="89">
        <v>2018</v>
      </c>
      <c r="K856" s="102">
        <v>37.5</v>
      </c>
      <c r="L856" s="103">
        <v>37.5</v>
      </c>
      <c r="M856">
        <v>0</v>
      </c>
      <c r="N856">
        <v>0</v>
      </c>
      <c r="O856" s="30">
        <v>0</v>
      </c>
      <c r="P856" t="s">
        <v>439</v>
      </c>
      <c r="Q856">
        <v>2021</v>
      </c>
      <c r="R856" s="117">
        <v>300</v>
      </c>
      <c r="S856" s="118">
        <v>267687</v>
      </c>
      <c r="T856" s="118">
        <f t="shared" si="18"/>
        <v>267.68700000000001</v>
      </c>
    </row>
    <row r="857" spans="1:20" x14ac:dyDescent="0.3">
      <c r="A857">
        <v>24</v>
      </c>
      <c r="B857" t="s">
        <v>493</v>
      </c>
      <c r="C857">
        <v>358151</v>
      </c>
      <c r="D857" t="s">
        <v>101</v>
      </c>
      <c r="E857">
        <v>77</v>
      </c>
      <c r="F857" t="s">
        <v>53</v>
      </c>
      <c r="G857" t="s">
        <v>35</v>
      </c>
      <c r="H857" t="s">
        <v>483</v>
      </c>
      <c r="I857" t="s">
        <v>484</v>
      </c>
      <c r="J857" s="89">
        <v>2018</v>
      </c>
      <c r="K857" s="102">
        <v>19.5</v>
      </c>
      <c r="L857" s="103">
        <v>19.5</v>
      </c>
      <c r="M857">
        <v>31.2</v>
      </c>
      <c r="N857">
        <v>11.3</v>
      </c>
      <c r="O857" s="30">
        <v>19.899999999999999</v>
      </c>
      <c r="P857" t="s">
        <v>439</v>
      </c>
      <c r="Q857">
        <v>2021</v>
      </c>
      <c r="R857" s="117">
        <v>25</v>
      </c>
      <c r="S857" s="118">
        <v>14662</v>
      </c>
      <c r="T857" s="118">
        <f t="shared" si="18"/>
        <v>14.662000000000001</v>
      </c>
    </row>
    <row r="858" spans="1:20" x14ac:dyDescent="0.3">
      <c r="A858">
        <v>25</v>
      </c>
      <c r="B858" t="s">
        <v>494</v>
      </c>
      <c r="C858">
        <v>369005</v>
      </c>
      <c r="D858" t="s">
        <v>101</v>
      </c>
      <c r="E858">
        <v>77</v>
      </c>
      <c r="F858" t="s">
        <v>53</v>
      </c>
      <c r="G858" t="s">
        <v>59</v>
      </c>
      <c r="H858" t="s">
        <v>483</v>
      </c>
      <c r="I858" t="s">
        <v>484</v>
      </c>
      <c r="J858" s="89">
        <v>2019</v>
      </c>
      <c r="K858" s="102">
        <v>149.81</v>
      </c>
      <c r="L858" s="103">
        <v>149.81</v>
      </c>
      <c r="M858">
        <v>152.56</v>
      </c>
      <c r="N858">
        <v>152.56</v>
      </c>
      <c r="O858" s="30">
        <v>0</v>
      </c>
      <c r="P858" t="s">
        <v>439</v>
      </c>
      <c r="Q858">
        <v>2021</v>
      </c>
      <c r="R858" s="117">
        <v>150</v>
      </c>
      <c r="S858" s="118">
        <v>95183</v>
      </c>
      <c r="T858" s="118">
        <f t="shared" si="18"/>
        <v>95.183000000000007</v>
      </c>
    </row>
    <row r="859" spans="1:20" x14ac:dyDescent="0.3">
      <c r="A859">
        <v>26</v>
      </c>
      <c r="B859" t="s">
        <v>700</v>
      </c>
      <c r="C859">
        <v>431050</v>
      </c>
      <c r="D859" t="s">
        <v>140</v>
      </c>
      <c r="E859">
        <v>74</v>
      </c>
      <c r="F859" t="s">
        <v>131</v>
      </c>
      <c r="G859" t="s">
        <v>42</v>
      </c>
      <c r="H859" t="s">
        <v>483</v>
      </c>
      <c r="I859" t="s">
        <v>484</v>
      </c>
      <c r="J859" s="89">
        <v>2020</v>
      </c>
      <c r="K859" s="102">
        <v>151</v>
      </c>
      <c r="L859" s="103">
        <v>151</v>
      </c>
      <c r="M859">
        <v>0</v>
      </c>
      <c r="N859">
        <v>0</v>
      </c>
      <c r="O859" s="30">
        <v>0</v>
      </c>
      <c r="P859" t="s">
        <v>439</v>
      </c>
      <c r="Q859">
        <v>2021</v>
      </c>
      <c r="R859" s="117">
        <v>80</v>
      </c>
      <c r="S859" s="118">
        <v>240788</v>
      </c>
      <c r="T859" s="118">
        <f t="shared" si="18"/>
        <v>240.78800000000001</v>
      </c>
    </row>
    <row r="860" spans="1:20" x14ac:dyDescent="0.3">
      <c r="A860">
        <v>27</v>
      </c>
      <c r="B860" t="s">
        <v>495</v>
      </c>
      <c r="C860">
        <v>369025</v>
      </c>
      <c r="D860" t="s">
        <v>101</v>
      </c>
      <c r="E860">
        <v>77</v>
      </c>
      <c r="F860" t="s">
        <v>53</v>
      </c>
      <c r="G860" t="s">
        <v>35</v>
      </c>
      <c r="H860" t="s">
        <v>483</v>
      </c>
      <c r="I860" t="s">
        <v>484</v>
      </c>
      <c r="J860" s="89">
        <v>2017</v>
      </c>
      <c r="K860" s="102">
        <v>40</v>
      </c>
      <c r="L860" s="103">
        <v>40</v>
      </c>
      <c r="M860">
        <v>192.08</v>
      </c>
      <c r="N860">
        <v>153.66</v>
      </c>
      <c r="O860" s="30">
        <v>38.420000000000016</v>
      </c>
      <c r="P860" t="s">
        <v>439</v>
      </c>
      <c r="Q860">
        <v>2021</v>
      </c>
      <c r="R860" s="117">
        <v>160</v>
      </c>
      <c r="S860" s="118">
        <v>63735</v>
      </c>
      <c r="T860" s="118">
        <f t="shared" si="18"/>
        <v>63.734999999999999</v>
      </c>
    </row>
    <row r="861" spans="1:20" x14ac:dyDescent="0.3">
      <c r="A861">
        <v>28</v>
      </c>
      <c r="B861" t="s">
        <v>701</v>
      </c>
      <c r="C861">
        <v>434122</v>
      </c>
      <c r="D861" t="s">
        <v>140</v>
      </c>
      <c r="E861">
        <v>74</v>
      </c>
      <c r="F861" t="s">
        <v>131</v>
      </c>
      <c r="G861" t="s">
        <v>35</v>
      </c>
      <c r="H861" t="s">
        <v>483</v>
      </c>
      <c r="I861" t="s">
        <v>484</v>
      </c>
      <c r="J861" s="89">
        <v>2020</v>
      </c>
      <c r="K861" s="102">
        <v>187.3</v>
      </c>
      <c r="L861" s="103">
        <v>187.3</v>
      </c>
      <c r="M861">
        <v>0</v>
      </c>
      <c r="N861">
        <v>0</v>
      </c>
      <c r="O861" s="30">
        <v>0</v>
      </c>
      <c r="P861" t="s">
        <v>439</v>
      </c>
      <c r="Q861">
        <v>2021</v>
      </c>
      <c r="R861" s="117">
        <v>130</v>
      </c>
      <c r="S861" s="118">
        <v>267662</v>
      </c>
      <c r="T861" s="118">
        <f t="shared" si="18"/>
        <v>267.66199999999998</v>
      </c>
    </row>
    <row r="862" spans="1:20" x14ac:dyDescent="0.3">
      <c r="A862">
        <v>29</v>
      </c>
      <c r="B862" t="s">
        <v>496</v>
      </c>
      <c r="C862">
        <v>429286</v>
      </c>
      <c r="D862" t="s">
        <v>140</v>
      </c>
      <c r="E862">
        <v>74</v>
      </c>
      <c r="F862" t="s">
        <v>131</v>
      </c>
      <c r="G862" t="s">
        <v>35</v>
      </c>
      <c r="H862" t="s">
        <v>483</v>
      </c>
      <c r="I862" t="s">
        <v>484</v>
      </c>
      <c r="J862" s="89">
        <v>2019</v>
      </c>
      <c r="K862" s="102">
        <v>45.6</v>
      </c>
      <c r="L862" s="103">
        <v>45.6</v>
      </c>
      <c r="M862">
        <v>44</v>
      </c>
      <c r="N862">
        <v>29</v>
      </c>
      <c r="O862" s="30">
        <v>15</v>
      </c>
      <c r="P862" t="s">
        <v>439</v>
      </c>
      <c r="Q862">
        <v>2021</v>
      </c>
      <c r="R862" s="117">
        <v>15</v>
      </c>
      <c r="S862" s="118">
        <v>21555</v>
      </c>
      <c r="T862" s="118">
        <f t="shared" si="18"/>
        <v>21.555</v>
      </c>
    </row>
    <row r="863" spans="1:20" x14ac:dyDescent="0.3">
      <c r="A863">
        <v>31</v>
      </c>
      <c r="B863" t="s">
        <v>702</v>
      </c>
      <c r="C863">
        <v>434123</v>
      </c>
      <c r="D863" t="s">
        <v>140</v>
      </c>
      <c r="E863">
        <v>74</v>
      </c>
      <c r="F863" t="s">
        <v>131</v>
      </c>
      <c r="G863" t="s">
        <v>35</v>
      </c>
      <c r="H863" t="s">
        <v>483</v>
      </c>
      <c r="I863" t="s">
        <v>484</v>
      </c>
      <c r="J863" s="89">
        <v>2020</v>
      </c>
      <c r="K863" s="102">
        <v>213</v>
      </c>
      <c r="L863" s="103">
        <v>213</v>
      </c>
      <c r="M863">
        <v>0</v>
      </c>
      <c r="N863">
        <v>0</v>
      </c>
      <c r="O863" s="30">
        <v>0</v>
      </c>
      <c r="P863" t="s">
        <v>439</v>
      </c>
      <c r="Q863">
        <v>2021</v>
      </c>
      <c r="R863" s="117">
        <v>160</v>
      </c>
      <c r="S863" s="118">
        <v>314521</v>
      </c>
      <c r="T863" s="118">
        <f t="shared" si="18"/>
        <v>314.52100000000002</v>
      </c>
    </row>
    <row r="864" spans="1:20" x14ac:dyDescent="0.3">
      <c r="A864">
        <v>32</v>
      </c>
      <c r="B864" t="s">
        <v>703</v>
      </c>
      <c r="C864">
        <v>434121</v>
      </c>
      <c r="D864" t="s">
        <v>140</v>
      </c>
      <c r="E864">
        <v>74</v>
      </c>
      <c r="F864" t="s">
        <v>131</v>
      </c>
      <c r="G864" t="s">
        <v>35</v>
      </c>
      <c r="H864" t="s">
        <v>483</v>
      </c>
      <c r="I864" t="s">
        <v>484</v>
      </c>
      <c r="J864" s="89">
        <v>2020</v>
      </c>
      <c r="K864" s="102">
        <v>213</v>
      </c>
      <c r="L864" s="103">
        <v>213</v>
      </c>
      <c r="M864">
        <v>0</v>
      </c>
      <c r="N864">
        <v>0</v>
      </c>
      <c r="O864" s="30">
        <v>0</v>
      </c>
      <c r="P864" t="s">
        <v>439</v>
      </c>
      <c r="Q864">
        <v>2021</v>
      </c>
      <c r="R864" s="117">
        <v>200</v>
      </c>
      <c r="S864" s="118">
        <v>369745</v>
      </c>
      <c r="T864" s="118">
        <f t="shared" si="18"/>
        <v>369.745</v>
      </c>
    </row>
    <row r="865" spans="1:20" x14ac:dyDescent="0.3">
      <c r="A865">
        <v>33</v>
      </c>
      <c r="B865" t="s">
        <v>704</v>
      </c>
      <c r="C865">
        <v>438088</v>
      </c>
      <c r="D865" t="s">
        <v>140</v>
      </c>
      <c r="E865">
        <v>74</v>
      </c>
      <c r="F865" t="s">
        <v>131</v>
      </c>
      <c r="G865" t="s">
        <v>35</v>
      </c>
      <c r="H865" t="s">
        <v>483</v>
      </c>
      <c r="I865" t="s">
        <v>484</v>
      </c>
      <c r="J865" s="89">
        <v>2020</v>
      </c>
      <c r="K865" s="102">
        <v>310</v>
      </c>
      <c r="L865" s="103">
        <v>310</v>
      </c>
      <c r="M865">
        <v>0</v>
      </c>
      <c r="N865">
        <v>0</v>
      </c>
      <c r="O865" s="30">
        <v>0</v>
      </c>
      <c r="P865" t="s">
        <v>439</v>
      </c>
      <c r="Q865">
        <v>2021</v>
      </c>
      <c r="R865" s="117">
        <v>250</v>
      </c>
      <c r="S865" s="118">
        <v>369234</v>
      </c>
      <c r="T865" s="118">
        <f t="shared" si="18"/>
        <v>369.23399999999998</v>
      </c>
    </row>
    <row r="866" spans="1:20" x14ac:dyDescent="0.3">
      <c r="A866">
        <v>34</v>
      </c>
      <c r="B866" t="s">
        <v>705</v>
      </c>
      <c r="C866">
        <v>438149</v>
      </c>
      <c r="D866" t="s">
        <v>140</v>
      </c>
      <c r="E866">
        <v>74</v>
      </c>
      <c r="F866" t="s">
        <v>131</v>
      </c>
      <c r="G866" t="s">
        <v>35</v>
      </c>
      <c r="H866" t="s">
        <v>483</v>
      </c>
      <c r="I866" t="s">
        <v>484</v>
      </c>
      <c r="J866" s="89">
        <v>2020</v>
      </c>
      <c r="K866" s="102">
        <v>310.08</v>
      </c>
      <c r="L866" s="103">
        <v>310.08</v>
      </c>
      <c r="M866">
        <v>0</v>
      </c>
      <c r="N866">
        <v>0</v>
      </c>
      <c r="O866" s="30">
        <v>0</v>
      </c>
      <c r="P866" t="s">
        <v>439</v>
      </c>
      <c r="Q866">
        <v>2021</v>
      </c>
      <c r="R866" s="117">
        <v>270</v>
      </c>
      <c r="S866" s="118">
        <v>414430</v>
      </c>
      <c r="T866" s="118">
        <f t="shared" si="18"/>
        <v>414.43</v>
      </c>
    </row>
    <row r="867" spans="1:20" x14ac:dyDescent="0.3">
      <c r="A867">
        <v>35</v>
      </c>
      <c r="B867" t="s">
        <v>706</v>
      </c>
      <c r="C867">
        <v>438093</v>
      </c>
      <c r="D867" t="s">
        <v>140</v>
      </c>
      <c r="E867">
        <v>74</v>
      </c>
      <c r="F867" t="s">
        <v>131</v>
      </c>
      <c r="G867" t="s">
        <v>35</v>
      </c>
      <c r="H867" t="s">
        <v>483</v>
      </c>
      <c r="I867" t="s">
        <v>484</v>
      </c>
      <c r="J867" s="89">
        <v>2020</v>
      </c>
      <c r="K867" s="102">
        <v>310.08</v>
      </c>
      <c r="L867" s="103">
        <v>310.08</v>
      </c>
      <c r="M867">
        <v>0</v>
      </c>
      <c r="N867">
        <v>0</v>
      </c>
      <c r="O867" s="30">
        <v>0</v>
      </c>
      <c r="P867" t="s">
        <v>439</v>
      </c>
      <c r="Q867">
        <v>2021</v>
      </c>
      <c r="R867" s="117">
        <v>250</v>
      </c>
      <c r="S867" s="118">
        <v>429508</v>
      </c>
      <c r="T867" s="118">
        <f t="shared" si="18"/>
        <v>429.50799999999998</v>
      </c>
    </row>
    <row r="868" spans="1:20" x14ac:dyDescent="0.3">
      <c r="A868">
        <v>36</v>
      </c>
      <c r="B868" t="s">
        <v>707</v>
      </c>
      <c r="C868">
        <v>460010</v>
      </c>
      <c r="D868" t="s">
        <v>500</v>
      </c>
      <c r="F868" t="s">
        <v>131</v>
      </c>
      <c r="G868" t="s">
        <v>42</v>
      </c>
      <c r="H868" t="s">
        <v>483</v>
      </c>
      <c r="I868" t="s">
        <v>484</v>
      </c>
      <c r="J868" s="89">
        <v>2020</v>
      </c>
      <c r="K868" s="102">
        <v>33.299999999999997</v>
      </c>
      <c r="L868" s="103">
        <v>33.200000000000003</v>
      </c>
      <c r="M868">
        <v>0</v>
      </c>
      <c r="N868">
        <v>0</v>
      </c>
      <c r="O868" s="30">
        <v>0</v>
      </c>
      <c r="P868" t="s">
        <v>439</v>
      </c>
      <c r="Q868">
        <v>2021</v>
      </c>
      <c r="R868" s="117">
        <v>45</v>
      </c>
      <c r="S868" s="118">
        <v>28355</v>
      </c>
      <c r="T868" s="118">
        <f t="shared" ref="T868:T931" si="19">+S868/1000</f>
        <v>28.355</v>
      </c>
    </row>
    <row r="869" spans="1:20" x14ac:dyDescent="0.3">
      <c r="A869">
        <v>37</v>
      </c>
      <c r="B869" t="s">
        <v>708</v>
      </c>
      <c r="C869">
        <v>456830</v>
      </c>
      <c r="D869" t="s">
        <v>500</v>
      </c>
      <c r="F869" t="s">
        <v>131</v>
      </c>
      <c r="G869" t="s">
        <v>59</v>
      </c>
      <c r="H869" t="s">
        <v>483</v>
      </c>
      <c r="I869" t="s">
        <v>484</v>
      </c>
      <c r="J869" s="89">
        <v>2020</v>
      </c>
      <c r="K869" s="102">
        <v>53.2</v>
      </c>
      <c r="L869" s="103">
        <v>53.3</v>
      </c>
      <c r="M869">
        <v>0</v>
      </c>
      <c r="N869">
        <v>0</v>
      </c>
      <c r="O869" s="30">
        <v>0</v>
      </c>
      <c r="P869" t="s">
        <v>439</v>
      </c>
      <c r="Q869">
        <v>2021</v>
      </c>
      <c r="R869" s="117">
        <v>14</v>
      </c>
      <c r="S869" s="118">
        <v>162046</v>
      </c>
      <c r="T869" s="118">
        <f t="shared" si="19"/>
        <v>162.04599999999999</v>
      </c>
    </row>
    <row r="870" spans="1:20" x14ac:dyDescent="0.3">
      <c r="A870">
        <v>40</v>
      </c>
      <c r="B870" t="s">
        <v>501</v>
      </c>
      <c r="C870">
        <v>456050</v>
      </c>
      <c r="D870" t="s">
        <v>500</v>
      </c>
      <c r="F870" t="s">
        <v>131</v>
      </c>
      <c r="G870" t="s">
        <v>59</v>
      </c>
      <c r="H870" t="s">
        <v>483</v>
      </c>
      <c r="I870" t="s">
        <v>484</v>
      </c>
      <c r="J870" s="89">
        <v>2019</v>
      </c>
      <c r="K870" s="102">
        <v>41</v>
      </c>
      <c r="L870" s="103">
        <v>41</v>
      </c>
      <c r="M870">
        <v>0</v>
      </c>
      <c r="N870">
        <v>0</v>
      </c>
      <c r="O870" s="30">
        <v>0</v>
      </c>
      <c r="P870" t="s">
        <v>439</v>
      </c>
      <c r="Q870">
        <v>2021</v>
      </c>
      <c r="R870" s="117">
        <v>63</v>
      </c>
      <c r="S870" s="118">
        <v>196270</v>
      </c>
      <c r="T870" s="118">
        <f t="shared" si="19"/>
        <v>196.27</v>
      </c>
    </row>
    <row r="871" spans="1:20" x14ac:dyDescent="0.3">
      <c r="A871">
        <v>41</v>
      </c>
      <c r="B871" t="s">
        <v>502</v>
      </c>
      <c r="C871">
        <v>528676</v>
      </c>
      <c r="D871" t="s">
        <v>330</v>
      </c>
      <c r="E871">
        <v>72</v>
      </c>
      <c r="F871" t="s">
        <v>131</v>
      </c>
      <c r="G871" t="s">
        <v>35</v>
      </c>
      <c r="H871" t="s">
        <v>483</v>
      </c>
      <c r="I871" t="s">
        <v>484</v>
      </c>
      <c r="J871" s="89">
        <v>2018</v>
      </c>
      <c r="K871" s="102">
        <v>274.27</v>
      </c>
      <c r="L871" s="103">
        <v>274.27</v>
      </c>
      <c r="M871">
        <v>612.95899999999995</v>
      </c>
      <c r="N871">
        <v>445.31599999999997</v>
      </c>
      <c r="O871" s="30">
        <v>167.64299999999997</v>
      </c>
      <c r="P871" t="s">
        <v>439</v>
      </c>
      <c r="Q871">
        <v>2021</v>
      </c>
      <c r="R871" s="117">
        <v>300</v>
      </c>
      <c r="S871" s="118">
        <v>651247</v>
      </c>
      <c r="T871" s="118">
        <f t="shared" si="19"/>
        <v>651.24699999999996</v>
      </c>
    </row>
    <row r="872" spans="1:20" x14ac:dyDescent="0.3">
      <c r="A872">
        <v>42</v>
      </c>
      <c r="B872" t="s">
        <v>503</v>
      </c>
      <c r="C872">
        <v>504065</v>
      </c>
      <c r="D872" t="s">
        <v>330</v>
      </c>
      <c r="E872">
        <v>72</v>
      </c>
      <c r="F872" t="s">
        <v>131</v>
      </c>
      <c r="G872" t="s">
        <v>42</v>
      </c>
      <c r="H872" t="s">
        <v>483</v>
      </c>
      <c r="I872" t="s">
        <v>484</v>
      </c>
      <c r="J872" s="89">
        <v>2016</v>
      </c>
      <c r="K872" s="102">
        <v>35</v>
      </c>
      <c r="L872" s="103">
        <v>35</v>
      </c>
      <c r="M872">
        <v>38.229999999999997</v>
      </c>
      <c r="N872">
        <v>26.69</v>
      </c>
      <c r="O872" s="30">
        <v>11.539999999999996</v>
      </c>
      <c r="P872" t="s">
        <v>439</v>
      </c>
      <c r="Q872">
        <v>2021</v>
      </c>
      <c r="R872" s="117">
        <v>35</v>
      </c>
      <c r="S872" s="118">
        <v>26605</v>
      </c>
      <c r="T872" s="118">
        <f t="shared" si="19"/>
        <v>26.605</v>
      </c>
    </row>
    <row r="873" spans="1:20" x14ac:dyDescent="0.3">
      <c r="A873">
        <v>43</v>
      </c>
      <c r="B873" t="s">
        <v>709</v>
      </c>
      <c r="C873">
        <v>94520</v>
      </c>
      <c r="D873" t="s">
        <v>126</v>
      </c>
      <c r="E873">
        <v>61</v>
      </c>
      <c r="F873" t="s">
        <v>40</v>
      </c>
      <c r="G873" t="s">
        <v>42</v>
      </c>
      <c r="H873" t="s">
        <v>483</v>
      </c>
      <c r="I873" t="s">
        <v>484</v>
      </c>
      <c r="J873" s="89">
        <v>2020</v>
      </c>
      <c r="K873" s="102">
        <v>1700</v>
      </c>
      <c r="L873" s="103">
        <v>1700</v>
      </c>
      <c r="M873">
        <v>0</v>
      </c>
      <c r="N873">
        <v>0</v>
      </c>
      <c r="O873" s="30">
        <v>0</v>
      </c>
      <c r="P873" t="s">
        <v>439</v>
      </c>
      <c r="Q873">
        <v>2021</v>
      </c>
      <c r="R873" s="117">
        <v>2100</v>
      </c>
      <c r="S873" s="118">
        <v>5835499</v>
      </c>
      <c r="T873" s="118">
        <f t="shared" si="19"/>
        <v>5835.4989999999998</v>
      </c>
    </row>
    <row r="874" spans="1:20" x14ac:dyDescent="0.3">
      <c r="A874">
        <v>44</v>
      </c>
      <c r="B874" t="s">
        <v>710</v>
      </c>
      <c r="C874">
        <v>22070</v>
      </c>
      <c r="D874" t="s">
        <v>39</v>
      </c>
      <c r="E874">
        <v>60</v>
      </c>
      <c r="F874" t="s">
        <v>40</v>
      </c>
      <c r="G874" t="s">
        <v>42</v>
      </c>
      <c r="H874" t="s">
        <v>483</v>
      </c>
      <c r="I874" t="s">
        <v>484</v>
      </c>
      <c r="J874" s="89">
        <v>2020</v>
      </c>
      <c r="K874" s="102">
        <v>27</v>
      </c>
      <c r="L874" s="103">
        <v>27</v>
      </c>
      <c r="M874">
        <v>0</v>
      </c>
      <c r="N874">
        <v>0</v>
      </c>
      <c r="O874" s="30">
        <v>0</v>
      </c>
      <c r="P874" t="s">
        <v>439</v>
      </c>
      <c r="Q874">
        <v>2021</v>
      </c>
      <c r="R874" s="117">
        <v>300</v>
      </c>
      <c r="S874" s="118">
        <v>29952</v>
      </c>
      <c r="T874" s="118">
        <f t="shared" si="19"/>
        <v>29.952000000000002</v>
      </c>
    </row>
    <row r="875" spans="1:20" x14ac:dyDescent="0.3">
      <c r="A875">
        <v>46</v>
      </c>
      <c r="B875" t="s">
        <v>711</v>
      </c>
      <c r="C875">
        <v>44060</v>
      </c>
      <c r="D875" t="s">
        <v>39</v>
      </c>
      <c r="E875">
        <v>60</v>
      </c>
      <c r="F875" t="s">
        <v>40</v>
      </c>
      <c r="G875" t="s">
        <v>42</v>
      </c>
      <c r="H875" t="s">
        <v>483</v>
      </c>
      <c r="I875" t="s">
        <v>484</v>
      </c>
      <c r="J875" s="89">
        <v>2020</v>
      </c>
      <c r="K875" s="102">
        <v>22.68</v>
      </c>
      <c r="L875" s="103">
        <v>22.67</v>
      </c>
      <c r="M875">
        <v>0</v>
      </c>
      <c r="N875">
        <v>0</v>
      </c>
      <c r="O875" s="30">
        <v>0</v>
      </c>
      <c r="P875" t="s">
        <v>439</v>
      </c>
      <c r="Q875">
        <v>2021</v>
      </c>
      <c r="R875" s="117">
        <v>150</v>
      </c>
      <c r="S875" s="118">
        <v>105751</v>
      </c>
      <c r="T875" s="118">
        <f t="shared" si="19"/>
        <v>105.751</v>
      </c>
    </row>
    <row r="876" spans="1:20" x14ac:dyDescent="0.3">
      <c r="A876">
        <v>47</v>
      </c>
      <c r="B876" t="s">
        <v>712</v>
      </c>
      <c r="C876">
        <v>327730</v>
      </c>
      <c r="D876" t="s">
        <v>57</v>
      </c>
      <c r="E876">
        <v>73</v>
      </c>
      <c r="F876" t="s">
        <v>53</v>
      </c>
      <c r="G876" t="s">
        <v>42</v>
      </c>
      <c r="H876" t="s">
        <v>483</v>
      </c>
      <c r="I876" t="s">
        <v>484</v>
      </c>
      <c r="J876" s="89">
        <v>2020</v>
      </c>
      <c r="K876" s="102">
        <v>48</v>
      </c>
      <c r="L876" s="103">
        <v>48</v>
      </c>
      <c r="M876">
        <v>0</v>
      </c>
      <c r="N876">
        <v>0</v>
      </c>
      <c r="O876" s="30">
        <v>0</v>
      </c>
      <c r="P876" t="s">
        <v>439</v>
      </c>
      <c r="Q876">
        <v>2021</v>
      </c>
      <c r="R876" s="117">
        <v>63</v>
      </c>
      <c r="S876" s="118">
        <v>141299</v>
      </c>
      <c r="T876" s="118">
        <f t="shared" si="19"/>
        <v>141.29900000000001</v>
      </c>
    </row>
    <row r="877" spans="1:20" x14ac:dyDescent="0.3">
      <c r="A877">
        <v>48</v>
      </c>
      <c r="B877" t="s">
        <v>505</v>
      </c>
      <c r="C877">
        <v>216116</v>
      </c>
      <c r="D877" t="s">
        <v>39</v>
      </c>
      <c r="E877">
        <v>60</v>
      </c>
      <c r="F877" t="s">
        <v>40</v>
      </c>
      <c r="G877" t="s">
        <v>42</v>
      </c>
      <c r="H877" t="s">
        <v>483</v>
      </c>
      <c r="I877" t="s">
        <v>484</v>
      </c>
      <c r="J877" s="89">
        <v>2018</v>
      </c>
      <c r="K877" s="102">
        <v>47.08</v>
      </c>
      <c r="L877" s="103">
        <v>47.08</v>
      </c>
      <c r="M877">
        <v>65.319000000000003</v>
      </c>
      <c r="N877">
        <v>1</v>
      </c>
      <c r="O877" s="30">
        <v>64.319000000000003</v>
      </c>
      <c r="P877" t="s">
        <v>439</v>
      </c>
      <c r="Q877">
        <v>2021</v>
      </c>
      <c r="R877" s="117">
        <v>160</v>
      </c>
      <c r="S877" s="118">
        <v>197666</v>
      </c>
      <c r="T877" s="118">
        <f t="shared" si="19"/>
        <v>197.666</v>
      </c>
    </row>
    <row r="878" spans="1:20" x14ac:dyDescent="0.3">
      <c r="A878">
        <v>49</v>
      </c>
      <c r="B878" t="s">
        <v>506</v>
      </c>
      <c r="C878">
        <v>397600</v>
      </c>
      <c r="D878" t="s">
        <v>147</v>
      </c>
      <c r="E878">
        <v>78</v>
      </c>
      <c r="F878" t="s">
        <v>53</v>
      </c>
      <c r="G878" t="s">
        <v>42</v>
      </c>
      <c r="H878" t="s">
        <v>483</v>
      </c>
      <c r="I878" t="s">
        <v>484</v>
      </c>
      <c r="J878" s="89">
        <v>2018</v>
      </c>
      <c r="K878" s="102">
        <v>36.6</v>
      </c>
      <c r="L878" s="103">
        <v>36.6</v>
      </c>
      <c r="M878">
        <v>28.61</v>
      </c>
      <c r="N878">
        <v>1</v>
      </c>
      <c r="O878" s="30">
        <v>27.61</v>
      </c>
      <c r="P878" t="s">
        <v>439</v>
      </c>
      <c r="Q878">
        <v>2021</v>
      </c>
      <c r="R878" s="117">
        <v>400</v>
      </c>
      <c r="S878" s="118">
        <v>440866</v>
      </c>
      <c r="T878" s="118">
        <f t="shared" si="19"/>
        <v>440.86599999999999</v>
      </c>
    </row>
    <row r="879" spans="1:20" x14ac:dyDescent="0.3">
      <c r="A879">
        <v>50</v>
      </c>
      <c r="B879" t="s">
        <v>507</v>
      </c>
      <c r="C879">
        <v>668019</v>
      </c>
      <c r="D879" t="s">
        <v>71</v>
      </c>
      <c r="E879">
        <v>82</v>
      </c>
      <c r="F879" t="s">
        <v>64</v>
      </c>
      <c r="G879" t="s">
        <v>42</v>
      </c>
      <c r="H879" t="s">
        <v>483</v>
      </c>
      <c r="I879" t="s">
        <v>484</v>
      </c>
      <c r="J879" s="89">
        <v>2018</v>
      </c>
      <c r="K879" s="102">
        <v>62.7</v>
      </c>
      <c r="L879" s="103">
        <v>62.7</v>
      </c>
      <c r="M879">
        <v>86.313999999999993</v>
      </c>
      <c r="N879">
        <v>1</v>
      </c>
      <c r="O879" s="30">
        <v>85.313999999999993</v>
      </c>
      <c r="P879" t="s">
        <v>439</v>
      </c>
      <c r="Q879">
        <v>2021</v>
      </c>
      <c r="R879" s="117">
        <v>160</v>
      </c>
      <c r="S879" s="118">
        <v>271947</v>
      </c>
      <c r="T879" s="118">
        <f t="shared" si="19"/>
        <v>271.947</v>
      </c>
    </row>
    <row r="880" spans="1:20" x14ac:dyDescent="0.3">
      <c r="A880">
        <v>51</v>
      </c>
      <c r="B880" t="s">
        <v>508</v>
      </c>
      <c r="C880">
        <v>584247</v>
      </c>
      <c r="D880" t="s">
        <v>67</v>
      </c>
      <c r="E880">
        <v>81</v>
      </c>
      <c r="F880" t="s">
        <v>64</v>
      </c>
      <c r="G880" t="s">
        <v>42</v>
      </c>
      <c r="H880" t="s">
        <v>483</v>
      </c>
      <c r="I880" t="s">
        <v>484</v>
      </c>
      <c r="J880" s="89">
        <v>2019</v>
      </c>
      <c r="K880" s="102">
        <v>67.78</v>
      </c>
      <c r="L880" s="103">
        <v>67.78</v>
      </c>
      <c r="M880">
        <v>55.433</v>
      </c>
      <c r="N880">
        <v>1</v>
      </c>
      <c r="O880" s="30">
        <v>54.433</v>
      </c>
      <c r="P880" t="s">
        <v>439</v>
      </c>
      <c r="Q880">
        <v>2021</v>
      </c>
      <c r="R880" s="117">
        <v>160</v>
      </c>
      <c r="S880" s="118">
        <v>237370</v>
      </c>
      <c r="T880" s="118">
        <f t="shared" si="19"/>
        <v>237.37</v>
      </c>
    </row>
    <row r="881" spans="1:20" x14ac:dyDescent="0.3">
      <c r="A881">
        <v>52</v>
      </c>
      <c r="B881" t="s">
        <v>713</v>
      </c>
      <c r="C881">
        <v>94880</v>
      </c>
      <c r="D881" t="s">
        <v>126</v>
      </c>
      <c r="E881">
        <v>61</v>
      </c>
      <c r="F881" t="s">
        <v>40</v>
      </c>
      <c r="G881" t="s">
        <v>42</v>
      </c>
      <c r="H881" t="s">
        <v>483</v>
      </c>
      <c r="I881" t="s">
        <v>484</v>
      </c>
      <c r="J881" s="89">
        <v>2020</v>
      </c>
      <c r="K881" s="102">
        <v>25.5</v>
      </c>
      <c r="L881" s="103">
        <v>25.5</v>
      </c>
      <c r="M881">
        <v>0</v>
      </c>
      <c r="N881">
        <v>0</v>
      </c>
      <c r="O881" s="30">
        <v>0</v>
      </c>
      <c r="P881" t="s">
        <v>439</v>
      </c>
      <c r="Q881">
        <v>2021</v>
      </c>
      <c r="R881" s="117">
        <v>63</v>
      </c>
      <c r="S881" s="118">
        <v>53171</v>
      </c>
      <c r="T881" s="118">
        <f t="shared" si="19"/>
        <v>53.170999999999999</v>
      </c>
    </row>
    <row r="882" spans="1:20" x14ac:dyDescent="0.3">
      <c r="A882">
        <v>53</v>
      </c>
      <c r="B882" t="s">
        <v>714</v>
      </c>
      <c r="C882">
        <v>74510</v>
      </c>
      <c r="D882" t="s">
        <v>126</v>
      </c>
      <c r="E882">
        <v>61</v>
      </c>
      <c r="F882" t="s">
        <v>40</v>
      </c>
      <c r="G882" t="s">
        <v>730</v>
      </c>
      <c r="H882" t="s">
        <v>483</v>
      </c>
      <c r="I882" t="s">
        <v>484</v>
      </c>
      <c r="J882" s="89">
        <v>2021</v>
      </c>
      <c r="K882" s="102">
        <v>70.349999999999994</v>
      </c>
      <c r="L882" s="103">
        <v>70.349999999999994</v>
      </c>
      <c r="M882">
        <v>0</v>
      </c>
      <c r="N882">
        <v>0</v>
      </c>
      <c r="O882" s="30">
        <v>0</v>
      </c>
      <c r="P882" t="s">
        <v>439</v>
      </c>
      <c r="Q882">
        <v>2021</v>
      </c>
      <c r="R882" s="117">
        <v>160</v>
      </c>
      <c r="S882" s="118">
        <v>189083</v>
      </c>
      <c r="T882" s="118">
        <f t="shared" si="19"/>
        <v>189.083</v>
      </c>
    </row>
    <row r="883" spans="1:20" x14ac:dyDescent="0.3">
      <c r="A883">
        <v>54</v>
      </c>
      <c r="B883" t="s">
        <v>715</v>
      </c>
      <c r="C883">
        <v>40010</v>
      </c>
      <c r="D883" t="s">
        <v>39</v>
      </c>
      <c r="E883">
        <v>60</v>
      </c>
      <c r="F883" t="s">
        <v>40</v>
      </c>
      <c r="G883" t="s">
        <v>42</v>
      </c>
      <c r="H883" t="s">
        <v>483</v>
      </c>
      <c r="I883" t="s">
        <v>484</v>
      </c>
      <c r="J883" s="89">
        <v>2021</v>
      </c>
      <c r="K883" s="102">
        <v>72</v>
      </c>
      <c r="L883" s="103">
        <v>72</v>
      </c>
      <c r="M883">
        <v>0</v>
      </c>
      <c r="N883">
        <v>0</v>
      </c>
      <c r="O883" s="30">
        <v>0</v>
      </c>
      <c r="P883" t="s">
        <v>439</v>
      </c>
      <c r="Q883">
        <v>2021</v>
      </c>
      <c r="R883" s="117">
        <v>200</v>
      </c>
      <c r="S883" s="118">
        <v>183260</v>
      </c>
      <c r="T883" s="118">
        <f t="shared" si="19"/>
        <v>183.26</v>
      </c>
    </row>
    <row r="884" spans="1:20" x14ac:dyDescent="0.3">
      <c r="A884">
        <v>55</v>
      </c>
      <c r="B884" t="s">
        <v>716</v>
      </c>
      <c r="C884">
        <v>50360</v>
      </c>
      <c r="D884" t="s">
        <v>39</v>
      </c>
      <c r="E884">
        <v>60</v>
      </c>
      <c r="F884" t="s">
        <v>40</v>
      </c>
      <c r="G884" t="s">
        <v>42</v>
      </c>
      <c r="H884" t="s">
        <v>483</v>
      </c>
      <c r="I884" t="s">
        <v>484</v>
      </c>
      <c r="J884" s="89">
        <v>2021</v>
      </c>
      <c r="K884" s="102">
        <v>14</v>
      </c>
      <c r="L884" s="103">
        <v>14</v>
      </c>
      <c r="M884">
        <v>0</v>
      </c>
      <c r="N884">
        <v>0</v>
      </c>
      <c r="O884" s="30">
        <v>0</v>
      </c>
      <c r="P884" t="s">
        <v>439</v>
      </c>
      <c r="Q884">
        <v>2021</v>
      </c>
      <c r="R884" s="117">
        <v>200</v>
      </c>
      <c r="S884" s="118">
        <v>185540</v>
      </c>
      <c r="T884" s="118">
        <f t="shared" si="19"/>
        <v>185.54</v>
      </c>
    </row>
    <row r="885" spans="1:20" x14ac:dyDescent="0.3">
      <c r="A885">
        <v>56</v>
      </c>
      <c r="B885" t="s">
        <v>717</v>
      </c>
      <c r="C885">
        <v>26270</v>
      </c>
      <c r="D885" t="s">
        <v>39</v>
      </c>
      <c r="E885">
        <v>60</v>
      </c>
      <c r="F885" t="s">
        <v>40</v>
      </c>
      <c r="G885" t="s">
        <v>42</v>
      </c>
      <c r="H885" t="s">
        <v>483</v>
      </c>
      <c r="I885" t="s">
        <v>484</v>
      </c>
      <c r="J885" s="89">
        <v>2021</v>
      </c>
      <c r="K885" s="102">
        <v>40</v>
      </c>
      <c r="L885" s="103">
        <v>40</v>
      </c>
      <c r="M885">
        <v>50.843000000000004</v>
      </c>
      <c r="N885">
        <v>39.5</v>
      </c>
      <c r="O885" s="30">
        <v>11.343000000000004</v>
      </c>
      <c r="P885" t="s">
        <v>439</v>
      </c>
      <c r="Q885">
        <v>2021</v>
      </c>
      <c r="R885" s="117">
        <v>315</v>
      </c>
      <c r="S885" s="118">
        <v>109135</v>
      </c>
      <c r="T885" s="118">
        <f t="shared" si="19"/>
        <v>109.13500000000001</v>
      </c>
    </row>
    <row r="886" spans="1:20" x14ac:dyDescent="0.3">
      <c r="A886">
        <v>57</v>
      </c>
      <c r="B886" t="s">
        <v>47</v>
      </c>
      <c r="C886">
        <v>26310</v>
      </c>
      <c r="D886" t="s">
        <v>39</v>
      </c>
      <c r="E886">
        <v>60</v>
      </c>
      <c r="F886" t="s">
        <v>40</v>
      </c>
      <c r="G886" t="s">
        <v>42</v>
      </c>
      <c r="H886" t="s">
        <v>483</v>
      </c>
      <c r="I886" t="s">
        <v>484</v>
      </c>
      <c r="J886" s="89">
        <v>2020</v>
      </c>
      <c r="K886" s="102">
        <v>10</v>
      </c>
      <c r="L886" s="103">
        <v>10</v>
      </c>
      <c r="M886">
        <v>8.1</v>
      </c>
      <c r="N886">
        <v>2.13</v>
      </c>
      <c r="O886" s="30">
        <v>5.97</v>
      </c>
      <c r="P886" t="s">
        <v>439</v>
      </c>
      <c r="Q886">
        <v>2021</v>
      </c>
      <c r="R886" s="117">
        <v>315</v>
      </c>
      <c r="S886" s="118">
        <v>135164</v>
      </c>
      <c r="T886" s="118">
        <f t="shared" si="19"/>
        <v>135.16399999999999</v>
      </c>
    </row>
    <row r="887" spans="1:20" x14ac:dyDescent="0.3">
      <c r="A887">
        <v>58</v>
      </c>
      <c r="B887" t="s">
        <v>49</v>
      </c>
      <c r="C887">
        <v>215075</v>
      </c>
      <c r="D887" t="s">
        <v>846</v>
      </c>
      <c r="E887">
        <v>69</v>
      </c>
      <c r="F887" t="s">
        <v>40</v>
      </c>
      <c r="G887" t="s">
        <v>42</v>
      </c>
      <c r="H887" t="s">
        <v>483</v>
      </c>
      <c r="I887" t="s">
        <v>484</v>
      </c>
      <c r="J887" s="89">
        <v>2020</v>
      </c>
      <c r="K887" s="102">
        <v>600</v>
      </c>
      <c r="L887" s="103">
        <v>600</v>
      </c>
      <c r="M887">
        <v>560</v>
      </c>
      <c r="N887">
        <v>560</v>
      </c>
      <c r="O887" s="30">
        <v>0</v>
      </c>
      <c r="P887" t="s">
        <v>439</v>
      </c>
      <c r="Q887">
        <v>2021</v>
      </c>
      <c r="R887" s="117">
        <v>1400</v>
      </c>
      <c r="S887" s="118">
        <v>4252594</v>
      </c>
      <c r="T887" s="118">
        <f t="shared" si="19"/>
        <v>4252.5940000000001</v>
      </c>
    </row>
    <row r="888" spans="1:20" x14ac:dyDescent="0.3">
      <c r="A888">
        <v>59</v>
      </c>
      <c r="B888" t="s">
        <v>509</v>
      </c>
      <c r="C888">
        <v>36830</v>
      </c>
      <c r="D888" t="s">
        <v>39</v>
      </c>
      <c r="E888">
        <v>60</v>
      </c>
      <c r="F888" t="s">
        <v>40</v>
      </c>
      <c r="G888" t="s">
        <v>42</v>
      </c>
      <c r="H888" t="s">
        <v>483</v>
      </c>
      <c r="I888" t="s">
        <v>484</v>
      </c>
      <c r="J888" s="89">
        <v>2019</v>
      </c>
      <c r="K888" s="102">
        <v>6</v>
      </c>
      <c r="L888" s="103">
        <v>6</v>
      </c>
      <c r="M888">
        <v>1.5</v>
      </c>
      <c r="N888">
        <v>1</v>
      </c>
      <c r="O888" s="30">
        <v>0.5</v>
      </c>
      <c r="P888" t="s">
        <v>439</v>
      </c>
      <c r="Q888">
        <v>2021</v>
      </c>
      <c r="R888" s="117">
        <v>40</v>
      </c>
      <c r="S888" s="118">
        <v>24959</v>
      </c>
      <c r="T888" s="118">
        <f t="shared" si="19"/>
        <v>24.959</v>
      </c>
    </row>
    <row r="889" spans="1:20" x14ac:dyDescent="0.3">
      <c r="A889">
        <v>61</v>
      </c>
      <c r="B889" t="s">
        <v>511</v>
      </c>
      <c r="C889">
        <v>226530</v>
      </c>
      <c r="D889" t="s">
        <v>846</v>
      </c>
      <c r="E889">
        <v>69</v>
      </c>
      <c r="F889" t="s">
        <v>40</v>
      </c>
      <c r="G889" t="s">
        <v>42</v>
      </c>
      <c r="H889" t="s">
        <v>483</v>
      </c>
      <c r="I889" t="s">
        <v>484</v>
      </c>
      <c r="J889" s="89">
        <v>2015</v>
      </c>
      <c r="K889" s="102">
        <v>10</v>
      </c>
      <c r="L889" s="103">
        <v>10</v>
      </c>
      <c r="M889">
        <v>0</v>
      </c>
      <c r="N889">
        <v>0</v>
      </c>
      <c r="O889" s="30">
        <v>0</v>
      </c>
      <c r="P889" t="s">
        <v>439</v>
      </c>
      <c r="Q889">
        <v>2021</v>
      </c>
      <c r="R889" s="117">
        <v>0</v>
      </c>
      <c r="S889" s="118">
        <v>0</v>
      </c>
      <c r="T889" s="118">
        <f t="shared" si="19"/>
        <v>0</v>
      </c>
    </row>
    <row r="890" spans="1:20" x14ac:dyDescent="0.3">
      <c r="A890">
        <v>64</v>
      </c>
      <c r="B890" t="s">
        <v>513</v>
      </c>
      <c r="C890">
        <v>178800</v>
      </c>
      <c r="D890" t="s">
        <v>514</v>
      </c>
      <c r="F890" t="s">
        <v>40</v>
      </c>
      <c r="G890" t="s">
        <v>35</v>
      </c>
      <c r="H890" t="s">
        <v>483</v>
      </c>
      <c r="I890" t="s">
        <v>484</v>
      </c>
      <c r="J890" s="89">
        <v>2016</v>
      </c>
      <c r="K890" s="102">
        <v>150.75</v>
      </c>
      <c r="L890" s="103">
        <v>150.75</v>
      </c>
      <c r="M890">
        <v>0</v>
      </c>
      <c r="N890">
        <v>0</v>
      </c>
      <c r="O890" s="30">
        <v>0</v>
      </c>
      <c r="P890" t="s">
        <v>439</v>
      </c>
      <c r="Q890">
        <v>2021</v>
      </c>
      <c r="R890" s="117">
        <v>220</v>
      </c>
      <c r="S890" s="118">
        <v>477001</v>
      </c>
      <c r="T890" s="118">
        <f t="shared" si="19"/>
        <v>477.00099999999998</v>
      </c>
    </row>
    <row r="891" spans="1:20" x14ac:dyDescent="0.3">
      <c r="A891">
        <v>65</v>
      </c>
      <c r="B891" t="s">
        <v>515</v>
      </c>
      <c r="C891">
        <v>618341</v>
      </c>
      <c r="D891" t="s">
        <v>63</v>
      </c>
      <c r="E891">
        <v>80</v>
      </c>
      <c r="F891" t="s">
        <v>64</v>
      </c>
      <c r="G891" t="s">
        <v>42</v>
      </c>
      <c r="H891" t="s">
        <v>483</v>
      </c>
      <c r="I891" t="s">
        <v>484</v>
      </c>
      <c r="J891" s="89">
        <v>2014</v>
      </c>
      <c r="K891" s="102">
        <v>6</v>
      </c>
      <c r="L891" s="103">
        <v>6</v>
      </c>
      <c r="M891">
        <v>5.2</v>
      </c>
      <c r="N891">
        <v>4.2</v>
      </c>
      <c r="O891" s="30">
        <v>1</v>
      </c>
      <c r="P891" t="s">
        <v>439</v>
      </c>
      <c r="Q891">
        <v>2021</v>
      </c>
      <c r="R891" s="117">
        <v>0</v>
      </c>
      <c r="S891" s="118">
        <v>0</v>
      </c>
      <c r="T891" s="118">
        <f t="shared" si="19"/>
        <v>0</v>
      </c>
    </row>
    <row r="892" spans="1:20" x14ac:dyDescent="0.3">
      <c r="A892">
        <v>66</v>
      </c>
      <c r="B892" t="s">
        <v>719</v>
      </c>
      <c r="C892">
        <v>584249</v>
      </c>
      <c r="D892" t="s">
        <v>67</v>
      </c>
      <c r="E892">
        <v>81</v>
      </c>
      <c r="F892" t="s">
        <v>64</v>
      </c>
      <c r="G892" t="s">
        <v>42</v>
      </c>
      <c r="H892" t="s">
        <v>483</v>
      </c>
      <c r="I892" t="s">
        <v>484</v>
      </c>
      <c r="J892" s="89">
        <v>2020</v>
      </c>
      <c r="K892" s="102">
        <v>6.5</v>
      </c>
      <c r="L892" s="103">
        <v>6.5</v>
      </c>
      <c r="M892">
        <v>4.5999999999999996</v>
      </c>
      <c r="N892">
        <v>3.9</v>
      </c>
      <c r="O892" s="30">
        <v>0.69999999999999973</v>
      </c>
      <c r="P892" t="s">
        <v>439</v>
      </c>
      <c r="Q892">
        <v>2021</v>
      </c>
      <c r="R892" s="117">
        <v>160</v>
      </c>
      <c r="S892" s="118">
        <v>237583</v>
      </c>
      <c r="T892" s="118">
        <f t="shared" si="19"/>
        <v>237.583</v>
      </c>
    </row>
    <row r="893" spans="1:20" x14ac:dyDescent="0.3">
      <c r="A893">
        <v>67</v>
      </c>
      <c r="B893" t="s">
        <v>516</v>
      </c>
      <c r="C893">
        <v>668018</v>
      </c>
      <c r="D893" t="s">
        <v>71</v>
      </c>
      <c r="E893">
        <v>82</v>
      </c>
      <c r="F893" t="s">
        <v>64</v>
      </c>
      <c r="G893" t="s">
        <v>42</v>
      </c>
      <c r="H893" t="s">
        <v>483</v>
      </c>
      <c r="I893" t="s">
        <v>484</v>
      </c>
      <c r="J893" s="89">
        <v>2012</v>
      </c>
      <c r="K893" s="102">
        <v>6.9</v>
      </c>
      <c r="L893" s="103">
        <v>6.9</v>
      </c>
      <c r="M893">
        <v>6.5</v>
      </c>
      <c r="N893">
        <v>5</v>
      </c>
      <c r="O893" s="30">
        <v>1.5</v>
      </c>
      <c r="P893" t="s">
        <v>439</v>
      </c>
      <c r="Q893">
        <v>2021</v>
      </c>
      <c r="R893" s="117">
        <v>160</v>
      </c>
      <c r="S893" s="118">
        <v>167840</v>
      </c>
      <c r="T893" s="118">
        <f t="shared" si="19"/>
        <v>167.84</v>
      </c>
    </row>
    <row r="894" spans="1:20" x14ac:dyDescent="0.3">
      <c r="A894">
        <v>70</v>
      </c>
      <c r="B894" t="s">
        <v>519</v>
      </c>
      <c r="C894">
        <v>545090</v>
      </c>
      <c r="D894" t="s">
        <v>518</v>
      </c>
      <c r="F894" t="s">
        <v>64</v>
      </c>
      <c r="G894" t="s">
        <v>42</v>
      </c>
      <c r="H894" t="s">
        <v>483</v>
      </c>
      <c r="I894" t="s">
        <v>484</v>
      </c>
      <c r="J894" s="89">
        <v>2013</v>
      </c>
      <c r="K894" s="102">
        <v>6.5</v>
      </c>
      <c r="L894" s="103">
        <v>6.5</v>
      </c>
      <c r="M894">
        <v>0</v>
      </c>
      <c r="N894">
        <v>0</v>
      </c>
      <c r="O894" s="30">
        <v>0</v>
      </c>
      <c r="P894" t="s">
        <v>439</v>
      </c>
      <c r="Q894">
        <v>2021</v>
      </c>
      <c r="R894" s="117">
        <v>160</v>
      </c>
      <c r="S894" s="118">
        <v>105429</v>
      </c>
      <c r="T894" s="118">
        <f t="shared" si="19"/>
        <v>105.429</v>
      </c>
    </row>
    <row r="895" spans="1:20" x14ac:dyDescent="0.3">
      <c r="A895">
        <v>71</v>
      </c>
      <c r="B895" t="s">
        <v>520</v>
      </c>
      <c r="C895">
        <v>548460</v>
      </c>
      <c r="D895" t="s">
        <v>518</v>
      </c>
      <c r="F895" t="s">
        <v>64</v>
      </c>
      <c r="G895" t="s">
        <v>79</v>
      </c>
      <c r="H895" t="s">
        <v>483</v>
      </c>
      <c r="I895" t="s">
        <v>484</v>
      </c>
      <c r="J895" s="89">
        <v>2014</v>
      </c>
      <c r="K895" s="102">
        <v>68</v>
      </c>
      <c r="L895" s="103">
        <v>68</v>
      </c>
      <c r="M895">
        <v>0</v>
      </c>
      <c r="N895">
        <v>0</v>
      </c>
      <c r="O895" s="30">
        <v>0</v>
      </c>
      <c r="P895" t="s">
        <v>439</v>
      </c>
      <c r="Q895">
        <v>2021</v>
      </c>
      <c r="R895" s="117">
        <v>160</v>
      </c>
      <c r="S895" s="118">
        <v>312761</v>
      </c>
      <c r="T895" s="118">
        <f t="shared" si="19"/>
        <v>312.76100000000002</v>
      </c>
    </row>
    <row r="896" spans="1:20" x14ac:dyDescent="0.3">
      <c r="A896">
        <v>73</v>
      </c>
      <c r="B896" t="s">
        <v>722</v>
      </c>
      <c r="C896">
        <v>541440</v>
      </c>
      <c r="D896" t="s">
        <v>518</v>
      </c>
      <c r="F896" t="s">
        <v>64</v>
      </c>
      <c r="G896" t="s">
        <v>79</v>
      </c>
      <c r="H896" t="s">
        <v>483</v>
      </c>
      <c r="I896" t="s">
        <v>484</v>
      </c>
      <c r="J896" s="89">
        <v>2021</v>
      </c>
      <c r="K896" s="102">
        <v>15</v>
      </c>
      <c r="L896" s="103">
        <v>15</v>
      </c>
      <c r="M896">
        <v>23</v>
      </c>
      <c r="N896">
        <v>5</v>
      </c>
      <c r="O896" s="30">
        <v>18</v>
      </c>
      <c r="P896" t="s">
        <v>439</v>
      </c>
      <c r="Q896">
        <v>2021</v>
      </c>
      <c r="R896" s="117">
        <v>30</v>
      </c>
      <c r="S896" s="118">
        <v>15341</v>
      </c>
      <c r="T896" s="118">
        <f t="shared" si="19"/>
        <v>15.340999999999999</v>
      </c>
    </row>
    <row r="897" spans="1:20" x14ac:dyDescent="0.3">
      <c r="A897">
        <v>74</v>
      </c>
      <c r="B897" t="s">
        <v>521</v>
      </c>
      <c r="C897">
        <v>537800</v>
      </c>
      <c r="D897" t="s">
        <v>518</v>
      </c>
      <c r="F897" t="s">
        <v>64</v>
      </c>
      <c r="G897" t="s">
        <v>42</v>
      </c>
      <c r="H897" t="s">
        <v>483</v>
      </c>
      <c r="I897" t="s">
        <v>484</v>
      </c>
      <c r="J897" s="89">
        <v>2016</v>
      </c>
      <c r="K897" s="102">
        <v>21</v>
      </c>
      <c r="L897" s="103">
        <v>21</v>
      </c>
      <c r="M897">
        <v>14.5</v>
      </c>
      <c r="N897">
        <v>2.9</v>
      </c>
      <c r="O897" s="30">
        <v>11.6</v>
      </c>
      <c r="P897" t="s">
        <v>439</v>
      </c>
      <c r="Q897">
        <v>2021</v>
      </c>
      <c r="R897" s="117">
        <v>27</v>
      </c>
      <c r="S897" s="118">
        <v>25772</v>
      </c>
      <c r="T897" s="118">
        <f t="shared" si="19"/>
        <v>25.771999999999998</v>
      </c>
    </row>
    <row r="898" spans="1:20" x14ac:dyDescent="0.3">
      <c r="A898">
        <v>76</v>
      </c>
      <c r="B898" t="s">
        <v>522</v>
      </c>
      <c r="C898">
        <v>542155</v>
      </c>
      <c r="D898" t="s">
        <v>518</v>
      </c>
      <c r="F898" t="s">
        <v>64</v>
      </c>
      <c r="G898" t="s">
        <v>42</v>
      </c>
      <c r="H898" t="s">
        <v>483</v>
      </c>
      <c r="I898" t="s">
        <v>484</v>
      </c>
      <c r="J898" s="89">
        <v>2019</v>
      </c>
      <c r="K898" s="102">
        <v>10</v>
      </c>
      <c r="L898" s="103">
        <v>10</v>
      </c>
      <c r="M898">
        <v>10.7</v>
      </c>
      <c r="N898">
        <v>10.7</v>
      </c>
      <c r="O898" s="30">
        <v>0</v>
      </c>
      <c r="P898" t="s">
        <v>439</v>
      </c>
      <c r="Q898">
        <v>2021</v>
      </c>
      <c r="R898" s="117">
        <v>200</v>
      </c>
      <c r="S898" s="118">
        <v>241098</v>
      </c>
      <c r="T898" s="118">
        <f t="shared" si="19"/>
        <v>241.09800000000001</v>
      </c>
    </row>
    <row r="899" spans="1:20" x14ac:dyDescent="0.3">
      <c r="A899">
        <v>81</v>
      </c>
      <c r="B899" t="s">
        <v>526</v>
      </c>
      <c r="C899">
        <v>574145</v>
      </c>
      <c r="D899" t="s">
        <v>63</v>
      </c>
      <c r="E899">
        <v>80</v>
      </c>
      <c r="F899" t="s">
        <v>64</v>
      </c>
      <c r="G899" t="s">
        <v>79</v>
      </c>
      <c r="H899" t="s">
        <v>483</v>
      </c>
      <c r="I899" t="s">
        <v>484</v>
      </c>
      <c r="J899" s="89">
        <v>2017</v>
      </c>
      <c r="K899" s="102">
        <v>148</v>
      </c>
      <c r="L899" s="103">
        <v>148</v>
      </c>
      <c r="M899">
        <v>244.3</v>
      </c>
      <c r="N899">
        <v>236.17</v>
      </c>
      <c r="O899" s="30">
        <v>8.1300000000000239</v>
      </c>
      <c r="P899" t="s">
        <v>439</v>
      </c>
      <c r="Q899">
        <v>2021</v>
      </c>
      <c r="R899" s="117">
        <v>400</v>
      </c>
      <c r="S899" s="118">
        <v>446316</v>
      </c>
      <c r="T899" s="118">
        <f t="shared" si="19"/>
        <v>446.31599999999997</v>
      </c>
    </row>
    <row r="900" spans="1:20" x14ac:dyDescent="0.3">
      <c r="A900">
        <v>82</v>
      </c>
      <c r="B900" t="s">
        <v>527</v>
      </c>
      <c r="C900">
        <v>566737</v>
      </c>
      <c r="D900" t="s">
        <v>63</v>
      </c>
      <c r="E900">
        <v>80</v>
      </c>
      <c r="F900" t="s">
        <v>64</v>
      </c>
      <c r="G900" t="s">
        <v>730</v>
      </c>
      <c r="H900" t="s">
        <v>483</v>
      </c>
      <c r="I900" t="s">
        <v>484</v>
      </c>
      <c r="J900" s="89">
        <v>2012</v>
      </c>
      <c r="K900" s="102">
        <v>50</v>
      </c>
      <c r="L900" s="103">
        <v>50</v>
      </c>
      <c r="M900">
        <v>0</v>
      </c>
      <c r="N900">
        <v>0</v>
      </c>
      <c r="O900" s="30">
        <v>0</v>
      </c>
      <c r="P900" t="s">
        <v>439</v>
      </c>
      <c r="Q900">
        <v>2021</v>
      </c>
      <c r="R900" s="117">
        <v>112</v>
      </c>
      <c r="S900" s="118">
        <v>125081</v>
      </c>
      <c r="T900" s="118">
        <f t="shared" si="19"/>
        <v>125.081</v>
      </c>
    </row>
    <row r="901" spans="1:20" x14ac:dyDescent="0.3">
      <c r="A901">
        <v>84</v>
      </c>
      <c r="B901" t="s">
        <v>723</v>
      </c>
      <c r="C901">
        <v>597030</v>
      </c>
      <c r="D901" t="s">
        <v>67</v>
      </c>
      <c r="E901">
        <v>81</v>
      </c>
      <c r="F901" t="s">
        <v>64</v>
      </c>
      <c r="G901" t="s">
        <v>35</v>
      </c>
      <c r="H901" t="s">
        <v>483</v>
      </c>
      <c r="I901" t="s">
        <v>484</v>
      </c>
      <c r="J901" s="89">
        <v>2020</v>
      </c>
      <c r="K901" s="102">
        <v>150</v>
      </c>
      <c r="L901" s="103">
        <v>150</v>
      </c>
      <c r="M901">
        <v>160.12</v>
      </c>
      <c r="N901">
        <v>98.4</v>
      </c>
      <c r="O901" s="30">
        <v>61.72</v>
      </c>
      <c r="P901" t="s">
        <v>439</v>
      </c>
      <c r="Q901">
        <v>2021</v>
      </c>
      <c r="R901" s="117">
        <v>100</v>
      </c>
      <c r="S901" s="118">
        <v>166397</v>
      </c>
      <c r="T901" s="118">
        <f t="shared" si="19"/>
        <v>166.39699999999999</v>
      </c>
    </row>
    <row r="902" spans="1:20" x14ac:dyDescent="0.3">
      <c r="A902">
        <v>85</v>
      </c>
      <c r="B902" t="s">
        <v>528</v>
      </c>
      <c r="C902">
        <v>597002</v>
      </c>
      <c r="D902" t="s">
        <v>67</v>
      </c>
      <c r="E902">
        <v>81</v>
      </c>
      <c r="F902" t="s">
        <v>64</v>
      </c>
      <c r="G902" t="s">
        <v>730</v>
      </c>
      <c r="H902" t="s">
        <v>483</v>
      </c>
      <c r="I902" t="s">
        <v>484</v>
      </c>
      <c r="J902" s="89">
        <v>2017</v>
      </c>
      <c r="K902" s="102">
        <v>85</v>
      </c>
      <c r="L902" s="103">
        <v>85</v>
      </c>
      <c r="M902">
        <v>0</v>
      </c>
      <c r="N902">
        <v>0</v>
      </c>
      <c r="O902" s="30">
        <v>0</v>
      </c>
      <c r="P902" t="s">
        <v>439</v>
      </c>
      <c r="Q902">
        <v>2021</v>
      </c>
      <c r="R902" s="117">
        <v>0</v>
      </c>
      <c r="S902" s="118">
        <v>0</v>
      </c>
      <c r="T902" s="118">
        <f t="shared" si="19"/>
        <v>0</v>
      </c>
    </row>
    <row r="903" spans="1:20" x14ac:dyDescent="0.3">
      <c r="A903">
        <v>86</v>
      </c>
      <c r="B903" t="s">
        <v>529</v>
      </c>
      <c r="C903">
        <v>599005</v>
      </c>
      <c r="D903" t="s">
        <v>67</v>
      </c>
      <c r="E903">
        <v>81</v>
      </c>
      <c r="F903" t="s">
        <v>64</v>
      </c>
      <c r="G903" t="s">
        <v>42</v>
      </c>
      <c r="H903" t="s">
        <v>483</v>
      </c>
      <c r="I903" t="s">
        <v>484</v>
      </c>
      <c r="J903" s="89">
        <v>2016</v>
      </c>
      <c r="K903" s="102">
        <v>22</v>
      </c>
      <c r="L903" s="103">
        <v>22</v>
      </c>
      <c r="M903">
        <v>19.84</v>
      </c>
      <c r="N903">
        <v>19.84</v>
      </c>
      <c r="O903" s="30">
        <v>0</v>
      </c>
      <c r="P903" t="s">
        <v>439</v>
      </c>
      <c r="Q903">
        <v>2021</v>
      </c>
      <c r="R903" s="117">
        <v>90</v>
      </c>
      <c r="S903" s="118">
        <v>46846</v>
      </c>
      <c r="T903" s="118">
        <f t="shared" si="19"/>
        <v>46.845999999999997</v>
      </c>
    </row>
    <row r="904" spans="1:20" x14ac:dyDescent="0.3">
      <c r="A904">
        <v>87</v>
      </c>
      <c r="B904" t="s">
        <v>724</v>
      </c>
      <c r="C904">
        <v>644291</v>
      </c>
      <c r="D904" t="s">
        <v>71</v>
      </c>
      <c r="E904">
        <v>82</v>
      </c>
      <c r="F904" t="s">
        <v>64</v>
      </c>
      <c r="G904" t="s">
        <v>42</v>
      </c>
      <c r="H904" t="s">
        <v>483</v>
      </c>
      <c r="I904" t="s">
        <v>484</v>
      </c>
      <c r="J904" s="89">
        <v>2020</v>
      </c>
      <c r="K904" s="102">
        <v>21</v>
      </c>
      <c r="L904" s="103">
        <v>21</v>
      </c>
      <c r="M904">
        <v>0</v>
      </c>
      <c r="N904">
        <v>0</v>
      </c>
      <c r="O904" s="30">
        <v>0</v>
      </c>
      <c r="P904" t="s">
        <v>439</v>
      </c>
      <c r="Q904">
        <v>2021</v>
      </c>
      <c r="R904" s="117">
        <v>200</v>
      </c>
      <c r="S904" s="118">
        <v>24722</v>
      </c>
      <c r="T904" s="118">
        <f t="shared" si="19"/>
        <v>24.722000000000001</v>
      </c>
    </row>
    <row r="905" spans="1:20" x14ac:dyDescent="0.3">
      <c r="A905">
        <v>88</v>
      </c>
      <c r="B905" t="s">
        <v>530</v>
      </c>
      <c r="C905">
        <v>641520</v>
      </c>
      <c r="D905" t="s">
        <v>71</v>
      </c>
      <c r="E905">
        <v>82</v>
      </c>
      <c r="F905" t="s">
        <v>64</v>
      </c>
      <c r="G905" t="s">
        <v>42</v>
      </c>
      <c r="H905" t="s">
        <v>483</v>
      </c>
      <c r="I905" t="s">
        <v>484</v>
      </c>
      <c r="J905" s="89">
        <v>2016</v>
      </c>
      <c r="K905" s="102">
        <v>25</v>
      </c>
      <c r="L905" s="103">
        <v>25</v>
      </c>
      <c r="M905">
        <v>0</v>
      </c>
      <c r="N905">
        <v>0</v>
      </c>
      <c r="O905" s="30">
        <v>0</v>
      </c>
      <c r="P905" t="s">
        <v>439</v>
      </c>
      <c r="Q905">
        <v>2021</v>
      </c>
      <c r="R905" s="117">
        <v>250</v>
      </c>
      <c r="S905" s="118">
        <v>143984</v>
      </c>
      <c r="T905" s="118">
        <f t="shared" si="19"/>
        <v>143.98400000000001</v>
      </c>
    </row>
    <row r="906" spans="1:20" x14ac:dyDescent="0.3">
      <c r="A906">
        <v>90</v>
      </c>
      <c r="B906" t="s">
        <v>725</v>
      </c>
      <c r="C906">
        <v>650111</v>
      </c>
      <c r="D906" t="s">
        <v>71</v>
      </c>
      <c r="E906">
        <v>82</v>
      </c>
      <c r="F906" t="s">
        <v>64</v>
      </c>
      <c r="G906" t="s">
        <v>73</v>
      </c>
      <c r="H906" t="s">
        <v>483</v>
      </c>
      <c r="I906" t="s">
        <v>484</v>
      </c>
      <c r="J906" s="89">
        <v>2020</v>
      </c>
      <c r="K906" s="102">
        <v>6.24</v>
      </c>
      <c r="L906" s="103">
        <v>6.24</v>
      </c>
      <c r="M906">
        <v>0</v>
      </c>
      <c r="N906">
        <v>0</v>
      </c>
      <c r="O906" s="30">
        <v>0</v>
      </c>
      <c r="P906" t="s">
        <v>439</v>
      </c>
      <c r="Q906">
        <v>2021</v>
      </c>
      <c r="R906" s="117">
        <v>30</v>
      </c>
      <c r="S906" s="118">
        <v>33460</v>
      </c>
      <c r="T906" s="118">
        <f t="shared" si="19"/>
        <v>33.46</v>
      </c>
    </row>
    <row r="907" spans="1:20" x14ac:dyDescent="0.3">
      <c r="A907">
        <v>92</v>
      </c>
      <c r="B907" t="s">
        <v>532</v>
      </c>
      <c r="C907">
        <v>696450</v>
      </c>
      <c r="D907" t="s">
        <v>533</v>
      </c>
      <c r="F907" t="s">
        <v>64</v>
      </c>
      <c r="G907" t="s">
        <v>42</v>
      </c>
      <c r="H907" t="s">
        <v>483</v>
      </c>
      <c r="I907" t="s">
        <v>484</v>
      </c>
      <c r="J907" s="89">
        <v>2018</v>
      </c>
      <c r="K907" s="102">
        <v>25</v>
      </c>
      <c r="L907" s="103">
        <v>25</v>
      </c>
      <c r="M907">
        <v>53.54</v>
      </c>
      <c r="N907">
        <v>53.54</v>
      </c>
      <c r="O907" s="30">
        <v>0</v>
      </c>
      <c r="P907" t="s">
        <v>439</v>
      </c>
      <c r="Q907">
        <v>2021</v>
      </c>
      <c r="R907" s="117">
        <v>20</v>
      </c>
      <c r="S907" s="118">
        <v>38087</v>
      </c>
      <c r="T907" s="118">
        <f t="shared" si="19"/>
        <v>38.087000000000003</v>
      </c>
    </row>
    <row r="908" spans="1:20" x14ac:dyDescent="0.3">
      <c r="A908">
        <v>94</v>
      </c>
      <c r="B908" t="s">
        <v>534</v>
      </c>
      <c r="C908">
        <v>690200</v>
      </c>
      <c r="D908" t="s">
        <v>533</v>
      </c>
      <c r="F908" t="s">
        <v>64</v>
      </c>
      <c r="G908" t="s">
        <v>42</v>
      </c>
      <c r="H908" t="s">
        <v>483</v>
      </c>
      <c r="I908" t="s">
        <v>484</v>
      </c>
      <c r="J908" s="89">
        <v>2014</v>
      </c>
      <c r="K908" s="102">
        <v>25.6</v>
      </c>
      <c r="L908" s="103">
        <v>25.6</v>
      </c>
      <c r="M908">
        <v>0</v>
      </c>
      <c r="N908">
        <v>0</v>
      </c>
      <c r="O908" s="30">
        <v>0</v>
      </c>
      <c r="P908" t="s">
        <v>439</v>
      </c>
      <c r="Q908">
        <v>2021</v>
      </c>
      <c r="R908" s="117">
        <v>150</v>
      </c>
      <c r="S908" s="118">
        <v>79646</v>
      </c>
      <c r="T908" s="118">
        <f t="shared" si="19"/>
        <v>79.646000000000001</v>
      </c>
    </row>
    <row r="909" spans="1:20" x14ac:dyDescent="0.3">
      <c r="A909">
        <v>95</v>
      </c>
      <c r="B909" t="s">
        <v>535</v>
      </c>
      <c r="C909">
        <v>693780</v>
      </c>
      <c r="D909" t="s">
        <v>113</v>
      </c>
      <c r="F909" t="s">
        <v>64</v>
      </c>
      <c r="G909" t="s">
        <v>59</v>
      </c>
      <c r="H909" t="s">
        <v>483</v>
      </c>
      <c r="I909" t="s">
        <v>484</v>
      </c>
      <c r="J909" s="89">
        <v>2018</v>
      </c>
      <c r="K909" s="102">
        <v>30.42</v>
      </c>
      <c r="L909" s="103">
        <v>30.42</v>
      </c>
      <c r="M909">
        <v>0</v>
      </c>
      <c r="N909">
        <v>0</v>
      </c>
      <c r="O909" s="30">
        <v>0</v>
      </c>
      <c r="P909" t="s">
        <v>439</v>
      </c>
      <c r="Q909">
        <v>2021</v>
      </c>
      <c r="R909" s="117">
        <v>17</v>
      </c>
      <c r="S909" s="118">
        <v>7188</v>
      </c>
      <c r="T909" s="118">
        <f t="shared" si="19"/>
        <v>7.1879999999999997</v>
      </c>
    </row>
    <row r="910" spans="1:20" x14ac:dyDescent="0.3">
      <c r="A910">
        <v>97</v>
      </c>
      <c r="B910" t="s">
        <v>537</v>
      </c>
      <c r="C910">
        <v>689100</v>
      </c>
      <c r="D910" t="s">
        <v>113</v>
      </c>
      <c r="F910" t="s">
        <v>64</v>
      </c>
      <c r="G910" t="s">
        <v>42</v>
      </c>
      <c r="H910" t="s">
        <v>483</v>
      </c>
      <c r="I910" t="s">
        <v>484</v>
      </c>
      <c r="J910" s="89">
        <v>2019</v>
      </c>
      <c r="K910" s="102">
        <v>40</v>
      </c>
      <c r="L910" s="103">
        <v>40</v>
      </c>
      <c r="M910">
        <v>0</v>
      </c>
      <c r="N910">
        <v>0</v>
      </c>
      <c r="O910" s="30">
        <v>0</v>
      </c>
      <c r="P910" t="s">
        <v>439</v>
      </c>
      <c r="Q910">
        <v>2021</v>
      </c>
      <c r="R910" s="117">
        <v>6</v>
      </c>
      <c r="S910" s="118">
        <v>34397</v>
      </c>
      <c r="T910" s="118">
        <f t="shared" si="19"/>
        <v>34.396999999999998</v>
      </c>
    </row>
    <row r="911" spans="1:20" x14ac:dyDescent="0.3">
      <c r="A911">
        <v>99</v>
      </c>
      <c r="B911" t="s">
        <v>726</v>
      </c>
      <c r="C911">
        <v>672550</v>
      </c>
      <c r="D911" t="s">
        <v>113</v>
      </c>
      <c r="F911" t="s">
        <v>64</v>
      </c>
      <c r="G911" t="s">
        <v>42</v>
      </c>
      <c r="H911" t="s">
        <v>483</v>
      </c>
      <c r="I911" t="s">
        <v>484</v>
      </c>
      <c r="J911" s="89">
        <v>2020</v>
      </c>
      <c r="K911" s="102">
        <v>33.26</v>
      </c>
      <c r="L911" s="103">
        <v>33.26</v>
      </c>
      <c r="M911">
        <v>0</v>
      </c>
      <c r="N911">
        <v>0</v>
      </c>
      <c r="O911" s="30">
        <v>0</v>
      </c>
      <c r="P911" t="s">
        <v>439</v>
      </c>
      <c r="Q911">
        <v>2021</v>
      </c>
      <c r="R911" s="117">
        <v>560</v>
      </c>
      <c r="S911" s="118">
        <v>272878</v>
      </c>
      <c r="T911" s="118">
        <f t="shared" si="19"/>
        <v>272.87799999999999</v>
      </c>
    </row>
    <row r="912" spans="1:20" x14ac:dyDescent="0.3">
      <c r="A912">
        <v>102</v>
      </c>
      <c r="B912" t="s">
        <v>728</v>
      </c>
      <c r="C912">
        <v>616650</v>
      </c>
      <c r="D912" t="s">
        <v>221</v>
      </c>
      <c r="E912">
        <v>84</v>
      </c>
      <c r="F912" t="s">
        <v>64</v>
      </c>
      <c r="G912" t="s">
        <v>730</v>
      </c>
      <c r="H912" t="s">
        <v>483</v>
      </c>
      <c r="I912" t="s">
        <v>484</v>
      </c>
      <c r="J912" s="89">
        <v>2020</v>
      </c>
      <c r="K912" s="102">
        <v>72</v>
      </c>
      <c r="L912" s="103">
        <v>72</v>
      </c>
      <c r="M912">
        <v>116.7</v>
      </c>
      <c r="N912">
        <v>116.7</v>
      </c>
      <c r="O912" s="30">
        <v>0</v>
      </c>
      <c r="P912" t="s">
        <v>439</v>
      </c>
      <c r="Q912">
        <v>2021</v>
      </c>
      <c r="R912" s="117">
        <v>150</v>
      </c>
      <c r="S912" s="118">
        <v>253931</v>
      </c>
      <c r="T912" s="118">
        <f t="shared" si="19"/>
        <v>253.93100000000001</v>
      </c>
    </row>
    <row r="913" spans="1:20" x14ac:dyDescent="0.3">
      <c r="A913">
        <v>104</v>
      </c>
      <c r="B913" t="s">
        <v>540</v>
      </c>
      <c r="C913">
        <v>621857</v>
      </c>
      <c r="D913" t="s">
        <v>221</v>
      </c>
      <c r="E913">
        <v>84</v>
      </c>
      <c r="F913" t="s">
        <v>64</v>
      </c>
      <c r="G913" t="s">
        <v>730</v>
      </c>
      <c r="H913" t="s">
        <v>483</v>
      </c>
      <c r="I913" t="s">
        <v>484</v>
      </c>
      <c r="J913" s="89">
        <v>2018</v>
      </c>
      <c r="K913" s="102">
        <v>97.2</v>
      </c>
      <c r="L913" s="103">
        <v>97.2</v>
      </c>
      <c r="M913">
        <v>0</v>
      </c>
      <c r="N913">
        <v>0</v>
      </c>
      <c r="O913" s="30">
        <v>0</v>
      </c>
      <c r="P913" t="s">
        <v>439</v>
      </c>
      <c r="Q913">
        <v>2021</v>
      </c>
      <c r="R913" s="117">
        <v>160</v>
      </c>
      <c r="S913" s="118">
        <v>215930</v>
      </c>
      <c r="T913" s="118">
        <f t="shared" si="19"/>
        <v>215.93</v>
      </c>
    </row>
    <row r="914" spans="1:20" x14ac:dyDescent="0.3">
      <c r="A914">
        <v>106</v>
      </c>
      <c r="B914" t="s">
        <v>731</v>
      </c>
      <c r="C914">
        <v>620570</v>
      </c>
      <c r="D914" t="s">
        <v>221</v>
      </c>
      <c r="E914">
        <v>84</v>
      </c>
      <c r="F914" t="s">
        <v>64</v>
      </c>
      <c r="G914" t="s">
        <v>73</v>
      </c>
      <c r="H914" t="s">
        <v>483</v>
      </c>
      <c r="I914" t="s">
        <v>484</v>
      </c>
      <c r="J914" s="89">
        <v>2020</v>
      </c>
      <c r="K914" s="102">
        <v>198.1</v>
      </c>
      <c r="L914" s="103">
        <v>198.1</v>
      </c>
      <c r="M914">
        <v>0</v>
      </c>
      <c r="N914">
        <v>0</v>
      </c>
      <c r="O914" s="30">
        <v>0</v>
      </c>
      <c r="P914" t="s">
        <v>439</v>
      </c>
      <c r="Q914">
        <v>2021</v>
      </c>
      <c r="R914" s="117">
        <v>500</v>
      </c>
      <c r="S914" s="118">
        <v>542670</v>
      </c>
      <c r="T914" s="118">
        <f t="shared" si="19"/>
        <v>542.66999999999996</v>
      </c>
    </row>
    <row r="915" spans="1:20" x14ac:dyDescent="0.3">
      <c r="A915">
        <v>107</v>
      </c>
      <c r="B915" t="s">
        <v>542</v>
      </c>
      <c r="C915">
        <v>620345</v>
      </c>
      <c r="D915" t="s">
        <v>221</v>
      </c>
      <c r="E915">
        <v>84</v>
      </c>
      <c r="F915" t="s">
        <v>64</v>
      </c>
      <c r="G915" t="s">
        <v>730</v>
      </c>
      <c r="H915" t="s">
        <v>483</v>
      </c>
      <c r="I915" t="s">
        <v>484</v>
      </c>
      <c r="J915" s="89">
        <v>2017</v>
      </c>
      <c r="K915" s="102">
        <v>445</v>
      </c>
      <c r="L915" s="103">
        <v>445</v>
      </c>
      <c r="M915">
        <v>79.52</v>
      </c>
      <c r="N915">
        <v>71.62</v>
      </c>
      <c r="O915" s="30">
        <v>7.8999999999999915</v>
      </c>
      <c r="P915" t="s">
        <v>439</v>
      </c>
      <c r="Q915">
        <v>2021</v>
      </c>
      <c r="R915" s="117">
        <v>0</v>
      </c>
      <c r="S915" s="118">
        <v>0</v>
      </c>
      <c r="T915" s="118">
        <f t="shared" si="19"/>
        <v>0</v>
      </c>
    </row>
    <row r="916" spans="1:20" x14ac:dyDescent="0.3">
      <c r="A916">
        <v>108</v>
      </c>
      <c r="B916" t="s">
        <v>543</v>
      </c>
      <c r="C916">
        <v>620202</v>
      </c>
      <c r="D916" t="s">
        <v>221</v>
      </c>
      <c r="E916">
        <v>84</v>
      </c>
      <c r="F916" t="s">
        <v>64</v>
      </c>
      <c r="G916" t="s">
        <v>730</v>
      </c>
      <c r="H916" t="s">
        <v>483</v>
      </c>
      <c r="I916" t="s">
        <v>484</v>
      </c>
      <c r="J916" s="89">
        <v>2019</v>
      </c>
      <c r="K916" s="102">
        <v>351</v>
      </c>
      <c r="L916" s="103">
        <v>351</v>
      </c>
      <c r="M916">
        <v>2</v>
      </c>
      <c r="N916">
        <v>1</v>
      </c>
      <c r="O916" s="30">
        <v>1</v>
      </c>
      <c r="P916" t="s">
        <v>439</v>
      </c>
      <c r="Q916">
        <v>2021</v>
      </c>
      <c r="R916" s="117">
        <v>1000</v>
      </c>
      <c r="S916" s="118">
        <v>3582401</v>
      </c>
      <c r="T916" s="118">
        <f t="shared" si="19"/>
        <v>3582.4009999999998</v>
      </c>
    </row>
    <row r="917" spans="1:20" x14ac:dyDescent="0.3">
      <c r="A917">
        <v>109</v>
      </c>
      <c r="B917" t="s">
        <v>732</v>
      </c>
      <c r="C917">
        <v>620152</v>
      </c>
      <c r="D917" t="s">
        <v>221</v>
      </c>
      <c r="E917">
        <v>84</v>
      </c>
      <c r="F917" t="s">
        <v>64</v>
      </c>
      <c r="G917" t="s">
        <v>730</v>
      </c>
      <c r="H917" t="s">
        <v>483</v>
      </c>
      <c r="I917" t="s">
        <v>484</v>
      </c>
      <c r="J917" s="89">
        <v>2020</v>
      </c>
      <c r="K917" s="102">
        <v>260.5</v>
      </c>
      <c r="L917" s="103">
        <v>260.5</v>
      </c>
      <c r="M917">
        <v>0</v>
      </c>
      <c r="N917">
        <v>0</v>
      </c>
      <c r="O917" s="30">
        <v>0</v>
      </c>
      <c r="P917" t="s">
        <v>439</v>
      </c>
      <c r="Q917">
        <v>2021</v>
      </c>
      <c r="R917" s="117">
        <v>0</v>
      </c>
      <c r="S917" s="118">
        <v>0</v>
      </c>
      <c r="T917" s="118">
        <f t="shared" si="19"/>
        <v>0</v>
      </c>
    </row>
    <row r="918" spans="1:20" x14ac:dyDescent="0.3">
      <c r="A918">
        <v>111</v>
      </c>
      <c r="B918" t="s">
        <v>733</v>
      </c>
      <c r="C918">
        <v>618055</v>
      </c>
      <c r="D918" t="s">
        <v>221</v>
      </c>
      <c r="E918">
        <v>84</v>
      </c>
      <c r="F918" t="s">
        <v>64</v>
      </c>
      <c r="G918" t="s">
        <v>79</v>
      </c>
      <c r="H918" t="s">
        <v>483</v>
      </c>
      <c r="I918" t="s">
        <v>484</v>
      </c>
      <c r="J918" s="89">
        <v>2020</v>
      </c>
      <c r="K918" s="102">
        <v>194.04</v>
      </c>
      <c r="L918" s="103">
        <v>194.04</v>
      </c>
      <c r="M918">
        <v>0</v>
      </c>
      <c r="N918">
        <v>0</v>
      </c>
      <c r="O918" s="30">
        <v>0</v>
      </c>
      <c r="P918" t="s">
        <v>439</v>
      </c>
      <c r="Q918">
        <v>2021</v>
      </c>
      <c r="R918" s="117">
        <v>160</v>
      </c>
      <c r="S918" s="118">
        <v>643429</v>
      </c>
      <c r="T918" s="118">
        <f t="shared" si="19"/>
        <v>643.42899999999997</v>
      </c>
    </row>
    <row r="919" spans="1:20" x14ac:dyDescent="0.3">
      <c r="A919">
        <v>113</v>
      </c>
      <c r="B919" t="s">
        <v>734</v>
      </c>
      <c r="C919">
        <v>628740</v>
      </c>
      <c r="D919" t="s">
        <v>221</v>
      </c>
      <c r="E919">
        <v>84</v>
      </c>
      <c r="F919" t="s">
        <v>64</v>
      </c>
      <c r="G919" t="s">
        <v>730</v>
      </c>
      <c r="H919" t="s">
        <v>483</v>
      </c>
      <c r="I919" t="s">
        <v>484</v>
      </c>
      <c r="J919" s="89">
        <v>2020</v>
      </c>
      <c r="K919" s="102">
        <v>119</v>
      </c>
      <c r="L919" s="103">
        <v>119</v>
      </c>
      <c r="M919">
        <v>0</v>
      </c>
      <c r="N919">
        <v>0</v>
      </c>
      <c r="O919" s="30">
        <v>0</v>
      </c>
      <c r="P919" t="s">
        <v>439</v>
      </c>
      <c r="Q919">
        <v>2021</v>
      </c>
      <c r="R919" s="117">
        <v>210</v>
      </c>
      <c r="S919" s="118">
        <v>410700</v>
      </c>
      <c r="T919" s="118">
        <f t="shared" si="19"/>
        <v>410.7</v>
      </c>
    </row>
    <row r="920" spans="1:20" x14ac:dyDescent="0.3">
      <c r="A920">
        <v>115</v>
      </c>
      <c r="B920" t="s">
        <v>736</v>
      </c>
      <c r="C920">
        <v>667080</v>
      </c>
      <c r="D920" t="s">
        <v>71</v>
      </c>
      <c r="E920">
        <v>82</v>
      </c>
      <c r="F920" t="s">
        <v>64</v>
      </c>
      <c r="G920" t="s">
        <v>35</v>
      </c>
      <c r="H920" t="s">
        <v>483</v>
      </c>
      <c r="I920" t="s">
        <v>484</v>
      </c>
      <c r="J920" s="89">
        <v>2020</v>
      </c>
      <c r="K920" s="102">
        <v>66.400000000000006</v>
      </c>
      <c r="L920" s="103">
        <v>66.400000000000006</v>
      </c>
      <c r="M920">
        <v>0</v>
      </c>
      <c r="N920">
        <v>0</v>
      </c>
      <c r="O920" s="30">
        <v>0</v>
      </c>
      <c r="P920" t="s">
        <v>439</v>
      </c>
      <c r="Q920">
        <v>2021</v>
      </c>
      <c r="R920" s="117">
        <v>300</v>
      </c>
      <c r="S920" s="118">
        <v>257238</v>
      </c>
      <c r="T920" s="118">
        <f t="shared" si="19"/>
        <v>257.238</v>
      </c>
    </row>
    <row r="921" spans="1:20" x14ac:dyDescent="0.3">
      <c r="A921">
        <v>116</v>
      </c>
      <c r="B921" t="s">
        <v>737</v>
      </c>
      <c r="C921">
        <v>667050</v>
      </c>
      <c r="D921" t="s">
        <v>71</v>
      </c>
      <c r="E921">
        <v>82</v>
      </c>
      <c r="F921" t="s">
        <v>64</v>
      </c>
      <c r="G921" t="s">
        <v>35</v>
      </c>
      <c r="H921" t="s">
        <v>483</v>
      </c>
      <c r="I921" t="s">
        <v>484</v>
      </c>
      <c r="J921" s="89">
        <v>2020</v>
      </c>
      <c r="K921" s="102">
        <v>16</v>
      </c>
      <c r="L921" s="103">
        <v>16</v>
      </c>
      <c r="M921">
        <v>0</v>
      </c>
      <c r="N921">
        <v>0</v>
      </c>
      <c r="O921" s="30">
        <v>0</v>
      </c>
      <c r="P921" t="s">
        <v>439</v>
      </c>
      <c r="Q921">
        <v>2021</v>
      </c>
      <c r="R921" s="117">
        <v>9</v>
      </c>
      <c r="S921" s="118">
        <v>43178</v>
      </c>
      <c r="T921" s="118">
        <f t="shared" si="19"/>
        <v>43.177999999999997</v>
      </c>
    </row>
    <row r="922" spans="1:20" x14ac:dyDescent="0.3">
      <c r="A922">
        <v>118</v>
      </c>
      <c r="B922" t="s">
        <v>738</v>
      </c>
      <c r="C922">
        <v>850160</v>
      </c>
      <c r="D922" t="s">
        <v>548</v>
      </c>
      <c r="E922">
        <v>87</v>
      </c>
      <c r="F922" t="s">
        <v>33</v>
      </c>
      <c r="G922" t="s">
        <v>79</v>
      </c>
      <c r="H922" t="s">
        <v>483</v>
      </c>
      <c r="I922" t="s">
        <v>484</v>
      </c>
      <c r="J922" s="89">
        <v>2020</v>
      </c>
      <c r="K922" s="102">
        <v>70</v>
      </c>
      <c r="L922" s="103">
        <v>70</v>
      </c>
      <c r="M922">
        <v>85.6</v>
      </c>
      <c r="N922">
        <v>14.5</v>
      </c>
      <c r="O922" s="30">
        <v>71.099999999999994</v>
      </c>
      <c r="P922" t="s">
        <v>439</v>
      </c>
      <c r="Q922">
        <v>2021</v>
      </c>
      <c r="R922" s="117">
        <v>150</v>
      </c>
      <c r="S922" s="118">
        <v>74513</v>
      </c>
      <c r="T922" s="118">
        <f t="shared" si="19"/>
        <v>74.513000000000005</v>
      </c>
    </row>
    <row r="923" spans="1:20" x14ac:dyDescent="0.3">
      <c r="A923">
        <v>119</v>
      </c>
      <c r="B923" t="s">
        <v>547</v>
      </c>
      <c r="C923">
        <v>850100</v>
      </c>
      <c r="D923" t="s">
        <v>548</v>
      </c>
      <c r="E923">
        <v>87</v>
      </c>
      <c r="F923" t="s">
        <v>33</v>
      </c>
      <c r="G923" t="s">
        <v>35</v>
      </c>
      <c r="H923" t="s">
        <v>483</v>
      </c>
      <c r="I923" t="s">
        <v>484</v>
      </c>
      <c r="J923" s="89">
        <v>1996</v>
      </c>
      <c r="K923" s="102">
        <v>99.7</v>
      </c>
      <c r="L923" s="103">
        <v>99.7</v>
      </c>
      <c r="M923">
        <v>164.8</v>
      </c>
      <c r="N923">
        <v>126.46</v>
      </c>
      <c r="O923" s="30">
        <v>38.340000000000018</v>
      </c>
      <c r="P923" t="s">
        <v>439</v>
      </c>
      <c r="Q923">
        <v>2021</v>
      </c>
      <c r="R923" s="117">
        <v>150</v>
      </c>
      <c r="S923" s="118">
        <v>271118</v>
      </c>
      <c r="T923" s="118">
        <f t="shared" si="19"/>
        <v>271.11799999999999</v>
      </c>
    </row>
    <row r="924" spans="1:20" x14ac:dyDescent="0.3">
      <c r="A924">
        <v>120</v>
      </c>
      <c r="B924" t="s">
        <v>739</v>
      </c>
      <c r="C924">
        <v>849560</v>
      </c>
      <c r="D924" t="s">
        <v>548</v>
      </c>
      <c r="E924">
        <v>87</v>
      </c>
      <c r="F924" t="s">
        <v>33</v>
      </c>
      <c r="G924" t="s">
        <v>55</v>
      </c>
      <c r="H924" t="s">
        <v>483</v>
      </c>
      <c r="I924" t="s">
        <v>484</v>
      </c>
      <c r="J924" s="89">
        <v>2020</v>
      </c>
      <c r="K924" s="102">
        <v>300</v>
      </c>
      <c r="L924" s="103">
        <v>300</v>
      </c>
      <c r="M924">
        <v>446.23</v>
      </c>
      <c r="N924">
        <v>393.63</v>
      </c>
      <c r="O924" s="30">
        <v>52.600000000000023</v>
      </c>
      <c r="P924" t="s">
        <v>439</v>
      </c>
      <c r="Q924">
        <v>2021</v>
      </c>
      <c r="R924" s="117">
        <v>400</v>
      </c>
      <c r="S924" s="118">
        <v>834550</v>
      </c>
      <c r="T924" s="118">
        <f t="shared" si="19"/>
        <v>834.55</v>
      </c>
    </row>
    <row r="925" spans="1:20" x14ac:dyDescent="0.3">
      <c r="A925">
        <v>121</v>
      </c>
      <c r="B925" t="s">
        <v>740</v>
      </c>
      <c r="C925">
        <v>848330</v>
      </c>
      <c r="D925" t="s">
        <v>548</v>
      </c>
      <c r="E925">
        <v>87</v>
      </c>
      <c r="F925" t="s">
        <v>33</v>
      </c>
      <c r="G925" t="s">
        <v>73</v>
      </c>
      <c r="H925" t="s">
        <v>483</v>
      </c>
      <c r="I925" t="s">
        <v>484</v>
      </c>
      <c r="J925" s="89">
        <v>2020</v>
      </c>
      <c r="K925" s="102">
        <v>27</v>
      </c>
      <c r="L925" s="103">
        <v>27</v>
      </c>
      <c r="M925">
        <v>0</v>
      </c>
      <c r="N925">
        <v>0</v>
      </c>
      <c r="O925" s="30">
        <v>0</v>
      </c>
      <c r="P925" t="s">
        <v>439</v>
      </c>
      <c r="Q925">
        <v>2021</v>
      </c>
      <c r="R925" s="117">
        <v>160</v>
      </c>
      <c r="S925" s="118">
        <v>82545</v>
      </c>
      <c r="T925" s="118">
        <f t="shared" si="19"/>
        <v>82.545000000000002</v>
      </c>
    </row>
    <row r="926" spans="1:20" x14ac:dyDescent="0.3">
      <c r="A926">
        <v>122</v>
      </c>
      <c r="B926" t="s">
        <v>549</v>
      </c>
      <c r="C926">
        <v>846478</v>
      </c>
      <c r="D926" t="s">
        <v>548</v>
      </c>
      <c r="E926">
        <v>87</v>
      </c>
      <c r="F926" t="s">
        <v>33</v>
      </c>
      <c r="G926" t="s">
        <v>66</v>
      </c>
      <c r="H926" t="s">
        <v>483</v>
      </c>
      <c r="I926" t="s">
        <v>484</v>
      </c>
      <c r="J926" s="89">
        <v>2018</v>
      </c>
      <c r="K926" s="102">
        <v>199.7</v>
      </c>
      <c r="L926" s="103">
        <v>199.7</v>
      </c>
      <c r="M926">
        <v>0</v>
      </c>
      <c r="N926">
        <v>0</v>
      </c>
      <c r="O926" s="30">
        <v>0</v>
      </c>
      <c r="P926" t="s">
        <v>439</v>
      </c>
      <c r="Q926">
        <v>2021</v>
      </c>
      <c r="R926" s="117">
        <v>175</v>
      </c>
      <c r="S926" s="118">
        <v>970071</v>
      </c>
      <c r="T926" s="118">
        <f t="shared" si="19"/>
        <v>970.07100000000003</v>
      </c>
    </row>
    <row r="927" spans="1:20" x14ac:dyDescent="0.3">
      <c r="A927">
        <v>123</v>
      </c>
      <c r="B927" t="s">
        <v>550</v>
      </c>
      <c r="C927">
        <v>846565</v>
      </c>
      <c r="D927" t="s">
        <v>548</v>
      </c>
      <c r="E927">
        <v>87</v>
      </c>
      <c r="F927" t="s">
        <v>33</v>
      </c>
      <c r="G927" t="s">
        <v>35</v>
      </c>
      <c r="H927" t="s">
        <v>483</v>
      </c>
      <c r="I927" t="s">
        <v>484</v>
      </c>
      <c r="J927" s="89">
        <v>2018</v>
      </c>
      <c r="K927" s="102">
        <v>40</v>
      </c>
      <c r="L927" s="103">
        <v>40</v>
      </c>
      <c r="M927">
        <v>49.5</v>
      </c>
      <c r="N927">
        <v>40.1</v>
      </c>
      <c r="O927" s="30">
        <v>9.3999999999999986</v>
      </c>
      <c r="P927" t="s">
        <v>439</v>
      </c>
      <c r="Q927">
        <v>2021</v>
      </c>
      <c r="R927" s="117">
        <v>60</v>
      </c>
      <c r="S927" s="118">
        <v>7408</v>
      </c>
      <c r="T927" s="118">
        <f t="shared" si="19"/>
        <v>7.4080000000000004</v>
      </c>
    </row>
    <row r="928" spans="1:20" x14ac:dyDescent="0.3">
      <c r="A928">
        <v>124</v>
      </c>
      <c r="B928" t="s">
        <v>551</v>
      </c>
      <c r="C928">
        <v>852180</v>
      </c>
      <c r="D928" t="s">
        <v>548</v>
      </c>
      <c r="E928">
        <v>87</v>
      </c>
      <c r="F928" t="s">
        <v>33</v>
      </c>
      <c r="G928" t="s">
        <v>35</v>
      </c>
      <c r="H928" t="s">
        <v>483</v>
      </c>
      <c r="I928" t="s">
        <v>484</v>
      </c>
      <c r="J928" s="89">
        <v>2019</v>
      </c>
      <c r="K928" s="102">
        <v>12</v>
      </c>
      <c r="L928" s="103">
        <v>12</v>
      </c>
      <c r="M928">
        <v>12.34</v>
      </c>
      <c r="N928">
        <v>3.44</v>
      </c>
      <c r="O928" s="30">
        <v>8.9</v>
      </c>
      <c r="P928" t="s">
        <v>439</v>
      </c>
      <c r="Q928">
        <v>2021</v>
      </c>
      <c r="R928" s="117">
        <v>63</v>
      </c>
      <c r="S928" s="118">
        <v>10795</v>
      </c>
      <c r="T928" s="118">
        <f t="shared" si="19"/>
        <v>10.795</v>
      </c>
    </row>
    <row r="929" spans="1:20" x14ac:dyDescent="0.3">
      <c r="A929">
        <v>125</v>
      </c>
      <c r="B929" t="s">
        <v>552</v>
      </c>
      <c r="C929">
        <v>850235</v>
      </c>
      <c r="D929" t="s">
        <v>548</v>
      </c>
      <c r="E929">
        <v>87</v>
      </c>
      <c r="F929" t="s">
        <v>33</v>
      </c>
      <c r="G929" t="s">
        <v>35</v>
      </c>
      <c r="H929" t="s">
        <v>483</v>
      </c>
      <c r="I929" t="s">
        <v>484</v>
      </c>
      <c r="J929" s="89">
        <v>2019</v>
      </c>
      <c r="K929" s="102">
        <v>12</v>
      </c>
      <c r="L929" s="103">
        <v>12</v>
      </c>
      <c r="M929">
        <v>11.5</v>
      </c>
      <c r="N929">
        <v>10.4</v>
      </c>
      <c r="O929" s="30">
        <v>1.0999999999999996</v>
      </c>
      <c r="P929" t="s">
        <v>439</v>
      </c>
      <c r="Q929">
        <v>2021</v>
      </c>
      <c r="R929" s="117">
        <v>0</v>
      </c>
      <c r="S929" s="118">
        <v>0</v>
      </c>
      <c r="T929" s="118">
        <f t="shared" si="19"/>
        <v>0</v>
      </c>
    </row>
    <row r="930" spans="1:20" x14ac:dyDescent="0.3">
      <c r="A930">
        <v>126</v>
      </c>
      <c r="B930" t="s">
        <v>741</v>
      </c>
      <c r="C930">
        <v>852239</v>
      </c>
      <c r="D930" t="s">
        <v>548</v>
      </c>
      <c r="E930">
        <v>87</v>
      </c>
      <c r="F930" t="s">
        <v>33</v>
      </c>
      <c r="G930" t="s">
        <v>35</v>
      </c>
      <c r="H930" t="s">
        <v>483</v>
      </c>
      <c r="I930" t="s">
        <v>484</v>
      </c>
      <c r="J930" s="89">
        <v>2020</v>
      </c>
      <c r="K930" s="102">
        <v>49.49</v>
      </c>
      <c r="L930" s="103">
        <v>49.49</v>
      </c>
      <c r="M930">
        <v>72.254000000000005</v>
      </c>
      <c r="N930">
        <v>52.774999999999999</v>
      </c>
      <c r="O930" s="30">
        <v>19.479000000000006</v>
      </c>
      <c r="P930" t="s">
        <v>439</v>
      </c>
      <c r="Q930">
        <v>2021</v>
      </c>
      <c r="R930" s="117">
        <v>60</v>
      </c>
      <c r="S930" s="118">
        <v>102601</v>
      </c>
      <c r="T930" s="118">
        <f t="shared" si="19"/>
        <v>102.601</v>
      </c>
    </row>
    <row r="931" spans="1:20" x14ac:dyDescent="0.3">
      <c r="A931">
        <v>127</v>
      </c>
      <c r="B931" t="s">
        <v>553</v>
      </c>
      <c r="C931">
        <v>852006</v>
      </c>
      <c r="D931" t="s">
        <v>548</v>
      </c>
      <c r="E931">
        <v>87</v>
      </c>
      <c r="F931" t="s">
        <v>33</v>
      </c>
      <c r="G931" t="s">
        <v>73</v>
      </c>
      <c r="H931" t="s">
        <v>483</v>
      </c>
      <c r="I931" t="s">
        <v>484</v>
      </c>
      <c r="J931" s="89">
        <v>2020</v>
      </c>
      <c r="K931" s="102">
        <v>182</v>
      </c>
      <c r="L931" s="103">
        <v>182</v>
      </c>
      <c r="M931">
        <v>155.74</v>
      </c>
      <c r="N931">
        <v>143.4</v>
      </c>
      <c r="O931" s="30">
        <v>12.340000000000003</v>
      </c>
      <c r="P931" t="s">
        <v>439</v>
      </c>
      <c r="Q931">
        <v>2021</v>
      </c>
      <c r="R931" s="117">
        <v>400</v>
      </c>
      <c r="S931" s="118">
        <v>759992</v>
      </c>
      <c r="T931" s="118">
        <f t="shared" si="19"/>
        <v>759.99199999999996</v>
      </c>
    </row>
    <row r="932" spans="1:20" x14ac:dyDescent="0.3">
      <c r="A932">
        <v>128</v>
      </c>
      <c r="B932" t="s">
        <v>553</v>
      </c>
      <c r="C932">
        <v>852006</v>
      </c>
      <c r="D932" t="s">
        <v>548</v>
      </c>
      <c r="E932">
        <v>87</v>
      </c>
      <c r="F932" t="s">
        <v>33</v>
      </c>
      <c r="G932" t="s">
        <v>73</v>
      </c>
      <c r="H932" t="s">
        <v>483</v>
      </c>
      <c r="I932" t="s">
        <v>484</v>
      </c>
      <c r="J932" s="89">
        <v>2017</v>
      </c>
      <c r="K932" s="102">
        <v>200</v>
      </c>
      <c r="L932" s="103">
        <v>200</v>
      </c>
      <c r="M932">
        <v>0</v>
      </c>
      <c r="N932">
        <v>0</v>
      </c>
      <c r="O932" s="30">
        <v>0</v>
      </c>
      <c r="P932" t="s">
        <v>439</v>
      </c>
      <c r="Q932">
        <v>2021</v>
      </c>
      <c r="R932" s="117">
        <v>0</v>
      </c>
      <c r="S932" s="118">
        <v>0</v>
      </c>
      <c r="T932" s="118">
        <f t="shared" ref="T932:T995" si="20">+S932/1000</f>
        <v>0</v>
      </c>
    </row>
    <row r="933" spans="1:20" x14ac:dyDescent="0.3">
      <c r="A933">
        <v>130</v>
      </c>
      <c r="B933" t="s">
        <v>555</v>
      </c>
      <c r="C933">
        <v>847720</v>
      </c>
      <c r="D933" t="s">
        <v>548</v>
      </c>
      <c r="E933">
        <v>87</v>
      </c>
      <c r="F933" t="s">
        <v>33</v>
      </c>
      <c r="G933" t="s">
        <v>79</v>
      </c>
      <c r="H933" t="s">
        <v>483</v>
      </c>
      <c r="I933" t="s">
        <v>484</v>
      </c>
      <c r="J933" s="89">
        <v>2016</v>
      </c>
      <c r="K933" s="102">
        <v>99.77</v>
      </c>
      <c r="L933" s="103">
        <v>99.77</v>
      </c>
      <c r="M933">
        <v>0</v>
      </c>
      <c r="N933">
        <v>0</v>
      </c>
      <c r="O933" s="30">
        <v>0</v>
      </c>
      <c r="P933" t="s">
        <v>439</v>
      </c>
      <c r="Q933">
        <v>2021</v>
      </c>
      <c r="R933" s="117">
        <v>225</v>
      </c>
      <c r="S933" s="118">
        <v>164234</v>
      </c>
      <c r="T933" s="118">
        <f t="shared" si="20"/>
        <v>164.23400000000001</v>
      </c>
    </row>
    <row r="934" spans="1:20" x14ac:dyDescent="0.3">
      <c r="A934">
        <v>131</v>
      </c>
      <c r="B934" t="s">
        <v>556</v>
      </c>
      <c r="C934">
        <v>847680</v>
      </c>
      <c r="D934" t="s">
        <v>548</v>
      </c>
      <c r="E934">
        <v>87</v>
      </c>
      <c r="F934" t="s">
        <v>33</v>
      </c>
      <c r="G934" t="s">
        <v>79</v>
      </c>
      <c r="H934" t="s">
        <v>483</v>
      </c>
      <c r="I934" t="s">
        <v>484</v>
      </c>
      <c r="J934" s="89">
        <v>2019</v>
      </c>
      <c r="K934" s="102">
        <v>159.9</v>
      </c>
      <c r="L934" s="103">
        <v>159.9</v>
      </c>
      <c r="M934">
        <v>0</v>
      </c>
      <c r="N934">
        <v>0</v>
      </c>
      <c r="O934" s="30">
        <v>0</v>
      </c>
      <c r="P934" t="s">
        <v>439</v>
      </c>
      <c r="Q934">
        <v>2021</v>
      </c>
      <c r="R934" s="121">
        <v>300</v>
      </c>
      <c r="S934" s="122">
        <v>384410</v>
      </c>
      <c r="T934" s="118">
        <f t="shared" si="20"/>
        <v>384.41</v>
      </c>
    </row>
    <row r="935" spans="1:20" x14ac:dyDescent="0.3">
      <c r="A935">
        <v>132</v>
      </c>
      <c r="B935" t="s">
        <v>557</v>
      </c>
      <c r="C935">
        <v>847660</v>
      </c>
      <c r="D935" t="s">
        <v>548</v>
      </c>
      <c r="E935">
        <v>87</v>
      </c>
      <c r="F935" t="s">
        <v>33</v>
      </c>
      <c r="G935" t="s">
        <v>79</v>
      </c>
      <c r="H935" t="s">
        <v>483</v>
      </c>
      <c r="I935" t="s">
        <v>484</v>
      </c>
      <c r="J935" s="89">
        <v>2018</v>
      </c>
      <c r="K935" s="102">
        <v>159.9</v>
      </c>
      <c r="L935" s="103">
        <v>159.9</v>
      </c>
      <c r="M935">
        <v>0</v>
      </c>
      <c r="N935">
        <v>0</v>
      </c>
      <c r="O935" s="30">
        <v>0</v>
      </c>
      <c r="P935" t="s">
        <v>439</v>
      </c>
      <c r="Q935">
        <v>2021</v>
      </c>
      <c r="R935" s="117">
        <v>450</v>
      </c>
      <c r="S935" s="118">
        <v>401905</v>
      </c>
      <c r="T935" s="118">
        <f t="shared" si="20"/>
        <v>401.90499999999997</v>
      </c>
    </row>
    <row r="936" spans="1:20" x14ac:dyDescent="0.3">
      <c r="A936">
        <v>133</v>
      </c>
      <c r="B936" t="s">
        <v>742</v>
      </c>
      <c r="C936">
        <v>844840</v>
      </c>
      <c r="D936" t="s">
        <v>548</v>
      </c>
      <c r="E936">
        <v>87</v>
      </c>
      <c r="F936" t="s">
        <v>33</v>
      </c>
      <c r="G936" t="s">
        <v>446</v>
      </c>
      <c r="H936" t="s">
        <v>483</v>
      </c>
      <c r="I936" t="s">
        <v>484</v>
      </c>
      <c r="J936" s="89">
        <v>2020</v>
      </c>
      <c r="K936" s="102">
        <v>15</v>
      </c>
      <c r="L936" s="103">
        <v>15</v>
      </c>
      <c r="M936">
        <v>0</v>
      </c>
      <c r="N936">
        <v>0</v>
      </c>
      <c r="O936" s="30">
        <v>0</v>
      </c>
      <c r="P936" t="s">
        <v>439</v>
      </c>
      <c r="Q936">
        <v>2021</v>
      </c>
      <c r="R936" s="117">
        <v>35</v>
      </c>
      <c r="S936" s="118">
        <v>28228</v>
      </c>
      <c r="T936" s="118">
        <f t="shared" si="20"/>
        <v>28.228000000000002</v>
      </c>
    </row>
    <row r="937" spans="1:20" x14ac:dyDescent="0.3">
      <c r="A937">
        <v>134</v>
      </c>
      <c r="B937" t="s">
        <v>558</v>
      </c>
      <c r="C937">
        <v>844850</v>
      </c>
      <c r="D937" t="s">
        <v>548</v>
      </c>
      <c r="E937">
        <v>87</v>
      </c>
      <c r="F937" t="s">
        <v>33</v>
      </c>
      <c r="G937" t="s">
        <v>446</v>
      </c>
      <c r="H937" t="s">
        <v>483</v>
      </c>
      <c r="I937" t="s">
        <v>484</v>
      </c>
      <c r="J937" s="89">
        <v>2018</v>
      </c>
      <c r="K937" s="99">
        <v>45</v>
      </c>
      <c r="L937" s="97">
        <v>45</v>
      </c>
      <c r="M937">
        <v>41.4</v>
      </c>
      <c r="N937">
        <v>37.31</v>
      </c>
      <c r="O937" s="30">
        <v>4.0899999999999963</v>
      </c>
      <c r="P937" t="s">
        <v>439</v>
      </c>
      <c r="Q937">
        <v>2021</v>
      </c>
      <c r="R937" s="117">
        <v>225</v>
      </c>
      <c r="S937" s="118">
        <v>119982</v>
      </c>
      <c r="T937" s="118">
        <f t="shared" si="20"/>
        <v>119.982</v>
      </c>
    </row>
    <row r="938" spans="1:20" x14ac:dyDescent="0.3">
      <c r="A938">
        <v>135</v>
      </c>
      <c r="B938" t="s">
        <v>743</v>
      </c>
      <c r="C938">
        <v>842360</v>
      </c>
      <c r="D938" t="s">
        <v>548</v>
      </c>
      <c r="E938">
        <v>87</v>
      </c>
      <c r="F938" t="s">
        <v>33</v>
      </c>
      <c r="G938" t="s">
        <v>66</v>
      </c>
      <c r="H938" t="s">
        <v>483</v>
      </c>
      <c r="I938" t="s">
        <v>484</v>
      </c>
      <c r="J938" s="89">
        <v>2020</v>
      </c>
      <c r="K938" s="99">
        <v>99.66</v>
      </c>
      <c r="L938" s="97">
        <v>99.66</v>
      </c>
      <c r="M938">
        <v>0</v>
      </c>
      <c r="N938">
        <v>0</v>
      </c>
      <c r="O938" s="30">
        <v>0</v>
      </c>
      <c r="P938" t="s">
        <v>439</v>
      </c>
      <c r="Q938">
        <v>2021</v>
      </c>
      <c r="R938" s="117">
        <v>250</v>
      </c>
      <c r="S938" s="118">
        <v>188906</v>
      </c>
      <c r="T938" s="118">
        <f t="shared" si="20"/>
        <v>188.90600000000001</v>
      </c>
    </row>
    <row r="939" spans="1:20" x14ac:dyDescent="0.3">
      <c r="A939">
        <v>136</v>
      </c>
      <c r="B939" t="s">
        <v>744</v>
      </c>
      <c r="C939">
        <v>842730</v>
      </c>
      <c r="D939" t="s">
        <v>548</v>
      </c>
      <c r="E939">
        <v>87</v>
      </c>
      <c r="F939" t="s">
        <v>33</v>
      </c>
      <c r="G939" t="s">
        <v>66</v>
      </c>
      <c r="H939" t="s">
        <v>483</v>
      </c>
      <c r="I939" t="s">
        <v>484</v>
      </c>
      <c r="J939" s="89">
        <v>2020</v>
      </c>
      <c r="K939" s="99">
        <v>184</v>
      </c>
      <c r="L939" s="97">
        <v>184</v>
      </c>
      <c r="M939">
        <v>0</v>
      </c>
      <c r="N939">
        <v>0</v>
      </c>
      <c r="O939" s="30">
        <v>0</v>
      </c>
      <c r="P939" t="s">
        <v>439</v>
      </c>
      <c r="Q939">
        <v>2021</v>
      </c>
      <c r="R939" s="117">
        <v>200</v>
      </c>
      <c r="S939" s="118">
        <v>392283</v>
      </c>
      <c r="T939" s="118">
        <f t="shared" si="20"/>
        <v>392.28300000000002</v>
      </c>
    </row>
    <row r="940" spans="1:20" x14ac:dyDescent="0.3">
      <c r="A940">
        <v>137</v>
      </c>
      <c r="B940" t="s">
        <v>745</v>
      </c>
      <c r="C940">
        <v>844890</v>
      </c>
      <c r="D940" t="s">
        <v>548</v>
      </c>
      <c r="E940">
        <v>87</v>
      </c>
      <c r="F940" t="s">
        <v>33</v>
      </c>
      <c r="G940" t="s">
        <v>42</v>
      </c>
      <c r="H940" t="s">
        <v>483</v>
      </c>
      <c r="I940" t="s">
        <v>484</v>
      </c>
      <c r="J940" s="89">
        <v>2020</v>
      </c>
      <c r="K940" s="99">
        <v>39.33</v>
      </c>
      <c r="L940" s="97">
        <v>39.33</v>
      </c>
      <c r="M940">
        <v>0</v>
      </c>
      <c r="N940">
        <v>0</v>
      </c>
      <c r="O940" s="30">
        <v>0</v>
      </c>
      <c r="P940" t="s">
        <v>439</v>
      </c>
      <c r="Q940">
        <v>2021</v>
      </c>
      <c r="R940" s="117">
        <v>70</v>
      </c>
      <c r="S940" s="118">
        <v>199610</v>
      </c>
      <c r="T940" s="118">
        <f t="shared" si="20"/>
        <v>199.61</v>
      </c>
    </row>
    <row r="941" spans="1:20" x14ac:dyDescent="0.3">
      <c r="A941">
        <v>138</v>
      </c>
      <c r="B941" t="s">
        <v>559</v>
      </c>
      <c r="C941">
        <v>844540</v>
      </c>
      <c r="D941" t="s">
        <v>548</v>
      </c>
      <c r="E941">
        <v>87</v>
      </c>
      <c r="F941" t="s">
        <v>33</v>
      </c>
      <c r="G941" t="s">
        <v>73</v>
      </c>
      <c r="H941" t="s">
        <v>483</v>
      </c>
      <c r="I941" t="s">
        <v>484</v>
      </c>
      <c r="J941" s="89">
        <v>2014</v>
      </c>
      <c r="K941" s="99">
        <v>87.1</v>
      </c>
      <c r="L941" s="97">
        <v>87.1</v>
      </c>
      <c r="M941">
        <v>72.87</v>
      </c>
      <c r="N941">
        <v>41.11</v>
      </c>
      <c r="O941" s="30">
        <v>31.760000000000005</v>
      </c>
      <c r="P941" t="s">
        <v>439</v>
      </c>
      <c r="Q941">
        <v>2021</v>
      </c>
      <c r="R941" s="117">
        <v>150</v>
      </c>
      <c r="S941" s="118">
        <v>42645</v>
      </c>
      <c r="T941" s="118">
        <f t="shared" si="20"/>
        <v>42.645000000000003</v>
      </c>
    </row>
    <row r="942" spans="1:20" x14ac:dyDescent="0.3">
      <c r="A942">
        <v>140</v>
      </c>
      <c r="B942" t="s">
        <v>746</v>
      </c>
      <c r="C942">
        <v>861170</v>
      </c>
      <c r="D942" t="s">
        <v>562</v>
      </c>
      <c r="E942">
        <v>91</v>
      </c>
      <c r="F942" t="s">
        <v>33</v>
      </c>
      <c r="G942" t="s">
        <v>35</v>
      </c>
      <c r="H942" t="s">
        <v>483</v>
      </c>
      <c r="I942" t="s">
        <v>484</v>
      </c>
      <c r="J942" s="89">
        <v>2020</v>
      </c>
      <c r="K942" s="99">
        <v>12</v>
      </c>
      <c r="L942" s="97">
        <v>12</v>
      </c>
      <c r="M942">
        <v>24.58</v>
      </c>
      <c r="N942">
        <v>22.86</v>
      </c>
      <c r="O942" s="30">
        <v>1.7199999999999989</v>
      </c>
      <c r="P942" t="s">
        <v>439</v>
      </c>
      <c r="Q942">
        <v>2021</v>
      </c>
      <c r="R942" s="117">
        <v>150</v>
      </c>
      <c r="S942" s="118">
        <v>125095</v>
      </c>
      <c r="T942" s="118">
        <f t="shared" si="20"/>
        <v>125.095</v>
      </c>
    </row>
    <row r="943" spans="1:20" x14ac:dyDescent="0.3">
      <c r="A943">
        <v>141</v>
      </c>
      <c r="B943" t="s">
        <v>747</v>
      </c>
      <c r="C943">
        <v>862760</v>
      </c>
      <c r="D943" t="s">
        <v>562</v>
      </c>
      <c r="E943">
        <v>91</v>
      </c>
      <c r="F943" t="s">
        <v>33</v>
      </c>
      <c r="G943" t="s">
        <v>73</v>
      </c>
      <c r="H943" t="s">
        <v>483</v>
      </c>
      <c r="I943" t="s">
        <v>484</v>
      </c>
      <c r="J943" s="89">
        <v>2020</v>
      </c>
      <c r="K943" s="99">
        <v>27.28</v>
      </c>
      <c r="L943" s="97">
        <v>27.28</v>
      </c>
      <c r="M943">
        <v>53.75</v>
      </c>
      <c r="N943">
        <v>18.54</v>
      </c>
      <c r="O943" s="30">
        <v>35.21</v>
      </c>
      <c r="P943" t="s">
        <v>439</v>
      </c>
      <c r="Q943">
        <v>2021</v>
      </c>
      <c r="R943" s="117">
        <v>50</v>
      </c>
      <c r="S943" s="118">
        <v>22291</v>
      </c>
      <c r="T943" s="118">
        <f t="shared" si="20"/>
        <v>22.291</v>
      </c>
    </row>
    <row r="944" spans="1:20" x14ac:dyDescent="0.3">
      <c r="A944">
        <v>143</v>
      </c>
      <c r="B944" t="s">
        <v>561</v>
      </c>
      <c r="C944">
        <v>868250</v>
      </c>
      <c r="D944" t="s">
        <v>562</v>
      </c>
      <c r="E944">
        <v>91</v>
      </c>
      <c r="F944" t="s">
        <v>33</v>
      </c>
      <c r="G944" t="s">
        <v>55</v>
      </c>
      <c r="H944" t="s">
        <v>483</v>
      </c>
      <c r="I944" t="s">
        <v>484</v>
      </c>
      <c r="J944" s="89">
        <v>2019</v>
      </c>
      <c r="K944" s="99">
        <v>156.78</v>
      </c>
      <c r="L944" s="97">
        <v>156.78</v>
      </c>
      <c r="M944">
        <v>0</v>
      </c>
      <c r="N944">
        <v>0</v>
      </c>
      <c r="O944" s="30">
        <v>0</v>
      </c>
      <c r="P944" t="s">
        <v>439</v>
      </c>
      <c r="Q944">
        <v>2021</v>
      </c>
      <c r="R944" s="117">
        <v>400</v>
      </c>
      <c r="S944" s="118">
        <v>305510</v>
      </c>
      <c r="T944" s="118">
        <f t="shared" si="20"/>
        <v>305.51</v>
      </c>
    </row>
    <row r="945" spans="1:20" x14ac:dyDescent="0.3">
      <c r="A945">
        <v>144</v>
      </c>
      <c r="B945" t="s">
        <v>563</v>
      </c>
      <c r="C945">
        <v>869030</v>
      </c>
      <c r="D945" t="s">
        <v>562</v>
      </c>
      <c r="E945">
        <v>91</v>
      </c>
      <c r="F945" t="s">
        <v>33</v>
      </c>
      <c r="G945" t="s">
        <v>73</v>
      </c>
      <c r="H945" t="s">
        <v>483</v>
      </c>
      <c r="I945" t="s">
        <v>484</v>
      </c>
      <c r="J945" s="89">
        <v>2017</v>
      </c>
      <c r="K945" s="99">
        <v>417.36</v>
      </c>
      <c r="L945" s="97">
        <v>417.36</v>
      </c>
      <c r="M945">
        <v>0</v>
      </c>
      <c r="N945">
        <v>0</v>
      </c>
      <c r="O945" s="30">
        <v>0</v>
      </c>
      <c r="P945" t="s">
        <v>439</v>
      </c>
      <c r="Q945">
        <v>2021</v>
      </c>
      <c r="R945" s="117">
        <v>550</v>
      </c>
      <c r="S945" s="118">
        <v>1674419</v>
      </c>
      <c r="T945" s="118">
        <f t="shared" si="20"/>
        <v>1674.4190000000001</v>
      </c>
    </row>
    <row r="946" spans="1:20" x14ac:dyDescent="0.3">
      <c r="A946">
        <v>145</v>
      </c>
      <c r="B946" t="s">
        <v>564</v>
      </c>
      <c r="C946">
        <v>869040</v>
      </c>
      <c r="D946" t="s">
        <v>562</v>
      </c>
      <c r="E946">
        <v>91</v>
      </c>
      <c r="F946" t="s">
        <v>33</v>
      </c>
      <c r="G946" t="s">
        <v>55</v>
      </c>
      <c r="H946" t="s">
        <v>483</v>
      </c>
      <c r="I946" t="s">
        <v>484</v>
      </c>
      <c r="J946" s="89">
        <v>2015</v>
      </c>
      <c r="K946" s="99">
        <v>92.22</v>
      </c>
      <c r="L946" s="97">
        <v>92.23</v>
      </c>
      <c r="M946">
        <v>135.76499999999999</v>
      </c>
      <c r="N946">
        <v>135.76499999999999</v>
      </c>
      <c r="O946" s="30">
        <v>0</v>
      </c>
      <c r="P946" t="s">
        <v>439</v>
      </c>
      <c r="Q946">
        <v>2021</v>
      </c>
      <c r="R946" s="117">
        <v>0</v>
      </c>
      <c r="S946" s="118">
        <v>0</v>
      </c>
      <c r="T946" s="118">
        <f t="shared" si="20"/>
        <v>0</v>
      </c>
    </row>
    <row r="947" spans="1:20" x14ac:dyDescent="0.3">
      <c r="A947">
        <v>146</v>
      </c>
      <c r="B947" t="s">
        <v>564</v>
      </c>
      <c r="C947">
        <v>869040</v>
      </c>
      <c r="D947" t="s">
        <v>562</v>
      </c>
      <c r="E947">
        <v>91</v>
      </c>
      <c r="F947" t="s">
        <v>33</v>
      </c>
      <c r="G947" t="s">
        <v>55</v>
      </c>
      <c r="H947" t="s">
        <v>483</v>
      </c>
      <c r="I947" t="s">
        <v>484</v>
      </c>
      <c r="J947" s="89">
        <v>2019</v>
      </c>
      <c r="K947" s="99">
        <v>101.08</v>
      </c>
      <c r="L947" s="97">
        <v>101.08</v>
      </c>
      <c r="M947">
        <v>0</v>
      </c>
      <c r="N947">
        <v>0</v>
      </c>
      <c r="O947" s="30">
        <v>0</v>
      </c>
      <c r="P947" t="s">
        <v>439</v>
      </c>
      <c r="Q947">
        <v>2021</v>
      </c>
      <c r="R947" s="117">
        <v>350</v>
      </c>
      <c r="S947" s="118">
        <v>951464</v>
      </c>
      <c r="T947" s="118">
        <f t="shared" si="20"/>
        <v>951.46400000000006</v>
      </c>
    </row>
    <row r="948" spans="1:20" x14ac:dyDescent="0.3">
      <c r="A948">
        <v>147</v>
      </c>
      <c r="B948" t="s">
        <v>565</v>
      </c>
      <c r="C948">
        <v>869290</v>
      </c>
      <c r="D948" t="s">
        <v>562</v>
      </c>
      <c r="E948">
        <v>91</v>
      </c>
      <c r="F948" t="s">
        <v>33</v>
      </c>
      <c r="G948" t="s">
        <v>730</v>
      </c>
      <c r="H948" t="s">
        <v>483</v>
      </c>
      <c r="I948" t="s">
        <v>484</v>
      </c>
      <c r="J948" s="89">
        <v>2016</v>
      </c>
      <c r="K948" s="99">
        <v>75.599999999999994</v>
      </c>
      <c r="L948" s="97">
        <v>75.599999999999994</v>
      </c>
      <c r="M948">
        <v>0</v>
      </c>
      <c r="N948">
        <v>0</v>
      </c>
      <c r="O948" s="30">
        <v>0</v>
      </c>
      <c r="P948" t="s">
        <v>439</v>
      </c>
      <c r="Q948">
        <v>2021</v>
      </c>
      <c r="R948" s="117">
        <v>0</v>
      </c>
      <c r="S948" s="118">
        <v>0</v>
      </c>
      <c r="T948" s="118">
        <f t="shared" si="20"/>
        <v>0</v>
      </c>
    </row>
    <row r="949" spans="1:20" x14ac:dyDescent="0.3">
      <c r="A949">
        <v>148</v>
      </c>
      <c r="B949" t="s">
        <v>749</v>
      </c>
      <c r="C949">
        <v>869290</v>
      </c>
      <c r="D949" t="s">
        <v>562</v>
      </c>
      <c r="E949">
        <v>91</v>
      </c>
      <c r="F949" t="s">
        <v>33</v>
      </c>
      <c r="G949" t="s">
        <v>730</v>
      </c>
      <c r="H949" t="s">
        <v>483</v>
      </c>
      <c r="I949" t="s">
        <v>484</v>
      </c>
      <c r="J949" s="89">
        <v>2020</v>
      </c>
      <c r="K949" s="99">
        <v>157.94999999999999</v>
      </c>
      <c r="L949" s="97">
        <v>157.94999999999999</v>
      </c>
      <c r="M949">
        <v>0</v>
      </c>
      <c r="N949">
        <v>0</v>
      </c>
      <c r="O949" s="30">
        <v>0</v>
      </c>
      <c r="P949" t="s">
        <v>439</v>
      </c>
      <c r="Q949">
        <v>2021</v>
      </c>
      <c r="R949" s="117">
        <v>85</v>
      </c>
      <c r="S949" s="118">
        <v>178301</v>
      </c>
      <c r="T949" s="118">
        <f t="shared" si="20"/>
        <v>178.30099999999999</v>
      </c>
    </row>
    <row r="950" spans="1:20" x14ac:dyDescent="0.3">
      <c r="A950">
        <v>149</v>
      </c>
      <c r="B950" t="s">
        <v>82</v>
      </c>
      <c r="C950">
        <v>805070</v>
      </c>
      <c r="D950" t="s">
        <v>562</v>
      </c>
      <c r="E950">
        <v>91</v>
      </c>
      <c r="F950" t="s">
        <v>33</v>
      </c>
      <c r="G950" t="s">
        <v>59</v>
      </c>
      <c r="H950" t="s">
        <v>483</v>
      </c>
      <c r="I950" t="s">
        <v>484</v>
      </c>
      <c r="J950" s="89">
        <v>2019</v>
      </c>
      <c r="K950" s="99">
        <v>25.175000000000001</v>
      </c>
      <c r="L950" s="97">
        <v>25.175000000000001</v>
      </c>
      <c r="M950">
        <v>36.619999999999997</v>
      </c>
      <c r="N950">
        <v>18.760000000000002</v>
      </c>
      <c r="O950" s="30">
        <v>17.859999999999996</v>
      </c>
      <c r="P950" t="s">
        <v>439</v>
      </c>
      <c r="Q950">
        <v>2021</v>
      </c>
      <c r="R950" s="117">
        <v>0</v>
      </c>
      <c r="S950" s="118">
        <v>0</v>
      </c>
      <c r="T950" s="118">
        <f t="shared" si="20"/>
        <v>0</v>
      </c>
    </row>
    <row r="951" spans="1:20" x14ac:dyDescent="0.3">
      <c r="A951">
        <v>150</v>
      </c>
      <c r="B951" t="s">
        <v>566</v>
      </c>
      <c r="C951">
        <v>864250</v>
      </c>
      <c r="D951" t="s">
        <v>562</v>
      </c>
      <c r="E951">
        <v>91</v>
      </c>
      <c r="F951" t="s">
        <v>33</v>
      </c>
      <c r="G951" t="s">
        <v>35</v>
      </c>
      <c r="H951" t="s">
        <v>483</v>
      </c>
      <c r="I951" t="s">
        <v>484</v>
      </c>
      <c r="J951" s="89">
        <v>2018</v>
      </c>
      <c r="K951" s="99">
        <v>153</v>
      </c>
      <c r="L951" s="97">
        <v>153</v>
      </c>
      <c r="M951">
        <v>175.2</v>
      </c>
      <c r="N951">
        <v>23.77</v>
      </c>
      <c r="O951" s="30">
        <v>151.42999999999998</v>
      </c>
      <c r="P951" t="s">
        <v>439</v>
      </c>
      <c r="Q951">
        <v>2021</v>
      </c>
      <c r="R951" s="117">
        <v>150</v>
      </c>
      <c r="S951" s="118">
        <v>192307</v>
      </c>
      <c r="T951" s="118">
        <f t="shared" si="20"/>
        <v>192.30699999999999</v>
      </c>
    </row>
    <row r="952" spans="1:20" x14ac:dyDescent="0.3">
      <c r="A952">
        <v>153</v>
      </c>
      <c r="B952" t="s">
        <v>568</v>
      </c>
      <c r="C952">
        <v>869540</v>
      </c>
      <c r="D952" t="s">
        <v>562</v>
      </c>
      <c r="E952">
        <v>91</v>
      </c>
      <c r="F952" t="s">
        <v>33</v>
      </c>
      <c r="G952" t="s">
        <v>73</v>
      </c>
      <c r="H952" t="s">
        <v>483</v>
      </c>
      <c r="I952" t="s">
        <v>484</v>
      </c>
      <c r="J952" s="89">
        <v>2019</v>
      </c>
      <c r="K952" s="99">
        <v>203.01</v>
      </c>
      <c r="L952" s="97">
        <v>203.01</v>
      </c>
      <c r="M952">
        <v>0</v>
      </c>
      <c r="N952">
        <v>0</v>
      </c>
      <c r="O952" s="30">
        <v>0</v>
      </c>
      <c r="P952" t="s">
        <v>439</v>
      </c>
      <c r="Q952">
        <v>2021</v>
      </c>
      <c r="R952" s="117">
        <v>500</v>
      </c>
      <c r="S952" s="118">
        <v>423909</v>
      </c>
      <c r="T952" s="118">
        <f t="shared" si="20"/>
        <v>423.90899999999999</v>
      </c>
    </row>
    <row r="953" spans="1:20" x14ac:dyDescent="0.3">
      <c r="A953">
        <v>154</v>
      </c>
      <c r="B953" t="s">
        <v>569</v>
      </c>
      <c r="C953">
        <v>869460</v>
      </c>
      <c r="D953" t="s">
        <v>562</v>
      </c>
      <c r="E953">
        <v>91</v>
      </c>
      <c r="F953" t="s">
        <v>33</v>
      </c>
      <c r="G953" t="s">
        <v>73</v>
      </c>
      <c r="H953" t="s">
        <v>483</v>
      </c>
      <c r="I953" t="s">
        <v>484</v>
      </c>
      <c r="J953" s="89">
        <v>2015</v>
      </c>
      <c r="K953" s="99">
        <v>75</v>
      </c>
      <c r="L953" s="97">
        <v>75</v>
      </c>
      <c r="M953">
        <v>113.57</v>
      </c>
      <c r="N953">
        <v>73.61</v>
      </c>
      <c r="O953" s="30">
        <v>39.959999999999994</v>
      </c>
      <c r="P953" t="s">
        <v>439</v>
      </c>
      <c r="Q953">
        <v>2021</v>
      </c>
      <c r="R953" s="117">
        <v>0</v>
      </c>
      <c r="S953" s="118">
        <v>0</v>
      </c>
      <c r="T953" s="118">
        <f t="shared" si="20"/>
        <v>0</v>
      </c>
    </row>
    <row r="954" spans="1:20" x14ac:dyDescent="0.3">
      <c r="A954">
        <v>155</v>
      </c>
      <c r="B954" t="s">
        <v>318</v>
      </c>
      <c r="C954">
        <v>869460</v>
      </c>
      <c r="D954" t="s">
        <v>562</v>
      </c>
      <c r="E954">
        <v>91</v>
      </c>
      <c r="F954" t="s">
        <v>33</v>
      </c>
      <c r="G954" t="s">
        <v>73</v>
      </c>
      <c r="H954" t="s">
        <v>483</v>
      </c>
      <c r="I954" t="s">
        <v>484</v>
      </c>
      <c r="J954" s="89">
        <v>2015</v>
      </c>
      <c r="K954" s="99">
        <v>101</v>
      </c>
      <c r="L954" s="97">
        <v>101</v>
      </c>
      <c r="M954">
        <v>149.96</v>
      </c>
      <c r="N954">
        <v>96.15</v>
      </c>
      <c r="O954" s="30">
        <v>53.81</v>
      </c>
      <c r="P954" t="s">
        <v>439</v>
      </c>
      <c r="Q954">
        <v>2021</v>
      </c>
      <c r="R954" s="117">
        <v>300</v>
      </c>
      <c r="S954" s="118">
        <v>139808</v>
      </c>
      <c r="T954" s="118">
        <f t="shared" si="20"/>
        <v>139.80799999999999</v>
      </c>
    </row>
    <row r="955" spans="1:20" x14ac:dyDescent="0.3">
      <c r="A955">
        <v>156</v>
      </c>
      <c r="B955" t="s">
        <v>570</v>
      </c>
      <c r="C955">
        <v>870301</v>
      </c>
      <c r="D955" t="s">
        <v>562</v>
      </c>
      <c r="E955">
        <v>91</v>
      </c>
      <c r="F955" t="s">
        <v>33</v>
      </c>
      <c r="G955" t="s">
        <v>59</v>
      </c>
      <c r="H955" t="s">
        <v>483</v>
      </c>
      <c r="I955" t="s">
        <v>484</v>
      </c>
      <c r="J955" s="89">
        <v>2001</v>
      </c>
      <c r="K955" s="99">
        <v>36</v>
      </c>
      <c r="L955" s="97">
        <v>36</v>
      </c>
      <c r="M955">
        <v>0</v>
      </c>
      <c r="N955">
        <v>0</v>
      </c>
      <c r="O955" s="30">
        <v>0</v>
      </c>
      <c r="P955" t="s">
        <v>439</v>
      </c>
      <c r="Q955">
        <v>2021</v>
      </c>
      <c r="R955" s="117">
        <v>80</v>
      </c>
      <c r="S955" s="118">
        <v>58818</v>
      </c>
      <c r="T955" s="118">
        <f t="shared" si="20"/>
        <v>58.817999999999998</v>
      </c>
    </row>
    <row r="956" spans="1:20" x14ac:dyDescent="0.3">
      <c r="A956">
        <v>157</v>
      </c>
      <c r="B956" t="s">
        <v>571</v>
      </c>
      <c r="C956">
        <v>864560</v>
      </c>
      <c r="D956" t="s">
        <v>562</v>
      </c>
      <c r="E956">
        <v>91</v>
      </c>
      <c r="F956" t="s">
        <v>33</v>
      </c>
      <c r="G956" t="s">
        <v>35</v>
      </c>
      <c r="H956" t="s">
        <v>483</v>
      </c>
      <c r="I956" t="s">
        <v>484</v>
      </c>
      <c r="J956" s="89">
        <v>2009</v>
      </c>
      <c r="K956" s="99">
        <v>150</v>
      </c>
      <c r="L956" s="97">
        <v>150</v>
      </c>
      <c r="M956">
        <v>100.45</v>
      </c>
      <c r="N956">
        <v>66.16</v>
      </c>
      <c r="O956" s="30">
        <v>34.290000000000006</v>
      </c>
      <c r="P956" t="s">
        <v>439</v>
      </c>
      <c r="Q956">
        <v>2021</v>
      </c>
      <c r="R956" s="117">
        <v>100</v>
      </c>
      <c r="S956" s="118">
        <v>372112</v>
      </c>
      <c r="T956" s="118">
        <f t="shared" si="20"/>
        <v>372.11200000000002</v>
      </c>
    </row>
    <row r="957" spans="1:20" x14ac:dyDescent="0.3">
      <c r="A957">
        <v>162</v>
      </c>
      <c r="B957" t="s">
        <v>573</v>
      </c>
      <c r="C957">
        <v>876490</v>
      </c>
      <c r="D957" t="s">
        <v>574</v>
      </c>
      <c r="E957">
        <v>65</v>
      </c>
      <c r="F957" t="s">
        <v>33</v>
      </c>
      <c r="G957" t="s">
        <v>35</v>
      </c>
      <c r="H957" t="s">
        <v>483</v>
      </c>
      <c r="I957" t="s">
        <v>484</v>
      </c>
      <c r="J957" s="89">
        <v>2013</v>
      </c>
      <c r="K957" s="99">
        <v>65.08</v>
      </c>
      <c r="L957" s="97">
        <v>65.08</v>
      </c>
      <c r="M957">
        <v>205.7</v>
      </c>
      <c r="N957">
        <v>205.7</v>
      </c>
      <c r="O957" s="30">
        <v>0</v>
      </c>
      <c r="P957" t="s">
        <v>439</v>
      </c>
      <c r="Q957">
        <v>2021</v>
      </c>
      <c r="R957" s="117">
        <v>10</v>
      </c>
      <c r="S957" s="118">
        <v>4317</v>
      </c>
      <c r="T957" s="118">
        <f t="shared" si="20"/>
        <v>4.3170000000000002</v>
      </c>
    </row>
    <row r="958" spans="1:20" x14ac:dyDescent="0.3">
      <c r="A958">
        <v>163</v>
      </c>
      <c r="B958" t="s">
        <v>575</v>
      </c>
      <c r="C958">
        <v>876440</v>
      </c>
      <c r="D958" t="s">
        <v>574</v>
      </c>
      <c r="E958">
        <v>65</v>
      </c>
      <c r="F958" t="s">
        <v>33</v>
      </c>
      <c r="G958" t="s">
        <v>35</v>
      </c>
      <c r="H958" t="s">
        <v>483</v>
      </c>
      <c r="I958" t="s">
        <v>484</v>
      </c>
      <c r="J958" s="89">
        <v>2010</v>
      </c>
      <c r="K958" s="99">
        <v>10</v>
      </c>
      <c r="L958" s="97">
        <v>10</v>
      </c>
      <c r="M958">
        <v>17</v>
      </c>
      <c r="N958">
        <v>17</v>
      </c>
      <c r="O958" s="30">
        <v>0</v>
      </c>
      <c r="P958" t="s">
        <v>439</v>
      </c>
      <c r="Q958">
        <v>2021</v>
      </c>
      <c r="R958" s="117">
        <v>130</v>
      </c>
      <c r="S958" s="118">
        <v>691647</v>
      </c>
      <c r="T958" s="118">
        <f t="shared" si="20"/>
        <v>691.64700000000005</v>
      </c>
    </row>
    <row r="959" spans="1:20" x14ac:dyDescent="0.3">
      <c r="A959">
        <v>165</v>
      </c>
      <c r="B959" t="s">
        <v>577</v>
      </c>
      <c r="C959">
        <v>877265</v>
      </c>
      <c r="D959" t="s">
        <v>574</v>
      </c>
      <c r="E959">
        <v>65</v>
      </c>
      <c r="F959" t="s">
        <v>33</v>
      </c>
      <c r="G959" t="s">
        <v>35</v>
      </c>
      <c r="H959" t="s">
        <v>483</v>
      </c>
      <c r="I959" t="s">
        <v>484</v>
      </c>
      <c r="J959" s="89">
        <v>2017</v>
      </c>
      <c r="K959" s="99">
        <v>24</v>
      </c>
      <c r="L959" s="97">
        <v>24</v>
      </c>
      <c r="M959">
        <v>0</v>
      </c>
      <c r="N959">
        <v>0</v>
      </c>
      <c r="O959" s="30">
        <v>0</v>
      </c>
      <c r="P959" t="s">
        <v>439</v>
      </c>
      <c r="Q959">
        <v>2021</v>
      </c>
      <c r="R959" s="117">
        <v>25</v>
      </c>
      <c r="S959" s="118">
        <v>298646</v>
      </c>
      <c r="T959" s="118">
        <f t="shared" si="20"/>
        <v>298.64600000000002</v>
      </c>
    </row>
    <row r="960" spans="1:20" x14ac:dyDescent="0.3">
      <c r="A960">
        <v>170</v>
      </c>
      <c r="B960" t="s">
        <v>752</v>
      </c>
      <c r="C960">
        <v>874380</v>
      </c>
      <c r="D960" t="s">
        <v>574</v>
      </c>
      <c r="E960">
        <v>65</v>
      </c>
      <c r="F960" t="s">
        <v>33</v>
      </c>
      <c r="G960" t="s">
        <v>35</v>
      </c>
      <c r="H960" t="s">
        <v>483</v>
      </c>
      <c r="I960" t="s">
        <v>484</v>
      </c>
      <c r="J960" s="89">
        <v>2020</v>
      </c>
      <c r="K960" s="99">
        <v>25</v>
      </c>
      <c r="L960" s="97">
        <v>25</v>
      </c>
      <c r="M960">
        <v>3.15</v>
      </c>
      <c r="N960">
        <v>3.15</v>
      </c>
      <c r="O960" s="30">
        <v>0</v>
      </c>
      <c r="P960" t="s">
        <v>439</v>
      </c>
      <c r="Q960">
        <v>2021</v>
      </c>
      <c r="R960" s="117">
        <v>225</v>
      </c>
      <c r="S960" s="118">
        <v>219696</v>
      </c>
      <c r="T960" s="118">
        <f t="shared" si="20"/>
        <v>219.696</v>
      </c>
    </row>
    <row r="961" spans="1:20" x14ac:dyDescent="0.3">
      <c r="A961">
        <v>171</v>
      </c>
      <c r="B961" t="s">
        <v>580</v>
      </c>
      <c r="C961">
        <v>808220</v>
      </c>
      <c r="D961" t="s">
        <v>581</v>
      </c>
      <c r="E961">
        <v>93</v>
      </c>
      <c r="F961" t="s">
        <v>33</v>
      </c>
      <c r="G961" t="s">
        <v>59</v>
      </c>
      <c r="H961" t="s">
        <v>483</v>
      </c>
      <c r="I961" t="s">
        <v>484</v>
      </c>
      <c r="J961" s="89">
        <v>1987</v>
      </c>
      <c r="K961" s="99">
        <v>180</v>
      </c>
      <c r="L961" s="97">
        <v>180</v>
      </c>
      <c r="M961">
        <v>0</v>
      </c>
      <c r="N961">
        <v>0</v>
      </c>
      <c r="O961" s="30">
        <v>0</v>
      </c>
      <c r="P961" t="s">
        <v>439</v>
      </c>
      <c r="Q961">
        <v>2021</v>
      </c>
      <c r="R961" s="117">
        <v>200</v>
      </c>
      <c r="S961" s="118">
        <v>745492</v>
      </c>
      <c r="T961" s="118">
        <f t="shared" si="20"/>
        <v>745.49199999999996</v>
      </c>
    </row>
    <row r="962" spans="1:20" x14ac:dyDescent="0.3">
      <c r="A962">
        <v>172</v>
      </c>
      <c r="B962" t="s">
        <v>582</v>
      </c>
      <c r="C962">
        <v>804380</v>
      </c>
      <c r="D962" t="s">
        <v>581</v>
      </c>
      <c r="E962">
        <v>93</v>
      </c>
      <c r="F962" t="s">
        <v>33</v>
      </c>
      <c r="G962" t="s">
        <v>42</v>
      </c>
      <c r="H962" t="s">
        <v>483</v>
      </c>
      <c r="I962" t="s">
        <v>484</v>
      </c>
      <c r="J962" s="89">
        <v>1960</v>
      </c>
      <c r="K962" s="99">
        <v>141.21</v>
      </c>
      <c r="L962" s="97">
        <v>141.21</v>
      </c>
      <c r="M962">
        <v>0</v>
      </c>
      <c r="N962">
        <v>0</v>
      </c>
      <c r="O962" s="30">
        <v>0</v>
      </c>
      <c r="P962" t="s">
        <v>439</v>
      </c>
      <c r="Q962">
        <v>2021</v>
      </c>
      <c r="R962" s="117">
        <v>700</v>
      </c>
      <c r="S962" s="118">
        <v>1112801</v>
      </c>
      <c r="T962" s="118">
        <f t="shared" si="20"/>
        <v>1112.8009999999999</v>
      </c>
    </row>
    <row r="963" spans="1:20" x14ac:dyDescent="0.3">
      <c r="A963">
        <v>173</v>
      </c>
      <c r="B963" t="s">
        <v>583</v>
      </c>
      <c r="C963">
        <v>814580</v>
      </c>
      <c r="D963" t="s">
        <v>581</v>
      </c>
      <c r="E963">
        <v>93</v>
      </c>
      <c r="F963" t="s">
        <v>33</v>
      </c>
      <c r="G963" t="s">
        <v>42</v>
      </c>
      <c r="H963" t="s">
        <v>483</v>
      </c>
      <c r="I963" t="s">
        <v>484</v>
      </c>
      <c r="J963" s="89">
        <v>1960</v>
      </c>
      <c r="K963" s="99">
        <v>60</v>
      </c>
      <c r="L963" s="97">
        <v>60</v>
      </c>
      <c r="M963">
        <v>88.927000000000007</v>
      </c>
      <c r="N963">
        <v>66.2</v>
      </c>
      <c r="O963" s="30">
        <v>22.727000000000004</v>
      </c>
      <c r="P963" t="s">
        <v>439</v>
      </c>
      <c r="Q963">
        <v>2021</v>
      </c>
      <c r="R963" s="117">
        <v>0</v>
      </c>
      <c r="S963" s="118">
        <v>0</v>
      </c>
      <c r="T963" s="118">
        <f t="shared" si="20"/>
        <v>0</v>
      </c>
    </row>
    <row r="964" spans="1:20" x14ac:dyDescent="0.3">
      <c r="A964">
        <v>174</v>
      </c>
      <c r="B964" t="s">
        <v>584</v>
      </c>
      <c r="C964">
        <v>813291</v>
      </c>
      <c r="D964" t="s">
        <v>581</v>
      </c>
      <c r="E964">
        <v>93</v>
      </c>
      <c r="F964" t="s">
        <v>33</v>
      </c>
      <c r="G964" t="s">
        <v>730</v>
      </c>
      <c r="H964" t="s">
        <v>483</v>
      </c>
      <c r="I964" t="s">
        <v>484</v>
      </c>
      <c r="J964" s="89">
        <v>1960</v>
      </c>
      <c r="K964" s="99">
        <v>39.270000000000003</v>
      </c>
      <c r="L964" s="97">
        <v>39.270000000000003</v>
      </c>
      <c r="M964">
        <v>0</v>
      </c>
      <c r="N964">
        <v>0</v>
      </c>
      <c r="O964" s="30">
        <v>0</v>
      </c>
      <c r="P964" t="s">
        <v>439</v>
      </c>
      <c r="Q964">
        <v>2021</v>
      </c>
      <c r="R964" s="117">
        <v>100</v>
      </c>
      <c r="S964" s="118">
        <v>98686</v>
      </c>
      <c r="T964" s="118">
        <f t="shared" si="20"/>
        <v>98.686000000000007</v>
      </c>
    </row>
    <row r="965" spans="1:20" x14ac:dyDescent="0.3">
      <c r="A965">
        <v>175</v>
      </c>
      <c r="B965" t="s">
        <v>585</v>
      </c>
      <c r="C965">
        <v>816430</v>
      </c>
      <c r="D965" t="s">
        <v>581</v>
      </c>
      <c r="E965">
        <v>93</v>
      </c>
      <c r="F965" t="s">
        <v>33</v>
      </c>
      <c r="G965" t="s">
        <v>79</v>
      </c>
      <c r="H965" t="s">
        <v>483</v>
      </c>
      <c r="I965" t="s">
        <v>484</v>
      </c>
      <c r="J965" s="89">
        <v>2019</v>
      </c>
      <c r="K965" s="99">
        <v>60</v>
      </c>
      <c r="L965" s="97">
        <v>60</v>
      </c>
      <c r="M965">
        <v>0</v>
      </c>
      <c r="N965">
        <v>0</v>
      </c>
      <c r="O965" s="30">
        <v>0</v>
      </c>
      <c r="P965" t="s">
        <v>439</v>
      </c>
      <c r="Q965">
        <v>2021</v>
      </c>
      <c r="R965" s="117">
        <v>120</v>
      </c>
      <c r="S965" s="118">
        <v>159748</v>
      </c>
      <c r="T965" s="118">
        <f t="shared" si="20"/>
        <v>159.74799999999999</v>
      </c>
    </row>
    <row r="966" spans="1:20" x14ac:dyDescent="0.3">
      <c r="A966">
        <v>176</v>
      </c>
      <c r="B966" t="s">
        <v>753</v>
      </c>
      <c r="C966">
        <v>816590</v>
      </c>
      <c r="D966" t="s">
        <v>581</v>
      </c>
      <c r="E966">
        <v>93</v>
      </c>
      <c r="F966" t="s">
        <v>33</v>
      </c>
      <c r="G966" t="s">
        <v>79</v>
      </c>
      <c r="H966" t="s">
        <v>483</v>
      </c>
      <c r="I966" t="s">
        <v>484</v>
      </c>
      <c r="J966" s="89">
        <v>2020</v>
      </c>
      <c r="K966" s="99">
        <v>40</v>
      </c>
      <c r="L966" s="97">
        <v>40</v>
      </c>
      <c r="M966">
        <v>62.27</v>
      </c>
      <c r="N966">
        <v>1</v>
      </c>
      <c r="O966" s="30">
        <v>61.27</v>
      </c>
      <c r="P966" t="s">
        <v>439</v>
      </c>
      <c r="Q966">
        <v>2021</v>
      </c>
      <c r="R966" s="117">
        <v>200</v>
      </c>
      <c r="S966" s="118">
        <v>426299</v>
      </c>
      <c r="T966" s="118">
        <f t="shared" si="20"/>
        <v>426.29899999999998</v>
      </c>
    </row>
    <row r="967" spans="1:20" x14ac:dyDescent="0.3">
      <c r="A967">
        <v>177</v>
      </c>
      <c r="B967" t="s">
        <v>754</v>
      </c>
      <c r="C967">
        <v>814310</v>
      </c>
      <c r="D967" t="s">
        <v>581</v>
      </c>
      <c r="E967">
        <v>93</v>
      </c>
      <c r="F967" t="s">
        <v>33</v>
      </c>
      <c r="G967" t="s">
        <v>79</v>
      </c>
      <c r="H967" t="s">
        <v>483</v>
      </c>
      <c r="I967" t="s">
        <v>484</v>
      </c>
      <c r="J967" s="89">
        <v>2020</v>
      </c>
      <c r="K967" s="99">
        <v>127.075</v>
      </c>
      <c r="L967" s="97">
        <v>127.075</v>
      </c>
      <c r="M967">
        <v>0</v>
      </c>
      <c r="N967">
        <v>0</v>
      </c>
      <c r="O967" s="30">
        <v>0</v>
      </c>
      <c r="P967" t="s">
        <v>439</v>
      </c>
      <c r="Q967">
        <v>2021</v>
      </c>
      <c r="R967" s="117">
        <v>145</v>
      </c>
      <c r="S967" s="118">
        <v>758496</v>
      </c>
      <c r="T967" s="118">
        <f t="shared" si="20"/>
        <v>758.49599999999998</v>
      </c>
    </row>
    <row r="968" spans="1:20" x14ac:dyDescent="0.3">
      <c r="A968">
        <v>178</v>
      </c>
      <c r="B968" t="s">
        <v>586</v>
      </c>
      <c r="C968">
        <v>814550</v>
      </c>
      <c r="D968" t="s">
        <v>581</v>
      </c>
      <c r="E968">
        <v>93</v>
      </c>
      <c r="F968" t="s">
        <v>33</v>
      </c>
      <c r="G968" t="s">
        <v>79</v>
      </c>
      <c r="H968" t="s">
        <v>483</v>
      </c>
      <c r="I968" t="s">
        <v>484</v>
      </c>
      <c r="J968" s="89">
        <v>2015</v>
      </c>
      <c r="K968" s="99">
        <v>128.06</v>
      </c>
      <c r="L968" s="97">
        <v>128.06</v>
      </c>
      <c r="M968">
        <v>0</v>
      </c>
      <c r="N968">
        <v>0</v>
      </c>
      <c r="O968" s="30">
        <v>0</v>
      </c>
      <c r="P968" t="s">
        <v>439</v>
      </c>
      <c r="Q968">
        <v>2021</v>
      </c>
      <c r="R968" s="117">
        <v>125</v>
      </c>
      <c r="S968" s="118">
        <v>177008</v>
      </c>
      <c r="T968" s="118">
        <f t="shared" si="20"/>
        <v>177.00800000000001</v>
      </c>
    </row>
    <row r="969" spans="1:20" x14ac:dyDescent="0.3">
      <c r="A969">
        <v>180</v>
      </c>
      <c r="B969" t="s">
        <v>756</v>
      </c>
      <c r="C969">
        <v>834700</v>
      </c>
      <c r="D969" t="s">
        <v>581</v>
      </c>
      <c r="E969">
        <v>93</v>
      </c>
      <c r="F969" t="s">
        <v>33</v>
      </c>
      <c r="G969" t="s">
        <v>79</v>
      </c>
      <c r="H969" t="s">
        <v>483</v>
      </c>
      <c r="I969" t="s">
        <v>484</v>
      </c>
      <c r="J969" s="89">
        <v>2020</v>
      </c>
      <c r="K969" s="99">
        <v>110</v>
      </c>
      <c r="L969" s="97">
        <v>110</v>
      </c>
      <c r="M969">
        <v>104.5</v>
      </c>
      <c r="N969">
        <v>53.7</v>
      </c>
      <c r="O969" s="30">
        <v>50.8</v>
      </c>
      <c r="P969" t="s">
        <v>439</v>
      </c>
      <c r="Q969">
        <v>2021</v>
      </c>
      <c r="R969" s="117">
        <v>200</v>
      </c>
      <c r="S969" s="118">
        <v>224304</v>
      </c>
      <c r="T969" s="118">
        <f t="shared" si="20"/>
        <v>224.304</v>
      </c>
    </row>
    <row r="970" spans="1:20" x14ac:dyDescent="0.3">
      <c r="A970">
        <v>181</v>
      </c>
      <c r="B970" t="s">
        <v>587</v>
      </c>
      <c r="C970">
        <v>834670</v>
      </c>
      <c r="D970" t="s">
        <v>581</v>
      </c>
      <c r="E970">
        <v>93</v>
      </c>
      <c r="F970" t="s">
        <v>33</v>
      </c>
      <c r="G970" t="s">
        <v>73</v>
      </c>
      <c r="H970" t="s">
        <v>483</v>
      </c>
      <c r="I970" t="s">
        <v>484</v>
      </c>
      <c r="J970" s="89">
        <v>2019</v>
      </c>
      <c r="K970" s="99">
        <v>99.51</v>
      </c>
      <c r="L970" s="97">
        <v>99.51</v>
      </c>
      <c r="M970">
        <v>0</v>
      </c>
      <c r="N970">
        <v>0</v>
      </c>
      <c r="O970" s="30">
        <v>0</v>
      </c>
      <c r="P970" t="s">
        <v>439</v>
      </c>
      <c r="Q970">
        <v>2021</v>
      </c>
      <c r="R970" s="117">
        <v>350</v>
      </c>
      <c r="S970" s="118">
        <v>763101</v>
      </c>
      <c r="T970" s="118">
        <f t="shared" si="20"/>
        <v>763.101</v>
      </c>
    </row>
    <row r="971" spans="1:20" x14ac:dyDescent="0.3">
      <c r="A971">
        <v>182</v>
      </c>
      <c r="B971" t="s">
        <v>757</v>
      </c>
      <c r="C971">
        <v>835430</v>
      </c>
      <c r="D971" t="s">
        <v>581</v>
      </c>
      <c r="E971">
        <v>93</v>
      </c>
      <c r="F971" t="s">
        <v>33</v>
      </c>
      <c r="G971" t="s">
        <v>59</v>
      </c>
      <c r="H971" t="s">
        <v>483</v>
      </c>
      <c r="I971" t="s">
        <v>484</v>
      </c>
      <c r="J971" s="89">
        <v>2020</v>
      </c>
      <c r="K971" s="99">
        <v>90.21</v>
      </c>
      <c r="L971" s="97">
        <v>90.21</v>
      </c>
      <c r="M971">
        <v>96.7</v>
      </c>
      <c r="N971">
        <v>59.55</v>
      </c>
      <c r="O971" s="30">
        <v>37.150000000000006</v>
      </c>
      <c r="P971" t="s">
        <v>439</v>
      </c>
      <c r="Q971">
        <v>2021</v>
      </c>
      <c r="R971" s="117">
        <v>100</v>
      </c>
      <c r="S971" s="118">
        <v>127933</v>
      </c>
      <c r="T971" s="118">
        <f t="shared" si="20"/>
        <v>127.93300000000001</v>
      </c>
    </row>
    <row r="972" spans="1:20" x14ac:dyDescent="0.3">
      <c r="A972">
        <v>183</v>
      </c>
      <c r="B972" t="s">
        <v>758</v>
      </c>
      <c r="C972">
        <v>835740</v>
      </c>
      <c r="D972" t="s">
        <v>581</v>
      </c>
      <c r="E972">
        <v>93</v>
      </c>
      <c r="F972" t="s">
        <v>33</v>
      </c>
      <c r="G972" t="s">
        <v>42</v>
      </c>
      <c r="H972" t="s">
        <v>483</v>
      </c>
      <c r="I972" t="s">
        <v>484</v>
      </c>
      <c r="J972" s="89">
        <v>2020</v>
      </c>
      <c r="K972" s="99">
        <v>545.02</v>
      </c>
      <c r="L972" s="97">
        <v>545.02</v>
      </c>
      <c r="M972">
        <v>0</v>
      </c>
      <c r="N972">
        <v>0</v>
      </c>
      <c r="O972" s="30">
        <v>0</v>
      </c>
      <c r="P972" t="s">
        <v>439</v>
      </c>
      <c r="Q972">
        <v>2021</v>
      </c>
      <c r="R972" s="117">
        <v>320</v>
      </c>
      <c r="S972" s="118">
        <v>1462510</v>
      </c>
      <c r="T972" s="118">
        <f t="shared" si="20"/>
        <v>1462.51</v>
      </c>
    </row>
    <row r="973" spans="1:20" x14ac:dyDescent="0.3">
      <c r="A973">
        <v>184</v>
      </c>
      <c r="B973" t="s">
        <v>759</v>
      </c>
      <c r="C973">
        <v>834320</v>
      </c>
      <c r="D973" t="s">
        <v>581</v>
      </c>
      <c r="E973">
        <v>93</v>
      </c>
      <c r="F973" t="s">
        <v>33</v>
      </c>
      <c r="G973" t="s">
        <v>55</v>
      </c>
      <c r="H973" t="s">
        <v>483</v>
      </c>
      <c r="I973" t="s">
        <v>484</v>
      </c>
      <c r="J973" s="89">
        <v>2020</v>
      </c>
      <c r="K973" s="99">
        <v>50.63</v>
      </c>
      <c r="L973" s="97">
        <v>50.63</v>
      </c>
      <c r="M973">
        <v>0</v>
      </c>
      <c r="N973">
        <v>0</v>
      </c>
      <c r="O973" s="30">
        <v>0</v>
      </c>
      <c r="P973" t="s">
        <v>439</v>
      </c>
      <c r="Q973">
        <v>2021</v>
      </c>
      <c r="R973" s="117">
        <v>100</v>
      </c>
      <c r="S973" s="118">
        <v>427955</v>
      </c>
      <c r="T973" s="118">
        <f t="shared" si="20"/>
        <v>427.95499999999998</v>
      </c>
    </row>
    <row r="974" spans="1:20" x14ac:dyDescent="0.3">
      <c r="A974">
        <v>185</v>
      </c>
      <c r="B974" t="s">
        <v>588</v>
      </c>
      <c r="C974">
        <v>833170</v>
      </c>
      <c r="D974" t="s">
        <v>581</v>
      </c>
      <c r="E974">
        <v>93</v>
      </c>
      <c r="F974" t="s">
        <v>33</v>
      </c>
      <c r="G974" t="s">
        <v>55</v>
      </c>
      <c r="H974" t="s">
        <v>483</v>
      </c>
      <c r="I974" t="s">
        <v>484</v>
      </c>
      <c r="J974" s="89">
        <v>2015</v>
      </c>
      <c r="K974" s="99">
        <v>40.200000000000003</v>
      </c>
      <c r="L974" s="97">
        <v>40.200000000000003</v>
      </c>
      <c r="M974">
        <v>0</v>
      </c>
      <c r="N974">
        <v>0</v>
      </c>
      <c r="O974" s="30">
        <v>0</v>
      </c>
      <c r="P974" t="s">
        <v>439</v>
      </c>
      <c r="Q974">
        <v>2021</v>
      </c>
      <c r="R974" s="117">
        <v>110</v>
      </c>
      <c r="S974" s="118">
        <v>83986</v>
      </c>
      <c r="T974" s="118">
        <f t="shared" si="20"/>
        <v>83.986000000000004</v>
      </c>
    </row>
    <row r="975" spans="1:20" x14ac:dyDescent="0.3">
      <c r="A975">
        <v>186</v>
      </c>
      <c r="B975" t="s">
        <v>589</v>
      </c>
      <c r="C975">
        <v>830090</v>
      </c>
      <c r="D975" t="s">
        <v>581</v>
      </c>
      <c r="E975">
        <v>93</v>
      </c>
      <c r="F975" t="s">
        <v>33</v>
      </c>
      <c r="G975" t="s">
        <v>42</v>
      </c>
      <c r="H975" t="s">
        <v>483</v>
      </c>
      <c r="I975" t="s">
        <v>484</v>
      </c>
      <c r="J975" s="89">
        <v>2019</v>
      </c>
      <c r="K975" s="99">
        <v>11</v>
      </c>
      <c r="L975" s="97">
        <v>11</v>
      </c>
      <c r="M975">
        <v>8364</v>
      </c>
      <c r="N975">
        <v>8364</v>
      </c>
      <c r="O975" s="30">
        <v>0</v>
      </c>
      <c r="P975" t="s">
        <v>439</v>
      </c>
      <c r="Q975">
        <v>2021</v>
      </c>
      <c r="R975" s="117">
        <v>550</v>
      </c>
      <c r="S975" s="118">
        <v>589144</v>
      </c>
      <c r="T975" s="118">
        <f t="shared" si="20"/>
        <v>589.14400000000001</v>
      </c>
    </row>
    <row r="976" spans="1:20" x14ac:dyDescent="0.3">
      <c r="A976">
        <v>187</v>
      </c>
      <c r="B976" t="s">
        <v>589</v>
      </c>
      <c r="C976">
        <v>830090</v>
      </c>
      <c r="D976" t="s">
        <v>581</v>
      </c>
      <c r="E976">
        <v>93</v>
      </c>
      <c r="F976" t="s">
        <v>33</v>
      </c>
      <c r="G976" t="s">
        <v>42</v>
      </c>
      <c r="H976" t="s">
        <v>483</v>
      </c>
      <c r="I976" t="s">
        <v>484</v>
      </c>
      <c r="J976" s="89">
        <v>2019</v>
      </c>
      <c r="K976" s="99">
        <v>2</v>
      </c>
      <c r="L976" s="97">
        <v>2</v>
      </c>
      <c r="M976">
        <v>2120</v>
      </c>
      <c r="N976">
        <v>2120</v>
      </c>
      <c r="O976" s="30">
        <v>0</v>
      </c>
      <c r="P976" t="s">
        <v>439</v>
      </c>
      <c r="Q976">
        <v>2021</v>
      </c>
      <c r="R976" s="117">
        <v>0</v>
      </c>
      <c r="S976" s="118">
        <v>0</v>
      </c>
      <c r="T976" s="118">
        <f t="shared" si="20"/>
        <v>0</v>
      </c>
    </row>
    <row r="977" spans="1:20" x14ac:dyDescent="0.3">
      <c r="A977">
        <v>188</v>
      </c>
      <c r="B977" t="s">
        <v>760</v>
      </c>
      <c r="C977">
        <v>838370</v>
      </c>
      <c r="D977" t="s">
        <v>581</v>
      </c>
      <c r="E977">
        <v>93</v>
      </c>
      <c r="F977" t="s">
        <v>33</v>
      </c>
      <c r="G977" t="s">
        <v>42</v>
      </c>
      <c r="H977" t="s">
        <v>483</v>
      </c>
      <c r="I977" t="s">
        <v>484</v>
      </c>
      <c r="J977" s="89">
        <v>2020</v>
      </c>
      <c r="K977" s="99">
        <v>13</v>
      </c>
      <c r="L977" s="97">
        <v>13</v>
      </c>
      <c r="M977">
        <v>19.78</v>
      </c>
      <c r="N977">
        <v>7.9</v>
      </c>
      <c r="O977" s="30">
        <v>11.88</v>
      </c>
      <c r="P977" t="s">
        <v>439</v>
      </c>
      <c r="Q977">
        <v>2021</v>
      </c>
      <c r="R977" s="117">
        <v>30</v>
      </c>
      <c r="S977" s="118">
        <v>29597</v>
      </c>
      <c r="T977" s="118">
        <f t="shared" si="20"/>
        <v>29.597000000000001</v>
      </c>
    </row>
    <row r="978" spans="1:20" x14ac:dyDescent="0.3">
      <c r="A978">
        <v>189</v>
      </c>
      <c r="B978" t="s">
        <v>761</v>
      </c>
      <c r="C978">
        <v>838190</v>
      </c>
      <c r="D978" t="s">
        <v>581</v>
      </c>
      <c r="E978">
        <v>93</v>
      </c>
      <c r="F978" t="s">
        <v>33</v>
      </c>
      <c r="G978" t="s">
        <v>42</v>
      </c>
      <c r="H978" t="s">
        <v>483</v>
      </c>
      <c r="I978" t="s">
        <v>484</v>
      </c>
      <c r="J978" s="89">
        <v>2020</v>
      </c>
      <c r="K978" s="99">
        <v>60.68</v>
      </c>
      <c r="L978" s="97">
        <v>60.68</v>
      </c>
      <c r="M978">
        <v>2</v>
      </c>
      <c r="N978">
        <v>1</v>
      </c>
      <c r="O978" s="30">
        <v>1</v>
      </c>
      <c r="P978" t="s">
        <v>439</v>
      </c>
      <c r="Q978">
        <v>2021</v>
      </c>
      <c r="R978" s="117">
        <v>225</v>
      </c>
      <c r="S978" s="118">
        <v>388355</v>
      </c>
      <c r="T978" s="118">
        <f t="shared" si="20"/>
        <v>388.35500000000002</v>
      </c>
    </row>
    <row r="979" spans="1:20" x14ac:dyDescent="0.3">
      <c r="A979">
        <v>192</v>
      </c>
      <c r="B979" t="s">
        <v>591</v>
      </c>
      <c r="C979">
        <v>895551</v>
      </c>
      <c r="D979" t="s">
        <v>592</v>
      </c>
      <c r="E979">
        <v>64</v>
      </c>
      <c r="F979" t="s">
        <v>33</v>
      </c>
      <c r="G979" t="s">
        <v>55</v>
      </c>
      <c r="H979" t="s">
        <v>483</v>
      </c>
      <c r="I979" t="s">
        <v>484</v>
      </c>
      <c r="J979" s="89">
        <v>2016</v>
      </c>
      <c r="K979" s="102">
        <v>107.2</v>
      </c>
      <c r="L979" s="103">
        <v>107.2</v>
      </c>
      <c r="M979">
        <v>0</v>
      </c>
      <c r="N979">
        <v>0</v>
      </c>
      <c r="O979" s="30">
        <v>0</v>
      </c>
      <c r="P979" t="s">
        <v>439</v>
      </c>
      <c r="Q979">
        <v>2021</v>
      </c>
      <c r="R979" s="117">
        <v>0</v>
      </c>
      <c r="S979" s="118">
        <v>0</v>
      </c>
      <c r="T979" s="118">
        <f t="shared" si="20"/>
        <v>0</v>
      </c>
    </row>
    <row r="980" spans="1:20" x14ac:dyDescent="0.3">
      <c r="A980">
        <v>193</v>
      </c>
      <c r="B980" t="s">
        <v>593</v>
      </c>
      <c r="C980">
        <v>999999</v>
      </c>
      <c r="D980" t="s">
        <v>592</v>
      </c>
      <c r="E980">
        <v>64</v>
      </c>
      <c r="F980" t="s">
        <v>33</v>
      </c>
      <c r="G980" t="s">
        <v>35</v>
      </c>
      <c r="H980" t="s">
        <v>483</v>
      </c>
      <c r="I980" t="s">
        <v>484</v>
      </c>
      <c r="J980" s="89">
        <v>2016</v>
      </c>
      <c r="K980" s="102">
        <v>69.989999999999995</v>
      </c>
      <c r="L980" s="103">
        <v>66.989999999999995</v>
      </c>
      <c r="M980">
        <v>66.2</v>
      </c>
      <c r="N980">
        <v>66.2</v>
      </c>
      <c r="O980" s="30">
        <v>0</v>
      </c>
      <c r="P980" t="s">
        <v>439</v>
      </c>
      <c r="Q980">
        <v>2021</v>
      </c>
      <c r="R980" s="117">
        <v>0</v>
      </c>
      <c r="S980" s="118">
        <v>0</v>
      </c>
      <c r="T980" s="118">
        <f t="shared" si="20"/>
        <v>0</v>
      </c>
    </row>
    <row r="981" spans="1:20" x14ac:dyDescent="0.3">
      <c r="A981">
        <v>194</v>
      </c>
      <c r="B981" t="s">
        <v>762</v>
      </c>
      <c r="C981">
        <v>696937</v>
      </c>
      <c r="D981" t="s">
        <v>592</v>
      </c>
      <c r="E981">
        <v>64</v>
      </c>
      <c r="F981" t="s">
        <v>33</v>
      </c>
      <c r="G981" t="s">
        <v>66</v>
      </c>
      <c r="H981" t="s">
        <v>483</v>
      </c>
      <c r="I981" t="s">
        <v>484</v>
      </c>
      <c r="J981" s="89">
        <v>2020</v>
      </c>
      <c r="K981" s="102">
        <v>52</v>
      </c>
      <c r="L981" s="103">
        <v>52</v>
      </c>
      <c r="M981">
        <v>88.3</v>
      </c>
      <c r="N981">
        <v>88.3</v>
      </c>
      <c r="O981" s="30">
        <v>0</v>
      </c>
      <c r="P981" t="s">
        <v>439</v>
      </c>
      <c r="Q981">
        <v>2021</v>
      </c>
      <c r="R981" s="117">
        <v>0</v>
      </c>
      <c r="S981" s="118">
        <v>0</v>
      </c>
      <c r="T981" s="118">
        <f t="shared" si="20"/>
        <v>0</v>
      </c>
    </row>
    <row r="982" spans="1:20" x14ac:dyDescent="0.3">
      <c r="A982">
        <v>195</v>
      </c>
      <c r="B982" t="s">
        <v>594</v>
      </c>
      <c r="C982">
        <v>857730</v>
      </c>
      <c r="D982" t="s">
        <v>592</v>
      </c>
      <c r="E982">
        <v>64</v>
      </c>
      <c r="F982" t="s">
        <v>33</v>
      </c>
      <c r="G982" t="s">
        <v>59</v>
      </c>
      <c r="H982" t="s">
        <v>483</v>
      </c>
      <c r="I982" t="s">
        <v>484</v>
      </c>
      <c r="J982" s="89">
        <v>2008</v>
      </c>
      <c r="K982" s="102">
        <v>102.6</v>
      </c>
      <c r="L982" s="103">
        <v>102.6</v>
      </c>
      <c r="M982">
        <v>0</v>
      </c>
      <c r="N982">
        <v>0</v>
      </c>
      <c r="O982" s="30">
        <v>0</v>
      </c>
      <c r="P982" t="s">
        <v>439</v>
      </c>
      <c r="Q982">
        <v>2021</v>
      </c>
      <c r="R982" s="117">
        <v>150</v>
      </c>
      <c r="S982" s="118">
        <v>207524</v>
      </c>
      <c r="T982" s="118">
        <f t="shared" si="20"/>
        <v>207.524</v>
      </c>
    </row>
    <row r="983" spans="1:20" x14ac:dyDescent="0.3">
      <c r="A983">
        <v>196</v>
      </c>
      <c r="B983" t="s">
        <v>595</v>
      </c>
      <c r="C983">
        <v>857396</v>
      </c>
      <c r="D983" t="s">
        <v>592</v>
      </c>
      <c r="E983">
        <v>64</v>
      </c>
      <c r="F983" t="s">
        <v>33</v>
      </c>
      <c r="G983" t="s">
        <v>79</v>
      </c>
      <c r="H983" t="s">
        <v>483</v>
      </c>
      <c r="I983" t="s">
        <v>484</v>
      </c>
      <c r="J983" s="89">
        <v>2017</v>
      </c>
      <c r="K983" s="102">
        <v>76.319999999999993</v>
      </c>
      <c r="L983" s="103">
        <v>76.319999999999993</v>
      </c>
      <c r="M983">
        <v>79.58</v>
      </c>
      <c r="N983">
        <v>79.58</v>
      </c>
      <c r="O983" s="30">
        <v>0</v>
      </c>
      <c r="P983" t="s">
        <v>439</v>
      </c>
      <c r="Q983">
        <v>2021</v>
      </c>
      <c r="R983" s="117">
        <v>150</v>
      </c>
      <c r="S983" s="118">
        <v>33372</v>
      </c>
      <c r="T983" s="118">
        <f t="shared" si="20"/>
        <v>33.372</v>
      </c>
    </row>
    <row r="984" spans="1:20" x14ac:dyDescent="0.3">
      <c r="A984">
        <v>199</v>
      </c>
      <c r="B984" t="s">
        <v>597</v>
      </c>
      <c r="C984">
        <v>948680</v>
      </c>
      <c r="D984" t="s">
        <v>598</v>
      </c>
      <c r="F984" t="s">
        <v>92</v>
      </c>
      <c r="G984" t="s">
        <v>35</v>
      </c>
      <c r="H984" t="s">
        <v>483</v>
      </c>
      <c r="I984" t="s">
        <v>484</v>
      </c>
      <c r="J984" s="89">
        <v>2019</v>
      </c>
      <c r="K984" s="102">
        <v>211</v>
      </c>
      <c r="L984" s="103">
        <v>211</v>
      </c>
      <c r="M984">
        <v>335.75</v>
      </c>
      <c r="N984">
        <v>312.05</v>
      </c>
      <c r="O984" s="30">
        <v>23.699999999999989</v>
      </c>
      <c r="P984" t="s">
        <v>439</v>
      </c>
      <c r="Q984">
        <v>2021</v>
      </c>
      <c r="R984" s="117">
        <v>200</v>
      </c>
      <c r="S984" s="118">
        <v>438633</v>
      </c>
      <c r="T984" s="118">
        <f t="shared" si="20"/>
        <v>438.63299999999998</v>
      </c>
    </row>
    <row r="985" spans="1:20" x14ac:dyDescent="0.3">
      <c r="A985">
        <v>200</v>
      </c>
      <c r="B985" t="s">
        <v>764</v>
      </c>
      <c r="C985">
        <v>949300</v>
      </c>
      <c r="D985" t="s">
        <v>331</v>
      </c>
      <c r="E985">
        <v>98</v>
      </c>
      <c r="F985" t="s">
        <v>92</v>
      </c>
      <c r="G985" t="s">
        <v>42</v>
      </c>
      <c r="H985" t="s">
        <v>483</v>
      </c>
      <c r="I985" t="s">
        <v>484</v>
      </c>
      <c r="J985" s="89">
        <v>2021</v>
      </c>
      <c r="K985" s="102">
        <v>254</v>
      </c>
      <c r="L985" s="103">
        <v>254</v>
      </c>
      <c r="M985">
        <v>47.523000000000003</v>
      </c>
      <c r="N985">
        <v>19.52</v>
      </c>
      <c r="O985" s="30">
        <v>28.003000000000004</v>
      </c>
      <c r="P985" t="s">
        <v>439</v>
      </c>
      <c r="Q985">
        <v>2021</v>
      </c>
      <c r="R985" s="117">
        <v>0</v>
      </c>
      <c r="S985" s="118">
        <v>0</v>
      </c>
      <c r="T985" s="118">
        <f t="shared" si="20"/>
        <v>0</v>
      </c>
    </row>
    <row r="986" spans="1:20" x14ac:dyDescent="0.3">
      <c r="A986">
        <v>201</v>
      </c>
      <c r="B986" t="s">
        <v>599</v>
      </c>
      <c r="C986">
        <v>949300</v>
      </c>
      <c r="D986" t="s">
        <v>331</v>
      </c>
      <c r="E986">
        <v>98</v>
      </c>
      <c r="F986" t="s">
        <v>92</v>
      </c>
      <c r="G986" t="s">
        <v>446</v>
      </c>
      <c r="H986" t="s">
        <v>483</v>
      </c>
      <c r="I986" t="s">
        <v>484</v>
      </c>
      <c r="J986" s="89">
        <v>2018</v>
      </c>
      <c r="K986" s="102">
        <v>128</v>
      </c>
      <c r="L986" s="103">
        <v>128</v>
      </c>
      <c r="M986">
        <v>0</v>
      </c>
      <c r="N986">
        <v>0</v>
      </c>
      <c r="O986" s="30">
        <v>0</v>
      </c>
      <c r="P986" t="s">
        <v>439</v>
      </c>
      <c r="Q986">
        <v>2021</v>
      </c>
      <c r="R986" s="117">
        <v>565</v>
      </c>
      <c r="S986" s="118">
        <v>1071384</v>
      </c>
      <c r="T986" s="118">
        <f t="shared" si="20"/>
        <v>1071.384</v>
      </c>
    </row>
    <row r="987" spans="1:20" x14ac:dyDescent="0.3">
      <c r="A987">
        <v>203</v>
      </c>
      <c r="B987" t="s">
        <v>600</v>
      </c>
      <c r="C987">
        <v>970785</v>
      </c>
      <c r="D987" t="s">
        <v>601</v>
      </c>
      <c r="F987" t="s">
        <v>92</v>
      </c>
      <c r="G987" t="s">
        <v>35</v>
      </c>
      <c r="H987" t="s">
        <v>483</v>
      </c>
      <c r="I987" t="s">
        <v>484</v>
      </c>
      <c r="J987" s="89">
        <v>2019</v>
      </c>
      <c r="K987" s="99">
        <v>67</v>
      </c>
      <c r="L987" s="97">
        <v>67</v>
      </c>
      <c r="M987">
        <v>0</v>
      </c>
      <c r="N987">
        <v>0</v>
      </c>
      <c r="O987" s="30">
        <v>0</v>
      </c>
      <c r="P987" t="s">
        <v>439</v>
      </c>
      <c r="Q987">
        <v>2021</v>
      </c>
      <c r="R987" s="117">
        <v>20</v>
      </c>
      <c r="S987" s="118">
        <v>115267</v>
      </c>
      <c r="T987" s="118">
        <f t="shared" si="20"/>
        <v>115.267</v>
      </c>
    </row>
    <row r="988" spans="1:20" x14ac:dyDescent="0.3">
      <c r="A988">
        <v>204</v>
      </c>
      <c r="B988" t="s">
        <v>602</v>
      </c>
      <c r="C988">
        <v>970579</v>
      </c>
      <c r="D988" t="s">
        <v>601</v>
      </c>
      <c r="F988" t="s">
        <v>92</v>
      </c>
      <c r="G988" t="s">
        <v>35</v>
      </c>
      <c r="H988" t="s">
        <v>483</v>
      </c>
      <c r="I988" t="s">
        <v>484</v>
      </c>
      <c r="J988" s="89">
        <v>2013</v>
      </c>
      <c r="K988" s="99">
        <v>67</v>
      </c>
      <c r="L988" s="97">
        <v>67</v>
      </c>
      <c r="M988">
        <v>0</v>
      </c>
      <c r="N988">
        <v>0</v>
      </c>
      <c r="O988" s="30">
        <v>0</v>
      </c>
      <c r="P988" t="s">
        <v>439</v>
      </c>
      <c r="Q988">
        <v>2021</v>
      </c>
      <c r="R988" s="117">
        <v>0</v>
      </c>
      <c r="S988" s="118">
        <v>0</v>
      </c>
      <c r="T988" s="118">
        <f t="shared" si="20"/>
        <v>0</v>
      </c>
    </row>
    <row r="989" spans="1:20" x14ac:dyDescent="0.3">
      <c r="A989">
        <v>207</v>
      </c>
      <c r="B989" t="s">
        <v>604</v>
      </c>
      <c r="C989">
        <v>894500</v>
      </c>
      <c r="D989" t="s">
        <v>605</v>
      </c>
      <c r="E989">
        <v>94</v>
      </c>
      <c r="F989" t="s">
        <v>92</v>
      </c>
      <c r="G989" t="s">
        <v>35</v>
      </c>
      <c r="H989" t="s">
        <v>483</v>
      </c>
      <c r="I989" t="s">
        <v>484</v>
      </c>
      <c r="J989" s="89">
        <v>2004</v>
      </c>
      <c r="K989" s="102">
        <v>22.5</v>
      </c>
      <c r="L989" s="103">
        <v>22.5</v>
      </c>
      <c r="M989">
        <v>35</v>
      </c>
      <c r="N989">
        <v>32.549999999999997</v>
      </c>
      <c r="O989" s="30">
        <v>2.4500000000000028</v>
      </c>
      <c r="P989" t="s">
        <v>439</v>
      </c>
      <c r="Q989">
        <v>2021</v>
      </c>
      <c r="R989" s="117">
        <v>100</v>
      </c>
      <c r="S989" s="118">
        <v>195429</v>
      </c>
      <c r="T989" s="118">
        <f t="shared" si="20"/>
        <v>195.429</v>
      </c>
    </row>
    <row r="990" spans="1:20" x14ac:dyDescent="0.3">
      <c r="A990">
        <v>209</v>
      </c>
      <c r="B990" t="s">
        <v>607</v>
      </c>
      <c r="C990">
        <v>894650</v>
      </c>
      <c r="D990" t="s">
        <v>605</v>
      </c>
      <c r="E990">
        <v>94</v>
      </c>
      <c r="F990" t="s">
        <v>92</v>
      </c>
      <c r="G990" t="s">
        <v>35</v>
      </c>
      <c r="H990" t="s">
        <v>483</v>
      </c>
      <c r="I990" t="s">
        <v>484</v>
      </c>
      <c r="J990" s="89">
        <v>2019</v>
      </c>
      <c r="K990" s="102">
        <v>26.25</v>
      </c>
      <c r="L990" s="103">
        <v>26.25</v>
      </c>
      <c r="M990">
        <v>46.3</v>
      </c>
      <c r="N990">
        <v>43.05</v>
      </c>
      <c r="O990" s="30">
        <v>3.25</v>
      </c>
      <c r="P990" t="s">
        <v>439</v>
      </c>
      <c r="Q990">
        <v>2021</v>
      </c>
      <c r="R990" s="117">
        <v>150</v>
      </c>
      <c r="S990" s="118">
        <v>305710</v>
      </c>
      <c r="T990" s="118">
        <f t="shared" si="20"/>
        <v>305.70999999999998</v>
      </c>
    </row>
    <row r="991" spans="1:20" x14ac:dyDescent="0.3">
      <c r="A991">
        <v>210</v>
      </c>
      <c r="B991" t="s">
        <v>767</v>
      </c>
      <c r="C991">
        <v>894070</v>
      </c>
      <c r="D991" t="s">
        <v>605</v>
      </c>
      <c r="E991">
        <v>94</v>
      </c>
      <c r="F991" t="s">
        <v>92</v>
      </c>
      <c r="G991" t="s">
        <v>42</v>
      </c>
      <c r="H991" t="s">
        <v>483</v>
      </c>
      <c r="I991" t="s">
        <v>484</v>
      </c>
      <c r="J991" s="89">
        <v>2020</v>
      </c>
      <c r="K991" s="102">
        <v>97.9</v>
      </c>
      <c r="L991" s="103">
        <v>97.9</v>
      </c>
      <c r="M991">
        <v>120.2</v>
      </c>
      <c r="N991">
        <v>108.18</v>
      </c>
      <c r="O991" s="30">
        <v>12.019999999999996</v>
      </c>
      <c r="P991" t="s">
        <v>439</v>
      </c>
      <c r="Q991">
        <v>2021</v>
      </c>
      <c r="R991" s="117">
        <v>83</v>
      </c>
      <c r="S991" s="118">
        <v>454083</v>
      </c>
      <c r="T991" s="118">
        <f t="shared" si="20"/>
        <v>454.08300000000003</v>
      </c>
    </row>
    <row r="992" spans="1:20" x14ac:dyDescent="0.3">
      <c r="A992">
        <v>219</v>
      </c>
      <c r="B992" t="s">
        <v>613</v>
      </c>
      <c r="C992">
        <v>899100</v>
      </c>
      <c r="D992" t="s">
        <v>605</v>
      </c>
      <c r="E992">
        <v>94</v>
      </c>
      <c r="F992" t="s">
        <v>92</v>
      </c>
      <c r="G992" t="s">
        <v>42</v>
      </c>
      <c r="H992" t="s">
        <v>483</v>
      </c>
      <c r="I992" t="s">
        <v>484</v>
      </c>
      <c r="J992" s="89">
        <v>1982</v>
      </c>
      <c r="K992" s="102">
        <v>21</v>
      </c>
      <c r="L992" s="103">
        <v>21</v>
      </c>
      <c r="M992">
        <v>36.6</v>
      </c>
      <c r="N992">
        <v>34.6</v>
      </c>
      <c r="O992" s="30">
        <v>2</v>
      </c>
      <c r="P992" t="s">
        <v>439</v>
      </c>
      <c r="Q992">
        <v>2021</v>
      </c>
      <c r="R992" s="117">
        <v>80</v>
      </c>
      <c r="S992" s="118">
        <v>53737</v>
      </c>
      <c r="T992" s="118">
        <f t="shared" si="20"/>
        <v>53.737000000000002</v>
      </c>
    </row>
    <row r="993" spans="1:20" x14ac:dyDescent="0.3">
      <c r="A993">
        <v>220</v>
      </c>
      <c r="B993" t="s">
        <v>614</v>
      </c>
      <c r="C993">
        <v>883150</v>
      </c>
      <c r="D993" t="s">
        <v>605</v>
      </c>
      <c r="E993">
        <v>94</v>
      </c>
      <c r="F993" t="s">
        <v>92</v>
      </c>
      <c r="G993" t="s">
        <v>42</v>
      </c>
      <c r="H993" t="s">
        <v>483</v>
      </c>
      <c r="I993" t="s">
        <v>484</v>
      </c>
      <c r="J993" s="89">
        <v>1977</v>
      </c>
      <c r="K993" s="102">
        <v>3.6</v>
      </c>
      <c r="L993" s="103">
        <v>3.6</v>
      </c>
      <c r="M993">
        <v>5.6</v>
      </c>
      <c r="N993">
        <v>5.0999999999999996</v>
      </c>
      <c r="O993" s="30">
        <v>0.5</v>
      </c>
      <c r="P993" t="s">
        <v>439</v>
      </c>
      <c r="Q993">
        <v>2021</v>
      </c>
      <c r="R993" s="117">
        <v>200</v>
      </c>
      <c r="S993" s="118">
        <v>132699</v>
      </c>
      <c r="T993" s="118">
        <f t="shared" si="20"/>
        <v>132.69900000000001</v>
      </c>
    </row>
    <row r="994" spans="1:20" x14ac:dyDescent="0.3">
      <c r="A994">
        <v>224</v>
      </c>
      <c r="B994" t="s">
        <v>617</v>
      </c>
      <c r="C994">
        <v>907010</v>
      </c>
      <c r="D994" t="s">
        <v>605</v>
      </c>
      <c r="E994">
        <v>94</v>
      </c>
      <c r="F994" t="s">
        <v>92</v>
      </c>
      <c r="G994" t="s">
        <v>35</v>
      </c>
      <c r="H994" t="s">
        <v>483</v>
      </c>
      <c r="I994" t="s">
        <v>484</v>
      </c>
      <c r="J994" s="89">
        <v>2014</v>
      </c>
      <c r="K994" s="102">
        <v>20.8</v>
      </c>
      <c r="L994" s="103">
        <v>20.8</v>
      </c>
      <c r="M994">
        <v>4.21</v>
      </c>
      <c r="N994">
        <v>3</v>
      </c>
      <c r="O994" s="30">
        <v>1.21</v>
      </c>
      <c r="P994" t="s">
        <v>439</v>
      </c>
      <c r="Q994">
        <v>2021</v>
      </c>
      <c r="R994" s="117">
        <v>27</v>
      </c>
      <c r="S994" s="118">
        <v>175305</v>
      </c>
      <c r="T994" s="118">
        <f t="shared" si="20"/>
        <v>175.30500000000001</v>
      </c>
    </row>
    <row r="995" spans="1:20" x14ac:dyDescent="0.3">
      <c r="A995">
        <v>228</v>
      </c>
      <c r="B995" t="s">
        <v>770</v>
      </c>
      <c r="C995">
        <v>765200</v>
      </c>
      <c r="D995" t="s">
        <v>153</v>
      </c>
      <c r="E995">
        <v>95</v>
      </c>
      <c r="F995" t="s">
        <v>89</v>
      </c>
      <c r="G995" t="s">
        <v>42</v>
      </c>
      <c r="H995" t="s">
        <v>483</v>
      </c>
      <c r="I995" t="s">
        <v>484</v>
      </c>
      <c r="J995" s="89">
        <v>2020</v>
      </c>
      <c r="K995" s="102">
        <v>98</v>
      </c>
      <c r="L995" s="103">
        <v>98</v>
      </c>
      <c r="M995">
        <v>0</v>
      </c>
      <c r="N995">
        <v>0</v>
      </c>
      <c r="O995" s="30">
        <v>0</v>
      </c>
      <c r="P995" t="s">
        <v>439</v>
      </c>
      <c r="Q995">
        <v>2021</v>
      </c>
      <c r="R995" s="117">
        <v>7000</v>
      </c>
      <c r="S995" s="118">
        <v>16663950</v>
      </c>
      <c r="T995" s="118">
        <f t="shared" si="20"/>
        <v>16663.95</v>
      </c>
    </row>
    <row r="996" spans="1:20" x14ac:dyDescent="0.3">
      <c r="A996">
        <v>231</v>
      </c>
      <c r="B996" t="s">
        <v>622</v>
      </c>
      <c r="C996">
        <v>773300</v>
      </c>
      <c r="D996" t="s">
        <v>153</v>
      </c>
      <c r="E996">
        <v>95</v>
      </c>
      <c r="F996" t="s">
        <v>89</v>
      </c>
      <c r="G996" t="s">
        <v>59</v>
      </c>
      <c r="H996" t="s">
        <v>483</v>
      </c>
      <c r="I996" t="s">
        <v>484</v>
      </c>
      <c r="J996" s="89">
        <v>1994</v>
      </c>
      <c r="K996" s="102">
        <v>506</v>
      </c>
      <c r="L996" s="103">
        <v>506</v>
      </c>
      <c r="M996">
        <v>0</v>
      </c>
      <c r="N996">
        <v>0</v>
      </c>
      <c r="O996" s="30">
        <v>0</v>
      </c>
      <c r="P996" t="s">
        <v>439</v>
      </c>
      <c r="Q996">
        <v>2021</v>
      </c>
      <c r="R996" s="117">
        <v>1000</v>
      </c>
      <c r="S996" s="118">
        <v>2575640</v>
      </c>
      <c r="T996" s="118">
        <f t="shared" ref="T996:T1059" si="21">+S996/1000</f>
        <v>2575.64</v>
      </c>
    </row>
    <row r="997" spans="1:20" x14ac:dyDescent="0.3">
      <c r="A997">
        <v>240</v>
      </c>
      <c r="B997" t="s">
        <v>772</v>
      </c>
      <c r="C997">
        <v>770230</v>
      </c>
      <c r="D997" t="s">
        <v>153</v>
      </c>
      <c r="E997">
        <v>95</v>
      </c>
      <c r="F997" t="s">
        <v>89</v>
      </c>
      <c r="G997" t="s">
        <v>35</v>
      </c>
      <c r="H997" t="s">
        <v>483</v>
      </c>
      <c r="I997" t="s">
        <v>484</v>
      </c>
      <c r="J997" s="89">
        <v>2020</v>
      </c>
      <c r="K997" s="102">
        <v>67</v>
      </c>
      <c r="L997" s="103">
        <v>67</v>
      </c>
      <c r="M997">
        <v>0</v>
      </c>
      <c r="N997">
        <v>0</v>
      </c>
      <c r="O997" s="30">
        <v>0</v>
      </c>
      <c r="P997" t="s">
        <v>439</v>
      </c>
      <c r="Q997">
        <v>2021</v>
      </c>
      <c r="R997" s="117">
        <v>17</v>
      </c>
      <c r="S997" s="118">
        <v>227547</v>
      </c>
      <c r="T997" s="118">
        <f t="shared" si="21"/>
        <v>227.547</v>
      </c>
    </row>
    <row r="998" spans="1:20" x14ac:dyDescent="0.3">
      <c r="A998">
        <v>244</v>
      </c>
      <c r="B998" t="s">
        <v>628</v>
      </c>
      <c r="C998">
        <v>920350</v>
      </c>
      <c r="D998" t="s">
        <v>627</v>
      </c>
      <c r="F998" t="s">
        <v>92</v>
      </c>
      <c r="G998" t="s">
        <v>35</v>
      </c>
      <c r="H998" t="s">
        <v>483</v>
      </c>
      <c r="I998" t="s">
        <v>484</v>
      </c>
      <c r="J998" s="89">
        <v>2019</v>
      </c>
      <c r="K998" s="102">
        <v>16.8</v>
      </c>
      <c r="L998" s="103">
        <v>16.8</v>
      </c>
      <c r="M998">
        <v>0</v>
      </c>
      <c r="N998">
        <v>0</v>
      </c>
      <c r="O998" s="30">
        <v>0</v>
      </c>
      <c r="P998" t="s">
        <v>439</v>
      </c>
      <c r="Q998">
        <v>2021</v>
      </c>
      <c r="R998" s="117">
        <v>62</v>
      </c>
      <c r="S998" s="118">
        <v>296811</v>
      </c>
      <c r="T998" s="118">
        <f t="shared" si="21"/>
        <v>296.81099999999998</v>
      </c>
    </row>
    <row r="999" spans="1:20" x14ac:dyDescent="0.3">
      <c r="A999">
        <v>245</v>
      </c>
      <c r="B999" t="s">
        <v>774</v>
      </c>
      <c r="C999">
        <v>919040</v>
      </c>
      <c r="D999" t="s">
        <v>627</v>
      </c>
      <c r="F999" t="s">
        <v>92</v>
      </c>
      <c r="G999" t="s">
        <v>59</v>
      </c>
      <c r="H999" t="s">
        <v>483</v>
      </c>
      <c r="I999" t="s">
        <v>484</v>
      </c>
      <c r="J999" s="89">
        <v>2020</v>
      </c>
      <c r="K999" s="102">
        <v>5.5</v>
      </c>
      <c r="L999" s="103">
        <v>5.5</v>
      </c>
      <c r="M999">
        <v>0</v>
      </c>
      <c r="N999">
        <v>0</v>
      </c>
      <c r="O999" s="30">
        <v>0</v>
      </c>
      <c r="P999" t="s">
        <v>439</v>
      </c>
      <c r="Q999">
        <v>2021</v>
      </c>
      <c r="R999" s="117">
        <v>0</v>
      </c>
      <c r="S999" s="118">
        <v>0</v>
      </c>
      <c r="T999" s="118">
        <f t="shared" si="21"/>
        <v>0</v>
      </c>
    </row>
    <row r="1000" spans="1:20" x14ac:dyDescent="0.3">
      <c r="A1000">
        <v>247</v>
      </c>
      <c r="B1000" t="s">
        <v>775</v>
      </c>
      <c r="C1000">
        <v>784220</v>
      </c>
      <c r="D1000" t="s">
        <v>88</v>
      </c>
      <c r="E1000">
        <v>97</v>
      </c>
      <c r="F1000" t="s">
        <v>89</v>
      </c>
      <c r="G1000" t="s">
        <v>42</v>
      </c>
      <c r="H1000" t="s">
        <v>483</v>
      </c>
      <c r="I1000" t="s">
        <v>484</v>
      </c>
      <c r="J1000" s="89">
        <v>2021</v>
      </c>
      <c r="K1000" s="99">
        <v>12</v>
      </c>
      <c r="L1000" s="97">
        <v>12</v>
      </c>
      <c r="M1000">
        <v>31.26</v>
      </c>
      <c r="N1000">
        <v>14.84</v>
      </c>
      <c r="O1000" s="30">
        <v>16.420000000000002</v>
      </c>
      <c r="P1000" t="s">
        <v>439</v>
      </c>
      <c r="Q1000">
        <v>2021</v>
      </c>
      <c r="R1000" s="117">
        <v>15</v>
      </c>
      <c r="S1000" s="118">
        <v>12020</v>
      </c>
      <c r="T1000" s="118">
        <f t="shared" si="21"/>
        <v>12.02</v>
      </c>
    </row>
    <row r="1001" spans="1:20" x14ac:dyDescent="0.3">
      <c r="A1001">
        <v>248</v>
      </c>
      <c r="B1001" t="s">
        <v>630</v>
      </c>
      <c r="C1001">
        <v>784201</v>
      </c>
      <c r="D1001" t="s">
        <v>88</v>
      </c>
      <c r="E1001">
        <v>97</v>
      </c>
      <c r="F1001" t="s">
        <v>89</v>
      </c>
      <c r="G1001" t="s">
        <v>42</v>
      </c>
      <c r="H1001" t="s">
        <v>483</v>
      </c>
      <c r="I1001" t="s">
        <v>484</v>
      </c>
      <c r="J1001" s="89">
        <v>1998</v>
      </c>
      <c r="K1001" s="99">
        <v>24</v>
      </c>
      <c r="L1001" s="97">
        <v>24</v>
      </c>
      <c r="M1001">
        <v>41.76</v>
      </c>
      <c r="N1001">
        <v>31.48</v>
      </c>
      <c r="O1001" s="30">
        <v>10.279999999999998</v>
      </c>
      <c r="P1001" t="s">
        <v>439</v>
      </c>
      <c r="Q1001">
        <v>2021</v>
      </c>
      <c r="R1001" s="117">
        <v>25</v>
      </c>
      <c r="S1001" s="118">
        <v>32187</v>
      </c>
      <c r="T1001" s="118">
        <f t="shared" si="21"/>
        <v>32.186999999999998</v>
      </c>
    </row>
    <row r="1002" spans="1:20" x14ac:dyDescent="0.3">
      <c r="A1002">
        <v>249</v>
      </c>
      <c r="B1002" t="s">
        <v>631</v>
      </c>
      <c r="C1002">
        <v>797475</v>
      </c>
      <c r="D1002" t="s">
        <v>88</v>
      </c>
      <c r="E1002">
        <v>97</v>
      </c>
      <c r="F1002" t="s">
        <v>89</v>
      </c>
      <c r="G1002" t="s">
        <v>42</v>
      </c>
      <c r="H1002" t="s">
        <v>483</v>
      </c>
      <c r="I1002" t="s">
        <v>484</v>
      </c>
      <c r="J1002" s="89">
        <v>2011</v>
      </c>
      <c r="K1002" s="99">
        <v>25</v>
      </c>
      <c r="L1002" s="97">
        <v>25</v>
      </c>
      <c r="M1002">
        <v>0</v>
      </c>
      <c r="N1002">
        <v>0</v>
      </c>
      <c r="O1002" s="30">
        <v>0</v>
      </c>
      <c r="P1002" t="s">
        <v>439</v>
      </c>
      <c r="Q1002">
        <v>2021</v>
      </c>
      <c r="R1002" s="117">
        <v>128</v>
      </c>
      <c r="S1002" s="118">
        <v>81524</v>
      </c>
      <c r="T1002" s="118">
        <f t="shared" si="21"/>
        <v>81.524000000000001</v>
      </c>
    </row>
    <row r="1003" spans="1:20" x14ac:dyDescent="0.3">
      <c r="A1003">
        <v>250</v>
      </c>
      <c r="B1003" t="s">
        <v>632</v>
      </c>
      <c r="C1003">
        <v>797750</v>
      </c>
      <c r="D1003" t="s">
        <v>88</v>
      </c>
      <c r="E1003">
        <v>97</v>
      </c>
      <c r="F1003" t="s">
        <v>89</v>
      </c>
      <c r="G1003" t="s">
        <v>35</v>
      </c>
      <c r="H1003" t="s">
        <v>483</v>
      </c>
      <c r="I1003" t="s">
        <v>484</v>
      </c>
      <c r="J1003" s="89">
        <v>2017</v>
      </c>
      <c r="K1003" s="99">
        <v>5</v>
      </c>
      <c r="L1003" s="97">
        <v>5</v>
      </c>
      <c r="M1003">
        <v>8.67</v>
      </c>
      <c r="N1003">
        <v>6.8</v>
      </c>
      <c r="O1003" s="30">
        <v>1.87</v>
      </c>
      <c r="P1003" t="s">
        <v>439</v>
      </c>
      <c r="Q1003">
        <v>2021</v>
      </c>
      <c r="R1003" s="117">
        <v>128</v>
      </c>
      <c r="S1003" s="118">
        <v>280633</v>
      </c>
      <c r="T1003" s="118">
        <f t="shared" si="21"/>
        <v>280.63299999999998</v>
      </c>
    </row>
    <row r="1004" spans="1:20" x14ac:dyDescent="0.3">
      <c r="A1004">
        <v>251</v>
      </c>
      <c r="B1004" t="s">
        <v>633</v>
      </c>
      <c r="C1004">
        <v>797755</v>
      </c>
      <c r="D1004" t="s">
        <v>88</v>
      </c>
      <c r="E1004">
        <v>97</v>
      </c>
      <c r="F1004" t="s">
        <v>89</v>
      </c>
      <c r="G1004" t="s">
        <v>35</v>
      </c>
      <c r="H1004" t="s">
        <v>483</v>
      </c>
      <c r="I1004" t="s">
        <v>484</v>
      </c>
      <c r="J1004" s="89">
        <v>2013</v>
      </c>
      <c r="K1004" s="99">
        <v>5.7</v>
      </c>
      <c r="L1004" s="97">
        <v>5.7</v>
      </c>
      <c r="M1004">
        <v>9.7899999999999991</v>
      </c>
      <c r="N1004">
        <v>8.1999999999999993</v>
      </c>
      <c r="O1004" s="30">
        <v>1.5899999999999999</v>
      </c>
      <c r="P1004" t="s">
        <v>439</v>
      </c>
      <c r="Q1004">
        <v>2021</v>
      </c>
      <c r="R1004" s="117">
        <v>0</v>
      </c>
      <c r="S1004" s="118">
        <v>0</v>
      </c>
      <c r="T1004" s="118">
        <f t="shared" si="21"/>
        <v>0</v>
      </c>
    </row>
    <row r="1005" spans="1:20" x14ac:dyDescent="0.3">
      <c r="A1005">
        <v>252</v>
      </c>
      <c r="B1005" t="s">
        <v>634</v>
      </c>
      <c r="C1005">
        <v>795341</v>
      </c>
      <c r="D1005" t="s">
        <v>88</v>
      </c>
      <c r="E1005">
        <v>97</v>
      </c>
      <c r="F1005" t="s">
        <v>89</v>
      </c>
      <c r="G1005" t="s">
        <v>42</v>
      </c>
      <c r="H1005" t="s">
        <v>483</v>
      </c>
      <c r="I1005" t="s">
        <v>484</v>
      </c>
      <c r="J1005" s="89">
        <v>2018</v>
      </c>
      <c r="K1005" s="99">
        <v>5.7</v>
      </c>
      <c r="L1005" s="97">
        <v>5.7</v>
      </c>
      <c r="M1005">
        <v>0</v>
      </c>
      <c r="N1005">
        <v>0</v>
      </c>
      <c r="O1005" s="30">
        <v>0</v>
      </c>
      <c r="P1005" t="s">
        <v>439</v>
      </c>
      <c r="Q1005">
        <v>2021</v>
      </c>
      <c r="R1005" s="117">
        <v>50</v>
      </c>
      <c r="S1005" s="118">
        <v>56152</v>
      </c>
      <c r="T1005" s="118">
        <f t="shared" si="21"/>
        <v>56.152000000000001</v>
      </c>
    </row>
    <row r="1006" spans="1:20" x14ac:dyDescent="0.3">
      <c r="A1006">
        <v>253</v>
      </c>
      <c r="B1006" t="s">
        <v>635</v>
      </c>
      <c r="C1006">
        <v>795078</v>
      </c>
      <c r="D1006" t="s">
        <v>88</v>
      </c>
      <c r="E1006">
        <v>97</v>
      </c>
      <c r="F1006" t="s">
        <v>89</v>
      </c>
      <c r="G1006" t="s">
        <v>35</v>
      </c>
      <c r="H1006" t="s">
        <v>483</v>
      </c>
      <c r="I1006" t="s">
        <v>484</v>
      </c>
      <c r="J1006" s="89">
        <v>2018</v>
      </c>
      <c r="K1006" s="99">
        <v>40</v>
      </c>
      <c r="L1006" s="97">
        <v>40</v>
      </c>
      <c r="M1006">
        <v>0</v>
      </c>
      <c r="N1006">
        <v>0</v>
      </c>
      <c r="O1006" s="30">
        <v>0</v>
      </c>
      <c r="P1006" t="s">
        <v>439</v>
      </c>
      <c r="Q1006">
        <v>2021</v>
      </c>
      <c r="R1006" s="117">
        <v>128</v>
      </c>
      <c r="S1006" s="118">
        <v>8333</v>
      </c>
      <c r="T1006" s="118">
        <f t="shared" si="21"/>
        <v>8.3330000000000002</v>
      </c>
    </row>
    <row r="1007" spans="1:20" x14ac:dyDescent="0.3">
      <c r="A1007">
        <v>254</v>
      </c>
      <c r="B1007" t="s">
        <v>636</v>
      </c>
      <c r="C1007">
        <v>787521</v>
      </c>
      <c r="D1007" t="s">
        <v>88</v>
      </c>
      <c r="E1007">
        <v>97</v>
      </c>
      <c r="F1007" t="s">
        <v>89</v>
      </c>
      <c r="G1007" t="s">
        <v>35</v>
      </c>
      <c r="H1007" t="s">
        <v>483</v>
      </c>
      <c r="I1007" t="s">
        <v>484</v>
      </c>
      <c r="J1007" s="89">
        <v>2018</v>
      </c>
      <c r="K1007" s="99">
        <v>5.5</v>
      </c>
      <c r="L1007" s="97">
        <v>5.5</v>
      </c>
      <c r="M1007">
        <v>0</v>
      </c>
      <c r="N1007">
        <v>0</v>
      </c>
      <c r="O1007" s="30">
        <v>0</v>
      </c>
      <c r="P1007" t="s">
        <v>439</v>
      </c>
      <c r="Q1007">
        <v>2021</v>
      </c>
      <c r="R1007" s="117">
        <v>50</v>
      </c>
      <c r="S1007" s="118">
        <v>56467</v>
      </c>
      <c r="T1007" s="118">
        <f t="shared" si="21"/>
        <v>56.466999999999999</v>
      </c>
    </row>
    <row r="1008" spans="1:20" x14ac:dyDescent="0.3">
      <c r="A1008">
        <v>255</v>
      </c>
      <c r="B1008" t="s">
        <v>637</v>
      </c>
      <c r="C1008">
        <v>791495</v>
      </c>
      <c r="D1008" t="s">
        <v>88</v>
      </c>
      <c r="E1008">
        <v>97</v>
      </c>
      <c r="F1008" t="s">
        <v>89</v>
      </c>
      <c r="G1008" t="s">
        <v>42</v>
      </c>
      <c r="H1008" t="s">
        <v>483</v>
      </c>
      <c r="I1008" t="s">
        <v>484</v>
      </c>
      <c r="J1008" s="89">
        <v>2014</v>
      </c>
      <c r="K1008" s="99">
        <v>2</v>
      </c>
      <c r="L1008" s="97">
        <v>2</v>
      </c>
      <c r="M1008">
        <v>2.64</v>
      </c>
      <c r="N1008">
        <v>2.61</v>
      </c>
      <c r="O1008" s="30">
        <v>3.0000000000000249E-2</v>
      </c>
      <c r="P1008" t="s">
        <v>439</v>
      </c>
      <c r="Q1008">
        <v>2021</v>
      </c>
      <c r="R1008" s="117">
        <v>200</v>
      </c>
      <c r="S1008" s="118">
        <v>245735</v>
      </c>
      <c r="T1008" s="118">
        <f t="shared" si="21"/>
        <v>245.73500000000001</v>
      </c>
    </row>
    <row r="1009" spans="1:20" x14ac:dyDescent="0.3">
      <c r="A1009">
        <v>256</v>
      </c>
      <c r="B1009" t="s">
        <v>637</v>
      </c>
      <c r="C1009">
        <v>791495</v>
      </c>
      <c r="D1009" t="s">
        <v>88</v>
      </c>
      <c r="E1009">
        <v>97</v>
      </c>
      <c r="F1009" t="s">
        <v>89</v>
      </c>
      <c r="G1009" t="s">
        <v>42</v>
      </c>
      <c r="H1009" t="s">
        <v>483</v>
      </c>
      <c r="I1009" t="s">
        <v>484</v>
      </c>
      <c r="J1009" s="89">
        <v>2015</v>
      </c>
      <c r="K1009" s="99">
        <v>18</v>
      </c>
      <c r="L1009" s="97">
        <v>18</v>
      </c>
      <c r="M1009">
        <v>0</v>
      </c>
      <c r="N1009">
        <v>0</v>
      </c>
      <c r="O1009" s="30">
        <v>0</v>
      </c>
      <c r="P1009" t="s">
        <v>439</v>
      </c>
      <c r="Q1009">
        <v>2021</v>
      </c>
      <c r="R1009" s="117">
        <v>0</v>
      </c>
      <c r="S1009" s="118">
        <v>0</v>
      </c>
      <c r="T1009" s="118">
        <f t="shared" si="21"/>
        <v>0</v>
      </c>
    </row>
    <row r="1010" spans="1:20" x14ac:dyDescent="0.3">
      <c r="A1010">
        <v>257</v>
      </c>
      <c r="B1010" t="s">
        <v>638</v>
      </c>
      <c r="C1010">
        <v>754825</v>
      </c>
      <c r="D1010" t="s">
        <v>639</v>
      </c>
      <c r="F1010" t="s">
        <v>89</v>
      </c>
      <c r="G1010" t="s">
        <v>35</v>
      </c>
      <c r="H1010" t="s">
        <v>483</v>
      </c>
      <c r="I1010" t="s">
        <v>484</v>
      </c>
      <c r="J1010" s="89">
        <v>2016</v>
      </c>
      <c r="K1010" s="99">
        <v>151.80000000000001</v>
      </c>
      <c r="L1010" s="97">
        <v>151.80000000000001</v>
      </c>
      <c r="M1010">
        <v>0</v>
      </c>
      <c r="N1010">
        <v>0</v>
      </c>
      <c r="O1010" s="30">
        <v>0</v>
      </c>
      <c r="P1010" t="s">
        <v>439</v>
      </c>
      <c r="Q1010">
        <v>2021</v>
      </c>
      <c r="R1010" s="117">
        <v>50</v>
      </c>
      <c r="S1010" s="118">
        <v>549224</v>
      </c>
      <c r="T1010" s="118">
        <f t="shared" si="21"/>
        <v>549.22400000000005</v>
      </c>
    </row>
    <row r="1011" spans="1:20" x14ac:dyDescent="0.3">
      <c r="A1011">
        <v>258</v>
      </c>
      <c r="B1011" t="s">
        <v>640</v>
      </c>
      <c r="C1011">
        <v>754828</v>
      </c>
      <c r="D1011" t="s">
        <v>639</v>
      </c>
      <c r="F1011" t="s">
        <v>89</v>
      </c>
      <c r="G1011" t="s">
        <v>35</v>
      </c>
      <c r="H1011" t="s">
        <v>483</v>
      </c>
      <c r="I1011" t="s">
        <v>484</v>
      </c>
      <c r="J1011" s="89">
        <v>2015</v>
      </c>
      <c r="K1011" s="99">
        <v>225.45</v>
      </c>
      <c r="L1011" s="97">
        <v>225.45</v>
      </c>
      <c r="M1011">
        <v>0</v>
      </c>
      <c r="N1011">
        <v>0</v>
      </c>
      <c r="O1011" s="30">
        <v>0</v>
      </c>
      <c r="P1011" t="s">
        <v>439</v>
      </c>
      <c r="Q1011">
        <v>2021</v>
      </c>
      <c r="R1011" s="117">
        <v>70</v>
      </c>
      <c r="S1011" s="118">
        <v>799323</v>
      </c>
      <c r="T1011" s="118">
        <f t="shared" si="21"/>
        <v>799.32299999999998</v>
      </c>
    </row>
    <row r="1012" spans="1:20" x14ac:dyDescent="0.3">
      <c r="A1012">
        <v>259</v>
      </c>
      <c r="B1012" t="s">
        <v>641</v>
      </c>
      <c r="C1012">
        <v>754822</v>
      </c>
      <c r="D1012" t="s">
        <v>639</v>
      </c>
      <c r="F1012" t="s">
        <v>89</v>
      </c>
      <c r="G1012" t="s">
        <v>35</v>
      </c>
      <c r="H1012" t="s">
        <v>483</v>
      </c>
      <c r="I1012" t="s">
        <v>484</v>
      </c>
      <c r="J1012" s="89">
        <v>2016</v>
      </c>
      <c r="K1012" s="99">
        <v>113.4</v>
      </c>
      <c r="L1012" s="97">
        <v>113.4</v>
      </c>
      <c r="M1012">
        <v>0</v>
      </c>
      <c r="N1012">
        <v>0</v>
      </c>
      <c r="O1012" s="30">
        <v>0</v>
      </c>
      <c r="P1012" t="s">
        <v>439</v>
      </c>
      <c r="Q1012">
        <v>2021</v>
      </c>
      <c r="R1012" s="117">
        <v>50</v>
      </c>
      <c r="S1012" s="118">
        <v>371965</v>
      </c>
      <c r="T1012" s="118">
        <f t="shared" si="21"/>
        <v>371.96499999999997</v>
      </c>
    </row>
    <row r="1013" spans="1:20" x14ac:dyDescent="0.3">
      <c r="A1013">
        <v>260</v>
      </c>
      <c r="B1013" t="s">
        <v>642</v>
      </c>
      <c r="C1013">
        <v>754830</v>
      </c>
      <c r="D1013" t="s">
        <v>639</v>
      </c>
      <c r="F1013" t="s">
        <v>89</v>
      </c>
      <c r="G1013" t="s">
        <v>35</v>
      </c>
      <c r="H1013" t="s">
        <v>483</v>
      </c>
      <c r="I1013" t="s">
        <v>484</v>
      </c>
      <c r="J1013" s="89">
        <v>2015</v>
      </c>
      <c r="K1013" s="99">
        <v>211.5</v>
      </c>
      <c r="L1013" s="97">
        <v>211.5</v>
      </c>
      <c r="M1013">
        <v>0</v>
      </c>
      <c r="N1013">
        <v>0</v>
      </c>
      <c r="O1013" s="30">
        <v>0</v>
      </c>
      <c r="P1013" t="s">
        <v>439</v>
      </c>
      <c r="Q1013">
        <v>2021</v>
      </c>
      <c r="R1013" s="117">
        <v>92</v>
      </c>
      <c r="S1013" s="118">
        <v>700796</v>
      </c>
      <c r="T1013" s="118">
        <f t="shared" si="21"/>
        <v>700.79600000000005</v>
      </c>
    </row>
    <row r="1014" spans="1:20" x14ac:dyDescent="0.3">
      <c r="A1014">
        <v>264</v>
      </c>
      <c r="B1014" t="s">
        <v>779</v>
      </c>
      <c r="C1014">
        <v>737150</v>
      </c>
      <c r="D1014" t="s">
        <v>639</v>
      </c>
      <c r="F1014" t="s">
        <v>89</v>
      </c>
      <c r="G1014" t="s">
        <v>79</v>
      </c>
      <c r="H1014" t="s">
        <v>483</v>
      </c>
      <c r="I1014" t="s">
        <v>484</v>
      </c>
      <c r="J1014" s="89">
        <v>2020</v>
      </c>
      <c r="K1014" s="99">
        <v>70</v>
      </c>
      <c r="L1014" s="97">
        <v>70</v>
      </c>
      <c r="M1014">
        <v>0</v>
      </c>
      <c r="N1014">
        <v>0</v>
      </c>
      <c r="O1014" s="30">
        <v>0</v>
      </c>
      <c r="P1014" t="s">
        <v>439</v>
      </c>
      <c r="Q1014">
        <v>2021</v>
      </c>
      <c r="R1014" s="117">
        <v>150</v>
      </c>
      <c r="S1014" s="118">
        <v>114698</v>
      </c>
      <c r="T1014" s="118">
        <f t="shared" si="21"/>
        <v>114.69799999999999</v>
      </c>
    </row>
    <row r="1015" spans="1:20" x14ac:dyDescent="0.3">
      <c r="A1015">
        <v>286</v>
      </c>
      <c r="B1015" t="s">
        <v>798</v>
      </c>
      <c r="C1015">
        <v>709120</v>
      </c>
      <c r="D1015" t="s">
        <v>647</v>
      </c>
      <c r="E1015">
        <v>86</v>
      </c>
      <c r="F1015" t="s">
        <v>89</v>
      </c>
      <c r="G1015" t="s">
        <v>35</v>
      </c>
      <c r="H1015" t="s">
        <v>483</v>
      </c>
      <c r="I1015" t="s">
        <v>484</v>
      </c>
      <c r="J1015" s="89">
        <v>2020</v>
      </c>
      <c r="K1015" s="102">
        <v>216.07</v>
      </c>
      <c r="L1015" s="103">
        <v>216.07</v>
      </c>
      <c r="M1015">
        <v>0</v>
      </c>
      <c r="N1015">
        <v>0</v>
      </c>
      <c r="O1015" s="30">
        <v>0</v>
      </c>
      <c r="P1015" t="s">
        <v>439</v>
      </c>
      <c r="Q1015">
        <v>2021</v>
      </c>
      <c r="R1015" s="117">
        <v>41</v>
      </c>
      <c r="S1015" s="118">
        <v>587231</v>
      </c>
      <c r="T1015" s="118">
        <f t="shared" si="21"/>
        <v>587.23099999999999</v>
      </c>
    </row>
    <row r="1016" spans="1:20" x14ac:dyDescent="0.3">
      <c r="A1016">
        <v>288</v>
      </c>
      <c r="B1016" t="s">
        <v>646</v>
      </c>
      <c r="C1016">
        <v>703420</v>
      </c>
      <c r="D1016" t="s">
        <v>647</v>
      </c>
      <c r="E1016">
        <v>86</v>
      </c>
      <c r="F1016" t="s">
        <v>89</v>
      </c>
      <c r="G1016" t="s">
        <v>42</v>
      </c>
      <c r="H1016" t="s">
        <v>483</v>
      </c>
      <c r="I1016" t="s">
        <v>484</v>
      </c>
      <c r="J1016" s="89">
        <v>2013</v>
      </c>
      <c r="K1016" s="102">
        <v>16</v>
      </c>
      <c r="L1016" s="103">
        <v>16</v>
      </c>
      <c r="M1016">
        <v>20.8</v>
      </c>
      <c r="N1016">
        <v>15.1</v>
      </c>
      <c r="O1016" s="30">
        <v>5.7000000000000011</v>
      </c>
      <c r="P1016" t="s">
        <v>439</v>
      </c>
      <c r="Q1016">
        <v>2021</v>
      </c>
      <c r="R1016" s="117">
        <v>100</v>
      </c>
      <c r="S1016" s="118">
        <v>106613</v>
      </c>
      <c r="T1016" s="118">
        <f t="shared" si="21"/>
        <v>106.613</v>
      </c>
    </row>
    <row r="1017" spans="1:20" x14ac:dyDescent="0.3">
      <c r="A1017">
        <v>298</v>
      </c>
      <c r="B1017" t="s">
        <v>654</v>
      </c>
      <c r="C1017">
        <v>725135</v>
      </c>
      <c r="D1017" t="s">
        <v>647</v>
      </c>
      <c r="E1017">
        <v>86</v>
      </c>
      <c r="F1017" t="s">
        <v>89</v>
      </c>
      <c r="G1017" t="s">
        <v>35</v>
      </c>
      <c r="H1017" t="s">
        <v>483</v>
      </c>
      <c r="I1017" t="s">
        <v>484</v>
      </c>
      <c r="J1017" s="89">
        <v>1982</v>
      </c>
      <c r="K1017" s="102">
        <v>12</v>
      </c>
      <c r="L1017" s="103">
        <v>12</v>
      </c>
      <c r="M1017">
        <v>19.8</v>
      </c>
      <c r="N1017">
        <v>19.8</v>
      </c>
      <c r="O1017" s="30">
        <v>0</v>
      </c>
      <c r="P1017" t="s">
        <v>439</v>
      </c>
      <c r="Q1017">
        <v>2021</v>
      </c>
      <c r="R1017" s="117">
        <v>63</v>
      </c>
      <c r="S1017" s="118">
        <v>178606</v>
      </c>
      <c r="T1017" s="118">
        <f t="shared" si="21"/>
        <v>178.60599999999999</v>
      </c>
    </row>
    <row r="1018" spans="1:20" x14ac:dyDescent="0.3">
      <c r="A1018">
        <v>300</v>
      </c>
      <c r="B1018" t="s">
        <v>655</v>
      </c>
      <c r="C1018">
        <v>722150</v>
      </c>
      <c r="D1018" t="s">
        <v>647</v>
      </c>
      <c r="E1018">
        <v>86</v>
      </c>
      <c r="F1018" t="s">
        <v>89</v>
      </c>
      <c r="G1018" t="s">
        <v>42</v>
      </c>
      <c r="H1018" t="s">
        <v>483</v>
      </c>
      <c r="I1018" t="s">
        <v>484</v>
      </c>
      <c r="J1018" s="89">
        <v>1982</v>
      </c>
      <c r="K1018" s="102">
        <v>7.3</v>
      </c>
      <c r="L1018" s="103">
        <v>7.3</v>
      </c>
      <c r="M1018">
        <v>11.9</v>
      </c>
      <c r="N1018">
        <v>11.9</v>
      </c>
      <c r="O1018" s="30">
        <v>0</v>
      </c>
      <c r="P1018" t="s">
        <v>439</v>
      </c>
      <c r="Q1018">
        <v>2021</v>
      </c>
      <c r="R1018" s="117">
        <v>200</v>
      </c>
      <c r="S1018" s="118">
        <v>113974</v>
      </c>
      <c r="T1018" s="118">
        <f t="shared" si="21"/>
        <v>113.974</v>
      </c>
    </row>
    <row r="1019" spans="1:20" x14ac:dyDescent="0.3">
      <c r="A1019">
        <v>301</v>
      </c>
      <c r="B1019" t="s">
        <v>804</v>
      </c>
      <c r="C1019">
        <v>709861</v>
      </c>
      <c r="D1019" t="s">
        <v>647</v>
      </c>
      <c r="E1019">
        <v>86</v>
      </c>
      <c r="F1019" t="s">
        <v>89</v>
      </c>
      <c r="G1019" t="s">
        <v>35</v>
      </c>
      <c r="H1019" t="s">
        <v>483</v>
      </c>
      <c r="I1019" t="s">
        <v>484</v>
      </c>
      <c r="J1019" s="89">
        <v>2021</v>
      </c>
      <c r="K1019" s="102">
        <v>3</v>
      </c>
      <c r="L1019" s="103">
        <v>3</v>
      </c>
      <c r="M1019">
        <v>0</v>
      </c>
      <c r="N1019">
        <v>0</v>
      </c>
      <c r="O1019" s="30">
        <v>0</v>
      </c>
      <c r="P1019" t="s">
        <v>439</v>
      </c>
      <c r="Q1019">
        <v>2021</v>
      </c>
      <c r="R1019" s="117">
        <v>75</v>
      </c>
      <c r="S1019" s="118">
        <v>87127</v>
      </c>
      <c r="T1019" s="118">
        <f t="shared" si="21"/>
        <v>87.126999999999995</v>
      </c>
    </row>
    <row r="1020" spans="1:20" x14ac:dyDescent="0.3">
      <c r="A1020">
        <v>302</v>
      </c>
      <c r="B1020" t="s">
        <v>656</v>
      </c>
      <c r="C1020">
        <v>709140</v>
      </c>
      <c r="D1020" t="s">
        <v>647</v>
      </c>
      <c r="E1020">
        <v>86</v>
      </c>
      <c r="F1020" t="s">
        <v>89</v>
      </c>
      <c r="G1020" t="s">
        <v>35</v>
      </c>
      <c r="H1020" t="s">
        <v>483</v>
      </c>
      <c r="I1020" t="s">
        <v>484</v>
      </c>
      <c r="J1020" s="89">
        <v>2015</v>
      </c>
      <c r="K1020" s="102">
        <v>8</v>
      </c>
      <c r="L1020" s="103">
        <v>8</v>
      </c>
      <c r="M1020">
        <v>0</v>
      </c>
      <c r="N1020">
        <v>0</v>
      </c>
      <c r="O1020" s="30">
        <v>0</v>
      </c>
      <c r="P1020" t="s">
        <v>439</v>
      </c>
      <c r="Q1020">
        <v>2021</v>
      </c>
      <c r="R1020" s="117">
        <v>24</v>
      </c>
      <c r="S1020" s="118">
        <v>70677</v>
      </c>
      <c r="T1020" s="118">
        <f t="shared" si="21"/>
        <v>70.677000000000007</v>
      </c>
    </row>
    <row r="1021" spans="1:20" x14ac:dyDescent="0.3">
      <c r="A1021">
        <v>304</v>
      </c>
      <c r="B1021" t="s">
        <v>658</v>
      </c>
      <c r="C1021">
        <v>922570</v>
      </c>
      <c r="D1021" t="s">
        <v>627</v>
      </c>
      <c r="F1021" t="s">
        <v>92</v>
      </c>
      <c r="G1021" t="s">
        <v>59</v>
      </c>
      <c r="H1021" t="s">
        <v>483</v>
      </c>
      <c r="I1021" t="s">
        <v>484</v>
      </c>
      <c r="J1021" s="89">
        <v>1972</v>
      </c>
      <c r="K1021" s="102">
        <v>5.5</v>
      </c>
      <c r="L1021" s="103">
        <v>5.5</v>
      </c>
      <c r="M1021">
        <v>0</v>
      </c>
      <c r="N1021">
        <v>0</v>
      </c>
      <c r="O1021" s="30">
        <v>0</v>
      </c>
      <c r="P1021" t="s">
        <v>439</v>
      </c>
      <c r="Q1021">
        <v>2021</v>
      </c>
      <c r="R1021" s="117">
        <v>80</v>
      </c>
      <c r="S1021" s="118">
        <v>73734</v>
      </c>
      <c r="T1021" s="118">
        <f t="shared" si="21"/>
        <v>73.733999999999995</v>
      </c>
    </row>
    <row r="1022" spans="1:20" x14ac:dyDescent="0.3">
      <c r="A1022">
        <v>305</v>
      </c>
      <c r="B1022" t="s">
        <v>659</v>
      </c>
      <c r="C1022">
        <v>923140</v>
      </c>
      <c r="D1022" t="s">
        <v>627</v>
      </c>
      <c r="F1022" t="s">
        <v>92</v>
      </c>
      <c r="G1022" t="s">
        <v>59</v>
      </c>
      <c r="H1022" t="s">
        <v>483</v>
      </c>
      <c r="I1022" t="s">
        <v>484</v>
      </c>
      <c r="J1022" s="89">
        <v>2012</v>
      </c>
      <c r="K1022" s="102">
        <v>5.5</v>
      </c>
      <c r="L1022" s="103">
        <v>5.5</v>
      </c>
      <c r="M1022">
        <v>0</v>
      </c>
      <c r="N1022">
        <v>0</v>
      </c>
      <c r="O1022" s="30">
        <v>0</v>
      </c>
      <c r="P1022" t="s">
        <v>439</v>
      </c>
      <c r="Q1022">
        <v>2021</v>
      </c>
      <c r="R1022" s="117">
        <v>0</v>
      </c>
      <c r="S1022" s="118">
        <v>0</v>
      </c>
      <c r="T1022" s="118">
        <f t="shared" si="21"/>
        <v>0</v>
      </c>
    </row>
    <row r="1023" spans="1:20" x14ac:dyDescent="0.3">
      <c r="A1023">
        <v>309</v>
      </c>
      <c r="B1023" t="s">
        <v>112</v>
      </c>
      <c r="C1023">
        <v>703110</v>
      </c>
      <c r="D1023" t="s">
        <v>647</v>
      </c>
      <c r="E1023">
        <v>86</v>
      </c>
      <c r="F1023" t="s">
        <v>89</v>
      </c>
      <c r="G1023" t="s">
        <v>42</v>
      </c>
      <c r="H1023" t="s">
        <v>483</v>
      </c>
      <c r="I1023" t="s">
        <v>484</v>
      </c>
      <c r="J1023" s="89">
        <v>2017</v>
      </c>
      <c r="K1023" s="102">
        <v>7.2</v>
      </c>
      <c r="L1023" s="103">
        <v>7.2</v>
      </c>
      <c r="M1023">
        <v>11.8</v>
      </c>
      <c r="N1023">
        <v>10.199999999999999</v>
      </c>
      <c r="O1023" s="30">
        <v>1.6000000000000014</v>
      </c>
      <c r="P1023" t="s">
        <v>439</v>
      </c>
      <c r="Q1023">
        <v>2021</v>
      </c>
      <c r="R1023" s="117">
        <v>315</v>
      </c>
      <c r="S1023" s="118">
        <v>356494</v>
      </c>
      <c r="T1023" s="118">
        <f t="shared" si="21"/>
        <v>356.49400000000003</v>
      </c>
    </row>
    <row r="1024" spans="1:20" x14ac:dyDescent="0.3">
      <c r="A1024">
        <v>310</v>
      </c>
      <c r="B1024" t="s">
        <v>662</v>
      </c>
      <c r="C1024">
        <v>954600</v>
      </c>
      <c r="D1024" t="s">
        <v>331</v>
      </c>
      <c r="E1024">
        <v>98</v>
      </c>
      <c r="F1024" t="s">
        <v>92</v>
      </c>
      <c r="G1024" t="s">
        <v>42</v>
      </c>
      <c r="H1024" t="s">
        <v>483</v>
      </c>
      <c r="I1024" t="s">
        <v>484</v>
      </c>
      <c r="J1024" s="89">
        <v>2017</v>
      </c>
      <c r="K1024" s="102">
        <v>14.3</v>
      </c>
      <c r="L1024" s="103">
        <v>14.3</v>
      </c>
      <c r="M1024">
        <v>20.09</v>
      </c>
      <c r="N1024">
        <v>12.6</v>
      </c>
      <c r="O1024" s="30">
        <v>7.49</v>
      </c>
      <c r="P1024" t="s">
        <v>439</v>
      </c>
      <c r="Q1024">
        <v>2021</v>
      </c>
      <c r="R1024" s="117">
        <v>100</v>
      </c>
      <c r="S1024" s="118">
        <v>58250</v>
      </c>
      <c r="T1024" s="118">
        <f t="shared" si="21"/>
        <v>58.25</v>
      </c>
    </row>
    <row r="1025" spans="1:20" x14ac:dyDescent="0.3">
      <c r="A1025">
        <v>313</v>
      </c>
      <c r="B1025" t="s">
        <v>664</v>
      </c>
      <c r="C1025">
        <v>216351</v>
      </c>
      <c r="D1025" t="s">
        <v>846</v>
      </c>
      <c r="E1025">
        <v>69</v>
      </c>
      <c r="F1025" t="s">
        <v>40</v>
      </c>
      <c r="G1025" t="s">
        <v>42</v>
      </c>
      <c r="H1025" t="s">
        <v>483</v>
      </c>
      <c r="I1025" t="s">
        <v>484</v>
      </c>
      <c r="J1025" s="89">
        <v>2008</v>
      </c>
      <c r="K1025" s="102">
        <v>150.41499999999999</v>
      </c>
      <c r="L1025" s="103">
        <v>150.41499999999999</v>
      </c>
      <c r="M1025">
        <v>201.136</v>
      </c>
      <c r="N1025">
        <v>180.4</v>
      </c>
      <c r="O1025" s="30">
        <v>20.736000000000001</v>
      </c>
      <c r="P1025" t="s">
        <v>439</v>
      </c>
      <c r="Q1025">
        <v>2021</v>
      </c>
      <c r="R1025" s="117">
        <v>550</v>
      </c>
      <c r="S1025" s="118">
        <v>460619</v>
      </c>
      <c r="T1025" s="118">
        <f t="shared" si="21"/>
        <v>460.61900000000003</v>
      </c>
    </row>
    <row r="1026" spans="1:20" x14ac:dyDescent="0.3">
      <c r="A1026">
        <v>314</v>
      </c>
      <c r="B1026" t="s">
        <v>665</v>
      </c>
      <c r="C1026">
        <v>226530</v>
      </c>
      <c r="D1026" t="s">
        <v>846</v>
      </c>
      <c r="E1026">
        <v>69</v>
      </c>
      <c r="F1026" t="s">
        <v>40</v>
      </c>
      <c r="G1026" t="s">
        <v>42</v>
      </c>
      <c r="H1026" t="s">
        <v>483</v>
      </c>
      <c r="I1026" t="s">
        <v>484</v>
      </c>
      <c r="J1026" s="89">
        <v>2012</v>
      </c>
      <c r="K1026" s="102">
        <v>11.13</v>
      </c>
      <c r="L1026" s="103">
        <v>11.13</v>
      </c>
      <c r="M1026">
        <v>7.6</v>
      </c>
      <c r="N1026">
        <v>5.7</v>
      </c>
      <c r="O1026" s="30">
        <v>2</v>
      </c>
      <c r="P1026" t="s">
        <v>439</v>
      </c>
      <c r="Q1026">
        <v>2021</v>
      </c>
      <c r="R1026" s="117">
        <v>200</v>
      </c>
      <c r="S1026" s="118">
        <v>328684</v>
      </c>
      <c r="T1026" s="118">
        <f t="shared" si="21"/>
        <v>328.68400000000003</v>
      </c>
    </row>
    <row r="1027" spans="1:20" x14ac:dyDescent="0.3">
      <c r="A1027">
        <v>315</v>
      </c>
      <c r="B1027" t="s">
        <v>666</v>
      </c>
      <c r="C1027">
        <v>204705</v>
      </c>
      <c r="D1027" t="s">
        <v>514</v>
      </c>
      <c r="F1027" t="s">
        <v>40</v>
      </c>
      <c r="G1027" t="s">
        <v>35</v>
      </c>
      <c r="H1027" t="s">
        <v>483</v>
      </c>
      <c r="I1027" t="s">
        <v>484</v>
      </c>
      <c r="J1027" s="89">
        <v>2017</v>
      </c>
      <c r="K1027" s="102">
        <v>10</v>
      </c>
      <c r="L1027" s="103">
        <v>10</v>
      </c>
      <c r="M1027">
        <v>0</v>
      </c>
      <c r="N1027">
        <v>0</v>
      </c>
      <c r="O1027" s="30">
        <v>0</v>
      </c>
      <c r="P1027" t="s">
        <v>439</v>
      </c>
      <c r="Q1027">
        <v>2021</v>
      </c>
      <c r="R1027" s="117">
        <v>63</v>
      </c>
      <c r="S1027" s="118">
        <v>5512</v>
      </c>
      <c r="T1027" s="118">
        <f t="shared" si="21"/>
        <v>5.5119999999999996</v>
      </c>
    </row>
    <row r="1028" spans="1:20" x14ac:dyDescent="0.3">
      <c r="A1028">
        <v>316</v>
      </c>
      <c r="B1028" t="s">
        <v>667</v>
      </c>
      <c r="C1028">
        <v>199800</v>
      </c>
      <c r="D1028" t="s">
        <v>514</v>
      </c>
      <c r="F1028" t="s">
        <v>40</v>
      </c>
      <c r="G1028" t="s">
        <v>35</v>
      </c>
      <c r="H1028" t="s">
        <v>483</v>
      </c>
      <c r="I1028" t="s">
        <v>484</v>
      </c>
      <c r="J1028" s="89">
        <v>2015</v>
      </c>
      <c r="K1028" s="102">
        <v>20.100000000000001</v>
      </c>
      <c r="L1028" s="103">
        <v>20.100000000000001</v>
      </c>
      <c r="M1028">
        <v>0</v>
      </c>
      <c r="N1028">
        <v>0</v>
      </c>
      <c r="O1028" s="30">
        <v>0</v>
      </c>
      <c r="P1028" t="s">
        <v>439</v>
      </c>
      <c r="Q1028">
        <v>2021</v>
      </c>
      <c r="R1028" s="117">
        <v>40</v>
      </c>
      <c r="S1028" s="118">
        <v>46899</v>
      </c>
      <c r="T1028" s="118">
        <f t="shared" si="21"/>
        <v>46.899000000000001</v>
      </c>
    </row>
    <row r="1029" spans="1:20" x14ac:dyDescent="0.3">
      <c r="A1029">
        <v>318</v>
      </c>
      <c r="B1029" t="s">
        <v>670</v>
      </c>
      <c r="C1029">
        <v>134820</v>
      </c>
      <c r="D1029" t="s">
        <v>106</v>
      </c>
      <c r="E1029">
        <v>62</v>
      </c>
      <c r="F1029" t="s">
        <v>40</v>
      </c>
      <c r="G1029" t="s">
        <v>59</v>
      </c>
      <c r="H1029" t="s">
        <v>483</v>
      </c>
      <c r="I1029" t="s">
        <v>484</v>
      </c>
      <c r="J1029" s="89">
        <v>2021</v>
      </c>
      <c r="K1029" s="102">
        <v>172.8</v>
      </c>
      <c r="L1029" s="103">
        <v>172.8</v>
      </c>
      <c r="M1029">
        <v>0</v>
      </c>
      <c r="N1029">
        <v>0</v>
      </c>
      <c r="O1029" s="30">
        <v>0</v>
      </c>
      <c r="P1029" t="s">
        <v>439</v>
      </c>
      <c r="Q1029">
        <v>2021</v>
      </c>
      <c r="R1029" s="117">
        <v>200</v>
      </c>
      <c r="S1029" s="118">
        <v>491167</v>
      </c>
      <c r="T1029" s="118">
        <f t="shared" si="21"/>
        <v>491.16699999999997</v>
      </c>
    </row>
    <row r="1030" spans="1:20" x14ac:dyDescent="0.3">
      <c r="A1030">
        <v>319</v>
      </c>
      <c r="B1030" t="s">
        <v>671</v>
      </c>
      <c r="C1030">
        <v>133520</v>
      </c>
      <c r="D1030" t="s">
        <v>106</v>
      </c>
      <c r="E1030">
        <v>62</v>
      </c>
      <c r="F1030" t="s">
        <v>40</v>
      </c>
      <c r="G1030" t="s">
        <v>79</v>
      </c>
      <c r="H1030" t="s">
        <v>483</v>
      </c>
      <c r="I1030" t="s">
        <v>484</v>
      </c>
      <c r="J1030" s="89">
        <v>2021</v>
      </c>
      <c r="K1030" s="102">
        <v>21.6</v>
      </c>
      <c r="L1030" s="103">
        <v>21.6</v>
      </c>
      <c r="M1030">
        <v>0</v>
      </c>
      <c r="N1030">
        <v>0</v>
      </c>
      <c r="O1030" s="30">
        <v>0</v>
      </c>
      <c r="P1030" t="s">
        <v>439</v>
      </c>
      <c r="Q1030">
        <v>2021</v>
      </c>
      <c r="R1030" s="117">
        <v>100</v>
      </c>
      <c r="S1030" s="118">
        <v>50571</v>
      </c>
      <c r="T1030" s="118">
        <f t="shared" si="21"/>
        <v>50.570999999999998</v>
      </c>
    </row>
    <row r="1031" spans="1:20" x14ac:dyDescent="0.3">
      <c r="A1031">
        <v>320</v>
      </c>
      <c r="B1031" t="s">
        <v>672</v>
      </c>
      <c r="C1031">
        <v>163660</v>
      </c>
      <c r="D1031" t="s">
        <v>106</v>
      </c>
      <c r="E1031">
        <v>62</v>
      </c>
      <c r="F1031" t="s">
        <v>40</v>
      </c>
      <c r="G1031" t="s">
        <v>42</v>
      </c>
      <c r="H1031" t="s">
        <v>483</v>
      </c>
      <c r="I1031" t="s">
        <v>484</v>
      </c>
      <c r="J1031" s="89">
        <v>2019</v>
      </c>
      <c r="K1031" s="102">
        <v>35.840000000000003</v>
      </c>
      <c r="L1031" s="103">
        <v>35.840000000000003</v>
      </c>
      <c r="M1031">
        <v>0</v>
      </c>
      <c r="N1031">
        <v>0</v>
      </c>
      <c r="O1031" s="30">
        <v>0</v>
      </c>
      <c r="P1031" t="s">
        <v>439</v>
      </c>
      <c r="Q1031">
        <v>2021</v>
      </c>
      <c r="R1031" s="117">
        <v>65</v>
      </c>
      <c r="S1031" s="118">
        <v>50477</v>
      </c>
      <c r="T1031" s="118">
        <f t="shared" si="21"/>
        <v>50.476999999999997</v>
      </c>
    </row>
    <row r="1032" spans="1:20" x14ac:dyDescent="0.3">
      <c r="A1032">
        <v>322</v>
      </c>
      <c r="B1032" t="s">
        <v>674</v>
      </c>
      <c r="C1032">
        <v>274143</v>
      </c>
      <c r="D1032" t="s">
        <v>138</v>
      </c>
      <c r="E1032">
        <v>66</v>
      </c>
      <c r="F1032" t="s">
        <v>40</v>
      </c>
      <c r="G1032" t="s">
        <v>79</v>
      </c>
      <c r="H1032" t="s">
        <v>483</v>
      </c>
      <c r="I1032" t="s">
        <v>484</v>
      </c>
      <c r="J1032" s="89">
        <v>2020</v>
      </c>
      <c r="K1032" s="102">
        <v>19.8</v>
      </c>
      <c r="L1032" s="103">
        <v>19.8</v>
      </c>
      <c r="M1032">
        <v>0</v>
      </c>
      <c r="N1032">
        <v>0</v>
      </c>
      <c r="O1032" s="30">
        <v>0</v>
      </c>
      <c r="P1032" t="s">
        <v>439</v>
      </c>
      <c r="Q1032">
        <v>2021</v>
      </c>
      <c r="R1032" s="117">
        <v>160</v>
      </c>
      <c r="S1032" s="118">
        <v>40746</v>
      </c>
      <c r="T1032" s="118">
        <f t="shared" si="21"/>
        <v>40.746000000000002</v>
      </c>
    </row>
    <row r="1033" spans="1:20" x14ac:dyDescent="0.3">
      <c r="A1033">
        <v>323</v>
      </c>
      <c r="B1033" t="s">
        <v>675</v>
      </c>
      <c r="C1033">
        <v>279230</v>
      </c>
      <c r="D1033" t="s">
        <v>138</v>
      </c>
      <c r="E1033">
        <v>66</v>
      </c>
      <c r="F1033" t="s">
        <v>40</v>
      </c>
      <c r="G1033" t="s">
        <v>35</v>
      </c>
      <c r="H1033" t="s">
        <v>483</v>
      </c>
      <c r="I1033" t="s">
        <v>484</v>
      </c>
      <c r="J1033" s="89">
        <v>2021</v>
      </c>
      <c r="K1033" s="102">
        <v>75.3</v>
      </c>
      <c r="L1033" s="103">
        <v>75.3</v>
      </c>
      <c r="M1033">
        <v>0</v>
      </c>
      <c r="N1033">
        <v>0</v>
      </c>
      <c r="O1033" s="30">
        <v>0</v>
      </c>
      <c r="P1033" t="s">
        <v>439</v>
      </c>
      <c r="Q1033">
        <v>2021</v>
      </c>
      <c r="R1033" s="117">
        <v>80</v>
      </c>
      <c r="S1033" s="118">
        <v>228988</v>
      </c>
      <c r="T1033" s="118">
        <f t="shared" si="21"/>
        <v>228.988</v>
      </c>
    </row>
    <row r="1034" spans="1:20" x14ac:dyDescent="0.3">
      <c r="A1034">
        <v>324</v>
      </c>
      <c r="B1034" t="s">
        <v>676</v>
      </c>
      <c r="C1034">
        <v>279225</v>
      </c>
      <c r="D1034" t="s">
        <v>138</v>
      </c>
      <c r="E1034">
        <v>66</v>
      </c>
      <c r="F1034" t="s">
        <v>40</v>
      </c>
      <c r="G1034" t="s">
        <v>35</v>
      </c>
      <c r="H1034" t="s">
        <v>483</v>
      </c>
      <c r="I1034" t="s">
        <v>484</v>
      </c>
      <c r="J1034" s="89">
        <v>2020</v>
      </c>
      <c r="K1034" s="102">
        <v>78.400000000000006</v>
      </c>
      <c r="L1034" s="103">
        <v>78.400000000000006</v>
      </c>
      <c r="M1034">
        <v>0</v>
      </c>
      <c r="N1034">
        <v>0</v>
      </c>
      <c r="O1034" s="30">
        <v>0</v>
      </c>
      <c r="P1034" t="s">
        <v>439</v>
      </c>
      <c r="Q1034">
        <v>2021</v>
      </c>
      <c r="R1034" s="117">
        <v>80</v>
      </c>
      <c r="S1034" s="118">
        <v>261382</v>
      </c>
      <c r="T1034" s="118">
        <f t="shared" si="21"/>
        <v>261.38200000000001</v>
      </c>
    </row>
    <row r="1035" spans="1:20" x14ac:dyDescent="0.3">
      <c r="A1035">
        <v>325</v>
      </c>
      <c r="B1035" t="s">
        <v>677</v>
      </c>
      <c r="C1035">
        <v>279334</v>
      </c>
      <c r="D1035" t="s">
        <v>138</v>
      </c>
      <c r="E1035">
        <v>66</v>
      </c>
      <c r="F1035" t="s">
        <v>40</v>
      </c>
      <c r="G1035" t="s">
        <v>35</v>
      </c>
      <c r="H1035" t="s">
        <v>483</v>
      </c>
      <c r="I1035" t="s">
        <v>484</v>
      </c>
      <c r="J1035" s="89">
        <v>2020</v>
      </c>
      <c r="K1035" s="102">
        <v>65</v>
      </c>
      <c r="L1035" s="103">
        <v>65</v>
      </c>
      <c r="M1035">
        <v>0</v>
      </c>
      <c r="N1035">
        <v>0</v>
      </c>
      <c r="O1035" s="30">
        <v>0</v>
      </c>
      <c r="P1035" t="s">
        <v>439</v>
      </c>
      <c r="Q1035">
        <v>2021</v>
      </c>
      <c r="R1035" s="117">
        <v>0</v>
      </c>
      <c r="S1035" s="118">
        <v>0</v>
      </c>
      <c r="T1035" s="118">
        <f t="shared" si="21"/>
        <v>0</v>
      </c>
    </row>
    <row r="1036" spans="1:20" x14ac:dyDescent="0.3">
      <c r="A1036">
        <v>326</v>
      </c>
      <c r="B1036" t="s">
        <v>678</v>
      </c>
      <c r="C1036">
        <v>279235</v>
      </c>
      <c r="D1036" t="s">
        <v>138</v>
      </c>
      <c r="E1036">
        <v>66</v>
      </c>
      <c r="F1036" t="s">
        <v>40</v>
      </c>
      <c r="G1036" t="s">
        <v>35</v>
      </c>
      <c r="H1036" t="s">
        <v>483</v>
      </c>
      <c r="I1036" t="s">
        <v>484</v>
      </c>
      <c r="J1036" s="89">
        <v>2020</v>
      </c>
      <c r="K1036" s="102">
        <v>105.19</v>
      </c>
      <c r="L1036" s="103">
        <v>105.19</v>
      </c>
      <c r="M1036">
        <v>0</v>
      </c>
      <c r="N1036">
        <v>0</v>
      </c>
      <c r="O1036" s="30">
        <v>0</v>
      </c>
      <c r="P1036" t="s">
        <v>439</v>
      </c>
      <c r="Q1036">
        <v>2021</v>
      </c>
      <c r="R1036" s="117">
        <v>95</v>
      </c>
      <c r="S1036" s="118">
        <v>308557</v>
      </c>
      <c r="T1036" s="118">
        <f t="shared" si="21"/>
        <v>308.55700000000002</v>
      </c>
    </row>
    <row r="1037" spans="1:20" x14ac:dyDescent="0.3">
      <c r="A1037">
        <v>327</v>
      </c>
      <c r="B1037" t="s">
        <v>679</v>
      </c>
      <c r="C1037">
        <v>850250</v>
      </c>
      <c r="D1037" t="s">
        <v>548</v>
      </c>
      <c r="E1037">
        <v>87</v>
      </c>
      <c r="F1037" t="s">
        <v>33</v>
      </c>
      <c r="G1037" t="s">
        <v>42</v>
      </c>
      <c r="H1037" t="s">
        <v>483</v>
      </c>
      <c r="I1037" t="s">
        <v>484</v>
      </c>
      <c r="J1037" s="89">
        <v>2022</v>
      </c>
      <c r="K1037" s="99">
        <v>70.52</v>
      </c>
      <c r="L1037" s="97">
        <v>70.52</v>
      </c>
      <c r="M1037">
        <v>0</v>
      </c>
      <c r="N1037">
        <v>0</v>
      </c>
      <c r="O1037" s="30">
        <v>0</v>
      </c>
      <c r="P1037" t="s">
        <v>439</v>
      </c>
      <c r="Q1037">
        <v>2021</v>
      </c>
      <c r="R1037" s="117">
        <v>400</v>
      </c>
      <c r="S1037" s="118">
        <v>250047</v>
      </c>
      <c r="T1037" s="118">
        <f t="shared" si="21"/>
        <v>250.047</v>
      </c>
    </row>
    <row r="1038" spans="1:20" x14ac:dyDescent="0.3">
      <c r="A1038">
        <v>328</v>
      </c>
      <c r="B1038" t="s">
        <v>680</v>
      </c>
      <c r="C1038">
        <v>285065</v>
      </c>
      <c r="D1038" t="s">
        <v>138</v>
      </c>
      <c r="E1038">
        <v>66</v>
      </c>
      <c r="F1038" t="s">
        <v>40</v>
      </c>
      <c r="G1038" t="s">
        <v>55</v>
      </c>
      <c r="H1038" t="s">
        <v>483</v>
      </c>
      <c r="I1038" t="s">
        <v>484</v>
      </c>
      <c r="J1038" s="89">
        <v>2017</v>
      </c>
      <c r="K1038" s="102">
        <v>63</v>
      </c>
      <c r="L1038" s="103">
        <v>63</v>
      </c>
      <c r="M1038">
        <v>12.4</v>
      </c>
      <c r="N1038">
        <v>12.4</v>
      </c>
      <c r="O1038" s="30">
        <v>1</v>
      </c>
      <c r="P1038" t="s">
        <v>439</v>
      </c>
      <c r="Q1038">
        <v>2021</v>
      </c>
      <c r="R1038" s="117">
        <v>200</v>
      </c>
      <c r="S1038" s="118">
        <v>80257</v>
      </c>
      <c r="T1038" s="118">
        <f t="shared" si="21"/>
        <v>80.257000000000005</v>
      </c>
    </row>
    <row r="1039" spans="1:20" x14ac:dyDescent="0.3">
      <c r="A1039">
        <v>329</v>
      </c>
      <c r="B1039" t="s">
        <v>681</v>
      </c>
      <c r="C1039">
        <v>137530</v>
      </c>
      <c r="D1039" t="s">
        <v>106</v>
      </c>
      <c r="E1039">
        <v>62</v>
      </c>
      <c r="F1039" t="s">
        <v>40</v>
      </c>
      <c r="G1039" t="s">
        <v>42</v>
      </c>
      <c r="H1039" t="s">
        <v>483</v>
      </c>
      <c r="I1039" t="s">
        <v>484</v>
      </c>
      <c r="J1039" s="89">
        <v>2019</v>
      </c>
      <c r="K1039" s="102">
        <v>55.9</v>
      </c>
      <c r="L1039" s="103">
        <v>55.9</v>
      </c>
      <c r="M1039">
        <v>12.829000000000001</v>
      </c>
      <c r="N1039">
        <v>10.17</v>
      </c>
      <c r="O1039" s="30">
        <v>2.657</v>
      </c>
      <c r="P1039" t="s">
        <v>439</v>
      </c>
      <c r="Q1039">
        <v>2021</v>
      </c>
      <c r="R1039" s="117">
        <v>80</v>
      </c>
      <c r="S1039" s="118">
        <v>75951</v>
      </c>
      <c r="T1039" s="118">
        <f t="shared" si="21"/>
        <v>75.950999999999993</v>
      </c>
    </row>
    <row r="1040" spans="1:20" x14ac:dyDescent="0.3">
      <c r="A1040">
        <v>330</v>
      </c>
      <c r="B1040" t="s">
        <v>682</v>
      </c>
      <c r="C1040">
        <v>28020</v>
      </c>
      <c r="D1040" t="s">
        <v>39</v>
      </c>
      <c r="E1040">
        <v>60</v>
      </c>
      <c r="F1040" t="s">
        <v>40</v>
      </c>
      <c r="G1040" t="s">
        <v>79</v>
      </c>
      <c r="H1040" t="s">
        <v>483</v>
      </c>
      <c r="I1040" t="s">
        <v>484</v>
      </c>
      <c r="J1040" s="89">
        <v>2016</v>
      </c>
      <c r="K1040" s="102">
        <v>9</v>
      </c>
      <c r="L1040" s="103">
        <v>9</v>
      </c>
      <c r="M1040">
        <v>14.08</v>
      </c>
      <c r="N1040">
        <v>14.08</v>
      </c>
      <c r="O1040" s="30">
        <v>1</v>
      </c>
      <c r="P1040" t="s">
        <v>439</v>
      </c>
      <c r="Q1040">
        <v>2021</v>
      </c>
      <c r="R1040" s="117">
        <v>300</v>
      </c>
      <c r="S1040" s="118">
        <v>137541</v>
      </c>
      <c r="T1040" s="118">
        <f t="shared" si="21"/>
        <v>137.541</v>
      </c>
    </row>
    <row r="1041" spans="1:20" x14ac:dyDescent="0.3">
      <c r="A1041">
        <v>331</v>
      </c>
      <c r="B1041" t="s">
        <v>682</v>
      </c>
      <c r="C1041">
        <v>28020</v>
      </c>
      <c r="D1041" t="s">
        <v>39</v>
      </c>
      <c r="E1041">
        <v>60</v>
      </c>
      <c r="F1041" t="s">
        <v>40</v>
      </c>
      <c r="G1041" t="s">
        <v>42</v>
      </c>
      <c r="H1041" t="s">
        <v>483</v>
      </c>
      <c r="I1041" t="s">
        <v>484</v>
      </c>
      <c r="J1041" s="89">
        <v>2016</v>
      </c>
      <c r="K1041" s="102">
        <v>7.56</v>
      </c>
      <c r="L1041" s="103">
        <v>7.56</v>
      </c>
      <c r="M1041">
        <v>12.2</v>
      </c>
      <c r="N1041">
        <v>12.2</v>
      </c>
      <c r="O1041" s="30">
        <v>1</v>
      </c>
      <c r="P1041" t="s">
        <v>439</v>
      </c>
      <c r="Q1041">
        <v>2021</v>
      </c>
      <c r="R1041" s="117">
        <v>0</v>
      </c>
      <c r="S1041" s="118">
        <v>0</v>
      </c>
      <c r="T1041" s="118">
        <f t="shared" si="21"/>
        <v>0</v>
      </c>
    </row>
    <row r="1042" spans="1:20" x14ac:dyDescent="0.3">
      <c r="A1042">
        <v>332</v>
      </c>
      <c r="B1042" t="s">
        <v>682</v>
      </c>
      <c r="C1042">
        <v>28020</v>
      </c>
      <c r="D1042" t="s">
        <v>39</v>
      </c>
      <c r="E1042">
        <v>60</v>
      </c>
      <c r="F1042" t="s">
        <v>40</v>
      </c>
      <c r="G1042" t="s">
        <v>42</v>
      </c>
      <c r="H1042" t="s">
        <v>483</v>
      </c>
      <c r="I1042" t="s">
        <v>484</v>
      </c>
      <c r="J1042" s="89">
        <v>2016</v>
      </c>
      <c r="K1042" s="102">
        <v>3</v>
      </c>
      <c r="L1042" s="103">
        <v>3</v>
      </c>
      <c r="M1042">
        <v>4.2</v>
      </c>
      <c r="N1042">
        <v>4.2</v>
      </c>
      <c r="O1042" s="30">
        <v>1</v>
      </c>
      <c r="P1042" t="s">
        <v>439</v>
      </c>
      <c r="Q1042">
        <v>2021</v>
      </c>
      <c r="R1042" s="117">
        <v>0</v>
      </c>
      <c r="S1042" s="118">
        <v>0</v>
      </c>
      <c r="T1042" s="118">
        <f t="shared" si="21"/>
        <v>0</v>
      </c>
    </row>
    <row r="1043" spans="1:20" x14ac:dyDescent="0.3">
      <c r="A1043">
        <v>333</v>
      </c>
      <c r="B1043" t="s">
        <v>683</v>
      </c>
      <c r="C1043">
        <v>74300</v>
      </c>
      <c r="D1043" t="s">
        <v>39</v>
      </c>
      <c r="E1043">
        <v>60</v>
      </c>
      <c r="F1043" t="s">
        <v>40</v>
      </c>
      <c r="G1043" t="s">
        <v>42</v>
      </c>
      <c r="H1043" t="s">
        <v>483</v>
      </c>
      <c r="I1043" t="s">
        <v>484</v>
      </c>
      <c r="J1043" s="89">
        <v>2016</v>
      </c>
      <c r="K1043" s="102">
        <v>20</v>
      </c>
      <c r="L1043" s="103">
        <v>20</v>
      </c>
      <c r="M1043">
        <v>36</v>
      </c>
      <c r="N1043">
        <v>36</v>
      </c>
      <c r="O1043" s="30">
        <v>1</v>
      </c>
      <c r="P1043" t="s">
        <v>439</v>
      </c>
      <c r="Q1043">
        <v>2021</v>
      </c>
      <c r="R1043" s="117">
        <v>250</v>
      </c>
      <c r="S1043" s="118">
        <v>364688</v>
      </c>
      <c r="T1043" s="118">
        <f t="shared" si="21"/>
        <v>364.68799999999999</v>
      </c>
    </row>
    <row r="1044" spans="1:20" x14ac:dyDescent="0.3">
      <c r="A1044">
        <v>334</v>
      </c>
      <c r="B1044" t="s">
        <v>684</v>
      </c>
      <c r="C1044">
        <v>257630</v>
      </c>
      <c r="D1044" t="s">
        <v>685</v>
      </c>
      <c r="E1044">
        <v>70</v>
      </c>
      <c r="F1044" t="s">
        <v>40</v>
      </c>
      <c r="G1044" t="s">
        <v>79</v>
      </c>
      <c r="H1044" t="s">
        <v>483</v>
      </c>
      <c r="I1044" t="s">
        <v>484</v>
      </c>
      <c r="J1044" s="89">
        <v>2020</v>
      </c>
      <c r="K1044" s="102">
        <v>19.8</v>
      </c>
      <c r="L1044" s="103">
        <v>19.8</v>
      </c>
      <c r="M1044">
        <v>0</v>
      </c>
      <c r="N1044">
        <v>0</v>
      </c>
      <c r="O1044" s="30">
        <v>0</v>
      </c>
      <c r="P1044" t="s">
        <v>439</v>
      </c>
      <c r="Q1044">
        <v>2021</v>
      </c>
      <c r="R1044" s="117">
        <v>100</v>
      </c>
      <c r="S1044" s="118">
        <v>45758</v>
      </c>
      <c r="T1044" s="118">
        <f t="shared" si="21"/>
        <v>45.758000000000003</v>
      </c>
    </row>
    <row r="1045" spans="1:20" x14ac:dyDescent="0.3">
      <c r="A1045">
        <v>335</v>
      </c>
      <c r="B1045" t="s">
        <v>686</v>
      </c>
      <c r="C1045">
        <v>16220</v>
      </c>
      <c r="D1045" t="s">
        <v>39</v>
      </c>
      <c r="E1045">
        <v>60</v>
      </c>
      <c r="F1045" t="s">
        <v>40</v>
      </c>
      <c r="G1045" t="s">
        <v>42</v>
      </c>
      <c r="H1045" t="s">
        <v>483</v>
      </c>
      <c r="I1045" t="s">
        <v>484</v>
      </c>
      <c r="J1045" s="89">
        <v>2020</v>
      </c>
      <c r="K1045" s="102">
        <v>40</v>
      </c>
      <c r="L1045" s="103">
        <v>40</v>
      </c>
      <c r="M1045">
        <v>0</v>
      </c>
      <c r="N1045">
        <v>0</v>
      </c>
      <c r="O1045" s="30">
        <v>0</v>
      </c>
      <c r="P1045" t="s">
        <v>439</v>
      </c>
      <c r="Q1045">
        <v>2021</v>
      </c>
      <c r="R1045" s="117">
        <v>400</v>
      </c>
      <c r="S1045" s="118">
        <v>141406</v>
      </c>
      <c r="T1045" s="118">
        <f t="shared" si="21"/>
        <v>141.40600000000001</v>
      </c>
    </row>
    <row r="1046" spans="1:20" x14ac:dyDescent="0.3">
      <c r="A1046">
        <v>336</v>
      </c>
      <c r="B1046" t="s">
        <v>687</v>
      </c>
      <c r="C1046">
        <v>60010</v>
      </c>
      <c r="D1046" t="s">
        <v>39</v>
      </c>
      <c r="E1046">
        <v>60</v>
      </c>
      <c r="F1046" t="s">
        <v>40</v>
      </c>
      <c r="G1046" t="s">
        <v>42</v>
      </c>
      <c r="H1046" t="s">
        <v>483</v>
      </c>
      <c r="I1046" t="s">
        <v>484</v>
      </c>
      <c r="J1046" s="89">
        <v>2019</v>
      </c>
      <c r="K1046" s="102">
        <v>30</v>
      </c>
      <c r="L1046" s="103">
        <v>30</v>
      </c>
      <c r="M1046">
        <v>0</v>
      </c>
      <c r="N1046">
        <v>0</v>
      </c>
      <c r="O1046" s="30">
        <v>0</v>
      </c>
      <c r="P1046" t="s">
        <v>439</v>
      </c>
      <c r="Q1046">
        <v>2021</v>
      </c>
      <c r="R1046" s="117">
        <v>100</v>
      </c>
      <c r="S1046" s="118">
        <v>115163</v>
      </c>
      <c r="T1046" s="118">
        <f t="shared" si="21"/>
        <v>115.163</v>
      </c>
    </row>
    <row r="1047" spans="1:20" x14ac:dyDescent="0.3">
      <c r="A1047">
        <v>337</v>
      </c>
      <c r="B1047" t="s">
        <v>688</v>
      </c>
      <c r="C1047">
        <v>245035</v>
      </c>
      <c r="D1047" t="s">
        <v>685</v>
      </c>
      <c r="E1047">
        <v>70</v>
      </c>
      <c r="F1047" t="s">
        <v>40</v>
      </c>
      <c r="G1047" t="s">
        <v>42</v>
      </c>
      <c r="H1047" t="s">
        <v>483</v>
      </c>
      <c r="I1047" t="s">
        <v>484</v>
      </c>
      <c r="J1047" s="89">
        <v>2019</v>
      </c>
      <c r="K1047" s="102">
        <v>15.9</v>
      </c>
      <c r="L1047" s="103">
        <v>15.9</v>
      </c>
      <c r="M1047">
        <v>19.908000000000001</v>
      </c>
      <c r="N1047">
        <v>12.848000000000001</v>
      </c>
      <c r="O1047" s="30">
        <v>7.06</v>
      </c>
      <c r="P1047" t="s">
        <v>439</v>
      </c>
      <c r="Q1047">
        <v>2021</v>
      </c>
      <c r="R1047" s="117">
        <v>135</v>
      </c>
      <c r="S1047" s="118">
        <v>61169</v>
      </c>
      <c r="T1047" s="118">
        <f t="shared" si="21"/>
        <v>61.168999999999997</v>
      </c>
    </row>
    <row r="1048" spans="1:20" x14ac:dyDescent="0.3">
      <c r="A1048">
        <v>338</v>
      </c>
      <c r="B1048" t="s">
        <v>689</v>
      </c>
      <c r="C1048">
        <v>240485</v>
      </c>
      <c r="D1048" t="s">
        <v>685</v>
      </c>
      <c r="E1048">
        <v>70</v>
      </c>
      <c r="F1048" t="s">
        <v>40</v>
      </c>
      <c r="G1048" t="s">
        <v>42</v>
      </c>
      <c r="H1048" t="s">
        <v>483</v>
      </c>
      <c r="I1048" t="s">
        <v>484</v>
      </c>
      <c r="J1048" s="89">
        <v>2020</v>
      </c>
      <c r="K1048" s="102">
        <v>80.3</v>
      </c>
      <c r="L1048" s="103">
        <v>80.3</v>
      </c>
      <c r="M1048">
        <v>0</v>
      </c>
      <c r="N1048">
        <v>0</v>
      </c>
      <c r="O1048" s="30">
        <v>0</v>
      </c>
      <c r="P1048" t="s">
        <v>439</v>
      </c>
      <c r="Q1048">
        <v>2021</v>
      </c>
      <c r="R1048" s="117">
        <v>650</v>
      </c>
      <c r="S1048" s="118">
        <v>1035977</v>
      </c>
      <c r="T1048" s="118">
        <f t="shared" si="21"/>
        <v>1035.9770000000001</v>
      </c>
    </row>
    <row r="1049" spans="1:20" x14ac:dyDescent="0.3">
      <c r="A1049">
        <v>339</v>
      </c>
      <c r="B1049" t="s">
        <v>690</v>
      </c>
      <c r="C1049">
        <v>38470</v>
      </c>
      <c r="D1049" t="s">
        <v>39</v>
      </c>
      <c r="E1049">
        <v>60</v>
      </c>
      <c r="F1049" t="s">
        <v>40</v>
      </c>
      <c r="G1049" t="s">
        <v>42</v>
      </c>
      <c r="H1049" t="s">
        <v>483</v>
      </c>
      <c r="I1049" t="s">
        <v>484</v>
      </c>
      <c r="J1049" s="89">
        <v>2019</v>
      </c>
      <c r="K1049" s="102">
        <v>5.4</v>
      </c>
      <c r="L1049" s="103">
        <v>5.4</v>
      </c>
      <c r="M1049">
        <v>5.9</v>
      </c>
      <c r="N1049">
        <v>5.9</v>
      </c>
      <c r="O1049" s="30">
        <v>1</v>
      </c>
      <c r="P1049" t="s">
        <v>439</v>
      </c>
      <c r="Q1049">
        <v>2021</v>
      </c>
      <c r="R1049" s="117">
        <v>35</v>
      </c>
      <c r="S1049" s="118">
        <v>43035</v>
      </c>
      <c r="T1049" s="118">
        <f t="shared" si="21"/>
        <v>43.034999999999997</v>
      </c>
    </row>
    <row r="1050" spans="1:20" x14ac:dyDescent="0.3">
      <c r="A1050">
        <v>340</v>
      </c>
      <c r="B1050" t="s">
        <v>690</v>
      </c>
      <c r="C1050">
        <v>38470</v>
      </c>
      <c r="D1050" t="s">
        <v>39</v>
      </c>
      <c r="E1050">
        <v>60</v>
      </c>
      <c r="F1050" t="s">
        <v>40</v>
      </c>
      <c r="G1050" t="s">
        <v>42</v>
      </c>
      <c r="H1050" t="s">
        <v>483</v>
      </c>
      <c r="I1050" t="s">
        <v>484</v>
      </c>
      <c r="J1050" s="89">
        <v>2017</v>
      </c>
      <c r="K1050" s="102">
        <v>2.9</v>
      </c>
      <c r="L1050" s="103">
        <v>2.9</v>
      </c>
      <c r="M1050">
        <v>4</v>
      </c>
      <c r="N1050">
        <v>4</v>
      </c>
      <c r="O1050" s="30">
        <v>1</v>
      </c>
      <c r="P1050" t="s">
        <v>439</v>
      </c>
      <c r="Q1050">
        <v>2021</v>
      </c>
      <c r="R1050" s="117">
        <v>0</v>
      </c>
      <c r="S1050" s="118">
        <v>0</v>
      </c>
      <c r="T1050" s="118">
        <f t="shared" si="21"/>
        <v>0</v>
      </c>
    </row>
    <row r="1051" spans="1:20" x14ac:dyDescent="0.3">
      <c r="A1051">
        <v>341</v>
      </c>
      <c r="B1051" t="s">
        <v>690</v>
      </c>
      <c r="C1051">
        <v>48470</v>
      </c>
      <c r="D1051" t="s">
        <v>39</v>
      </c>
      <c r="E1051">
        <v>60</v>
      </c>
      <c r="F1051" t="s">
        <v>40</v>
      </c>
      <c r="G1051" t="s">
        <v>42</v>
      </c>
      <c r="H1051" t="s">
        <v>483</v>
      </c>
      <c r="I1051" t="s">
        <v>484</v>
      </c>
      <c r="J1051" s="89">
        <v>2015</v>
      </c>
      <c r="K1051" s="102">
        <v>3.3</v>
      </c>
      <c r="L1051" s="103">
        <v>3.3</v>
      </c>
      <c r="M1051">
        <v>4.0999999999999996</v>
      </c>
      <c r="N1051">
        <v>4.0999999999999996</v>
      </c>
      <c r="O1051" s="30">
        <v>1</v>
      </c>
      <c r="P1051" t="s">
        <v>439</v>
      </c>
      <c r="Q1051">
        <v>2021</v>
      </c>
      <c r="R1051" s="117">
        <v>0</v>
      </c>
      <c r="S1051" s="118">
        <v>0</v>
      </c>
      <c r="T1051" s="118">
        <f t="shared" si="21"/>
        <v>0</v>
      </c>
    </row>
    <row r="1052" spans="1:20" x14ac:dyDescent="0.3">
      <c r="A1052">
        <v>342</v>
      </c>
      <c r="B1052" t="s">
        <v>691</v>
      </c>
      <c r="C1052">
        <v>673230</v>
      </c>
      <c r="D1052" t="s">
        <v>113</v>
      </c>
      <c r="F1052" t="s">
        <v>64</v>
      </c>
      <c r="G1052" t="s">
        <v>42</v>
      </c>
      <c r="H1052" t="s">
        <v>483</v>
      </c>
      <c r="I1052" t="s">
        <v>484</v>
      </c>
      <c r="J1052" s="89">
        <v>2019</v>
      </c>
      <c r="K1052" s="102">
        <v>5.36</v>
      </c>
      <c r="L1052" s="103">
        <v>5.36</v>
      </c>
      <c r="M1052">
        <v>5.73</v>
      </c>
      <c r="N1052">
        <v>5.73</v>
      </c>
      <c r="O1052" s="30">
        <v>1</v>
      </c>
      <c r="P1052" t="s">
        <v>439</v>
      </c>
      <c r="Q1052">
        <v>2021</v>
      </c>
      <c r="R1052" s="117">
        <v>200</v>
      </c>
      <c r="S1052" s="118">
        <v>78282</v>
      </c>
      <c r="T1052" s="118">
        <f t="shared" si="21"/>
        <v>78.281999999999996</v>
      </c>
    </row>
    <row r="1053" spans="1:20" x14ac:dyDescent="0.3">
      <c r="A1053">
        <v>343</v>
      </c>
      <c r="B1053" t="s">
        <v>691</v>
      </c>
      <c r="C1053">
        <v>673230</v>
      </c>
      <c r="D1053" t="s">
        <v>113</v>
      </c>
      <c r="F1053" t="s">
        <v>64</v>
      </c>
      <c r="G1053" t="s">
        <v>42</v>
      </c>
      <c r="H1053" t="s">
        <v>483</v>
      </c>
      <c r="I1053" t="s">
        <v>484</v>
      </c>
      <c r="J1053" s="89">
        <v>2018</v>
      </c>
      <c r="K1053" s="102">
        <v>5.36</v>
      </c>
      <c r="L1053" s="103">
        <v>5.36</v>
      </c>
      <c r="M1053">
        <v>7.6</v>
      </c>
      <c r="N1053">
        <v>7.6</v>
      </c>
      <c r="O1053" s="30">
        <v>1</v>
      </c>
      <c r="P1053" t="s">
        <v>439</v>
      </c>
      <c r="Q1053">
        <v>2021</v>
      </c>
      <c r="R1053" s="117">
        <v>0</v>
      </c>
      <c r="S1053" s="118">
        <v>0</v>
      </c>
      <c r="T1053" s="118">
        <f t="shared" si="21"/>
        <v>0</v>
      </c>
    </row>
    <row r="1054" spans="1:20" x14ac:dyDescent="0.3">
      <c r="A1054">
        <v>344</v>
      </c>
      <c r="B1054" t="s">
        <v>691</v>
      </c>
      <c r="C1054">
        <v>673230</v>
      </c>
      <c r="D1054" t="s">
        <v>113</v>
      </c>
      <c r="F1054" t="s">
        <v>64</v>
      </c>
      <c r="G1054" t="s">
        <v>42</v>
      </c>
      <c r="H1054" t="s">
        <v>483</v>
      </c>
      <c r="I1054" t="s">
        <v>484</v>
      </c>
      <c r="J1054" s="89">
        <v>2017</v>
      </c>
      <c r="K1054" s="102">
        <v>2.4</v>
      </c>
      <c r="L1054" s="103">
        <v>2.4</v>
      </c>
      <c r="M1054">
        <v>3.4</v>
      </c>
      <c r="N1054">
        <v>3.4</v>
      </c>
      <c r="O1054" s="30">
        <v>1</v>
      </c>
      <c r="P1054" t="s">
        <v>439</v>
      </c>
      <c r="Q1054">
        <v>2021</v>
      </c>
      <c r="R1054" s="117">
        <v>0</v>
      </c>
      <c r="S1054" s="118">
        <v>0</v>
      </c>
      <c r="T1054" s="118">
        <f t="shared" si="21"/>
        <v>0</v>
      </c>
    </row>
    <row r="1055" spans="1:20" x14ac:dyDescent="0.3">
      <c r="A1055">
        <v>345</v>
      </c>
      <c r="B1055" t="s">
        <v>692</v>
      </c>
      <c r="C1055">
        <v>50800</v>
      </c>
      <c r="D1055" t="s">
        <v>39</v>
      </c>
      <c r="E1055">
        <v>60</v>
      </c>
      <c r="F1055" t="s">
        <v>40</v>
      </c>
      <c r="G1055" t="s">
        <v>42</v>
      </c>
      <c r="H1055" t="s">
        <v>483</v>
      </c>
      <c r="I1055" t="s">
        <v>484</v>
      </c>
      <c r="J1055" s="89">
        <v>2020</v>
      </c>
      <c r="K1055" s="102">
        <v>16.12</v>
      </c>
      <c r="L1055" s="103">
        <v>16.12</v>
      </c>
      <c r="M1055">
        <v>0</v>
      </c>
      <c r="N1055">
        <v>0</v>
      </c>
      <c r="O1055" s="30">
        <v>0</v>
      </c>
      <c r="P1055" t="s">
        <v>439</v>
      </c>
      <c r="Q1055">
        <v>2021</v>
      </c>
      <c r="R1055" s="117">
        <v>400</v>
      </c>
      <c r="S1055" s="118">
        <v>759691</v>
      </c>
      <c r="T1055" s="118">
        <f t="shared" si="21"/>
        <v>759.69100000000003</v>
      </c>
    </row>
    <row r="1056" spans="1:20" x14ac:dyDescent="0.3">
      <c r="A1056">
        <v>346</v>
      </c>
      <c r="B1056" t="s">
        <v>693</v>
      </c>
      <c r="C1056">
        <v>412650</v>
      </c>
      <c r="D1056" t="s">
        <v>652</v>
      </c>
      <c r="F1056" t="s">
        <v>53</v>
      </c>
      <c r="G1056" t="s">
        <v>42</v>
      </c>
      <c r="H1056" t="s">
        <v>483</v>
      </c>
      <c r="I1056" t="s">
        <v>484</v>
      </c>
      <c r="J1056" s="89">
        <v>2021</v>
      </c>
      <c r="K1056" s="102">
        <v>50.22</v>
      </c>
      <c r="L1056" s="103">
        <v>50.22</v>
      </c>
      <c r="M1056">
        <v>0</v>
      </c>
      <c r="N1056">
        <v>0</v>
      </c>
      <c r="O1056" s="30">
        <v>0</v>
      </c>
      <c r="P1056" t="s">
        <v>439</v>
      </c>
      <c r="Q1056">
        <v>2021</v>
      </c>
      <c r="R1056" s="117">
        <v>200</v>
      </c>
      <c r="S1056" s="118">
        <v>173018</v>
      </c>
      <c r="T1056" s="118">
        <f t="shared" si="21"/>
        <v>173.018</v>
      </c>
    </row>
    <row r="1057" spans="1:20" x14ac:dyDescent="0.3">
      <c r="A1057">
        <v>347</v>
      </c>
      <c r="B1057" t="s">
        <v>694</v>
      </c>
      <c r="C1057">
        <v>418820</v>
      </c>
      <c r="D1057" t="s">
        <v>652</v>
      </c>
      <c r="F1057" t="s">
        <v>53</v>
      </c>
      <c r="G1057" t="s">
        <v>35</v>
      </c>
      <c r="H1057" t="s">
        <v>483</v>
      </c>
      <c r="I1057" t="s">
        <v>484</v>
      </c>
      <c r="J1057" s="89">
        <v>2020</v>
      </c>
      <c r="K1057" s="102">
        <v>418.28</v>
      </c>
      <c r="L1057" s="103">
        <v>418.28</v>
      </c>
      <c r="M1057">
        <v>0</v>
      </c>
      <c r="N1057">
        <v>0</v>
      </c>
      <c r="O1057" s="30">
        <v>0</v>
      </c>
      <c r="P1057" t="s">
        <v>439</v>
      </c>
      <c r="Q1057">
        <v>2021</v>
      </c>
      <c r="R1057" s="117">
        <v>300</v>
      </c>
      <c r="S1057" s="118">
        <v>1200693</v>
      </c>
      <c r="T1057" s="118">
        <f t="shared" si="21"/>
        <v>1200.693</v>
      </c>
    </row>
    <row r="1058" spans="1:20" x14ac:dyDescent="0.3">
      <c r="A1058">
        <v>348</v>
      </c>
      <c r="B1058" t="s">
        <v>695</v>
      </c>
      <c r="C1058">
        <v>418900</v>
      </c>
      <c r="D1058" t="s">
        <v>652</v>
      </c>
      <c r="F1058" t="s">
        <v>53</v>
      </c>
      <c r="G1058" t="s">
        <v>35</v>
      </c>
      <c r="H1058" t="s">
        <v>483</v>
      </c>
      <c r="I1058" t="s">
        <v>484</v>
      </c>
      <c r="J1058" s="89">
        <v>2020</v>
      </c>
      <c r="K1058" s="102">
        <v>188.02500000000001</v>
      </c>
      <c r="L1058" s="103">
        <v>188.02500000000001</v>
      </c>
      <c r="M1058">
        <v>0</v>
      </c>
      <c r="N1058">
        <v>0</v>
      </c>
      <c r="O1058" s="30">
        <v>0</v>
      </c>
      <c r="P1058" t="s">
        <v>439</v>
      </c>
      <c r="Q1058">
        <v>2021</v>
      </c>
      <c r="R1058" s="117">
        <v>160</v>
      </c>
      <c r="S1058" s="118">
        <v>419963</v>
      </c>
      <c r="T1058" s="118">
        <f t="shared" si="21"/>
        <v>419.96300000000002</v>
      </c>
    </row>
    <row r="1059" spans="1:20" x14ac:dyDescent="0.3">
      <c r="A1059">
        <v>349</v>
      </c>
      <c r="B1059" t="s">
        <v>696</v>
      </c>
      <c r="C1059">
        <v>869040</v>
      </c>
      <c r="D1059" t="s">
        <v>562</v>
      </c>
      <c r="E1059">
        <v>91</v>
      </c>
      <c r="F1059" t="s">
        <v>33</v>
      </c>
      <c r="G1059" t="s">
        <v>55</v>
      </c>
      <c r="H1059" t="s">
        <v>483</v>
      </c>
      <c r="I1059" t="s">
        <v>484</v>
      </c>
      <c r="J1059" s="89">
        <v>2021</v>
      </c>
      <c r="K1059" s="99">
        <v>191</v>
      </c>
      <c r="L1059" s="97">
        <v>191</v>
      </c>
      <c r="M1059">
        <v>0</v>
      </c>
      <c r="N1059">
        <v>0</v>
      </c>
      <c r="O1059" s="30">
        <v>0</v>
      </c>
      <c r="P1059" t="s">
        <v>439</v>
      </c>
      <c r="Q1059">
        <v>2021</v>
      </c>
      <c r="R1059" s="117">
        <v>0</v>
      </c>
      <c r="S1059" s="118">
        <v>0</v>
      </c>
      <c r="T1059" s="118">
        <f t="shared" si="21"/>
        <v>0</v>
      </c>
    </row>
    <row r="1060" spans="1:20" x14ac:dyDescent="0.3">
      <c r="A1060">
        <v>53</v>
      </c>
      <c r="B1060" t="s">
        <v>714</v>
      </c>
      <c r="C1060">
        <v>74510</v>
      </c>
      <c r="D1060" t="s">
        <v>126</v>
      </c>
      <c r="E1060">
        <v>61</v>
      </c>
      <c r="F1060" t="s">
        <v>40</v>
      </c>
      <c r="G1060" t="s">
        <v>730</v>
      </c>
      <c r="H1060" t="s">
        <v>483</v>
      </c>
      <c r="I1060" t="s">
        <v>484</v>
      </c>
      <c r="J1060">
        <v>2021</v>
      </c>
      <c r="K1060">
        <v>70.349999999999994</v>
      </c>
      <c r="L1060">
        <v>70.349999999999994</v>
      </c>
      <c r="M1060">
        <v>0</v>
      </c>
      <c r="N1060">
        <v>0</v>
      </c>
      <c r="O1060">
        <v>0</v>
      </c>
      <c r="P1060" t="s">
        <v>439</v>
      </c>
      <c r="Q1060">
        <v>2021</v>
      </c>
      <c r="R1060" s="248">
        <v>160</v>
      </c>
      <c r="S1060" s="250">
        <v>189083</v>
      </c>
      <c r="T1060" s="250">
        <v>189.083</v>
      </c>
    </row>
    <row r="1061" spans="1:20" x14ac:dyDescent="0.3">
      <c r="A1061">
        <v>54</v>
      </c>
      <c r="B1061" t="s">
        <v>715</v>
      </c>
      <c r="C1061">
        <v>40010</v>
      </c>
      <c r="D1061" t="s">
        <v>39</v>
      </c>
      <c r="E1061">
        <v>60</v>
      </c>
      <c r="F1061" t="s">
        <v>40</v>
      </c>
      <c r="G1061" t="s">
        <v>42</v>
      </c>
      <c r="H1061" t="s">
        <v>483</v>
      </c>
      <c r="I1061" t="s">
        <v>484</v>
      </c>
      <c r="J1061">
        <v>2021</v>
      </c>
      <c r="K1061">
        <v>72</v>
      </c>
      <c r="L1061">
        <v>72</v>
      </c>
      <c r="M1061">
        <v>0</v>
      </c>
      <c r="N1061">
        <v>0</v>
      </c>
      <c r="O1061">
        <v>0</v>
      </c>
      <c r="P1061" t="s">
        <v>439</v>
      </c>
      <c r="Q1061">
        <v>2021</v>
      </c>
      <c r="R1061" s="248">
        <v>200</v>
      </c>
      <c r="S1061" s="250">
        <v>183260</v>
      </c>
      <c r="T1061" s="250">
        <v>183.26</v>
      </c>
    </row>
    <row r="1062" spans="1:20" x14ac:dyDescent="0.3">
      <c r="A1062">
        <v>55</v>
      </c>
      <c r="B1062" t="s">
        <v>716</v>
      </c>
      <c r="C1062">
        <v>50360</v>
      </c>
      <c r="D1062" t="s">
        <v>39</v>
      </c>
      <c r="E1062">
        <v>60</v>
      </c>
      <c r="F1062" t="s">
        <v>40</v>
      </c>
      <c r="G1062" t="s">
        <v>42</v>
      </c>
      <c r="H1062" t="s">
        <v>483</v>
      </c>
      <c r="I1062" t="s">
        <v>484</v>
      </c>
      <c r="J1062">
        <v>2021</v>
      </c>
      <c r="K1062">
        <v>14</v>
      </c>
      <c r="L1062">
        <v>14</v>
      </c>
      <c r="M1062">
        <v>0</v>
      </c>
      <c r="N1062">
        <v>0</v>
      </c>
      <c r="O1062">
        <v>0</v>
      </c>
      <c r="P1062" t="s">
        <v>439</v>
      </c>
      <c r="Q1062">
        <v>2021</v>
      </c>
      <c r="R1062" s="248">
        <v>200</v>
      </c>
      <c r="S1062" s="250">
        <v>185540</v>
      </c>
      <c r="T1062" s="250">
        <v>185.54</v>
      </c>
    </row>
    <row r="1063" spans="1:20" x14ac:dyDescent="0.3">
      <c r="A1063">
        <v>56</v>
      </c>
      <c r="B1063" t="s">
        <v>717</v>
      </c>
      <c r="C1063">
        <v>26270</v>
      </c>
      <c r="D1063" t="s">
        <v>39</v>
      </c>
      <c r="E1063">
        <v>60</v>
      </c>
      <c r="F1063" t="s">
        <v>40</v>
      </c>
      <c r="G1063" t="s">
        <v>42</v>
      </c>
      <c r="H1063" t="s">
        <v>483</v>
      </c>
      <c r="I1063" t="s">
        <v>484</v>
      </c>
      <c r="J1063">
        <v>2021</v>
      </c>
      <c r="K1063">
        <v>40</v>
      </c>
      <c r="L1063">
        <v>40</v>
      </c>
      <c r="M1063">
        <v>50.843000000000004</v>
      </c>
      <c r="N1063">
        <v>39.5</v>
      </c>
      <c r="O1063">
        <v>11.343000000000004</v>
      </c>
      <c r="P1063" t="s">
        <v>439</v>
      </c>
      <c r="Q1063">
        <v>2021</v>
      </c>
      <c r="R1063" s="248">
        <v>315</v>
      </c>
      <c r="S1063" s="250">
        <v>109135</v>
      </c>
      <c r="T1063" s="250">
        <v>109.13500000000001</v>
      </c>
    </row>
    <row r="1064" spans="1:20" x14ac:dyDescent="0.3">
      <c r="A1064">
        <v>73</v>
      </c>
      <c r="B1064" t="s">
        <v>722</v>
      </c>
      <c r="C1064">
        <v>541440</v>
      </c>
      <c r="D1064" t="s">
        <v>518</v>
      </c>
      <c r="F1064" t="s">
        <v>64</v>
      </c>
      <c r="G1064" t="s">
        <v>79</v>
      </c>
      <c r="H1064" t="s">
        <v>483</v>
      </c>
      <c r="I1064" t="s">
        <v>484</v>
      </c>
      <c r="J1064">
        <v>2021</v>
      </c>
      <c r="K1064">
        <v>15</v>
      </c>
      <c r="L1064">
        <v>15</v>
      </c>
      <c r="M1064">
        <v>23</v>
      </c>
      <c r="N1064">
        <v>5</v>
      </c>
      <c r="O1064">
        <v>18</v>
      </c>
      <c r="P1064" t="s">
        <v>439</v>
      </c>
      <c r="Q1064">
        <v>2021</v>
      </c>
      <c r="R1064" s="248">
        <v>30</v>
      </c>
      <c r="S1064" s="250">
        <v>15341</v>
      </c>
      <c r="T1064" s="250">
        <v>15.340999999999999</v>
      </c>
    </row>
    <row r="1065" spans="1:20" x14ac:dyDescent="0.3">
      <c r="A1065">
        <v>200</v>
      </c>
      <c r="B1065" t="s">
        <v>764</v>
      </c>
      <c r="C1065">
        <v>949300</v>
      </c>
      <c r="D1065" t="s">
        <v>331</v>
      </c>
      <c r="E1065">
        <v>98</v>
      </c>
      <c r="F1065" t="s">
        <v>92</v>
      </c>
      <c r="G1065" t="s">
        <v>42</v>
      </c>
      <c r="H1065" t="s">
        <v>483</v>
      </c>
      <c r="I1065" t="s">
        <v>484</v>
      </c>
      <c r="J1065">
        <v>2021</v>
      </c>
      <c r="K1065">
        <v>254</v>
      </c>
      <c r="L1065">
        <v>254</v>
      </c>
      <c r="M1065">
        <v>47.523000000000003</v>
      </c>
      <c r="N1065">
        <v>19.52</v>
      </c>
      <c r="O1065">
        <v>28.003000000000004</v>
      </c>
      <c r="P1065" t="s">
        <v>439</v>
      </c>
      <c r="Q1065">
        <v>2021</v>
      </c>
      <c r="R1065" s="248">
        <v>0</v>
      </c>
      <c r="S1065" s="250">
        <v>0</v>
      </c>
      <c r="T1065" s="250">
        <v>0</v>
      </c>
    </row>
    <row r="1066" spans="1:20" x14ac:dyDescent="0.3">
      <c r="A1066">
        <v>247</v>
      </c>
      <c r="B1066" t="s">
        <v>775</v>
      </c>
      <c r="C1066">
        <v>784220</v>
      </c>
      <c r="D1066" t="s">
        <v>88</v>
      </c>
      <c r="E1066">
        <v>97</v>
      </c>
      <c r="F1066" t="s">
        <v>89</v>
      </c>
      <c r="G1066" t="s">
        <v>42</v>
      </c>
      <c r="H1066" t="s">
        <v>483</v>
      </c>
      <c r="I1066" t="s">
        <v>484</v>
      </c>
      <c r="J1066">
        <v>2021</v>
      </c>
      <c r="K1066">
        <v>12</v>
      </c>
      <c r="L1066">
        <v>12</v>
      </c>
      <c r="M1066">
        <v>31.26</v>
      </c>
      <c r="N1066">
        <v>14.84</v>
      </c>
      <c r="O1066">
        <v>16.420000000000002</v>
      </c>
      <c r="P1066" t="s">
        <v>439</v>
      </c>
      <c r="Q1066">
        <v>2021</v>
      </c>
      <c r="R1066" s="248">
        <v>15</v>
      </c>
      <c r="S1066" s="250">
        <v>12020</v>
      </c>
      <c r="T1066" s="250">
        <v>12.02</v>
      </c>
    </row>
    <row r="1067" spans="1:20" x14ac:dyDescent="0.3">
      <c r="A1067">
        <v>301</v>
      </c>
      <c r="B1067" t="s">
        <v>804</v>
      </c>
      <c r="C1067">
        <v>709861</v>
      </c>
      <c r="D1067" t="s">
        <v>647</v>
      </c>
      <c r="E1067">
        <v>86</v>
      </c>
      <c r="F1067" t="s">
        <v>89</v>
      </c>
      <c r="G1067" t="s">
        <v>35</v>
      </c>
      <c r="H1067" t="s">
        <v>483</v>
      </c>
      <c r="I1067" t="s">
        <v>484</v>
      </c>
      <c r="J1067">
        <v>2021</v>
      </c>
      <c r="K1067">
        <v>3</v>
      </c>
      <c r="L1067">
        <v>3</v>
      </c>
      <c r="M1067">
        <v>0</v>
      </c>
      <c r="N1067">
        <v>0</v>
      </c>
      <c r="O1067">
        <v>0</v>
      </c>
      <c r="P1067" t="s">
        <v>439</v>
      </c>
      <c r="Q1067">
        <v>2021</v>
      </c>
      <c r="R1067" s="248">
        <v>75</v>
      </c>
      <c r="S1067" s="250">
        <v>87127</v>
      </c>
      <c r="T1067" s="250">
        <v>87.126999999999995</v>
      </c>
    </row>
    <row r="1068" spans="1:20" x14ac:dyDescent="0.3">
      <c r="A1068">
        <v>318</v>
      </c>
      <c r="B1068" t="s">
        <v>670</v>
      </c>
      <c r="C1068">
        <v>134820</v>
      </c>
      <c r="D1068" t="s">
        <v>106</v>
      </c>
      <c r="E1068">
        <v>62</v>
      </c>
      <c r="F1068" t="s">
        <v>40</v>
      </c>
      <c r="G1068" t="s">
        <v>59</v>
      </c>
      <c r="H1068" t="s">
        <v>483</v>
      </c>
      <c r="I1068" t="s">
        <v>484</v>
      </c>
      <c r="J1068">
        <v>2021</v>
      </c>
      <c r="K1068">
        <v>172.8</v>
      </c>
      <c r="L1068">
        <v>172.8</v>
      </c>
      <c r="M1068">
        <v>0</v>
      </c>
      <c r="N1068">
        <v>0</v>
      </c>
      <c r="O1068">
        <v>0</v>
      </c>
      <c r="P1068" t="s">
        <v>439</v>
      </c>
      <c r="Q1068">
        <v>2021</v>
      </c>
      <c r="R1068" s="248">
        <v>200</v>
      </c>
      <c r="S1068" s="250">
        <v>491167</v>
      </c>
      <c r="T1068" s="250">
        <v>491.16699999999997</v>
      </c>
    </row>
    <row r="1069" spans="1:20" x14ac:dyDescent="0.3">
      <c r="A1069">
        <v>319</v>
      </c>
      <c r="B1069" t="s">
        <v>671</v>
      </c>
      <c r="C1069">
        <v>133520</v>
      </c>
      <c r="D1069" t="s">
        <v>106</v>
      </c>
      <c r="E1069">
        <v>62</v>
      </c>
      <c r="F1069" t="s">
        <v>40</v>
      </c>
      <c r="G1069" t="s">
        <v>79</v>
      </c>
      <c r="H1069" t="s">
        <v>483</v>
      </c>
      <c r="I1069" t="s">
        <v>484</v>
      </c>
      <c r="J1069">
        <v>2021</v>
      </c>
      <c r="K1069">
        <v>21.6</v>
      </c>
      <c r="L1069">
        <v>21.6</v>
      </c>
      <c r="M1069">
        <v>0</v>
      </c>
      <c r="N1069">
        <v>0</v>
      </c>
      <c r="O1069">
        <v>0</v>
      </c>
      <c r="P1069" t="s">
        <v>439</v>
      </c>
      <c r="Q1069">
        <v>2021</v>
      </c>
      <c r="R1069" s="248">
        <v>100</v>
      </c>
      <c r="S1069" s="250">
        <v>50571</v>
      </c>
      <c r="T1069" s="250">
        <v>50.570999999999998</v>
      </c>
    </row>
    <row r="1070" spans="1:20" x14ac:dyDescent="0.3">
      <c r="A1070">
        <v>323</v>
      </c>
      <c r="B1070" t="s">
        <v>675</v>
      </c>
      <c r="C1070">
        <v>279230</v>
      </c>
      <c r="D1070" t="s">
        <v>138</v>
      </c>
      <c r="E1070">
        <v>66</v>
      </c>
      <c r="F1070" t="s">
        <v>40</v>
      </c>
      <c r="G1070" t="s">
        <v>35</v>
      </c>
      <c r="H1070" t="s">
        <v>483</v>
      </c>
      <c r="I1070" t="s">
        <v>484</v>
      </c>
      <c r="J1070">
        <v>2021</v>
      </c>
      <c r="K1070">
        <v>75.3</v>
      </c>
      <c r="L1070">
        <v>75.3</v>
      </c>
      <c r="M1070">
        <v>0</v>
      </c>
      <c r="N1070">
        <v>0</v>
      </c>
      <c r="O1070">
        <v>0</v>
      </c>
      <c r="P1070" t="s">
        <v>439</v>
      </c>
      <c r="Q1070">
        <v>2021</v>
      </c>
      <c r="R1070" s="248">
        <v>80</v>
      </c>
      <c r="S1070" s="250">
        <v>228988</v>
      </c>
      <c r="T1070" s="250">
        <v>228.988</v>
      </c>
    </row>
    <row r="1071" spans="1:20" x14ac:dyDescent="0.3">
      <c r="A1071">
        <v>327</v>
      </c>
      <c r="B1071" t="s">
        <v>679</v>
      </c>
      <c r="C1071">
        <v>850250</v>
      </c>
      <c r="D1071" t="s">
        <v>548</v>
      </c>
      <c r="E1071">
        <v>87</v>
      </c>
      <c r="F1071" t="s">
        <v>33</v>
      </c>
      <c r="G1071" t="s">
        <v>42</v>
      </c>
      <c r="H1071" t="s">
        <v>483</v>
      </c>
      <c r="I1071" t="s">
        <v>484</v>
      </c>
      <c r="J1071">
        <v>2022</v>
      </c>
      <c r="K1071">
        <v>70.52</v>
      </c>
      <c r="L1071">
        <v>70.52</v>
      </c>
      <c r="M1071">
        <v>0</v>
      </c>
      <c r="N1071">
        <v>0</v>
      </c>
      <c r="O1071">
        <v>0</v>
      </c>
      <c r="P1071" t="s">
        <v>439</v>
      </c>
      <c r="Q1071">
        <v>2021</v>
      </c>
      <c r="R1071" s="248">
        <v>400</v>
      </c>
      <c r="S1071" s="250">
        <v>250047</v>
      </c>
      <c r="T1071" s="250">
        <v>250.047</v>
      </c>
    </row>
    <row r="1072" spans="1:20" x14ac:dyDescent="0.3">
      <c r="A1072">
        <v>346</v>
      </c>
      <c r="B1072" t="s">
        <v>693</v>
      </c>
      <c r="C1072">
        <v>412650</v>
      </c>
      <c r="D1072" t="s">
        <v>652</v>
      </c>
      <c r="F1072" t="s">
        <v>53</v>
      </c>
      <c r="G1072" t="s">
        <v>42</v>
      </c>
      <c r="H1072" t="s">
        <v>483</v>
      </c>
      <c r="I1072" t="s">
        <v>484</v>
      </c>
      <c r="J1072">
        <v>2021</v>
      </c>
      <c r="K1072">
        <v>50.22</v>
      </c>
      <c r="L1072">
        <v>50.22</v>
      </c>
      <c r="M1072">
        <v>0</v>
      </c>
      <c r="N1072">
        <v>0</v>
      </c>
      <c r="O1072">
        <v>0</v>
      </c>
      <c r="P1072" t="s">
        <v>439</v>
      </c>
      <c r="Q1072">
        <v>2021</v>
      </c>
      <c r="R1072" s="248">
        <v>200</v>
      </c>
      <c r="S1072" s="250">
        <v>173018</v>
      </c>
      <c r="T1072" s="250">
        <v>173.018</v>
      </c>
    </row>
    <row r="1073" spans="1:20" x14ac:dyDescent="0.3">
      <c r="A1073">
        <v>349</v>
      </c>
      <c r="B1073" t="s">
        <v>696</v>
      </c>
      <c r="C1073">
        <v>869040</v>
      </c>
      <c r="D1073" t="s">
        <v>562</v>
      </c>
      <c r="E1073">
        <v>91</v>
      </c>
      <c r="F1073" t="s">
        <v>33</v>
      </c>
      <c r="G1073" t="s">
        <v>55</v>
      </c>
      <c r="H1073" t="s">
        <v>483</v>
      </c>
      <c r="I1073" t="s">
        <v>484</v>
      </c>
      <c r="J1073">
        <v>2021</v>
      </c>
      <c r="K1073">
        <v>191</v>
      </c>
      <c r="L1073">
        <v>191</v>
      </c>
      <c r="M1073">
        <v>0</v>
      </c>
      <c r="N1073">
        <v>0</v>
      </c>
      <c r="O1073">
        <v>0</v>
      </c>
      <c r="P1073" t="s">
        <v>439</v>
      </c>
      <c r="Q1073">
        <v>2021</v>
      </c>
      <c r="R1073" s="248">
        <v>0</v>
      </c>
      <c r="S1073" s="250">
        <v>0</v>
      </c>
      <c r="T1073" s="250">
        <v>0</v>
      </c>
    </row>
    <row r="1074" spans="1:20" x14ac:dyDescent="0.3">
      <c r="A1074" s="227">
        <v>2</v>
      </c>
      <c r="B1074" s="208" t="s">
        <v>123</v>
      </c>
      <c r="C1074" s="208">
        <v>18500</v>
      </c>
      <c r="D1074" s="208" t="s">
        <v>39</v>
      </c>
      <c r="E1074" s="208">
        <v>60</v>
      </c>
      <c r="F1074" s="208" t="s">
        <v>40</v>
      </c>
      <c r="G1074" s="208" t="s">
        <v>59</v>
      </c>
      <c r="H1074" s="208" t="s">
        <v>56</v>
      </c>
      <c r="I1074" s="208" t="s">
        <v>45</v>
      </c>
      <c r="J1074" s="208">
        <v>2013</v>
      </c>
      <c r="K1074" s="262">
        <v>400</v>
      </c>
      <c r="L1074" s="263">
        <v>400</v>
      </c>
      <c r="M1074" s="240">
        <v>678</v>
      </c>
      <c r="N1074" s="240">
        <v>678</v>
      </c>
      <c r="O1074" s="240">
        <v>0</v>
      </c>
      <c r="P1074" s="208" t="s">
        <v>38</v>
      </c>
      <c r="Q1074" s="208">
        <v>2014</v>
      </c>
      <c r="R1074" s="117">
        <v>3100</v>
      </c>
      <c r="S1074" s="118">
        <v>19471469</v>
      </c>
      <c r="T1074" s="118">
        <f t="shared" ref="T1074:T1137" si="22">+S1074/1000</f>
        <v>19471.469000000001</v>
      </c>
    </row>
    <row r="1075" spans="1:20" x14ac:dyDescent="0.3">
      <c r="A1075" s="227">
        <v>3</v>
      </c>
      <c r="B1075" s="208" t="s">
        <v>43</v>
      </c>
      <c r="C1075" s="208">
        <v>22250</v>
      </c>
      <c r="D1075" s="208" t="s">
        <v>39</v>
      </c>
      <c r="E1075" s="208">
        <v>60</v>
      </c>
      <c r="F1075" s="208" t="s">
        <v>40</v>
      </c>
      <c r="G1075" s="208" t="s">
        <v>446</v>
      </c>
      <c r="H1075" s="208" t="s">
        <v>56</v>
      </c>
      <c r="I1075" s="208" t="s">
        <v>45</v>
      </c>
      <c r="J1075" s="208">
        <v>2015</v>
      </c>
      <c r="K1075" s="262">
        <v>0</v>
      </c>
      <c r="L1075" s="263">
        <v>0</v>
      </c>
      <c r="M1075" s="240">
        <v>0</v>
      </c>
      <c r="N1075" s="240">
        <v>0</v>
      </c>
      <c r="O1075" s="240">
        <v>0</v>
      </c>
      <c r="P1075" s="208" t="s">
        <v>38</v>
      </c>
      <c r="Q1075" s="208">
        <v>2014</v>
      </c>
      <c r="R1075" s="117">
        <v>320</v>
      </c>
      <c r="S1075" s="118">
        <v>198298</v>
      </c>
      <c r="T1075" s="118">
        <f t="shared" si="22"/>
        <v>198.298</v>
      </c>
    </row>
    <row r="1076" spans="1:20" x14ac:dyDescent="0.3">
      <c r="A1076" s="227">
        <v>7</v>
      </c>
      <c r="B1076" s="208" t="s">
        <v>127</v>
      </c>
      <c r="C1076" s="208">
        <v>80140</v>
      </c>
      <c r="D1076" s="208" t="s">
        <v>126</v>
      </c>
      <c r="E1076" s="208">
        <v>61</v>
      </c>
      <c r="F1076" s="208" t="s">
        <v>40</v>
      </c>
      <c r="G1076" s="208" t="s">
        <v>446</v>
      </c>
      <c r="H1076" s="208" t="s">
        <v>56</v>
      </c>
      <c r="I1076" s="208" t="s">
        <v>45</v>
      </c>
      <c r="J1076" s="208">
        <v>2014</v>
      </c>
      <c r="K1076" s="262">
        <v>500</v>
      </c>
      <c r="L1076" s="263">
        <v>500</v>
      </c>
      <c r="M1076" s="240">
        <v>1320</v>
      </c>
      <c r="N1076" s="240">
        <v>1320</v>
      </c>
      <c r="O1076" s="240">
        <v>0</v>
      </c>
      <c r="P1076" s="208" t="s">
        <v>38</v>
      </c>
      <c r="Q1076" s="208">
        <v>2014</v>
      </c>
      <c r="R1076" s="117">
        <v>160</v>
      </c>
      <c r="S1076" s="118">
        <v>13456</v>
      </c>
      <c r="T1076" s="118">
        <f t="shared" si="22"/>
        <v>13.456</v>
      </c>
    </row>
    <row r="1077" spans="1:20" x14ac:dyDescent="0.3">
      <c r="A1077" s="227">
        <v>10</v>
      </c>
      <c r="B1077" s="208" t="s">
        <v>139</v>
      </c>
      <c r="C1077" s="208">
        <v>267340</v>
      </c>
      <c r="D1077" s="208" t="s">
        <v>138</v>
      </c>
      <c r="E1077" s="208">
        <v>66</v>
      </c>
      <c r="F1077" s="208" t="s">
        <v>40</v>
      </c>
      <c r="G1077" s="208" t="s">
        <v>59</v>
      </c>
      <c r="H1077" s="208" t="s">
        <v>56</v>
      </c>
      <c r="I1077" s="208" t="s">
        <v>45</v>
      </c>
      <c r="J1077" s="208">
        <v>2012</v>
      </c>
      <c r="K1077" s="262">
        <v>1200</v>
      </c>
      <c r="L1077" s="263">
        <v>1200</v>
      </c>
      <c r="M1077" s="240">
        <v>9114</v>
      </c>
      <c r="N1077" s="240">
        <v>6173</v>
      </c>
      <c r="O1077" s="240">
        <v>2941</v>
      </c>
      <c r="P1077" s="208" t="s">
        <v>38</v>
      </c>
      <c r="Q1077" s="208">
        <v>2014</v>
      </c>
      <c r="R1077" s="117">
        <v>920</v>
      </c>
      <c r="S1077" s="118">
        <v>3598677</v>
      </c>
      <c r="T1077" s="118">
        <f t="shared" si="22"/>
        <v>3598.6770000000001</v>
      </c>
    </row>
    <row r="1078" spans="1:20" x14ac:dyDescent="0.3">
      <c r="A1078" s="227">
        <v>11</v>
      </c>
      <c r="B1078" s="208" t="s">
        <v>150</v>
      </c>
      <c r="C1078" s="208">
        <v>291136</v>
      </c>
      <c r="D1078" s="208" t="s">
        <v>52</v>
      </c>
      <c r="E1078" s="208">
        <v>71</v>
      </c>
      <c r="F1078" s="208" t="s">
        <v>53</v>
      </c>
      <c r="G1078" s="208" t="s">
        <v>730</v>
      </c>
      <c r="H1078" s="208" t="s">
        <v>56</v>
      </c>
      <c r="I1078" s="208" t="s">
        <v>478</v>
      </c>
      <c r="J1078" s="208">
        <v>2013</v>
      </c>
      <c r="K1078" s="262">
        <v>3500</v>
      </c>
      <c r="L1078" s="263">
        <v>3500</v>
      </c>
      <c r="M1078" s="240">
        <v>28192</v>
      </c>
      <c r="N1078" s="240">
        <v>21403</v>
      </c>
      <c r="O1078" s="240">
        <v>6789</v>
      </c>
      <c r="P1078" s="208" t="s">
        <v>38</v>
      </c>
      <c r="Q1078" s="208">
        <v>2014</v>
      </c>
      <c r="R1078" s="117">
        <v>3000</v>
      </c>
      <c r="S1078" s="118">
        <v>530563</v>
      </c>
      <c r="T1078" s="118">
        <f t="shared" si="22"/>
        <v>530.56299999999999</v>
      </c>
    </row>
    <row r="1079" spans="1:20" x14ac:dyDescent="0.3">
      <c r="A1079" s="227">
        <v>12</v>
      </c>
      <c r="B1079" s="208" t="s">
        <v>54</v>
      </c>
      <c r="C1079" s="208">
        <v>299720</v>
      </c>
      <c r="D1079" s="208" t="s">
        <v>52</v>
      </c>
      <c r="E1079" s="208">
        <v>71</v>
      </c>
      <c r="F1079" s="208" t="s">
        <v>53</v>
      </c>
      <c r="G1079" s="208" t="s">
        <v>55</v>
      </c>
      <c r="H1079" s="208" t="s">
        <v>56</v>
      </c>
      <c r="I1079" s="208" t="s">
        <v>45</v>
      </c>
      <c r="J1079" s="208">
        <v>2016</v>
      </c>
      <c r="K1079" s="262">
        <v>0</v>
      </c>
      <c r="L1079" s="263">
        <v>0</v>
      </c>
      <c r="M1079" s="240">
        <v>0</v>
      </c>
      <c r="N1079" s="240">
        <v>0</v>
      </c>
      <c r="O1079" s="240">
        <v>0</v>
      </c>
      <c r="P1079" s="208" t="s">
        <v>38</v>
      </c>
      <c r="Q1079" s="208">
        <v>2014</v>
      </c>
      <c r="R1079" s="117">
        <v>160</v>
      </c>
      <c r="S1079" s="118">
        <v>39644</v>
      </c>
      <c r="T1079" s="118">
        <f t="shared" si="22"/>
        <v>39.643999999999998</v>
      </c>
    </row>
    <row r="1080" spans="1:20" x14ac:dyDescent="0.3">
      <c r="A1080" s="227">
        <v>13</v>
      </c>
      <c r="B1080" s="208" t="s">
        <v>146</v>
      </c>
      <c r="C1080" s="208">
        <v>301384</v>
      </c>
      <c r="D1080" s="208" t="s">
        <v>52</v>
      </c>
      <c r="E1080" s="208">
        <v>71</v>
      </c>
      <c r="F1080" s="208" t="s">
        <v>53</v>
      </c>
      <c r="G1080" s="208" t="s">
        <v>69</v>
      </c>
      <c r="H1080" s="208" t="s">
        <v>56</v>
      </c>
      <c r="I1080" s="208" t="s">
        <v>478</v>
      </c>
      <c r="J1080" s="208">
        <v>2014</v>
      </c>
      <c r="K1080" s="262">
        <v>5000</v>
      </c>
      <c r="L1080" s="263">
        <v>4500</v>
      </c>
      <c r="M1080" s="240">
        <v>25335</v>
      </c>
      <c r="N1080" s="240">
        <v>13118</v>
      </c>
      <c r="O1080" s="240">
        <v>12217</v>
      </c>
      <c r="P1080" s="208" t="s">
        <v>38</v>
      </c>
      <c r="Q1080" s="208">
        <v>2014</v>
      </c>
      <c r="R1080" s="117">
        <v>3000</v>
      </c>
      <c r="S1080" s="118">
        <v>1756447</v>
      </c>
      <c r="T1080" s="118">
        <f t="shared" si="22"/>
        <v>1756.4469999999999</v>
      </c>
    </row>
    <row r="1081" spans="1:20" x14ac:dyDescent="0.3">
      <c r="A1081" s="227">
        <v>16</v>
      </c>
      <c r="B1081" s="208" t="s">
        <v>148</v>
      </c>
      <c r="C1081" s="208">
        <v>387840</v>
      </c>
      <c r="D1081" s="208" t="s">
        <v>147</v>
      </c>
      <c r="E1081" s="208">
        <v>78</v>
      </c>
      <c r="F1081" s="208" t="s">
        <v>53</v>
      </c>
      <c r="G1081" s="208" t="s">
        <v>59</v>
      </c>
      <c r="H1081" s="208" t="s">
        <v>56</v>
      </c>
      <c r="I1081" s="208" t="s">
        <v>478</v>
      </c>
      <c r="J1081" s="208">
        <v>2013</v>
      </c>
      <c r="K1081" s="262">
        <v>5000</v>
      </c>
      <c r="L1081" s="263">
        <v>3800</v>
      </c>
      <c r="M1081" s="240">
        <v>27420</v>
      </c>
      <c r="N1081" s="240">
        <v>17451</v>
      </c>
      <c r="O1081" s="240">
        <v>9969</v>
      </c>
      <c r="P1081" s="208" t="s">
        <v>38</v>
      </c>
      <c r="Q1081" s="208">
        <v>2014</v>
      </c>
      <c r="R1081" s="117">
        <v>46</v>
      </c>
      <c r="S1081" s="118">
        <v>253401</v>
      </c>
      <c r="T1081" s="118">
        <f t="shared" si="22"/>
        <v>253.40100000000001</v>
      </c>
    </row>
    <row r="1082" spans="1:20" x14ac:dyDescent="0.3">
      <c r="A1082" s="227">
        <v>17</v>
      </c>
      <c r="B1082" s="208" t="s">
        <v>155</v>
      </c>
      <c r="C1082" s="208">
        <v>398410</v>
      </c>
      <c r="D1082" s="208" t="s">
        <v>147</v>
      </c>
      <c r="E1082" s="208">
        <v>78</v>
      </c>
      <c r="F1082" s="208" t="s">
        <v>53</v>
      </c>
      <c r="G1082" s="208" t="s">
        <v>66</v>
      </c>
      <c r="H1082" s="208" t="s">
        <v>56</v>
      </c>
      <c r="I1082" s="208" t="s">
        <v>45</v>
      </c>
      <c r="J1082" s="208">
        <v>2008</v>
      </c>
      <c r="K1082" s="262">
        <v>10000</v>
      </c>
      <c r="L1082" s="263">
        <v>9000</v>
      </c>
      <c r="M1082" s="240">
        <v>61800</v>
      </c>
      <c r="N1082" s="240">
        <v>45000</v>
      </c>
      <c r="O1082" s="240">
        <v>16800</v>
      </c>
      <c r="P1082" s="208" t="s">
        <v>38</v>
      </c>
      <c r="Q1082" s="208">
        <v>2014</v>
      </c>
      <c r="R1082" s="117">
        <v>5500</v>
      </c>
      <c r="S1082" s="118">
        <v>2272794</v>
      </c>
      <c r="T1082" s="118">
        <f t="shared" si="22"/>
        <v>2272.7939999999999</v>
      </c>
    </row>
    <row r="1083" spans="1:20" x14ac:dyDescent="0.3">
      <c r="A1083" s="227">
        <v>20</v>
      </c>
      <c r="B1083" s="208" t="s">
        <v>75</v>
      </c>
      <c r="C1083" s="208">
        <v>545852</v>
      </c>
      <c r="D1083" s="208" t="s">
        <v>74</v>
      </c>
      <c r="E1083" s="208">
        <v>83</v>
      </c>
      <c r="F1083" s="208" t="s">
        <v>64</v>
      </c>
      <c r="G1083" s="208" t="s">
        <v>59</v>
      </c>
      <c r="H1083" s="208" t="s">
        <v>56</v>
      </c>
      <c r="I1083" s="208" t="s">
        <v>45</v>
      </c>
      <c r="J1083" s="208">
        <v>2016</v>
      </c>
      <c r="K1083" s="262">
        <v>0</v>
      </c>
      <c r="L1083" s="263">
        <v>0</v>
      </c>
      <c r="M1083" s="240">
        <v>0</v>
      </c>
      <c r="N1083" s="240">
        <v>0</v>
      </c>
      <c r="O1083" s="240">
        <v>0</v>
      </c>
      <c r="P1083" s="208" t="s">
        <v>38</v>
      </c>
      <c r="Q1083" s="208">
        <v>2014</v>
      </c>
      <c r="R1083" s="117">
        <v>2500</v>
      </c>
      <c r="S1083" s="118">
        <v>18172218</v>
      </c>
      <c r="T1083" s="118">
        <f t="shared" si="22"/>
        <v>18172.218000000001</v>
      </c>
    </row>
    <row r="1084" spans="1:20" x14ac:dyDescent="0.3">
      <c r="A1084" s="227">
        <v>21</v>
      </c>
      <c r="B1084" s="208" t="s">
        <v>137</v>
      </c>
      <c r="C1084" s="208">
        <v>549998</v>
      </c>
      <c r="D1084" s="208" t="s">
        <v>136</v>
      </c>
      <c r="E1084" s="208">
        <v>83</v>
      </c>
      <c r="F1084" s="208" t="s">
        <v>64</v>
      </c>
      <c r="G1084" s="208" t="s">
        <v>79</v>
      </c>
      <c r="H1084" s="208" t="s">
        <v>56</v>
      </c>
      <c r="I1084" s="208" t="s">
        <v>45</v>
      </c>
      <c r="J1084" s="208">
        <v>2014</v>
      </c>
      <c r="K1084" s="262">
        <v>4000</v>
      </c>
      <c r="L1084" s="263">
        <v>4000</v>
      </c>
      <c r="M1084" s="240">
        <v>9091.1</v>
      </c>
      <c r="N1084" s="240">
        <v>9091.1</v>
      </c>
      <c r="O1084" s="240">
        <v>0</v>
      </c>
      <c r="P1084" s="208" t="s">
        <v>38</v>
      </c>
      <c r="Q1084" s="208">
        <v>2014</v>
      </c>
      <c r="R1084" s="117">
        <v>500</v>
      </c>
      <c r="S1084" s="118">
        <v>149014</v>
      </c>
      <c r="T1084" s="118">
        <f t="shared" si="22"/>
        <v>149.01400000000001</v>
      </c>
    </row>
    <row r="1085" spans="1:20" x14ac:dyDescent="0.3">
      <c r="A1085" s="227">
        <v>22</v>
      </c>
      <c r="B1085" s="208" t="s">
        <v>145</v>
      </c>
      <c r="C1085" s="208">
        <v>574225</v>
      </c>
      <c r="D1085" s="208" t="s">
        <v>63</v>
      </c>
      <c r="E1085" s="208">
        <v>80</v>
      </c>
      <c r="F1085" s="208" t="s">
        <v>64</v>
      </c>
      <c r="G1085" s="208" t="s">
        <v>50</v>
      </c>
      <c r="H1085" s="208" t="s">
        <v>56</v>
      </c>
      <c r="I1085" s="208" t="s">
        <v>45</v>
      </c>
      <c r="J1085" s="208">
        <v>2012</v>
      </c>
      <c r="K1085" s="262">
        <v>4044</v>
      </c>
      <c r="L1085" s="263">
        <v>4044</v>
      </c>
      <c r="M1085" s="240">
        <v>23920</v>
      </c>
      <c r="N1085" s="240">
        <v>18190</v>
      </c>
      <c r="O1085" s="240">
        <v>5730</v>
      </c>
      <c r="P1085" s="208" t="s">
        <v>38</v>
      </c>
      <c r="Q1085" s="208">
        <v>2014</v>
      </c>
      <c r="R1085" s="117">
        <v>4000</v>
      </c>
      <c r="S1085" s="118">
        <v>556895</v>
      </c>
      <c r="T1085" s="118">
        <f t="shared" si="22"/>
        <v>556.89499999999998</v>
      </c>
    </row>
    <row r="1086" spans="1:20" x14ac:dyDescent="0.3">
      <c r="A1086" s="227">
        <v>23</v>
      </c>
      <c r="B1086" s="208" t="s">
        <v>65</v>
      </c>
      <c r="C1086" s="208">
        <v>574360</v>
      </c>
      <c r="D1086" s="208" t="s">
        <v>63</v>
      </c>
      <c r="E1086" s="208">
        <v>80</v>
      </c>
      <c r="F1086" s="208" t="s">
        <v>64</v>
      </c>
      <c r="G1086" s="208" t="s">
        <v>66</v>
      </c>
      <c r="H1086" s="208" t="s">
        <v>56</v>
      </c>
      <c r="I1086" s="208" t="s">
        <v>45</v>
      </c>
      <c r="J1086" s="208">
        <v>2016</v>
      </c>
      <c r="K1086" s="262">
        <v>0</v>
      </c>
      <c r="L1086" s="263">
        <v>0</v>
      </c>
      <c r="M1086" s="240">
        <v>0</v>
      </c>
      <c r="N1086" s="240">
        <v>0</v>
      </c>
      <c r="O1086" s="240">
        <v>0</v>
      </c>
      <c r="P1086" s="208" t="s">
        <v>38</v>
      </c>
      <c r="Q1086" s="208">
        <v>2014</v>
      </c>
      <c r="R1086" s="117">
        <v>4300</v>
      </c>
      <c r="S1086" s="118">
        <v>23758034</v>
      </c>
      <c r="T1086" s="118">
        <f t="shared" si="22"/>
        <v>23758.034</v>
      </c>
    </row>
    <row r="1087" spans="1:20" x14ac:dyDescent="0.3">
      <c r="A1087" s="227">
        <v>24</v>
      </c>
      <c r="B1087" s="208" t="s">
        <v>68</v>
      </c>
      <c r="C1087" s="208">
        <v>584340</v>
      </c>
      <c r="D1087" s="208" t="s">
        <v>67</v>
      </c>
      <c r="E1087" s="208">
        <v>81</v>
      </c>
      <c r="F1087" s="208" t="s">
        <v>64</v>
      </c>
      <c r="G1087" s="208" t="s">
        <v>69</v>
      </c>
      <c r="H1087" s="208" t="s">
        <v>56</v>
      </c>
      <c r="I1087" s="208" t="s">
        <v>478</v>
      </c>
      <c r="J1087" s="208">
        <v>2016</v>
      </c>
      <c r="K1087" s="262">
        <v>0</v>
      </c>
      <c r="L1087" s="263">
        <v>0</v>
      </c>
      <c r="M1087" s="240">
        <v>0</v>
      </c>
      <c r="N1087" s="240">
        <v>0</v>
      </c>
      <c r="O1087" s="240">
        <v>0</v>
      </c>
      <c r="P1087" s="208" t="s">
        <v>38</v>
      </c>
      <c r="Q1087" s="208">
        <v>2014</v>
      </c>
      <c r="R1087" s="119">
        <v>0</v>
      </c>
      <c r="S1087" s="120">
        <v>0</v>
      </c>
      <c r="T1087" s="118">
        <f t="shared" si="22"/>
        <v>0</v>
      </c>
    </row>
    <row r="1088" spans="1:20" x14ac:dyDescent="0.3">
      <c r="A1088" s="227">
        <v>25</v>
      </c>
      <c r="B1088" s="208" t="s">
        <v>135</v>
      </c>
      <c r="C1088" s="208">
        <v>642211</v>
      </c>
      <c r="D1088" s="208" t="s">
        <v>71</v>
      </c>
      <c r="E1088" s="208">
        <v>82</v>
      </c>
      <c r="F1088" s="208" t="s">
        <v>64</v>
      </c>
      <c r="G1088" s="208" t="s">
        <v>59</v>
      </c>
      <c r="H1088" s="208" t="s">
        <v>56</v>
      </c>
      <c r="I1088" s="208" t="s">
        <v>45</v>
      </c>
      <c r="J1088" s="208">
        <v>2014</v>
      </c>
      <c r="K1088" s="262">
        <v>2006</v>
      </c>
      <c r="L1088" s="263">
        <v>2006</v>
      </c>
      <c r="M1088" s="240">
        <v>8055.4</v>
      </c>
      <c r="N1088" s="240">
        <v>6555.2</v>
      </c>
      <c r="O1088" s="240">
        <v>1500.1999999999998</v>
      </c>
      <c r="P1088" s="208" t="s">
        <v>38</v>
      </c>
      <c r="Q1088" s="208">
        <v>2014</v>
      </c>
      <c r="R1088" s="117">
        <v>2530</v>
      </c>
      <c r="S1088" s="118">
        <v>3996255</v>
      </c>
      <c r="T1088" s="118">
        <f t="shared" si="22"/>
        <v>3996.2550000000001</v>
      </c>
    </row>
    <row r="1089" spans="1:20" x14ac:dyDescent="0.3">
      <c r="A1089" s="227">
        <v>26</v>
      </c>
      <c r="B1089" s="208" t="s">
        <v>72</v>
      </c>
      <c r="C1089" s="208">
        <v>668380</v>
      </c>
      <c r="D1089" s="208" t="s">
        <v>71</v>
      </c>
      <c r="E1089" s="208">
        <v>82</v>
      </c>
      <c r="F1089" s="208" t="s">
        <v>64</v>
      </c>
      <c r="G1089" s="208" t="s">
        <v>73</v>
      </c>
      <c r="H1089" s="208" t="s">
        <v>56</v>
      </c>
      <c r="I1089" s="208" t="s">
        <v>45</v>
      </c>
      <c r="J1089" s="208">
        <v>2016</v>
      </c>
      <c r="K1089" s="262">
        <v>0</v>
      </c>
      <c r="L1089" s="263">
        <v>0</v>
      </c>
      <c r="M1089" s="240">
        <v>0</v>
      </c>
      <c r="N1089" s="240">
        <v>0</v>
      </c>
      <c r="O1089" s="240">
        <v>0</v>
      </c>
      <c r="P1089" s="208" t="s">
        <v>38</v>
      </c>
      <c r="Q1089" s="208">
        <v>2014</v>
      </c>
      <c r="R1089" s="117">
        <v>2800</v>
      </c>
      <c r="S1089" s="118">
        <v>9544393</v>
      </c>
      <c r="T1089" s="118">
        <f t="shared" si="22"/>
        <v>9544.393</v>
      </c>
    </row>
    <row r="1090" spans="1:20" x14ac:dyDescent="0.3">
      <c r="A1090" s="227">
        <v>45</v>
      </c>
      <c r="B1090" s="208" t="s">
        <v>144</v>
      </c>
      <c r="C1090" s="208">
        <v>863481</v>
      </c>
      <c r="D1090" s="208" t="s">
        <v>80</v>
      </c>
      <c r="E1090" s="208">
        <v>91</v>
      </c>
      <c r="F1090" s="208" t="s">
        <v>33</v>
      </c>
      <c r="G1090" s="208" t="s">
        <v>66</v>
      </c>
      <c r="H1090" s="208" t="s">
        <v>56</v>
      </c>
      <c r="I1090" s="208" t="s">
        <v>478</v>
      </c>
      <c r="J1090" s="208">
        <v>2010</v>
      </c>
      <c r="K1090" s="262">
        <v>5000</v>
      </c>
      <c r="L1090" s="263">
        <v>4300</v>
      </c>
      <c r="M1090" s="240">
        <v>22605</v>
      </c>
      <c r="N1090" s="240">
        <v>14007</v>
      </c>
      <c r="O1090" s="240">
        <v>8598</v>
      </c>
      <c r="P1090" s="208" t="s">
        <v>38</v>
      </c>
      <c r="Q1090" s="208">
        <v>2014</v>
      </c>
      <c r="R1090" s="117">
        <v>150</v>
      </c>
      <c r="S1090" s="118">
        <v>5160</v>
      </c>
      <c r="T1090" s="118">
        <f t="shared" si="22"/>
        <v>5.16</v>
      </c>
    </row>
    <row r="1091" spans="1:20" x14ac:dyDescent="0.3">
      <c r="A1091" s="227">
        <v>49</v>
      </c>
      <c r="B1091" s="208" t="s">
        <v>83</v>
      </c>
      <c r="C1091" s="208">
        <v>865350</v>
      </c>
      <c r="D1091" s="208" t="s">
        <v>80</v>
      </c>
      <c r="E1091" s="208">
        <v>91</v>
      </c>
      <c r="F1091" s="208" t="s">
        <v>33</v>
      </c>
      <c r="G1091" s="208" t="s">
        <v>69</v>
      </c>
      <c r="H1091" s="208" t="s">
        <v>56</v>
      </c>
      <c r="I1091" s="208" t="s">
        <v>45</v>
      </c>
      <c r="J1091" s="208">
        <v>2017</v>
      </c>
      <c r="K1091" s="262">
        <v>0</v>
      </c>
      <c r="L1091" s="263">
        <v>0</v>
      </c>
      <c r="M1091" s="240">
        <v>0</v>
      </c>
      <c r="N1091" s="240">
        <v>0</v>
      </c>
      <c r="O1091" s="240">
        <v>0</v>
      </c>
      <c r="P1091" s="208" t="s">
        <v>38</v>
      </c>
      <c r="Q1091" s="208">
        <v>2014</v>
      </c>
      <c r="R1091" s="117">
        <v>800</v>
      </c>
      <c r="S1091" s="118">
        <v>4992527</v>
      </c>
      <c r="T1091" s="118">
        <f t="shared" si="22"/>
        <v>4992.527</v>
      </c>
    </row>
    <row r="1092" spans="1:20" x14ac:dyDescent="0.3">
      <c r="A1092" s="227">
        <v>50</v>
      </c>
      <c r="B1092" s="208" t="s">
        <v>152</v>
      </c>
      <c r="C1092" s="208">
        <v>865480</v>
      </c>
      <c r="D1092" s="208" t="s">
        <v>80</v>
      </c>
      <c r="E1092" s="208">
        <v>91</v>
      </c>
      <c r="F1092" s="208" t="s">
        <v>33</v>
      </c>
      <c r="G1092" s="208" t="s">
        <v>69</v>
      </c>
      <c r="H1092" s="208" t="s">
        <v>56</v>
      </c>
      <c r="I1092" s="208" t="s">
        <v>478</v>
      </c>
      <c r="J1092" s="208">
        <v>2001</v>
      </c>
      <c r="K1092" s="262">
        <v>5200</v>
      </c>
      <c r="L1092" s="263">
        <v>4300</v>
      </c>
      <c r="M1092" s="240">
        <v>40179</v>
      </c>
      <c r="N1092" s="240">
        <v>28800</v>
      </c>
      <c r="O1092" s="240">
        <v>11379</v>
      </c>
      <c r="P1092" s="208" t="s">
        <v>38</v>
      </c>
      <c r="Q1092" s="208">
        <v>2014</v>
      </c>
      <c r="R1092" s="117">
        <v>4860</v>
      </c>
      <c r="S1092" s="118">
        <v>809226</v>
      </c>
      <c r="T1092" s="118">
        <f t="shared" si="22"/>
        <v>809.226</v>
      </c>
    </row>
    <row r="1093" spans="1:20" x14ac:dyDescent="0.3">
      <c r="A1093" s="227">
        <v>51</v>
      </c>
      <c r="B1093" s="208" t="s">
        <v>141</v>
      </c>
      <c r="C1093" s="208">
        <v>865540</v>
      </c>
      <c r="D1093" s="208" t="s">
        <v>80</v>
      </c>
      <c r="E1093" s="208">
        <v>91</v>
      </c>
      <c r="F1093" s="208" t="s">
        <v>33</v>
      </c>
      <c r="G1093" s="208" t="s">
        <v>69</v>
      </c>
      <c r="H1093" s="208" t="s">
        <v>56</v>
      </c>
      <c r="I1093" s="208" t="s">
        <v>478</v>
      </c>
      <c r="J1093" s="208">
        <v>2010</v>
      </c>
      <c r="K1093" s="262">
        <v>5000</v>
      </c>
      <c r="L1093" s="263">
        <v>3000</v>
      </c>
      <c r="M1093" s="240">
        <v>14230</v>
      </c>
      <c r="N1093" s="240">
        <v>7350</v>
      </c>
      <c r="O1093" s="240">
        <v>6880</v>
      </c>
      <c r="P1093" s="208" t="s">
        <v>38</v>
      </c>
      <c r="Q1093" s="208">
        <v>2014</v>
      </c>
      <c r="R1093" s="117">
        <v>1750</v>
      </c>
      <c r="S1093" s="118">
        <v>2123562</v>
      </c>
      <c r="T1093" s="118">
        <f t="shared" si="22"/>
        <v>2123.5619999999999</v>
      </c>
    </row>
    <row r="1094" spans="1:20" x14ac:dyDescent="0.3">
      <c r="A1094" s="227">
        <v>52</v>
      </c>
      <c r="B1094" s="208" t="s">
        <v>96</v>
      </c>
      <c r="C1094" s="208">
        <v>866135</v>
      </c>
      <c r="D1094" s="208" t="s">
        <v>80</v>
      </c>
      <c r="E1094" s="208">
        <v>91</v>
      </c>
      <c r="F1094" s="208" t="s">
        <v>33</v>
      </c>
      <c r="G1094" s="208" t="s">
        <v>79</v>
      </c>
      <c r="H1094" s="208" t="s">
        <v>56</v>
      </c>
      <c r="I1094" s="208" t="s">
        <v>45</v>
      </c>
      <c r="J1094" s="208">
        <v>2015</v>
      </c>
      <c r="K1094" s="262">
        <v>0</v>
      </c>
      <c r="L1094" s="263">
        <v>0</v>
      </c>
      <c r="M1094" s="240">
        <v>0</v>
      </c>
      <c r="N1094" s="240">
        <v>0</v>
      </c>
      <c r="O1094" s="240">
        <v>0</v>
      </c>
      <c r="P1094" s="208" t="s">
        <v>38</v>
      </c>
      <c r="Q1094" s="208">
        <v>2014</v>
      </c>
      <c r="R1094" s="119">
        <v>0</v>
      </c>
      <c r="S1094" s="120">
        <v>0</v>
      </c>
      <c r="T1094" s="118">
        <f t="shared" si="22"/>
        <v>0</v>
      </c>
    </row>
    <row r="1095" spans="1:20" x14ac:dyDescent="0.3">
      <c r="A1095" s="227">
        <v>63</v>
      </c>
      <c r="B1095" s="208" t="s">
        <v>220</v>
      </c>
      <c r="C1095" s="208">
        <v>984021</v>
      </c>
      <c r="D1095" s="208" t="s">
        <v>221</v>
      </c>
      <c r="E1095" s="12">
        <v>84</v>
      </c>
      <c r="F1095" s="208" t="s">
        <v>64</v>
      </c>
      <c r="G1095" s="208" t="s">
        <v>730</v>
      </c>
      <c r="H1095" s="208" t="s">
        <v>56</v>
      </c>
      <c r="I1095" s="208" t="s">
        <v>45</v>
      </c>
      <c r="J1095" s="12">
        <v>2016</v>
      </c>
      <c r="K1095" s="262">
        <v>0</v>
      </c>
      <c r="L1095" s="263">
        <v>0</v>
      </c>
      <c r="M1095" s="240">
        <v>0</v>
      </c>
      <c r="N1095" s="240">
        <v>0</v>
      </c>
      <c r="O1095" s="264">
        <v>0</v>
      </c>
      <c r="P1095" s="208" t="s">
        <v>38</v>
      </c>
      <c r="Q1095" s="208">
        <v>2014</v>
      </c>
      <c r="R1095" s="117">
        <v>0</v>
      </c>
      <c r="S1095" s="118">
        <v>0</v>
      </c>
      <c r="T1095" s="118">
        <f t="shared" si="22"/>
        <v>0</v>
      </c>
    </row>
    <row r="1096" spans="1:20" x14ac:dyDescent="0.3">
      <c r="A1096" s="227">
        <v>65</v>
      </c>
      <c r="B1096" s="207" t="s">
        <v>123</v>
      </c>
      <c r="C1096" s="207">
        <v>18500</v>
      </c>
      <c r="D1096" s="207" t="s">
        <v>39</v>
      </c>
      <c r="E1096" s="207">
        <v>60</v>
      </c>
      <c r="F1096" s="207" t="s">
        <v>40</v>
      </c>
      <c r="G1096" s="207" t="s">
        <v>59</v>
      </c>
      <c r="H1096" s="207" t="s">
        <v>56</v>
      </c>
      <c r="I1096" s="207" t="s">
        <v>45</v>
      </c>
      <c r="J1096" s="207">
        <v>2013</v>
      </c>
      <c r="K1096" s="234">
        <v>400</v>
      </c>
      <c r="L1096" s="239">
        <v>400</v>
      </c>
      <c r="M1096" s="242">
        <v>3480</v>
      </c>
      <c r="N1096" s="242">
        <v>3480</v>
      </c>
      <c r="O1096" s="242">
        <v>0</v>
      </c>
      <c r="P1096" s="207" t="s">
        <v>38</v>
      </c>
      <c r="Q1096" s="207">
        <v>2015</v>
      </c>
      <c r="R1096" s="117">
        <v>3100</v>
      </c>
      <c r="S1096" s="118">
        <v>19153341</v>
      </c>
      <c r="T1096" s="118">
        <f t="shared" si="22"/>
        <v>19153.341</v>
      </c>
    </row>
    <row r="1097" spans="1:20" x14ac:dyDescent="0.3">
      <c r="A1097" s="227">
        <v>66</v>
      </c>
      <c r="B1097" s="207" t="s">
        <v>43</v>
      </c>
      <c r="C1097" s="207">
        <v>22250</v>
      </c>
      <c r="D1097" s="207" t="s">
        <v>39</v>
      </c>
      <c r="E1097" s="207">
        <v>60</v>
      </c>
      <c r="F1097" s="207" t="s">
        <v>40</v>
      </c>
      <c r="G1097" s="207" t="s">
        <v>446</v>
      </c>
      <c r="H1097" s="207" t="s">
        <v>56</v>
      </c>
      <c r="I1097" s="207" t="s">
        <v>45</v>
      </c>
      <c r="J1097" s="207">
        <v>2015</v>
      </c>
      <c r="K1097" s="234">
        <v>120</v>
      </c>
      <c r="L1097" s="239">
        <v>120</v>
      </c>
      <c r="M1097" s="242">
        <v>525.6</v>
      </c>
      <c r="N1097" s="242">
        <v>525.6</v>
      </c>
      <c r="O1097" s="242">
        <v>0</v>
      </c>
      <c r="P1097" s="207" t="s">
        <v>38</v>
      </c>
      <c r="Q1097" s="207">
        <v>2015</v>
      </c>
      <c r="R1097" s="117">
        <v>320</v>
      </c>
      <c r="S1097" s="118">
        <v>367686</v>
      </c>
      <c r="T1097" s="118">
        <f t="shared" si="22"/>
        <v>367.68599999999998</v>
      </c>
    </row>
    <row r="1098" spans="1:20" x14ac:dyDescent="0.3">
      <c r="A1098" s="227">
        <v>70</v>
      </c>
      <c r="B1098" s="207" t="s">
        <v>127</v>
      </c>
      <c r="C1098" s="207">
        <v>80140</v>
      </c>
      <c r="D1098" s="207" t="s">
        <v>126</v>
      </c>
      <c r="E1098" s="207">
        <v>61</v>
      </c>
      <c r="F1098" s="207" t="s">
        <v>40</v>
      </c>
      <c r="G1098" s="207" t="s">
        <v>446</v>
      </c>
      <c r="H1098" s="207" t="s">
        <v>56</v>
      </c>
      <c r="I1098" s="207" t="s">
        <v>45</v>
      </c>
      <c r="J1098" s="207">
        <v>2014</v>
      </c>
      <c r="K1098" s="234">
        <v>500</v>
      </c>
      <c r="L1098" s="239">
        <v>500</v>
      </c>
      <c r="M1098" s="242">
        <v>4192</v>
      </c>
      <c r="N1098" s="242">
        <v>4192</v>
      </c>
      <c r="O1098" s="242">
        <v>0</v>
      </c>
      <c r="P1098" s="207" t="s">
        <v>38</v>
      </c>
      <c r="Q1098" s="207">
        <v>2015</v>
      </c>
      <c r="R1098" s="117">
        <v>160</v>
      </c>
      <c r="S1098" s="118">
        <v>135465</v>
      </c>
      <c r="T1098" s="118">
        <f t="shared" si="22"/>
        <v>135.465</v>
      </c>
    </row>
    <row r="1099" spans="1:20" x14ac:dyDescent="0.3">
      <c r="A1099" s="227">
        <v>73</v>
      </c>
      <c r="B1099" s="207" t="s">
        <v>139</v>
      </c>
      <c r="C1099" s="207">
        <v>267340</v>
      </c>
      <c r="D1099" s="207" t="s">
        <v>138</v>
      </c>
      <c r="E1099" s="207">
        <v>66</v>
      </c>
      <c r="F1099" s="207" t="s">
        <v>40</v>
      </c>
      <c r="G1099" s="207" t="s">
        <v>59</v>
      </c>
      <c r="H1099" s="207" t="s">
        <v>56</v>
      </c>
      <c r="I1099" s="207" t="s">
        <v>45</v>
      </c>
      <c r="J1099" s="207">
        <v>2012</v>
      </c>
      <c r="K1099" s="234">
        <v>1200</v>
      </c>
      <c r="L1099" s="239">
        <v>1200</v>
      </c>
      <c r="M1099" s="242">
        <v>8939</v>
      </c>
      <c r="N1099" s="242">
        <v>6024</v>
      </c>
      <c r="O1099" s="242">
        <v>2915</v>
      </c>
      <c r="P1099" s="207" t="s">
        <v>38</v>
      </c>
      <c r="Q1099" s="207">
        <v>2015</v>
      </c>
      <c r="R1099" s="117">
        <v>920</v>
      </c>
      <c r="S1099" s="118">
        <v>3309223</v>
      </c>
      <c r="T1099" s="118">
        <f t="shared" si="22"/>
        <v>3309.223</v>
      </c>
    </row>
    <row r="1100" spans="1:20" x14ac:dyDescent="0.3">
      <c r="A1100" s="227">
        <v>74</v>
      </c>
      <c r="B1100" s="207" t="s">
        <v>150</v>
      </c>
      <c r="C1100" s="207">
        <v>291136</v>
      </c>
      <c r="D1100" s="207" t="s">
        <v>52</v>
      </c>
      <c r="E1100" s="207">
        <v>71</v>
      </c>
      <c r="F1100" s="207" t="s">
        <v>53</v>
      </c>
      <c r="G1100" s="207" t="s">
        <v>730</v>
      </c>
      <c r="H1100" s="207" t="s">
        <v>56</v>
      </c>
      <c r="I1100" s="207" t="s">
        <v>478</v>
      </c>
      <c r="J1100" s="207">
        <v>2013</v>
      </c>
      <c r="K1100" s="234">
        <v>3500</v>
      </c>
      <c r="L1100" s="239">
        <v>3500</v>
      </c>
      <c r="M1100" s="242">
        <v>27532</v>
      </c>
      <c r="N1100" s="242">
        <v>21170</v>
      </c>
      <c r="O1100" s="242">
        <v>6362</v>
      </c>
      <c r="P1100" s="207" t="s">
        <v>38</v>
      </c>
      <c r="Q1100" s="207">
        <v>2015</v>
      </c>
      <c r="R1100" s="117">
        <v>3000</v>
      </c>
      <c r="S1100" s="118">
        <v>648942</v>
      </c>
      <c r="T1100" s="118">
        <f t="shared" si="22"/>
        <v>648.94200000000001</v>
      </c>
    </row>
    <row r="1101" spans="1:20" x14ac:dyDescent="0.3">
      <c r="A1101" s="227">
        <v>75</v>
      </c>
      <c r="B1101" s="207" t="s">
        <v>54</v>
      </c>
      <c r="C1101" s="207">
        <v>299720</v>
      </c>
      <c r="D1101" s="207" t="s">
        <v>52</v>
      </c>
      <c r="E1101" s="207">
        <v>71</v>
      </c>
      <c r="F1101" s="207" t="s">
        <v>53</v>
      </c>
      <c r="G1101" s="207" t="s">
        <v>55</v>
      </c>
      <c r="H1101" s="207" t="s">
        <v>56</v>
      </c>
      <c r="I1101" s="207" t="s">
        <v>45</v>
      </c>
      <c r="J1101" s="207">
        <v>2016</v>
      </c>
      <c r="K1101" s="234">
        <v>0</v>
      </c>
      <c r="L1101" s="239">
        <v>0</v>
      </c>
      <c r="M1101" s="242">
        <v>0</v>
      </c>
      <c r="N1101" s="242">
        <v>0</v>
      </c>
      <c r="O1101" s="242">
        <v>0</v>
      </c>
      <c r="P1101" s="207" t="s">
        <v>38</v>
      </c>
      <c r="Q1101" s="207">
        <v>2015</v>
      </c>
      <c r="R1101" s="117">
        <v>160</v>
      </c>
      <c r="S1101" s="118">
        <v>33166</v>
      </c>
      <c r="T1101" s="118">
        <f t="shared" si="22"/>
        <v>33.165999999999997</v>
      </c>
    </row>
    <row r="1102" spans="1:20" x14ac:dyDescent="0.3">
      <c r="A1102" s="227">
        <v>76</v>
      </c>
      <c r="B1102" s="207" t="s">
        <v>146</v>
      </c>
      <c r="C1102" s="207">
        <v>301384</v>
      </c>
      <c r="D1102" s="207" t="s">
        <v>52</v>
      </c>
      <c r="E1102" s="207">
        <v>71</v>
      </c>
      <c r="F1102" s="207" t="s">
        <v>53</v>
      </c>
      <c r="G1102" s="207" t="s">
        <v>69</v>
      </c>
      <c r="H1102" s="207" t="s">
        <v>56</v>
      </c>
      <c r="I1102" s="207" t="s">
        <v>478</v>
      </c>
      <c r="J1102" s="207">
        <v>2014</v>
      </c>
      <c r="K1102" s="234">
        <v>5000</v>
      </c>
      <c r="L1102" s="239">
        <v>4500</v>
      </c>
      <c r="M1102" s="242">
        <v>25064</v>
      </c>
      <c r="N1102" s="242">
        <v>2523</v>
      </c>
      <c r="O1102" s="242">
        <v>11460</v>
      </c>
      <c r="P1102" s="207" t="s">
        <v>38</v>
      </c>
      <c r="Q1102" s="207">
        <v>2015</v>
      </c>
      <c r="R1102" s="117">
        <v>3000</v>
      </c>
      <c r="S1102" s="118">
        <v>1046280</v>
      </c>
      <c r="T1102" s="118">
        <f t="shared" si="22"/>
        <v>1046.28</v>
      </c>
    </row>
    <row r="1103" spans="1:20" x14ac:dyDescent="0.3">
      <c r="A1103" s="227">
        <v>79</v>
      </c>
      <c r="B1103" s="207" t="s">
        <v>148</v>
      </c>
      <c r="C1103" s="207">
        <v>387840</v>
      </c>
      <c r="D1103" s="207" t="s">
        <v>147</v>
      </c>
      <c r="E1103" s="207">
        <v>78</v>
      </c>
      <c r="F1103" s="207" t="s">
        <v>53</v>
      </c>
      <c r="G1103" s="207" t="s">
        <v>59</v>
      </c>
      <c r="H1103" s="207" t="s">
        <v>56</v>
      </c>
      <c r="I1103" s="207" t="s">
        <v>478</v>
      </c>
      <c r="J1103" s="207">
        <v>2013</v>
      </c>
      <c r="K1103" s="234">
        <v>5000</v>
      </c>
      <c r="L1103" s="239">
        <v>3800</v>
      </c>
      <c r="M1103" s="242">
        <v>26899</v>
      </c>
      <c r="N1103" s="242">
        <v>18647</v>
      </c>
      <c r="O1103" s="242">
        <v>8252</v>
      </c>
      <c r="P1103" s="207" t="s">
        <v>38</v>
      </c>
      <c r="Q1103" s="207">
        <v>2015</v>
      </c>
      <c r="R1103" s="117">
        <v>46</v>
      </c>
      <c r="S1103" s="118">
        <v>301337</v>
      </c>
      <c r="T1103" s="118">
        <f t="shared" si="22"/>
        <v>301.33699999999999</v>
      </c>
    </row>
    <row r="1104" spans="1:20" x14ac:dyDescent="0.3">
      <c r="A1104" s="227">
        <v>80</v>
      </c>
      <c r="B1104" s="207" t="s">
        <v>155</v>
      </c>
      <c r="C1104" s="207">
        <v>398410</v>
      </c>
      <c r="D1104" s="207" t="s">
        <v>147</v>
      </c>
      <c r="E1104" s="207">
        <v>78</v>
      </c>
      <c r="F1104" s="207" t="s">
        <v>53</v>
      </c>
      <c r="G1104" s="207" t="s">
        <v>66</v>
      </c>
      <c r="H1104" s="207" t="s">
        <v>56</v>
      </c>
      <c r="I1104" s="207" t="s">
        <v>45</v>
      </c>
      <c r="J1104" s="207">
        <v>2008</v>
      </c>
      <c r="K1104" s="234">
        <v>10000</v>
      </c>
      <c r="L1104" s="239">
        <v>9000</v>
      </c>
      <c r="M1104" s="242">
        <v>61232</v>
      </c>
      <c r="N1104" s="242">
        <v>44329</v>
      </c>
      <c r="O1104" s="242">
        <v>16903</v>
      </c>
      <c r="P1104" s="207" t="s">
        <v>38</v>
      </c>
      <c r="Q1104" s="207">
        <v>2015</v>
      </c>
      <c r="R1104" s="117">
        <v>5500</v>
      </c>
      <c r="S1104" s="118">
        <v>2168976</v>
      </c>
      <c r="T1104" s="118">
        <f t="shared" si="22"/>
        <v>2168.9760000000001</v>
      </c>
    </row>
    <row r="1105" spans="1:20" x14ac:dyDescent="0.3">
      <c r="A1105" s="227">
        <v>83</v>
      </c>
      <c r="B1105" s="207" t="s">
        <v>75</v>
      </c>
      <c r="C1105" s="207">
        <v>545852</v>
      </c>
      <c r="D1105" s="207" t="s">
        <v>74</v>
      </c>
      <c r="E1105" s="207">
        <v>83</v>
      </c>
      <c r="F1105" s="207" t="s">
        <v>64</v>
      </c>
      <c r="G1105" s="207" t="s">
        <v>59</v>
      </c>
      <c r="H1105" s="207" t="s">
        <v>56</v>
      </c>
      <c r="I1105" s="207" t="s">
        <v>45</v>
      </c>
      <c r="J1105" s="207">
        <v>2016</v>
      </c>
      <c r="K1105" s="234">
        <v>0</v>
      </c>
      <c r="L1105" s="239">
        <v>0</v>
      </c>
      <c r="M1105" s="242">
        <v>0</v>
      </c>
      <c r="N1105" s="242">
        <v>0</v>
      </c>
      <c r="O1105" s="242">
        <v>0</v>
      </c>
      <c r="P1105" s="207" t="s">
        <v>38</v>
      </c>
      <c r="Q1105" s="207">
        <v>2015</v>
      </c>
      <c r="R1105" s="117">
        <v>2500</v>
      </c>
      <c r="S1105" s="118">
        <v>9426877</v>
      </c>
      <c r="T1105" s="118">
        <f t="shared" si="22"/>
        <v>9426.8770000000004</v>
      </c>
    </row>
    <row r="1106" spans="1:20" x14ac:dyDescent="0.3">
      <c r="A1106" s="227">
        <v>84</v>
      </c>
      <c r="B1106" s="207" t="s">
        <v>137</v>
      </c>
      <c r="C1106" s="207">
        <v>549998</v>
      </c>
      <c r="D1106" s="207" t="s">
        <v>136</v>
      </c>
      <c r="E1106" s="207">
        <v>83</v>
      </c>
      <c r="F1106" s="207" t="s">
        <v>64</v>
      </c>
      <c r="G1106" s="207" t="s">
        <v>79</v>
      </c>
      <c r="H1106" s="207" t="s">
        <v>56</v>
      </c>
      <c r="I1106" s="207" t="s">
        <v>45</v>
      </c>
      <c r="J1106" s="207">
        <v>2014</v>
      </c>
      <c r="K1106" s="234">
        <v>4000</v>
      </c>
      <c r="L1106" s="239">
        <v>4000</v>
      </c>
      <c r="M1106" s="242">
        <v>10880</v>
      </c>
      <c r="N1106" s="242">
        <v>10880</v>
      </c>
      <c r="O1106" s="242">
        <v>0</v>
      </c>
      <c r="P1106" s="207" t="s">
        <v>38</v>
      </c>
      <c r="Q1106" s="207">
        <v>2015</v>
      </c>
      <c r="R1106" s="117">
        <v>500</v>
      </c>
      <c r="S1106" s="118">
        <v>519179</v>
      </c>
      <c r="T1106" s="118">
        <f t="shared" si="22"/>
        <v>519.17899999999997</v>
      </c>
    </row>
    <row r="1107" spans="1:20" x14ac:dyDescent="0.3">
      <c r="A1107" s="227">
        <v>85</v>
      </c>
      <c r="B1107" s="207" t="s">
        <v>145</v>
      </c>
      <c r="C1107" s="207">
        <v>574225</v>
      </c>
      <c r="D1107" s="207" t="s">
        <v>63</v>
      </c>
      <c r="E1107" s="207">
        <v>80</v>
      </c>
      <c r="F1107" s="207" t="s">
        <v>64</v>
      </c>
      <c r="G1107" s="207" t="s">
        <v>50</v>
      </c>
      <c r="H1107" s="207" t="s">
        <v>56</v>
      </c>
      <c r="I1107" s="207" t="s">
        <v>45</v>
      </c>
      <c r="J1107" s="207">
        <v>2012</v>
      </c>
      <c r="K1107" s="234">
        <v>4044</v>
      </c>
      <c r="L1107" s="239">
        <v>4044</v>
      </c>
      <c r="M1107" s="242">
        <v>21870</v>
      </c>
      <c r="N1107" s="242">
        <v>15370</v>
      </c>
      <c r="O1107" s="242">
        <v>6500</v>
      </c>
      <c r="P1107" s="207" t="s">
        <v>38</v>
      </c>
      <c r="Q1107" s="207">
        <v>2015</v>
      </c>
      <c r="R1107" s="117">
        <v>4000</v>
      </c>
      <c r="S1107" s="118">
        <v>1038286</v>
      </c>
      <c r="T1107" s="118">
        <f t="shared" si="22"/>
        <v>1038.2860000000001</v>
      </c>
    </row>
    <row r="1108" spans="1:20" x14ac:dyDescent="0.3">
      <c r="A1108" s="227">
        <v>86</v>
      </c>
      <c r="B1108" s="207" t="s">
        <v>65</v>
      </c>
      <c r="C1108" s="207">
        <v>574360</v>
      </c>
      <c r="D1108" s="207" t="s">
        <v>63</v>
      </c>
      <c r="E1108" s="207">
        <v>80</v>
      </c>
      <c r="F1108" s="207" t="s">
        <v>64</v>
      </c>
      <c r="G1108" s="207" t="s">
        <v>66</v>
      </c>
      <c r="H1108" s="207" t="s">
        <v>56</v>
      </c>
      <c r="I1108" s="207" t="s">
        <v>45</v>
      </c>
      <c r="J1108" s="207">
        <v>2016</v>
      </c>
      <c r="K1108" s="234">
        <v>4400</v>
      </c>
      <c r="L1108" s="239">
        <v>4400</v>
      </c>
      <c r="M1108" s="242">
        <v>0</v>
      </c>
      <c r="N1108" s="242">
        <v>0</v>
      </c>
      <c r="O1108" s="242">
        <v>0</v>
      </c>
      <c r="P1108" s="207" t="s">
        <v>38</v>
      </c>
      <c r="Q1108" s="207">
        <v>2015</v>
      </c>
      <c r="R1108" s="117">
        <v>4300</v>
      </c>
      <c r="S1108" s="118">
        <v>24488267</v>
      </c>
      <c r="T1108" s="118">
        <f t="shared" si="22"/>
        <v>24488.267</v>
      </c>
    </row>
    <row r="1109" spans="1:20" x14ac:dyDescent="0.3">
      <c r="A1109" s="227">
        <v>87</v>
      </c>
      <c r="B1109" s="207" t="s">
        <v>68</v>
      </c>
      <c r="C1109" s="207">
        <v>584340</v>
      </c>
      <c r="D1109" s="207" t="s">
        <v>67</v>
      </c>
      <c r="E1109" s="207">
        <v>81</v>
      </c>
      <c r="F1109" s="207" t="s">
        <v>64</v>
      </c>
      <c r="G1109" s="207" t="s">
        <v>69</v>
      </c>
      <c r="H1109" s="207" t="s">
        <v>56</v>
      </c>
      <c r="I1109" s="207" t="s">
        <v>478</v>
      </c>
      <c r="J1109" s="207">
        <v>2016</v>
      </c>
      <c r="K1109" s="234">
        <v>0</v>
      </c>
      <c r="L1109" s="239">
        <v>0</v>
      </c>
      <c r="M1109" s="242">
        <v>0</v>
      </c>
      <c r="N1109" s="242">
        <v>0</v>
      </c>
      <c r="O1109" s="242">
        <v>0</v>
      </c>
      <c r="P1109" s="207" t="s">
        <v>38</v>
      </c>
      <c r="Q1109" s="207">
        <v>2015</v>
      </c>
      <c r="R1109" s="117">
        <v>4260</v>
      </c>
      <c r="S1109" s="118">
        <v>2635018</v>
      </c>
      <c r="T1109" s="118">
        <f t="shared" si="22"/>
        <v>2635.018</v>
      </c>
    </row>
    <row r="1110" spans="1:20" x14ac:dyDescent="0.3">
      <c r="A1110" s="227">
        <v>88</v>
      </c>
      <c r="B1110" s="207" t="s">
        <v>135</v>
      </c>
      <c r="C1110" s="207">
        <v>642211</v>
      </c>
      <c r="D1110" s="207" t="s">
        <v>71</v>
      </c>
      <c r="E1110" s="207">
        <v>82</v>
      </c>
      <c r="F1110" s="207" t="s">
        <v>64</v>
      </c>
      <c r="G1110" s="207" t="s">
        <v>59</v>
      </c>
      <c r="H1110" s="207" t="s">
        <v>56</v>
      </c>
      <c r="I1110" s="207" t="s">
        <v>45</v>
      </c>
      <c r="J1110" s="207">
        <v>2014</v>
      </c>
      <c r="K1110" s="234">
        <v>2006</v>
      </c>
      <c r="L1110" s="239">
        <v>2006</v>
      </c>
      <c r="M1110" s="242">
        <v>20709.099999999999</v>
      </c>
      <c r="N1110" s="242">
        <v>12927.1</v>
      </c>
      <c r="O1110" s="242">
        <v>7781.9999999999982</v>
      </c>
      <c r="P1110" s="207" t="s">
        <v>38</v>
      </c>
      <c r="Q1110" s="207">
        <v>2015</v>
      </c>
      <c r="R1110" s="117">
        <v>3200</v>
      </c>
      <c r="S1110" s="118">
        <v>8289748</v>
      </c>
      <c r="T1110" s="118">
        <f t="shared" si="22"/>
        <v>8289.7479999999996</v>
      </c>
    </row>
    <row r="1111" spans="1:20" x14ac:dyDescent="0.3">
      <c r="A1111" s="227">
        <v>89</v>
      </c>
      <c r="B1111" s="207" t="s">
        <v>72</v>
      </c>
      <c r="C1111" s="207">
        <v>668380</v>
      </c>
      <c r="D1111" s="207" t="s">
        <v>71</v>
      </c>
      <c r="E1111" s="207">
        <v>82</v>
      </c>
      <c r="F1111" s="207" t="s">
        <v>64</v>
      </c>
      <c r="G1111" s="207" t="s">
        <v>73</v>
      </c>
      <c r="H1111" s="207" t="s">
        <v>56</v>
      </c>
      <c r="I1111" s="207" t="s">
        <v>45</v>
      </c>
      <c r="J1111" s="207">
        <v>2016</v>
      </c>
      <c r="K1111" s="234">
        <v>0</v>
      </c>
      <c r="L1111" s="239">
        <v>0</v>
      </c>
      <c r="M1111" s="242">
        <v>0</v>
      </c>
      <c r="N1111" s="242">
        <v>0</v>
      </c>
      <c r="O1111" s="242">
        <v>0</v>
      </c>
      <c r="P1111" s="207" t="s">
        <v>38</v>
      </c>
      <c r="Q1111" s="207">
        <v>2015</v>
      </c>
      <c r="R1111" s="117">
        <v>2800</v>
      </c>
      <c r="S1111" s="118">
        <v>9795353</v>
      </c>
      <c r="T1111" s="118">
        <f t="shared" si="22"/>
        <v>9795.3529999999992</v>
      </c>
    </row>
    <row r="1112" spans="1:20" x14ac:dyDescent="0.3">
      <c r="A1112" s="227">
        <v>109</v>
      </c>
      <c r="B1112" s="207" t="s">
        <v>144</v>
      </c>
      <c r="C1112" s="207">
        <v>863481</v>
      </c>
      <c r="D1112" s="207" t="s">
        <v>80</v>
      </c>
      <c r="E1112" s="207">
        <v>91</v>
      </c>
      <c r="F1112" s="207" t="s">
        <v>33</v>
      </c>
      <c r="G1112" s="207" t="s">
        <v>66</v>
      </c>
      <c r="H1112" s="207" t="s">
        <v>56</v>
      </c>
      <c r="I1112" s="207" t="s">
        <v>478</v>
      </c>
      <c r="J1112" s="207">
        <v>2010</v>
      </c>
      <c r="K1112" s="234">
        <v>5000</v>
      </c>
      <c r="L1112" s="239">
        <v>4300</v>
      </c>
      <c r="M1112" s="242">
        <v>28275</v>
      </c>
      <c r="N1112" s="242">
        <v>20360</v>
      </c>
      <c r="O1112" s="242">
        <v>7916</v>
      </c>
      <c r="P1112" s="207" t="s">
        <v>38</v>
      </c>
      <c r="Q1112" s="207">
        <v>2015</v>
      </c>
      <c r="R1112" s="117">
        <v>150</v>
      </c>
      <c r="S1112" s="118">
        <v>5160</v>
      </c>
      <c r="T1112" s="118">
        <f t="shared" si="22"/>
        <v>5.16</v>
      </c>
    </row>
    <row r="1113" spans="1:20" x14ac:dyDescent="0.3">
      <c r="A1113" s="227">
        <v>113</v>
      </c>
      <c r="B1113" s="207" t="s">
        <v>83</v>
      </c>
      <c r="C1113" s="207">
        <v>865350</v>
      </c>
      <c r="D1113" s="207" t="s">
        <v>80</v>
      </c>
      <c r="E1113" s="207">
        <v>91</v>
      </c>
      <c r="F1113" s="207" t="s">
        <v>33</v>
      </c>
      <c r="G1113" s="207" t="s">
        <v>69</v>
      </c>
      <c r="H1113" s="207" t="s">
        <v>56</v>
      </c>
      <c r="I1113" s="207" t="s">
        <v>45</v>
      </c>
      <c r="J1113" s="207">
        <v>2017</v>
      </c>
      <c r="K1113" s="234">
        <v>0</v>
      </c>
      <c r="L1113" s="239">
        <v>0</v>
      </c>
      <c r="M1113" s="242">
        <v>0</v>
      </c>
      <c r="N1113" s="242">
        <v>0</v>
      </c>
      <c r="O1113" s="242">
        <v>0</v>
      </c>
      <c r="P1113" s="207" t="s">
        <v>38</v>
      </c>
      <c r="Q1113" s="207">
        <v>2015</v>
      </c>
      <c r="R1113" s="117">
        <v>800</v>
      </c>
      <c r="S1113" s="118">
        <v>4883901</v>
      </c>
      <c r="T1113" s="118">
        <f t="shared" si="22"/>
        <v>4883.9009999999998</v>
      </c>
    </row>
    <row r="1114" spans="1:20" x14ac:dyDescent="0.3">
      <c r="A1114" s="227">
        <v>114</v>
      </c>
      <c r="B1114" s="207" t="s">
        <v>152</v>
      </c>
      <c r="C1114" s="207">
        <v>865480</v>
      </c>
      <c r="D1114" s="207" t="s">
        <v>80</v>
      </c>
      <c r="E1114" s="207">
        <v>91</v>
      </c>
      <c r="F1114" s="207" t="s">
        <v>33</v>
      </c>
      <c r="G1114" s="207" t="s">
        <v>69</v>
      </c>
      <c r="H1114" s="207" t="s">
        <v>56</v>
      </c>
      <c r="I1114" s="207" t="s">
        <v>478</v>
      </c>
      <c r="J1114" s="207">
        <v>2001</v>
      </c>
      <c r="K1114" s="234">
        <v>5200</v>
      </c>
      <c r="L1114" s="239">
        <v>4300</v>
      </c>
      <c r="M1114" s="242">
        <v>31933</v>
      </c>
      <c r="N1114" s="242">
        <v>23623</v>
      </c>
      <c r="O1114" s="242">
        <v>8310</v>
      </c>
      <c r="P1114" s="207" t="s">
        <v>38</v>
      </c>
      <c r="Q1114" s="207">
        <v>2015</v>
      </c>
      <c r="R1114" s="117">
        <v>4860</v>
      </c>
      <c r="S1114" s="118">
        <v>5335988</v>
      </c>
      <c r="T1114" s="118">
        <f t="shared" si="22"/>
        <v>5335.9880000000003</v>
      </c>
    </row>
    <row r="1115" spans="1:20" x14ac:dyDescent="0.3">
      <c r="A1115" s="227">
        <v>115</v>
      </c>
      <c r="B1115" s="207" t="s">
        <v>141</v>
      </c>
      <c r="C1115" s="207">
        <v>865540</v>
      </c>
      <c r="D1115" s="207" t="s">
        <v>80</v>
      </c>
      <c r="E1115" s="207">
        <v>91</v>
      </c>
      <c r="F1115" s="207" t="s">
        <v>33</v>
      </c>
      <c r="G1115" s="207" t="s">
        <v>69</v>
      </c>
      <c r="H1115" s="207" t="s">
        <v>56</v>
      </c>
      <c r="I1115" s="207" t="s">
        <v>478</v>
      </c>
      <c r="J1115" s="207">
        <v>2010</v>
      </c>
      <c r="K1115" s="234">
        <v>5000</v>
      </c>
      <c r="L1115" s="239">
        <v>3000</v>
      </c>
      <c r="M1115" s="242">
        <v>15720</v>
      </c>
      <c r="N1115" s="242">
        <v>7150</v>
      </c>
      <c r="O1115" s="242">
        <v>8570</v>
      </c>
      <c r="P1115" s="207" t="s">
        <v>38</v>
      </c>
      <c r="Q1115" s="207">
        <v>2015</v>
      </c>
      <c r="R1115" s="117">
        <v>1750</v>
      </c>
      <c r="S1115" s="118">
        <v>2363834</v>
      </c>
      <c r="T1115" s="118">
        <f t="shared" si="22"/>
        <v>2363.8339999999998</v>
      </c>
    </row>
    <row r="1116" spans="1:20" x14ac:dyDescent="0.3">
      <c r="A1116" s="227">
        <v>116</v>
      </c>
      <c r="B1116" s="207" t="s">
        <v>96</v>
      </c>
      <c r="C1116" s="207">
        <v>866135</v>
      </c>
      <c r="D1116" s="207" t="s">
        <v>80</v>
      </c>
      <c r="E1116" s="207">
        <v>91</v>
      </c>
      <c r="F1116" s="207" t="s">
        <v>33</v>
      </c>
      <c r="G1116" s="207" t="s">
        <v>79</v>
      </c>
      <c r="H1116" s="207" t="s">
        <v>56</v>
      </c>
      <c r="I1116" s="207" t="s">
        <v>45</v>
      </c>
      <c r="J1116" s="207">
        <v>2015</v>
      </c>
      <c r="K1116" s="234">
        <v>2000</v>
      </c>
      <c r="L1116" s="239">
        <v>1950</v>
      </c>
      <c r="M1116" s="242">
        <v>5934</v>
      </c>
      <c r="N1116" s="242">
        <v>4324</v>
      </c>
      <c r="O1116" s="242">
        <v>1610</v>
      </c>
      <c r="P1116" s="207" t="s">
        <v>38</v>
      </c>
      <c r="Q1116" s="207">
        <v>2015</v>
      </c>
      <c r="R1116" s="117">
        <v>160</v>
      </c>
      <c r="S1116" s="118">
        <v>7709</v>
      </c>
      <c r="T1116" s="118">
        <f t="shared" si="22"/>
        <v>7.7089999999999996</v>
      </c>
    </row>
    <row r="1117" spans="1:20" x14ac:dyDescent="0.3">
      <c r="A1117" s="227">
        <v>127</v>
      </c>
      <c r="B1117" s="207" t="s">
        <v>220</v>
      </c>
      <c r="C1117" s="207">
        <v>984021</v>
      </c>
      <c r="D1117" s="207" t="s">
        <v>221</v>
      </c>
      <c r="E1117" s="251">
        <v>84</v>
      </c>
      <c r="F1117" s="207" t="s">
        <v>64</v>
      </c>
      <c r="G1117" s="207" t="s">
        <v>730</v>
      </c>
      <c r="H1117" s="207" t="s">
        <v>56</v>
      </c>
      <c r="I1117" s="207" t="s">
        <v>45</v>
      </c>
      <c r="J1117" s="251">
        <v>2016</v>
      </c>
      <c r="K1117" s="234">
        <v>0</v>
      </c>
      <c r="L1117" s="239">
        <v>0</v>
      </c>
      <c r="M1117" s="242">
        <v>0</v>
      </c>
      <c r="N1117" s="242">
        <v>0</v>
      </c>
      <c r="O1117" s="255"/>
      <c r="P1117" s="207" t="s">
        <v>38</v>
      </c>
      <c r="Q1117" s="207">
        <v>2015</v>
      </c>
      <c r="R1117" s="117">
        <v>0</v>
      </c>
      <c r="S1117" s="118">
        <v>0</v>
      </c>
      <c r="T1117" s="118">
        <f t="shared" si="22"/>
        <v>0</v>
      </c>
    </row>
    <row r="1118" spans="1:20" x14ac:dyDescent="0.3">
      <c r="A1118" s="227">
        <v>129</v>
      </c>
      <c r="B1118" s="227" t="s">
        <v>123</v>
      </c>
      <c r="C1118" s="227">
        <v>18500</v>
      </c>
      <c r="D1118" s="227" t="s">
        <v>39</v>
      </c>
      <c r="E1118" s="227">
        <v>60</v>
      </c>
      <c r="F1118" s="227" t="s">
        <v>40</v>
      </c>
      <c r="G1118" s="227" t="s">
        <v>59</v>
      </c>
      <c r="H1118" s="227" t="s">
        <v>56</v>
      </c>
      <c r="I1118" s="227" t="s">
        <v>45</v>
      </c>
      <c r="J1118" s="227">
        <v>2013</v>
      </c>
      <c r="K1118" s="233">
        <v>400</v>
      </c>
      <c r="L1118" s="238">
        <v>400</v>
      </c>
      <c r="M1118" s="47">
        <v>0</v>
      </c>
      <c r="N1118" s="47">
        <v>0</v>
      </c>
      <c r="O1118" s="47">
        <v>0</v>
      </c>
      <c r="P1118" s="227" t="s">
        <v>38</v>
      </c>
      <c r="Q1118" s="227">
        <v>2016</v>
      </c>
      <c r="R1118" s="117">
        <v>3100</v>
      </c>
      <c r="S1118" s="118">
        <v>19510178</v>
      </c>
      <c r="T1118" s="118">
        <f t="shared" si="22"/>
        <v>19510.178</v>
      </c>
    </row>
    <row r="1119" spans="1:20" x14ac:dyDescent="0.3">
      <c r="A1119" s="227">
        <v>130</v>
      </c>
      <c r="B1119" s="227" t="s">
        <v>43</v>
      </c>
      <c r="C1119" s="227">
        <v>22250</v>
      </c>
      <c r="D1119" s="227" t="s">
        <v>39</v>
      </c>
      <c r="E1119" s="227">
        <v>60</v>
      </c>
      <c r="F1119" s="227" t="s">
        <v>40</v>
      </c>
      <c r="G1119" s="227" t="s">
        <v>446</v>
      </c>
      <c r="H1119" s="227" t="s">
        <v>56</v>
      </c>
      <c r="I1119" s="227" t="s">
        <v>45</v>
      </c>
      <c r="J1119" s="227">
        <v>2015</v>
      </c>
      <c r="K1119" s="233">
        <v>120</v>
      </c>
      <c r="L1119" s="238">
        <v>120</v>
      </c>
      <c r="M1119" s="47">
        <v>562</v>
      </c>
      <c r="N1119" s="47">
        <v>562</v>
      </c>
      <c r="O1119" s="47">
        <v>0</v>
      </c>
      <c r="P1119" s="227" t="s">
        <v>38</v>
      </c>
      <c r="Q1119" s="227">
        <v>2016</v>
      </c>
      <c r="R1119" s="117">
        <v>320</v>
      </c>
      <c r="S1119" s="118">
        <v>383110</v>
      </c>
      <c r="T1119" s="118">
        <f t="shared" si="22"/>
        <v>383.11</v>
      </c>
    </row>
    <row r="1120" spans="1:20" x14ac:dyDescent="0.3">
      <c r="A1120" s="227">
        <v>134</v>
      </c>
      <c r="B1120" s="227" t="s">
        <v>127</v>
      </c>
      <c r="C1120" s="227">
        <v>80140</v>
      </c>
      <c r="D1120" s="227" t="s">
        <v>126</v>
      </c>
      <c r="E1120" s="227">
        <v>61</v>
      </c>
      <c r="F1120" s="227" t="s">
        <v>40</v>
      </c>
      <c r="G1120" s="227" t="s">
        <v>446</v>
      </c>
      <c r="H1120" s="227" t="s">
        <v>56</v>
      </c>
      <c r="I1120" s="227" t="s">
        <v>45</v>
      </c>
      <c r="J1120" s="227">
        <v>2014</v>
      </c>
      <c r="K1120" s="233">
        <v>500</v>
      </c>
      <c r="L1120" s="238">
        <v>500</v>
      </c>
      <c r="M1120" s="47">
        <v>4520</v>
      </c>
      <c r="N1120" s="47">
        <v>4520</v>
      </c>
      <c r="O1120" s="47">
        <v>0</v>
      </c>
      <c r="P1120" s="227" t="s">
        <v>38</v>
      </c>
      <c r="Q1120" s="227">
        <v>2016</v>
      </c>
      <c r="R1120" s="117">
        <v>160</v>
      </c>
      <c r="S1120" s="118">
        <v>191749</v>
      </c>
      <c r="T1120" s="118">
        <f t="shared" si="22"/>
        <v>191.749</v>
      </c>
    </row>
    <row r="1121" spans="1:20" x14ac:dyDescent="0.3">
      <c r="A1121" s="227">
        <v>137</v>
      </c>
      <c r="B1121" s="227" t="s">
        <v>139</v>
      </c>
      <c r="C1121" s="227">
        <v>267340</v>
      </c>
      <c r="D1121" s="227" t="s">
        <v>138</v>
      </c>
      <c r="E1121" s="227">
        <v>66</v>
      </c>
      <c r="F1121" s="227" t="s">
        <v>40</v>
      </c>
      <c r="G1121" s="227" t="s">
        <v>59</v>
      </c>
      <c r="H1121" s="227" t="s">
        <v>56</v>
      </c>
      <c r="I1121" s="227" t="s">
        <v>45</v>
      </c>
      <c r="J1121" s="227">
        <v>2012</v>
      </c>
      <c r="K1121" s="233">
        <v>1200</v>
      </c>
      <c r="L1121" s="238">
        <v>1200</v>
      </c>
      <c r="M1121" s="47">
        <v>9000</v>
      </c>
      <c r="N1121" s="47">
        <v>6054</v>
      </c>
      <c r="O1121" s="47">
        <v>2946</v>
      </c>
      <c r="P1121" s="227" t="s">
        <v>38</v>
      </c>
      <c r="Q1121" s="227">
        <v>2016</v>
      </c>
      <c r="R1121" s="119">
        <v>0</v>
      </c>
      <c r="S1121" s="120">
        <v>0</v>
      </c>
      <c r="T1121" s="118">
        <f t="shared" si="22"/>
        <v>0</v>
      </c>
    </row>
    <row r="1122" spans="1:20" x14ac:dyDescent="0.3">
      <c r="A1122" s="227">
        <v>138</v>
      </c>
      <c r="B1122" s="227" t="s">
        <v>150</v>
      </c>
      <c r="C1122" s="227">
        <v>291136</v>
      </c>
      <c r="D1122" s="227" t="s">
        <v>52</v>
      </c>
      <c r="E1122" s="227">
        <v>71</v>
      </c>
      <c r="F1122" s="227" t="s">
        <v>53</v>
      </c>
      <c r="G1122" s="227" t="s">
        <v>730</v>
      </c>
      <c r="H1122" s="227" t="s">
        <v>56</v>
      </c>
      <c r="I1122" s="227" t="s">
        <v>478</v>
      </c>
      <c r="J1122" s="227">
        <v>2013</v>
      </c>
      <c r="K1122" s="233">
        <v>3500</v>
      </c>
      <c r="L1122" s="238">
        <v>3500</v>
      </c>
      <c r="M1122" s="47">
        <v>28124</v>
      </c>
      <c r="N1122" s="47">
        <v>23075</v>
      </c>
      <c r="O1122" s="47">
        <v>5049</v>
      </c>
      <c r="P1122" s="227" t="s">
        <v>38</v>
      </c>
      <c r="Q1122" s="227">
        <v>2016</v>
      </c>
      <c r="R1122" s="117">
        <v>3600</v>
      </c>
      <c r="S1122" s="118">
        <v>694246</v>
      </c>
      <c r="T1122" s="118">
        <f t="shared" si="22"/>
        <v>694.24599999999998</v>
      </c>
    </row>
    <row r="1123" spans="1:20" x14ac:dyDescent="0.3">
      <c r="A1123" s="227">
        <v>139</v>
      </c>
      <c r="B1123" s="227" t="s">
        <v>54</v>
      </c>
      <c r="C1123" s="227">
        <v>299720</v>
      </c>
      <c r="D1123" s="227" t="s">
        <v>52</v>
      </c>
      <c r="E1123" s="227">
        <v>71</v>
      </c>
      <c r="F1123" s="227" t="s">
        <v>53</v>
      </c>
      <c r="G1123" s="227" t="s">
        <v>55</v>
      </c>
      <c r="H1123" s="227" t="s">
        <v>56</v>
      </c>
      <c r="I1123" s="227" t="s">
        <v>45</v>
      </c>
      <c r="J1123" s="227">
        <v>2016</v>
      </c>
      <c r="K1123" s="233">
        <v>3356</v>
      </c>
      <c r="L1123" s="238">
        <v>3000</v>
      </c>
      <c r="M1123" s="47">
        <v>21925.1</v>
      </c>
      <c r="N1123" s="47">
        <v>15481.4</v>
      </c>
      <c r="O1123" s="47">
        <v>6443.6999999999989</v>
      </c>
      <c r="P1123" s="227" t="s">
        <v>38</v>
      </c>
      <c r="Q1123" s="227">
        <v>2016</v>
      </c>
      <c r="R1123" s="117">
        <v>160</v>
      </c>
      <c r="S1123" s="118">
        <v>37224</v>
      </c>
      <c r="T1123" s="118">
        <f t="shared" si="22"/>
        <v>37.223999999999997</v>
      </c>
    </row>
    <row r="1124" spans="1:20" x14ac:dyDescent="0.3">
      <c r="A1124" s="227">
        <v>140</v>
      </c>
      <c r="B1124" s="227" t="s">
        <v>146</v>
      </c>
      <c r="C1124" s="227">
        <v>301384</v>
      </c>
      <c r="D1124" s="227" t="s">
        <v>52</v>
      </c>
      <c r="E1124" s="227">
        <v>71</v>
      </c>
      <c r="F1124" s="227" t="s">
        <v>53</v>
      </c>
      <c r="G1124" s="227" t="s">
        <v>69</v>
      </c>
      <c r="H1124" s="227" t="s">
        <v>56</v>
      </c>
      <c r="I1124" s="227" t="s">
        <v>478</v>
      </c>
      <c r="J1124" s="227">
        <v>2014</v>
      </c>
      <c r="K1124" s="233">
        <v>5000</v>
      </c>
      <c r="L1124" s="238">
        <v>4500</v>
      </c>
      <c r="M1124" s="47">
        <v>21519</v>
      </c>
      <c r="N1124" s="47">
        <v>15890</v>
      </c>
      <c r="O1124" s="47">
        <v>5629</v>
      </c>
      <c r="P1124" s="227" t="s">
        <v>38</v>
      </c>
      <c r="Q1124" s="227">
        <v>2016</v>
      </c>
      <c r="R1124" s="117">
        <v>2500</v>
      </c>
      <c r="S1124" s="118">
        <v>1367011</v>
      </c>
      <c r="T1124" s="118">
        <f t="shared" si="22"/>
        <v>1367.011</v>
      </c>
    </row>
    <row r="1125" spans="1:20" x14ac:dyDescent="0.3">
      <c r="A1125" s="227">
        <v>143</v>
      </c>
      <c r="B1125" s="227" t="s">
        <v>148</v>
      </c>
      <c r="C1125" s="227">
        <v>387840</v>
      </c>
      <c r="D1125" s="227" t="s">
        <v>147</v>
      </c>
      <c r="E1125" s="227">
        <v>78</v>
      </c>
      <c r="F1125" s="227" t="s">
        <v>53</v>
      </c>
      <c r="G1125" s="227" t="s">
        <v>59</v>
      </c>
      <c r="H1125" s="227" t="s">
        <v>56</v>
      </c>
      <c r="I1125" s="227" t="s">
        <v>478</v>
      </c>
      <c r="J1125" s="227">
        <v>2013</v>
      </c>
      <c r="K1125" s="233">
        <v>5000</v>
      </c>
      <c r="L1125" s="238">
        <v>3800</v>
      </c>
      <c r="M1125" s="47">
        <v>27968</v>
      </c>
      <c r="N1125" s="47">
        <v>20568.682000000001</v>
      </c>
      <c r="O1125" s="47">
        <v>7399.3179999999993</v>
      </c>
      <c r="P1125" s="227" t="s">
        <v>38</v>
      </c>
      <c r="Q1125" s="227">
        <v>2016</v>
      </c>
      <c r="R1125" s="117">
        <v>46</v>
      </c>
      <c r="S1125" s="118">
        <v>161206</v>
      </c>
      <c r="T1125" s="118">
        <f t="shared" si="22"/>
        <v>161.20599999999999</v>
      </c>
    </row>
    <row r="1126" spans="1:20" x14ac:dyDescent="0.3">
      <c r="A1126" s="227">
        <v>144</v>
      </c>
      <c r="B1126" s="227" t="s">
        <v>155</v>
      </c>
      <c r="C1126" s="227">
        <v>398410</v>
      </c>
      <c r="D1126" s="227" t="s">
        <v>147</v>
      </c>
      <c r="E1126" s="227">
        <v>78</v>
      </c>
      <c r="F1126" s="227" t="s">
        <v>53</v>
      </c>
      <c r="G1126" s="227" t="s">
        <v>66</v>
      </c>
      <c r="H1126" s="227" t="s">
        <v>56</v>
      </c>
      <c r="I1126" s="227" t="s">
        <v>45</v>
      </c>
      <c r="J1126" s="227">
        <v>2008</v>
      </c>
      <c r="K1126" s="233">
        <v>10000</v>
      </c>
      <c r="L1126" s="238">
        <v>9000</v>
      </c>
      <c r="M1126" s="47">
        <v>59209</v>
      </c>
      <c r="N1126" s="47">
        <v>45192</v>
      </c>
      <c r="O1126" s="47">
        <v>14017</v>
      </c>
      <c r="P1126" s="227" t="s">
        <v>38</v>
      </c>
      <c r="Q1126" s="227">
        <v>2016</v>
      </c>
      <c r="R1126" s="117">
        <v>5500</v>
      </c>
      <c r="S1126" s="118">
        <v>4564787</v>
      </c>
      <c r="T1126" s="118">
        <f t="shared" si="22"/>
        <v>4564.7870000000003</v>
      </c>
    </row>
    <row r="1127" spans="1:20" x14ac:dyDescent="0.3">
      <c r="A1127" s="227">
        <v>147</v>
      </c>
      <c r="B1127" s="227" t="s">
        <v>75</v>
      </c>
      <c r="C1127" s="227">
        <v>545852</v>
      </c>
      <c r="D1127" s="227" t="s">
        <v>74</v>
      </c>
      <c r="E1127" s="227">
        <v>83</v>
      </c>
      <c r="F1127" s="227" t="s">
        <v>64</v>
      </c>
      <c r="G1127" s="227" t="s">
        <v>59</v>
      </c>
      <c r="H1127" s="227" t="s">
        <v>56</v>
      </c>
      <c r="I1127" s="227" t="s">
        <v>45</v>
      </c>
      <c r="J1127" s="227">
        <v>2016</v>
      </c>
      <c r="K1127" s="233">
        <v>1950</v>
      </c>
      <c r="L1127" s="238">
        <v>1950</v>
      </c>
      <c r="M1127" s="47">
        <v>26285.25</v>
      </c>
      <c r="N1127" s="47">
        <v>25485.894</v>
      </c>
      <c r="O1127" s="47">
        <v>799.35599999999977</v>
      </c>
      <c r="P1127" s="227" t="s">
        <v>38</v>
      </c>
      <c r="Q1127" s="227">
        <v>2016</v>
      </c>
      <c r="R1127" s="119">
        <v>0</v>
      </c>
      <c r="S1127" s="120">
        <v>0</v>
      </c>
      <c r="T1127" s="118">
        <f t="shared" si="22"/>
        <v>0</v>
      </c>
    </row>
    <row r="1128" spans="1:20" x14ac:dyDescent="0.3">
      <c r="A1128" s="227">
        <v>148</v>
      </c>
      <c r="B1128" s="227" t="s">
        <v>137</v>
      </c>
      <c r="C1128" s="227">
        <v>549998</v>
      </c>
      <c r="D1128" s="227" t="s">
        <v>136</v>
      </c>
      <c r="E1128" s="227">
        <v>83</v>
      </c>
      <c r="F1128" s="227" t="s">
        <v>64</v>
      </c>
      <c r="G1128" s="227" t="s">
        <v>79</v>
      </c>
      <c r="H1128" s="227" t="s">
        <v>56</v>
      </c>
      <c r="I1128" s="227" t="s">
        <v>45</v>
      </c>
      <c r="J1128" s="227">
        <v>2014</v>
      </c>
      <c r="K1128" s="233">
        <v>4000</v>
      </c>
      <c r="L1128" s="238">
        <v>4000</v>
      </c>
      <c r="M1128" s="47">
        <v>10140</v>
      </c>
      <c r="N1128" s="47">
        <v>9671</v>
      </c>
      <c r="O1128" s="47">
        <v>469</v>
      </c>
      <c r="P1128" s="227" t="s">
        <v>38</v>
      </c>
      <c r="Q1128" s="227">
        <v>2016</v>
      </c>
      <c r="R1128" s="117">
        <v>500</v>
      </c>
      <c r="S1128" s="118">
        <v>477465</v>
      </c>
      <c r="T1128" s="118">
        <f t="shared" si="22"/>
        <v>477.46499999999997</v>
      </c>
    </row>
    <row r="1129" spans="1:20" x14ac:dyDescent="0.3">
      <c r="A1129" s="227">
        <v>149</v>
      </c>
      <c r="B1129" s="227" t="s">
        <v>145</v>
      </c>
      <c r="C1129" s="227">
        <v>574225</v>
      </c>
      <c r="D1129" s="227" t="s">
        <v>63</v>
      </c>
      <c r="E1129" s="227">
        <v>80</v>
      </c>
      <c r="F1129" s="227" t="s">
        <v>64</v>
      </c>
      <c r="G1129" s="227" t="s">
        <v>50</v>
      </c>
      <c r="H1129" s="227" t="s">
        <v>56</v>
      </c>
      <c r="I1129" s="227" t="s">
        <v>45</v>
      </c>
      <c r="J1129" s="227">
        <v>2012</v>
      </c>
      <c r="K1129" s="233">
        <v>4044</v>
      </c>
      <c r="L1129" s="238">
        <v>4044</v>
      </c>
      <c r="M1129" s="47">
        <v>22420</v>
      </c>
      <c r="N1129" s="47">
        <v>14960</v>
      </c>
      <c r="O1129" s="47">
        <v>7460</v>
      </c>
      <c r="P1129" s="227" t="s">
        <v>38</v>
      </c>
      <c r="Q1129" s="227">
        <v>2016</v>
      </c>
      <c r="R1129" s="117">
        <v>4000</v>
      </c>
      <c r="S1129" s="118">
        <v>725348</v>
      </c>
      <c r="T1129" s="118">
        <f t="shared" si="22"/>
        <v>725.34799999999996</v>
      </c>
    </row>
    <row r="1130" spans="1:20" x14ac:dyDescent="0.3">
      <c r="A1130" s="227">
        <v>150</v>
      </c>
      <c r="B1130" s="227" t="s">
        <v>65</v>
      </c>
      <c r="C1130" s="227">
        <v>574360</v>
      </c>
      <c r="D1130" s="227" t="s">
        <v>63</v>
      </c>
      <c r="E1130" s="227">
        <v>80</v>
      </c>
      <c r="F1130" s="227" t="s">
        <v>64</v>
      </c>
      <c r="G1130" s="227" t="s">
        <v>66</v>
      </c>
      <c r="H1130" s="227" t="s">
        <v>56</v>
      </c>
      <c r="I1130" s="227" t="s">
        <v>45</v>
      </c>
      <c r="J1130" s="227">
        <v>2016</v>
      </c>
      <c r="K1130" s="233">
        <v>4400</v>
      </c>
      <c r="L1130" s="238">
        <v>4400</v>
      </c>
      <c r="M1130" s="47">
        <v>15295</v>
      </c>
      <c r="N1130" s="47">
        <v>15056</v>
      </c>
      <c r="O1130" s="47">
        <v>239</v>
      </c>
      <c r="P1130" s="227" t="s">
        <v>38</v>
      </c>
      <c r="Q1130" s="227">
        <v>2016</v>
      </c>
      <c r="R1130" s="117">
        <v>4300</v>
      </c>
      <c r="S1130" s="118">
        <v>13687815</v>
      </c>
      <c r="T1130" s="118">
        <f t="shared" si="22"/>
        <v>13687.815000000001</v>
      </c>
    </row>
    <row r="1131" spans="1:20" x14ac:dyDescent="0.3">
      <c r="A1131" s="227">
        <v>151</v>
      </c>
      <c r="B1131" s="227" t="s">
        <v>68</v>
      </c>
      <c r="C1131" s="227">
        <v>584340</v>
      </c>
      <c r="D1131" s="227" t="s">
        <v>67</v>
      </c>
      <c r="E1131" s="227">
        <v>81</v>
      </c>
      <c r="F1131" s="227" t="s">
        <v>64</v>
      </c>
      <c r="G1131" s="227" t="s">
        <v>69</v>
      </c>
      <c r="H1131" s="227" t="s">
        <v>56</v>
      </c>
      <c r="I1131" s="227" t="s">
        <v>478</v>
      </c>
      <c r="J1131" s="227">
        <v>2016</v>
      </c>
      <c r="K1131" s="233">
        <v>5700</v>
      </c>
      <c r="L1131" s="238">
        <v>5700</v>
      </c>
      <c r="M1131" s="47">
        <v>34530</v>
      </c>
      <c r="N1131" s="47">
        <v>19452</v>
      </c>
      <c r="O1131" s="47">
        <v>15078</v>
      </c>
      <c r="P1131" s="227" t="s">
        <v>38</v>
      </c>
      <c r="Q1131" s="227">
        <v>2016</v>
      </c>
      <c r="R1131" s="117">
        <v>4260</v>
      </c>
      <c r="S1131" s="118">
        <v>4472686</v>
      </c>
      <c r="T1131" s="118">
        <f t="shared" si="22"/>
        <v>4472.6859999999997</v>
      </c>
    </row>
    <row r="1132" spans="1:20" x14ac:dyDescent="0.3">
      <c r="A1132" s="227">
        <v>152</v>
      </c>
      <c r="B1132" s="227" t="s">
        <v>135</v>
      </c>
      <c r="C1132" s="227">
        <v>642211</v>
      </c>
      <c r="D1132" s="227" t="s">
        <v>71</v>
      </c>
      <c r="E1132" s="227">
        <v>82</v>
      </c>
      <c r="F1132" s="227" t="s">
        <v>64</v>
      </c>
      <c r="G1132" s="227" t="s">
        <v>59</v>
      </c>
      <c r="H1132" s="227" t="s">
        <v>56</v>
      </c>
      <c r="I1132" s="227" t="s">
        <v>45</v>
      </c>
      <c r="J1132" s="227">
        <v>2014</v>
      </c>
      <c r="K1132" s="233">
        <v>2006</v>
      </c>
      <c r="L1132" s="238">
        <v>2006</v>
      </c>
      <c r="M1132" s="47">
        <v>21057.200000000001</v>
      </c>
      <c r="N1132" s="47">
        <v>12607.2</v>
      </c>
      <c r="O1132" s="47">
        <v>8450</v>
      </c>
      <c r="P1132" s="227" t="s">
        <v>38</v>
      </c>
      <c r="Q1132" s="227">
        <v>2016</v>
      </c>
      <c r="R1132" s="117">
        <v>3550</v>
      </c>
      <c r="S1132" s="118">
        <v>9224684</v>
      </c>
      <c r="T1132" s="118">
        <f t="shared" si="22"/>
        <v>9224.6839999999993</v>
      </c>
    </row>
    <row r="1133" spans="1:20" x14ac:dyDescent="0.3">
      <c r="A1133" s="227">
        <v>153</v>
      </c>
      <c r="B1133" s="227" t="s">
        <v>72</v>
      </c>
      <c r="C1133" s="227">
        <v>668380</v>
      </c>
      <c r="D1133" s="227" t="s">
        <v>71</v>
      </c>
      <c r="E1133" s="227">
        <v>82</v>
      </c>
      <c r="F1133" s="227" t="s">
        <v>64</v>
      </c>
      <c r="G1133" s="227" t="s">
        <v>73</v>
      </c>
      <c r="H1133" s="227" t="s">
        <v>56</v>
      </c>
      <c r="I1133" s="227" t="s">
        <v>45</v>
      </c>
      <c r="J1133" s="227">
        <v>2016</v>
      </c>
      <c r="K1133" s="233">
        <v>2000</v>
      </c>
      <c r="L1133" s="238">
        <v>2000</v>
      </c>
      <c r="M1133" s="47">
        <v>11357</v>
      </c>
      <c r="N1133" s="47">
        <v>8617</v>
      </c>
      <c r="O1133" s="47">
        <v>2740</v>
      </c>
      <c r="P1133" s="227" t="s">
        <v>38</v>
      </c>
      <c r="Q1133" s="227">
        <v>2016</v>
      </c>
      <c r="R1133" s="117">
        <v>2400</v>
      </c>
      <c r="S1133" s="118">
        <v>1848299</v>
      </c>
      <c r="T1133" s="118">
        <f t="shared" si="22"/>
        <v>1848.299</v>
      </c>
    </row>
    <row r="1134" spans="1:20" x14ac:dyDescent="0.3">
      <c r="A1134" s="227">
        <v>173</v>
      </c>
      <c r="B1134" s="227" t="s">
        <v>144</v>
      </c>
      <c r="C1134" s="227">
        <v>863481</v>
      </c>
      <c r="D1134" s="227" t="s">
        <v>80</v>
      </c>
      <c r="E1134" s="227">
        <v>91</v>
      </c>
      <c r="F1134" s="227" t="s">
        <v>33</v>
      </c>
      <c r="G1134" s="227" t="s">
        <v>66</v>
      </c>
      <c r="H1134" s="227" t="s">
        <v>56</v>
      </c>
      <c r="I1134" s="227" t="s">
        <v>478</v>
      </c>
      <c r="J1134" s="227">
        <v>2010</v>
      </c>
      <c r="K1134" s="233">
        <v>5000</v>
      </c>
      <c r="L1134" s="238">
        <v>4300</v>
      </c>
      <c r="M1134" s="47">
        <v>30552.748</v>
      </c>
      <c r="N1134" s="47">
        <v>22821.081999999999</v>
      </c>
      <c r="O1134" s="47">
        <v>7731.6660000000011</v>
      </c>
      <c r="P1134" s="227" t="s">
        <v>38</v>
      </c>
      <c r="Q1134" s="227">
        <v>2016</v>
      </c>
      <c r="R1134" s="117">
        <v>150</v>
      </c>
      <c r="S1134" s="118">
        <v>5160</v>
      </c>
      <c r="T1134" s="118">
        <f t="shared" si="22"/>
        <v>5.16</v>
      </c>
    </row>
    <row r="1135" spans="1:20" x14ac:dyDescent="0.3">
      <c r="A1135" s="227">
        <v>177</v>
      </c>
      <c r="B1135" s="227" t="s">
        <v>83</v>
      </c>
      <c r="C1135" s="227">
        <v>865350</v>
      </c>
      <c r="D1135" s="227" t="s">
        <v>80</v>
      </c>
      <c r="E1135" s="227">
        <v>91</v>
      </c>
      <c r="F1135" s="227" t="s">
        <v>33</v>
      </c>
      <c r="G1135" s="227" t="s">
        <v>69</v>
      </c>
      <c r="H1135" s="227" t="s">
        <v>56</v>
      </c>
      <c r="I1135" s="227" t="s">
        <v>45</v>
      </c>
      <c r="J1135" s="227">
        <v>2017</v>
      </c>
      <c r="K1135" s="233">
        <v>4000</v>
      </c>
      <c r="L1135" s="238">
        <v>3500</v>
      </c>
      <c r="M1135" s="47">
        <v>0</v>
      </c>
      <c r="N1135" s="47">
        <v>0</v>
      </c>
      <c r="O1135" s="47">
        <v>0</v>
      </c>
      <c r="P1135" s="227" t="s">
        <v>38</v>
      </c>
      <c r="Q1135" s="227">
        <v>2016</v>
      </c>
      <c r="R1135" s="117">
        <v>3500</v>
      </c>
      <c r="S1135" s="118">
        <v>10350732</v>
      </c>
      <c r="T1135" s="118">
        <f t="shared" si="22"/>
        <v>10350.732</v>
      </c>
    </row>
    <row r="1136" spans="1:20" x14ac:dyDescent="0.3">
      <c r="A1136" s="227">
        <v>178</v>
      </c>
      <c r="B1136" s="227" t="s">
        <v>152</v>
      </c>
      <c r="C1136" s="227">
        <v>865480</v>
      </c>
      <c r="D1136" s="227" t="s">
        <v>80</v>
      </c>
      <c r="E1136" s="227">
        <v>91</v>
      </c>
      <c r="F1136" s="227" t="s">
        <v>33</v>
      </c>
      <c r="G1136" s="227" t="s">
        <v>69</v>
      </c>
      <c r="H1136" s="227" t="s">
        <v>56</v>
      </c>
      <c r="I1136" s="227" t="s">
        <v>478</v>
      </c>
      <c r="J1136" s="227">
        <v>2001</v>
      </c>
      <c r="K1136" s="233">
        <v>5200</v>
      </c>
      <c r="L1136" s="238">
        <v>4300</v>
      </c>
      <c r="M1136" s="47">
        <v>35340</v>
      </c>
      <c r="N1136" s="47">
        <v>28136.5</v>
      </c>
      <c r="O1136" s="47">
        <v>7203.5</v>
      </c>
      <c r="P1136" s="227" t="s">
        <v>38</v>
      </c>
      <c r="Q1136" s="227">
        <v>2016</v>
      </c>
      <c r="R1136" s="117">
        <v>4860</v>
      </c>
      <c r="S1136" s="118">
        <v>1121998</v>
      </c>
      <c r="T1136" s="118">
        <f t="shared" si="22"/>
        <v>1121.998</v>
      </c>
    </row>
    <row r="1137" spans="1:20" x14ac:dyDescent="0.3">
      <c r="A1137" s="227">
        <v>179</v>
      </c>
      <c r="B1137" s="227" t="s">
        <v>141</v>
      </c>
      <c r="C1137" s="227">
        <v>865540</v>
      </c>
      <c r="D1137" s="227" t="s">
        <v>80</v>
      </c>
      <c r="E1137" s="227">
        <v>91</v>
      </c>
      <c r="F1137" s="227" t="s">
        <v>33</v>
      </c>
      <c r="G1137" s="227" t="s">
        <v>69</v>
      </c>
      <c r="H1137" s="227" t="s">
        <v>56</v>
      </c>
      <c r="I1137" s="227" t="s">
        <v>478</v>
      </c>
      <c r="J1137" s="227">
        <v>2010</v>
      </c>
      <c r="K1137" s="233">
        <v>5000</v>
      </c>
      <c r="L1137" s="238">
        <v>3000</v>
      </c>
      <c r="M1137" s="47">
        <v>21925.1</v>
      </c>
      <c r="N1137" s="47">
        <v>13462.099999999999</v>
      </c>
      <c r="O1137" s="47">
        <v>8463</v>
      </c>
      <c r="P1137" s="227" t="s">
        <v>38</v>
      </c>
      <c r="Q1137" s="227">
        <v>2016</v>
      </c>
      <c r="R1137" s="117">
        <v>1750</v>
      </c>
      <c r="S1137" s="118">
        <v>675081</v>
      </c>
      <c r="T1137" s="118">
        <f t="shared" si="22"/>
        <v>675.08100000000002</v>
      </c>
    </row>
    <row r="1138" spans="1:20" x14ac:dyDescent="0.3">
      <c r="A1138" s="227">
        <v>180</v>
      </c>
      <c r="B1138" s="227" t="s">
        <v>96</v>
      </c>
      <c r="C1138" s="227">
        <v>866135</v>
      </c>
      <c r="D1138" s="227" t="s">
        <v>80</v>
      </c>
      <c r="E1138" s="227">
        <v>91</v>
      </c>
      <c r="F1138" s="227" t="s">
        <v>33</v>
      </c>
      <c r="G1138" s="227" t="s">
        <v>79</v>
      </c>
      <c r="H1138" s="227" t="s">
        <v>56</v>
      </c>
      <c r="I1138" s="227" t="s">
        <v>45</v>
      </c>
      <c r="J1138" s="227">
        <v>2015</v>
      </c>
      <c r="K1138" s="233">
        <v>2000</v>
      </c>
      <c r="L1138" s="238">
        <v>1950</v>
      </c>
      <c r="M1138" s="47">
        <v>10681.2</v>
      </c>
      <c r="N1138" s="243">
        <v>7921.2000000000007</v>
      </c>
      <c r="O1138" s="47">
        <v>2760</v>
      </c>
      <c r="P1138" s="227" t="s">
        <v>38</v>
      </c>
      <c r="Q1138" s="227">
        <v>2016</v>
      </c>
      <c r="R1138" s="117">
        <v>100</v>
      </c>
      <c r="S1138" s="118">
        <v>24555</v>
      </c>
      <c r="T1138" s="118">
        <f t="shared" ref="T1138:T1201" si="23">+S1138/1000</f>
        <v>24.555</v>
      </c>
    </row>
    <row r="1139" spans="1:20" x14ac:dyDescent="0.3">
      <c r="A1139" s="227">
        <v>191</v>
      </c>
      <c r="B1139" s="227" t="s">
        <v>220</v>
      </c>
      <c r="C1139" s="227">
        <v>984021</v>
      </c>
      <c r="D1139" s="227" t="s">
        <v>221</v>
      </c>
      <c r="E1139" s="31">
        <v>84</v>
      </c>
      <c r="F1139" s="227" t="s">
        <v>64</v>
      </c>
      <c r="G1139" s="227" t="s">
        <v>730</v>
      </c>
      <c r="H1139" s="227" t="s">
        <v>56</v>
      </c>
      <c r="I1139" s="227" t="s">
        <v>45</v>
      </c>
      <c r="J1139" s="31">
        <v>2016</v>
      </c>
      <c r="K1139" s="233">
        <v>5400</v>
      </c>
      <c r="L1139" s="252">
        <v>5400</v>
      </c>
      <c r="M1139" s="243">
        <v>10766</v>
      </c>
      <c r="N1139" s="47">
        <v>4061</v>
      </c>
      <c r="O1139" s="243">
        <v>6705</v>
      </c>
      <c r="P1139" s="227" t="s">
        <v>38</v>
      </c>
      <c r="Q1139" s="227">
        <v>2016</v>
      </c>
      <c r="R1139" s="117">
        <v>0</v>
      </c>
      <c r="S1139" s="118">
        <v>0</v>
      </c>
      <c r="T1139" s="118">
        <f t="shared" si="23"/>
        <v>0</v>
      </c>
    </row>
    <row r="1140" spans="1:20" x14ac:dyDescent="0.3">
      <c r="A1140" s="227">
        <v>193</v>
      </c>
      <c r="B1140" s="43" t="s">
        <v>123</v>
      </c>
      <c r="C1140" s="43">
        <v>18500</v>
      </c>
      <c r="D1140" s="43" t="s">
        <v>39</v>
      </c>
      <c r="E1140" s="43">
        <v>60</v>
      </c>
      <c r="F1140" s="43" t="s">
        <v>40</v>
      </c>
      <c r="G1140" s="43" t="s">
        <v>59</v>
      </c>
      <c r="H1140" s="43" t="s">
        <v>56</v>
      </c>
      <c r="I1140" s="229" t="s">
        <v>45</v>
      </c>
      <c r="J1140" s="43"/>
      <c r="K1140" s="43">
        <v>400</v>
      </c>
      <c r="L1140" s="237">
        <v>400</v>
      </c>
      <c r="M1140" s="43">
        <v>0</v>
      </c>
      <c r="N1140" s="43">
        <v>0</v>
      </c>
      <c r="O1140" s="43">
        <v>0</v>
      </c>
      <c r="P1140" s="43" t="s">
        <v>439</v>
      </c>
      <c r="Q1140" s="43">
        <v>2017</v>
      </c>
      <c r="R1140" s="117">
        <v>3100</v>
      </c>
      <c r="S1140" s="118">
        <v>19684182</v>
      </c>
      <c r="T1140" s="118">
        <f t="shared" si="23"/>
        <v>19684.182000000001</v>
      </c>
    </row>
    <row r="1141" spans="1:20" x14ac:dyDescent="0.3">
      <c r="A1141" s="227">
        <v>194</v>
      </c>
      <c r="B1141" s="43" t="s">
        <v>43</v>
      </c>
      <c r="C1141" s="43">
        <v>22250</v>
      </c>
      <c r="D1141" s="43" t="s">
        <v>39</v>
      </c>
      <c r="E1141" s="43">
        <v>60</v>
      </c>
      <c r="F1141" s="43" t="s">
        <v>40</v>
      </c>
      <c r="G1141" s="43" t="s">
        <v>446</v>
      </c>
      <c r="H1141" s="43" t="s">
        <v>56</v>
      </c>
      <c r="I1141" s="229" t="s">
        <v>45</v>
      </c>
      <c r="J1141" s="43"/>
      <c r="K1141" s="43">
        <v>120</v>
      </c>
      <c r="L1141" s="237">
        <v>120</v>
      </c>
      <c r="M1141" s="43">
        <v>395.15039999999999</v>
      </c>
      <c r="N1141" s="43">
        <v>348.15039999999999</v>
      </c>
      <c r="O1141" s="43">
        <v>47</v>
      </c>
      <c r="P1141" s="43" t="s">
        <v>439</v>
      </c>
      <c r="Q1141" s="43">
        <v>2017</v>
      </c>
      <c r="R1141" s="117">
        <v>320</v>
      </c>
      <c r="S1141" s="118">
        <v>359982</v>
      </c>
      <c r="T1141" s="118">
        <f t="shared" si="23"/>
        <v>359.98200000000003</v>
      </c>
    </row>
    <row r="1142" spans="1:20" x14ac:dyDescent="0.3">
      <c r="A1142" s="227">
        <v>198</v>
      </c>
      <c r="B1142" s="43" t="s">
        <v>127</v>
      </c>
      <c r="C1142" s="43">
        <v>80140</v>
      </c>
      <c r="D1142" s="43" t="s">
        <v>126</v>
      </c>
      <c r="E1142" s="43">
        <v>61</v>
      </c>
      <c r="F1142" s="43" t="s">
        <v>40</v>
      </c>
      <c r="G1142" s="43" t="s">
        <v>446</v>
      </c>
      <c r="H1142" s="43" t="s">
        <v>56</v>
      </c>
      <c r="I1142" s="229" t="s">
        <v>45</v>
      </c>
      <c r="J1142" s="43"/>
      <c r="K1142" s="43">
        <v>500</v>
      </c>
      <c r="L1142" s="237">
        <v>500</v>
      </c>
      <c r="M1142" s="43">
        <v>3644.9519999999998</v>
      </c>
      <c r="N1142" s="43">
        <v>3370.752</v>
      </c>
      <c r="O1142" s="43">
        <v>274.19999999999982</v>
      </c>
      <c r="P1142" s="43" t="s">
        <v>439</v>
      </c>
      <c r="Q1142" s="43">
        <v>2017</v>
      </c>
      <c r="R1142" s="117">
        <v>160</v>
      </c>
      <c r="S1142" s="118">
        <v>210070</v>
      </c>
      <c r="T1142" s="118">
        <f t="shared" si="23"/>
        <v>210.07</v>
      </c>
    </row>
    <row r="1143" spans="1:20" x14ac:dyDescent="0.3">
      <c r="A1143" s="227">
        <v>199</v>
      </c>
      <c r="B1143" s="43" t="s">
        <v>283</v>
      </c>
      <c r="C1143" s="43">
        <v>165140</v>
      </c>
      <c r="D1143" s="43" t="s">
        <v>138</v>
      </c>
      <c r="E1143" s="43">
        <v>66</v>
      </c>
      <c r="F1143" s="43" t="s">
        <v>40</v>
      </c>
      <c r="G1143" s="43" t="s">
        <v>59</v>
      </c>
      <c r="H1143" s="43" t="s">
        <v>56</v>
      </c>
      <c r="I1143" s="229" t="s">
        <v>45</v>
      </c>
      <c r="J1143" s="43"/>
      <c r="K1143" s="43">
        <v>1131</v>
      </c>
      <c r="L1143" s="237">
        <v>1000</v>
      </c>
      <c r="M1143" s="43">
        <v>3870</v>
      </c>
      <c r="N1143" s="43">
        <v>2682</v>
      </c>
      <c r="O1143" s="43">
        <v>1188</v>
      </c>
      <c r="P1143" s="43" t="s">
        <v>439</v>
      </c>
      <c r="Q1143" s="43">
        <v>2017</v>
      </c>
      <c r="R1143" s="117">
        <v>2130</v>
      </c>
      <c r="S1143" s="118">
        <v>4758908</v>
      </c>
      <c r="T1143" s="118">
        <f t="shared" si="23"/>
        <v>4758.9080000000004</v>
      </c>
    </row>
    <row r="1144" spans="1:20" x14ac:dyDescent="0.3">
      <c r="A1144" s="227">
        <v>202</v>
      </c>
      <c r="B1144" s="43" t="s">
        <v>284</v>
      </c>
      <c r="C1144" s="43">
        <v>267340</v>
      </c>
      <c r="D1144" s="43" t="s">
        <v>138</v>
      </c>
      <c r="E1144" s="43">
        <v>66</v>
      </c>
      <c r="F1144" s="43" t="s">
        <v>40</v>
      </c>
      <c r="G1144" s="43" t="s">
        <v>59</v>
      </c>
      <c r="H1144" s="43" t="s">
        <v>56</v>
      </c>
      <c r="I1144" s="229" t="s">
        <v>478</v>
      </c>
      <c r="J1144" s="43"/>
      <c r="K1144" s="43">
        <v>1200</v>
      </c>
      <c r="L1144" s="237">
        <v>1200</v>
      </c>
      <c r="M1144" s="43">
        <v>8850.0609999999997</v>
      </c>
      <c r="N1144" s="43">
        <v>7973.7249999999995</v>
      </c>
      <c r="O1144" s="43">
        <v>876.33600000000024</v>
      </c>
      <c r="P1144" s="43" t="s">
        <v>439</v>
      </c>
      <c r="Q1144" s="43">
        <v>2017</v>
      </c>
      <c r="R1144" s="117">
        <v>0</v>
      </c>
      <c r="S1144" s="118">
        <v>0</v>
      </c>
      <c r="T1144" s="118">
        <f t="shared" si="23"/>
        <v>0</v>
      </c>
    </row>
    <row r="1145" spans="1:20" x14ac:dyDescent="0.3">
      <c r="A1145" s="227">
        <v>203</v>
      </c>
      <c r="B1145" s="43" t="s">
        <v>285</v>
      </c>
      <c r="C1145" s="43">
        <v>291136</v>
      </c>
      <c r="D1145" s="43" t="s">
        <v>52</v>
      </c>
      <c r="E1145" s="43">
        <v>71</v>
      </c>
      <c r="F1145" s="43" t="s">
        <v>53</v>
      </c>
      <c r="G1145" s="43" t="s">
        <v>730</v>
      </c>
      <c r="H1145" s="43" t="s">
        <v>56</v>
      </c>
      <c r="I1145" s="229" t="s">
        <v>478</v>
      </c>
      <c r="J1145" s="43">
        <v>2013</v>
      </c>
      <c r="K1145" s="43">
        <v>3500</v>
      </c>
      <c r="L1145" s="237">
        <v>3500</v>
      </c>
      <c r="M1145" s="43">
        <v>30395</v>
      </c>
      <c r="N1145" s="43">
        <v>24745</v>
      </c>
      <c r="O1145" s="43">
        <v>5650</v>
      </c>
      <c r="P1145" s="43" t="s">
        <v>439</v>
      </c>
      <c r="Q1145" s="43">
        <v>2017</v>
      </c>
      <c r="R1145" s="117">
        <v>3600</v>
      </c>
      <c r="S1145" s="118">
        <v>1084982</v>
      </c>
      <c r="T1145" s="118">
        <f t="shared" si="23"/>
        <v>1084.982</v>
      </c>
    </row>
    <row r="1146" spans="1:20" x14ac:dyDescent="0.3">
      <c r="A1146" s="227">
        <v>204</v>
      </c>
      <c r="B1146" s="43" t="s">
        <v>286</v>
      </c>
      <c r="C1146" s="43">
        <v>299722</v>
      </c>
      <c r="D1146" s="43" t="s">
        <v>52</v>
      </c>
      <c r="E1146" s="43">
        <v>71</v>
      </c>
      <c r="F1146" s="43" t="s">
        <v>53</v>
      </c>
      <c r="G1146" s="43" t="s">
        <v>59</v>
      </c>
      <c r="H1146" s="43" t="s">
        <v>56</v>
      </c>
      <c r="I1146" s="229" t="s">
        <v>45</v>
      </c>
      <c r="J1146" s="43">
        <v>2014</v>
      </c>
      <c r="K1146" s="43">
        <v>3356</v>
      </c>
      <c r="L1146" s="237">
        <v>3000</v>
      </c>
      <c r="M1146" s="43">
        <v>19081.005000000001</v>
      </c>
      <c r="N1146" s="43">
        <v>17800</v>
      </c>
      <c r="O1146" s="43">
        <v>1281.005000000001</v>
      </c>
      <c r="P1146" s="43" t="s">
        <v>439</v>
      </c>
      <c r="Q1146" s="43">
        <v>2017</v>
      </c>
      <c r="R1146" s="117">
        <v>2400</v>
      </c>
      <c r="S1146" s="118">
        <v>2238026</v>
      </c>
      <c r="T1146" s="118">
        <f t="shared" si="23"/>
        <v>2238.0259999999998</v>
      </c>
    </row>
    <row r="1147" spans="1:20" x14ac:dyDescent="0.3">
      <c r="A1147" s="227">
        <v>205</v>
      </c>
      <c r="B1147" s="43" t="s">
        <v>146</v>
      </c>
      <c r="C1147" s="43">
        <v>301384</v>
      </c>
      <c r="D1147" s="43" t="s">
        <v>52</v>
      </c>
      <c r="E1147" s="43">
        <v>71</v>
      </c>
      <c r="F1147" s="43" t="s">
        <v>53</v>
      </c>
      <c r="G1147" s="43" t="s">
        <v>69</v>
      </c>
      <c r="H1147" s="43" t="s">
        <v>56</v>
      </c>
      <c r="I1147" s="229" t="s">
        <v>478</v>
      </c>
      <c r="J1147" s="43"/>
      <c r="K1147" s="43">
        <v>5000</v>
      </c>
      <c r="L1147" s="237">
        <v>3200</v>
      </c>
      <c r="M1147" s="43">
        <v>23522.6</v>
      </c>
      <c r="N1147" s="43">
        <v>22563</v>
      </c>
      <c r="O1147" s="43">
        <v>959.59999999999854</v>
      </c>
      <c r="P1147" s="43" t="s">
        <v>439</v>
      </c>
      <c r="Q1147" s="43">
        <v>2017</v>
      </c>
      <c r="R1147" s="117">
        <v>2500</v>
      </c>
      <c r="S1147" s="118">
        <v>654288</v>
      </c>
      <c r="T1147" s="118">
        <f t="shared" si="23"/>
        <v>654.28800000000001</v>
      </c>
    </row>
    <row r="1148" spans="1:20" x14ac:dyDescent="0.3">
      <c r="A1148" s="227">
        <v>212</v>
      </c>
      <c r="B1148" s="43" t="s">
        <v>294</v>
      </c>
      <c r="C1148" s="43">
        <v>393330</v>
      </c>
      <c r="D1148" s="43" t="s">
        <v>147</v>
      </c>
      <c r="E1148" s="43">
        <v>78</v>
      </c>
      <c r="F1148" s="43" t="s">
        <v>53</v>
      </c>
      <c r="G1148" s="43" t="s">
        <v>59</v>
      </c>
      <c r="H1148" s="43" t="s">
        <v>56</v>
      </c>
      <c r="I1148" s="229" t="s">
        <v>478</v>
      </c>
      <c r="J1148" s="43">
        <v>2013</v>
      </c>
      <c r="K1148" s="43">
        <v>5000</v>
      </c>
      <c r="L1148" s="237">
        <v>5000</v>
      </c>
      <c r="M1148" s="43">
        <v>28461</v>
      </c>
      <c r="N1148" s="43">
        <v>21567</v>
      </c>
      <c r="O1148" s="43">
        <v>6894</v>
      </c>
      <c r="P1148" s="43" t="s">
        <v>439</v>
      </c>
      <c r="Q1148" s="43">
        <v>2017</v>
      </c>
      <c r="R1148" s="117">
        <v>3500</v>
      </c>
      <c r="S1148" s="118">
        <v>2158514</v>
      </c>
      <c r="T1148" s="118">
        <f t="shared" si="23"/>
        <v>2158.5140000000001</v>
      </c>
    </row>
    <row r="1149" spans="1:20" x14ac:dyDescent="0.3">
      <c r="A1149" s="227">
        <v>213</v>
      </c>
      <c r="B1149" s="43" t="s">
        <v>295</v>
      </c>
      <c r="C1149" s="43">
        <v>398410</v>
      </c>
      <c r="D1149" s="43" t="s">
        <v>147</v>
      </c>
      <c r="E1149" s="43">
        <v>78</v>
      </c>
      <c r="F1149" s="43" t="s">
        <v>53</v>
      </c>
      <c r="G1149" s="43" t="s">
        <v>66</v>
      </c>
      <c r="H1149" s="43" t="s">
        <v>56</v>
      </c>
      <c r="I1149" s="229" t="s">
        <v>478</v>
      </c>
      <c r="J1149" s="43">
        <v>2008</v>
      </c>
      <c r="K1149" s="43">
        <v>10000</v>
      </c>
      <c r="L1149" s="237">
        <v>7000</v>
      </c>
      <c r="M1149" s="43">
        <v>0</v>
      </c>
      <c r="N1149" s="43">
        <v>0</v>
      </c>
      <c r="O1149" s="43">
        <v>0</v>
      </c>
      <c r="P1149" s="43" t="s">
        <v>439</v>
      </c>
      <c r="Q1149" s="43">
        <v>2017</v>
      </c>
      <c r="R1149" s="117">
        <v>5500</v>
      </c>
      <c r="S1149" s="118">
        <v>794765</v>
      </c>
      <c r="T1149" s="118">
        <f t="shared" si="23"/>
        <v>794.76499999999999</v>
      </c>
    </row>
    <row r="1150" spans="1:20" x14ac:dyDescent="0.3">
      <c r="A1150" s="227">
        <v>216</v>
      </c>
      <c r="B1150" s="43" t="s">
        <v>75</v>
      </c>
      <c r="C1150" s="43">
        <v>545852</v>
      </c>
      <c r="D1150" s="43" t="s">
        <v>136</v>
      </c>
      <c r="E1150" s="43">
        <v>83</v>
      </c>
      <c r="F1150" s="43" t="s">
        <v>64</v>
      </c>
      <c r="G1150" s="43" t="s">
        <v>59</v>
      </c>
      <c r="H1150" s="43" t="s">
        <v>56</v>
      </c>
      <c r="I1150" s="229" t="s">
        <v>45</v>
      </c>
      <c r="J1150" s="43">
        <v>2016</v>
      </c>
      <c r="K1150" s="43">
        <v>1900</v>
      </c>
      <c r="L1150" s="237">
        <v>1900</v>
      </c>
      <c r="M1150" s="43">
        <v>9550.2999999999993</v>
      </c>
      <c r="N1150" s="43">
        <v>8548</v>
      </c>
      <c r="O1150" s="43">
        <v>1002.2999999999993</v>
      </c>
      <c r="P1150" s="43" t="s">
        <v>439</v>
      </c>
      <c r="Q1150" s="43">
        <v>2017</v>
      </c>
      <c r="R1150" s="117">
        <v>0</v>
      </c>
      <c r="S1150" s="118">
        <v>0</v>
      </c>
      <c r="T1150" s="118">
        <f t="shared" si="23"/>
        <v>0</v>
      </c>
    </row>
    <row r="1151" spans="1:20" x14ac:dyDescent="0.3">
      <c r="A1151" s="227">
        <v>217</v>
      </c>
      <c r="B1151" s="43" t="s">
        <v>299</v>
      </c>
      <c r="C1151" s="43">
        <v>545861</v>
      </c>
      <c r="D1151" s="43" t="s">
        <v>136</v>
      </c>
      <c r="E1151" s="43">
        <v>83</v>
      </c>
      <c r="F1151" s="43" t="s">
        <v>64</v>
      </c>
      <c r="G1151" s="43" t="s">
        <v>59</v>
      </c>
      <c r="H1151" s="43" t="s">
        <v>56</v>
      </c>
      <c r="I1151" s="229" t="s">
        <v>45</v>
      </c>
      <c r="J1151" s="43">
        <v>2016</v>
      </c>
      <c r="K1151" s="43">
        <v>1950</v>
      </c>
      <c r="L1151" s="237">
        <v>1950</v>
      </c>
      <c r="M1151" s="43">
        <v>19360</v>
      </c>
      <c r="N1151" s="43">
        <v>19126</v>
      </c>
      <c r="O1151" s="43">
        <v>234</v>
      </c>
      <c r="P1151" s="43" t="s">
        <v>439</v>
      </c>
      <c r="Q1151" s="43">
        <v>2017</v>
      </c>
      <c r="R1151" s="117">
        <v>5000</v>
      </c>
      <c r="S1151" s="118">
        <v>19767083</v>
      </c>
      <c r="T1151" s="118">
        <f t="shared" si="23"/>
        <v>19767.082999999999</v>
      </c>
    </row>
    <row r="1152" spans="1:20" x14ac:dyDescent="0.3">
      <c r="A1152" s="227">
        <v>218</v>
      </c>
      <c r="B1152" s="43" t="s">
        <v>300</v>
      </c>
      <c r="C1152" s="43">
        <v>549998</v>
      </c>
      <c r="D1152" s="43" t="s">
        <v>136</v>
      </c>
      <c r="E1152" s="43">
        <v>83</v>
      </c>
      <c r="F1152" s="43" t="s">
        <v>64</v>
      </c>
      <c r="G1152" s="43" t="s">
        <v>79</v>
      </c>
      <c r="H1152" s="43" t="s">
        <v>56</v>
      </c>
      <c r="I1152" s="229" t="s">
        <v>45</v>
      </c>
      <c r="J1152" s="43">
        <v>2013</v>
      </c>
      <c r="K1152" s="43">
        <v>4000</v>
      </c>
      <c r="L1152" s="237">
        <v>3000</v>
      </c>
      <c r="M1152" s="43">
        <v>11809</v>
      </c>
      <c r="N1152" s="43">
        <v>11809</v>
      </c>
      <c r="O1152" s="43">
        <v>0</v>
      </c>
      <c r="P1152" s="43" t="s">
        <v>439</v>
      </c>
      <c r="Q1152" s="43">
        <v>2017</v>
      </c>
      <c r="R1152" s="117">
        <v>500</v>
      </c>
      <c r="S1152" s="118">
        <v>184321</v>
      </c>
      <c r="T1152" s="118">
        <f t="shared" si="23"/>
        <v>184.321</v>
      </c>
    </row>
    <row r="1153" spans="1:20" x14ac:dyDescent="0.3">
      <c r="A1153" s="227">
        <v>219</v>
      </c>
      <c r="B1153" s="43" t="s">
        <v>301</v>
      </c>
      <c r="C1153" s="43">
        <v>574350</v>
      </c>
      <c r="D1153" s="43" t="s">
        <v>63</v>
      </c>
      <c r="E1153" s="43">
        <v>80</v>
      </c>
      <c r="F1153" s="43" t="s">
        <v>64</v>
      </c>
      <c r="G1153" s="43" t="s">
        <v>66</v>
      </c>
      <c r="H1153" s="43" t="s">
        <v>56</v>
      </c>
      <c r="I1153" s="229" t="s">
        <v>45</v>
      </c>
      <c r="J1153" s="43">
        <v>2016</v>
      </c>
      <c r="K1153" s="43">
        <v>8800</v>
      </c>
      <c r="L1153" s="237">
        <v>6000</v>
      </c>
      <c r="M1153" s="43">
        <v>35308</v>
      </c>
      <c r="N1153" s="43">
        <v>34333</v>
      </c>
      <c r="O1153" s="43">
        <v>975</v>
      </c>
      <c r="P1153" s="43" t="s">
        <v>439</v>
      </c>
      <c r="Q1153" s="43">
        <v>2017</v>
      </c>
      <c r="R1153" s="117">
        <v>7800</v>
      </c>
      <c r="S1153" s="118">
        <v>17332502</v>
      </c>
      <c r="T1153" s="118">
        <f t="shared" si="23"/>
        <v>17332.502</v>
      </c>
    </row>
    <row r="1154" spans="1:20" x14ac:dyDescent="0.3">
      <c r="A1154" s="227">
        <v>220</v>
      </c>
      <c r="B1154" s="43" t="s">
        <v>145</v>
      </c>
      <c r="C1154" s="43">
        <v>575225</v>
      </c>
      <c r="D1154" s="43" t="s">
        <v>63</v>
      </c>
      <c r="E1154" s="43">
        <v>80</v>
      </c>
      <c r="F1154" s="43" t="s">
        <v>64</v>
      </c>
      <c r="G1154" s="43" t="s">
        <v>50</v>
      </c>
      <c r="H1154" s="43" t="s">
        <v>56</v>
      </c>
      <c r="I1154" s="229" t="s">
        <v>45</v>
      </c>
      <c r="J1154" s="43">
        <v>2012</v>
      </c>
      <c r="K1154" s="43">
        <v>4000</v>
      </c>
      <c r="L1154" s="237">
        <v>3600</v>
      </c>
      <c r="M1154" s="43">
        <v>14700</v>
      </c>
      <c r="N1154" s="43">
        <v>11400</v>
      </c>
      <c r="O1154" s="43">
        <v>3300</v>
      </c>
      <c r="P1154" s="43" t="s">
        <v>439</v>
      </c>
      <c r="Q1154" s="43">
        <v>2017</v>
      </c>
      <c r="R1154" s="117">
        <v>0</v>
      </c>
      <c r="S1154" s="118">
        <v>0</v>
      </c>
      <c r="T1154" s="118">
        <f t="shared" si="23"/>
        <v>0</v>
      </c>
    </row>
    <row r="1155" spans="1:20" x14ac:dyDescent="0.3">
      <c r="A1155" s="227">
        <v>221</v>
      </c>
      <c r="B1155" s="43" t="s">
        <v>302</v>
      </c>
      <c r="C1155" s="43">
        <v>584340</v>
      </c>
      <c r="D1155" s="43" t="s">
        <v>67</v>
      </c>
      <c r="E1155" s="43">
        <v>81</v>
      </c>
      <c r="F1155" s="43" t="s">
        <v>64</v>
      </c>
      <c r="G1155" s="43" t="s">
        <v>69</v>
      </c>
      <c r="H1155" s="43" t="s">
        <v>56</v>
      </c>
      <c r="I1155" s="229" t="s">
        <v>478</v>
      </c>
      <c r="J1155" s="43">
        <v>2016</v>
      </c>
      <c r="K1155" s="43">
        <v>5700</v>
      </c>
      <c r="L1155" s="237">
        <v>3200</v>
      </c>
      <c r="M1155" s="43">
        <v>43322</v>
      </c>
      <c r="N1155" s="43">
        <v>42695</v>
      </c>
      <c r="O1155" s="43">
        <v>627</v>
      </c>
      <c r="P1155" s="43" t="s">
        <v>439</v>
      </c>
      <c r="Q1155" s="43">
        <v>2017</v>
      </c>
      <c r="R1155" s="117">
        <v>3560</v>
      </c>
      <c r="S1155" s="118">
        <v>950276</v>
      </c>
      <c r="T1155" s="118">
        <f t="shared" si="23"/>
        <v>950.27599999999995</v>
      </c>
    </row>
    <row r="1156" spans="1:20" x14ac:dyDescent="0.3">
      <c r="A1156" s="227">
        <v>222</v>
      </c>
      <c r="B1156" s="43" t="s">
        <v>135</v>
      </c>
      <c r="C1156" s="43">
        <v>642211</v>
      </c>
      <c r="D1156" s="43" t="s">
        <v>71</v>
      </c>
      <c r="E1156" s="43">
        <v>82</v>
      </c>
      <c r="F1156" s="43" t="s">
        <v>64</v>
      </c>
      <c r="G1156" s="43" t="s">
        <v>59</v>
      </c>
      <c r="H1156" s="43" t="s">
        <v>56</v>
      </c>
      <c r="I1156" s="229" t="s">
        <v>45</v>
      </c>
      <c r="J1156" s="43">
        <v>2014</v>
      </c>
      <c r="K1156" s="43">
        <v>2000</v>
      </c>
      <c r="L1156" s="237">
        <v>2000</v>
      </c>
      <c r="M1156" s="43">
        <v>16152.8</v>
      </c>
      <c r="N1156" s="43">
        <v>16048</v>
      </c>
      <c r="O1156" s="43">
        <v>104.79999999999927</v>
      </c>
      <c r="P1156" s="43" t="s">
        <v>439</v>
      </c>
      <c r="Q1156" s="43">
        <v>2017</v>
      </c>
      <c r="R1156" s="117">
        <v>3550</v>
      </c>
      <c r="S1156" s="118">
        <v>8637757</v>
      </c>
      <c r="T1156" s="118">
        <f t="shared" si="23"/>
        <v>8637.7569999999996</v>
      </c>
    </row>
    <row r="1157" spans="1:20" x14ac:dyDescent="0.3">
      <c r="A1157" s="227">
        <v>223</v>
      </c>
      <c r="B1157" s="43" t="s">
        <v>304</v>
      </c>
      <c r="C1157" s="43">
        <v>668380</v>
      </c>
      <c r="D1157" s="43" t="s">
        <v>221</v>
      </c>
      <c r="E1157" s="43">
        <v>84</v>
      </c>
      <c r="F1157" s="43" t="s">
        <v>64</v>
      </c>
      <c r="G1157" s="43" t="s">
        <v>73</v>
      </c>
      <c r="H1157" s="43" t="s">
        <v>56</v>
      </c>
      <c r="I1157" s="229" t="s">
        <v>45</v>
      </c>
      <c r="J1157" s="43">
        <v>2015</v>
      </c>
      <c r="K1157" s="43">
        <v>2022</v>
      </c>
      <c r="L1157" s="237">
        <v>1850</v>
      </c>
      <c r="M1157" s="43">
        <v>12807</v>
      </c>
      <c r="N1157" s="43">
        <v>10700</v>
      </c>
      <c r="O1157" s="43">
        <v>2107</v>
      </c>
      <c r="P1157" s="43" t="s">
        <v>439</v>
      </c>
      <c r="Q1157" s="43">
        <v>2017</v>
      </c>
      <c r="R1157" s="117">
        <v>2800</v>
      </c>
      <c r="S1157" s="118">
        <v>2166661</v>
      </c>
      <c r="T1157" s="118">
        <f t="shared" si="23"/>
        <v>2166.6610000000001</v>
      </c>
    </row>
    <row r="1158" spans="1:20" x14ac:dyDescent="0.3">
      <c r="A1158" s="227">
        <v>245</v>
      </c>
      <c r="B1158" s="43" t="s">
        <v>312</v>
      </c>
      <c r="C1158" s="43">
        <v>863481</v>
      </c>
      <c r="D1158" s="43" t="s">
        <v>80</v>
      </c>
      <c r="E1158" s="43">
        <v>91</v>
      </c>
      <c r="F1158" s="43" t="s">
        <v>33</v>
      </c>
      <c r="G1158" s="43" t="s">
        <v>66</v>
      </c>
      <c r="H1158" s="43" t="s">
        <v>56</v>
      </c>
      <c r="I1158" s="229" t="s">
        <v>478</v>
      </c>
      <c r="J1158" s="43">
        <v>2010</v>
      </c>
      <c r="K1158" s="43">
        <v>5000</v>
      </c>
      <c r="L1158" s="237">
        <v>4500</v>
      </c>
      <c r="M1158" s="43">
        <v>31585</v>
      </c>
      <c r="N1158" s="43">
        <v>24097</v>
      </c>
      <c r="O1158" s="43">
        <v>7488</v>
      </c>
      <c r="P1158" s="43" t="s">
        <v>439</v>
      </c>
      <c r="Q1158" s="43">
        <v>2017</v>
      </c>
      <c r="R1158" s="117">
        <v>150</v>
      </c>
      <c r="S1158" s="118">
        <v>5438</v>
      </c>
      <c r="T1158" s="118">
        <f t="shared" si="23"/>
        <v>5.4379999999999997</v>
      </c>
    </row>
    <row r="1159" spans="1:20" x14ac:dyDescent="0.3">
      <c r="A1159" s="227">
        <v>249</v>
      </c>
      <c r="B1159" s="43" t="s">
        <v>313</v>
      </c>
      <c r="C1159" s="43">
        <v>865350</v>
      </c>
      <c r="D1159" s="43" t="s">
        <v>80</v>
      </c>
      <c r="E1159" s="43">
        <v>91</v>
      </c>
      <c r="F1159" s="43" t="s">
        <v>33</v>
      </c>
      <c r="G1159" s="43" t="s">
        <v>69</v>
      </c>
      <c r="H1159" s="43" t="s">
        <v>56</v>
      </c>
      <c r="I1159" s="229" t="s">
        <v>45</v>
      </c>
      <c r="J1159" s="43">
        <v>2017</v>
      </c>
      <c r="K1159" s="43">
        <v>4000</v>
      </c>
      <c r="L1159" s="237">
        <v>2000</v>
      </c>
      <c r="M1159" s="43">
        <v>8678</v>
      </c>
      <c r="N1159" s="43">
        <v>6041</v>
      </c>
      <c r="O1159" s="43">
        <v>2637</v>
      </c>
      <c r="P1159" s="43" t="s">
        <v>439</v>
      </c>
      <c r="Q1159" s="43">
        <v>2017</v>
      </c>
      <c r="R1159" s="117">
        <v>2500</v>
      </c>
      <c r="S1159" s="118">
        <v>4060660</v>
      </c>
      <c r="T1159" s="118">
        <f t="shared" si="23"/>
        <v>4060.66</v>
      </c>
    </row>
    <row r="1160" spans="1:20" x14ac:dyDescent="0.3">
      <c r="A1160" s="227">
        <v>250</v>
      </c>
      <c r="B1160" s="43" t="s">
        <v>314</v>
      </c>
      <c r="C1160" s="43">
        <v>865480</v>
      </c>
      <c r="D1160" s="43" t="s">
        <v>80</v>
      </c>
      <c r="E1160" s="43">
        <v>91</v>
      </c>
      <c r="F1160" s="43" t="s">
        <v>33</v>
      </c>
      <c r="G1160" s="43" t="s">
        <v>69</v>
      </c>
      <c r="H1160" s="43" t="s">
        <v>56</v>
      </c>
      <c r="I1160" s="229" t="s">
        <v>478</v>
      </c>
      <c r="J1160" s="43">
        <v>2002</v>
      </c>
      <c r="K1160" s="43">
        <v>5000</v>
      </c>
      <c r="L1160" s="237">
        <v>5000</v>
      </c>
      <c r="M1160" s="43">
        <v>31590</v>
      </c>
      <c r="N1160" s="43">
        <v>25039</v>
      </c>
      <c r="O1160" s="43">
        <v>6551</v>
      </c>
      <c r="P1160" s="43" t="s">
        <v>439</v>
      </c>
      <c r="Q1160" s="43">
        <v>2017</v>
      </c>
      <c r="R1160" s="117">
        <v>4860</v>
      </c>
      <c r="S1160" s="118">
        <v>4091210</v>
      </c>
      <c r="T1160" s="118">
        <f t="shared" si="23"/>
        <v>4091.21</v>
      </c>
    </row>
    <row r="1161" spans="1:20" x14ac:dyDescent="0.3">
      <c r="A1161" s="227">
        <v>251</v>
      </c>
      <c r="B1161" s="43" t="s">
        <v>315</v>
      </c>
      <c r="C1161" s="43">
        <v>865540</v>
      </c>
      <c r="D1161" s="43" t="s">
        <v>80</v>
      </c>
      <c r="E1161" s="43">
        <v>91</v>
      </c>
      <c r="F1161" s="43" t="s">
        <v>33</v>
      </c>
      <c r="G1161" s="43" t="s">
        <v>69</v>
      </c>
      <c r="H1161" s="43" t="s">
        <v>56</v>
      </c>
      <c r="I1161" s="229" t="s">
        <v>478</v>
      </c>
      <c r="J1161" s="43">
        <v>2011</v>
      </c>
      <c r="K1161" s="43">
        <v>5000</v>
      </c>
      <c r="L1161" s="237">
        <v>3000</v>
      </c>
      <c r="M1161" s="43">
        <v>21590</v>
      </c>
      <c r="N1161" s="43">
        <v>8927</v>
      </c>
      <c r="O1161" s="43">
        <v>12663</v>
      </c>
      <c r="P1161" s="43" t="s">
        <v>439</v>
      </c>
      <c r="Q1161" s="43">
        <v>2017</v>
      </c>
      <c r="R1161" s="117">
        <v>1750</v>
      </c>
      <c r="S1161" s="118">
        <v>455554</v>
      </c>
      <c r="T1161" s="118">
        <f t="shared" si="23"/>
        <v>455.55399999999997</v>
      </c>
    </row>
    <row r="1162" spans="1:20" x14ac:dyDescent="0.3">
      <c r="A1162" s="227">
        <v>252</v>
      </c>
      <c r="B1162" s="43" t="s">
        <v>316</v>
      </c>
      <c r="C1162" s="43">
        <v>866135</v>
      </c>
      <c r="D1162" s="43" t="s">
        <v>84</v>
      </c>
      <c r="E1162" s="43">
        <v>93</v>
      </c>
      <c r="F1162" s="43" t="s">
        <v>33</v>
      </c>
      <c r="G1162" s="43" t="s">
        <v>79</v>
      </c>
      <c r="H1162" s="43" t="s">
        <v>56</v>
      </c>
      <c r="I1162" s="229" t="s">
        <v>45</v>
      </c>
      <c r="J1162" s="43">
        <v>2016</v>
      </c>
      <c r="K1162" s="43">
        <v>2000</v>
      </c>
      <c r="L1162" s="237">
        <v>2000</v>
      </c>
      <c r="M1162" s="43">
        <v>8000</v>
      </c>
      <c r="N1162" s="43">
        <v>5314</v>
      </c>
      <c r="O1162" s="43">
        <v>2686</v>
      </c>
      <c r="P1162" s="43" t="s">
        <v>439</v>
      </c>
      <c r="Q1162" s="43">
        <v>2017</v>
      </c>
      <c r="R1162" s="117">
        <v>50</v>
      </c>
      <c r="S1162" s="118">
        <v>24931</v>
      </c>
      <c r="T1162" s="118">
        <f t="shared" si="23"/>
        <v>24.931000000000001</v>
      </c>
    </row>
    <row r="1163" spans="1:20" x14ac:dyDescent="0.3">
      <c r="A1163" s="227">
        <v>261</v>
      </c>
      <c r="B1163" s="43" t="s">
        <v>323</v>
      </c>
      <c r="C1163" s="43">
        <v>888421</v>
      </c>
      <c r="D1163" s="43" t="s">
        <v>91</v>
      </c>
      <c r="E1163" s="43">
        <v>94</v>
      </c>
      <c r="F1163" s="43" t="s">
        <v>92</v>
      </c>
      <c r="G1163" s="43" t="s">
        <v>55</v>
      </c>
      <c r="H1163" s="43" t="s">
        <v>56</v>
      </c>
      <c r="I1163" s="229" t="s">
        <v>45</v>
      </c>
      <c r="J1163" s="43">
        <v>2017</v>
      </c>
      <c r="K1163" s="43">
        <v>0</v>
      </c>
      <c r="L1163" s="237">
        <v>0</v>
      </c>
      <c r="M1163" s="43">
        <v>413</v>
      </c>
      <c r="N1163" s="43">
        <v>106</v>
      </c>
      <c r="O1163" s="43">
        <v>307</v>
      </c>
      <c r="P1163" s="43" t="s">
        <v>439</v>
      </c>
      <c r="Q1163" s="43">
        <v>2017</v>
      </c>
      <c r="R1163" s="117">
        <v>4400</v>
      </c>
      <c r="S1163" s="118">
        <v>2333096</v>
      </c>
      <c r="T1163" s="118">
        <f t="shared" si="23"/>
        <v>2333.096</v>
      </c>
    </row>
    <row r="1164" spans="1:20" x14ac:dyDescent="0.3">
      <c r="A1164" s="227">
        <v>265</v>
      </c>
      <c r="B1164" s="43" t="s">
        <v>326</v>
      </c>
      <c r="C1164" s="43">
        <v>888600</v>
      </c>
      <c r="D1164" s="43" t="s">
        <v>91</v>
      </c>
      <c r="E1164" s="43">
        <v>94</v>
      </c>
      <c r="F1164" s="43" t="s">
        <v>92</v>
      </c>
      <c r="G1164" s="43" t="s">
        <v>55</v>
      </c>
      <c r="H1164" s="43" t="s">
        <v>56</v>
      </c>
      <c r="I1164" s="229" t="s">
        <v>45</v>
      </c>
      <c r="J1164" s="43">
        <v>2017</v>
      </c>
      <c r="K1164" s="43">
        <v>4400</v>
      </c>
      <c r="L1164" s="237">
        <v>4400</v>
      </c>
      <c r="M1164" s="43">
        <v>36199.148000000001</v>
      </c>
      <c r="N1164" s="43">
        <v>23000</v>
      </c>
      <c r="O1164" s="43">
        <v>13199.148000000001</v>
      </c>
      <c r="P1164" s="43" t="s">
        <v>439</v>
      </c>
      <c r="Q1164" s="43">
        <v>2017</v>
      </c>
      <c r="R1164" s="117">
        <v>3400</v>
      </c>
      <c r="S1164" s="118">
        <v>1234227</v>
      </c>
      <c r="T1164" s="118">
        <f t="shared" si="23"/>
        <v>1234.2270000000001</v>
      </c>
    </row>
    <row r="1165" spans="1:20" x14ac:dyDescent="0.3">
      <c r="A1165" s="227">
        <v>267</v>
      </c>
      <c r="B1165" s="43" t="s">
        <v>220</v>
      </c>
      <c r="C1165" s="43">
        <v>984021</v>
      </c>
      <c r="D1165" s="43" t="s">
        <v>221</v>
      </c>
      <c r="E1165" s="43">
        <v>84</v>
      </c>
      <c r="F1165" s="43" t="s">
        <v>64</v>
      </c>
      <c r="G1165" s="43" t="s">
        <v>730</v>
      </c>
      <c r="H1165" s="43" t="s">
        <v>56</v>
      </c>
      <c r="I1165" s="229" t="s">
        <v>45</v>
      </c>
      <c r="J1165" s="43">
        <v>2016</v>
      </c>
      <c r="K1165" s="43">
        <v>5400</v>
      </c>
      <c r="L1165" s="237">
        <v>4360</v>
      </c>
      <c r="M1165" s="43">
        <v>34574</v>
      </c>
      <c r="N1165" s="43">
        <v>28434</v>
      </c>
      <c r="O1165" s="43">
        <v>6140</v>
      </c>
      <c r="P1165" s="43" t="s">
        <v>439</v>
      </c>
      <c r="Q1165" s="43">
        <v>2017</v>
      </c>
      <c r="R1165" s="117">
        <v>0</v>
      </c>
      <c r="S1165" s="118">
        <v>0</v>
      </c>
      <c r="T1165" s="118">
        <f t="shared" si="23"/>
        <v>0</v>
      </c>
    </row>
    <row r="1166" spans="1:20" x14ac:dyDescent="0.3">
      <c r="A1166" s="227">
        <v>269</v>
      </c>
      <c r="B1166" s="90" t="s">
        <v>123</v>
      </c>
      <c r="C1166" s="90">
        <v>18500</v>
      </c>
      <c r="D1166" s="90" t="s">
        <v>39</v>
      </c>
      <c r="E1166" s="90">
        <v>60</v>
      </c>
      <c r="F1166" s="90" t="s">
        <v>40</v>
      </c>
      <c r="G1166" s="90" t="s">
        <v>59</v>
      </c>
      <c r="H1166" s="90" t="s">
        <v>56</v>
      </c>
      <c r="I1166" s="228" t="s">
        <v>45</v>
      </c>
      <c r="J1166" s="231"/>
      <c r="K1166" s="90">
        <v>400</v>
      </c>
      <c r="L1166" s="236">
        <v>400</v>
      </c>
      <c r="M1166" s="241">
        <v>0</v>
      </c>
      <c r="N1166" s="244">
        <v>0</v>
      </c>
      <c r="O1166" s="244">
        <v>0</v>
      </c>
      <c r="P1166" s="90" t="s">
        <v>439</v>
      </c>
      <c r="Q1166" s="90">
        <v>2018</v>
      </c>
      <c r="R1166" s="117">
        <v>3100</v>
      </c>
      <c r="S1166" s="118">
        <v>22110804</v>
      </c>
      <c r="T1166" s="118">
        <f t="shared" si="23"/>
        <v>22110.804</v>
      </c>
    </row>
    <row r="1167" spans="1:20" x14ac:dyDescent="0.3">
      <c r="A1167" s="227">
        <v>270</v>
      </c>
      <c r="B1167" s="90" t="s">
        <v>43</v>
      </c>
      <c r="C1167" s="90">
        <v>22250</v>
      </c>
      <c r="D1167" s="90" t="s">
        <v>39</v>
      </c>
      <c r="E1167" s="90">
        <v>60</v>
      </c>
      <c r="F1167" s="90" t="s">
        <v>40</v>
      </c>
      <c r="G1167" s="90" t="s">
        <v>446</v>
      </c>
      <c r="H1167" s="90" t="s">
        <v>56</v>
      </c>
      <c r="I1167" s="228" t="s">
        <v>45</v>
      </c>
      <c r="J1167" s="231"/>
      <c r="K1167" s="90">
        <v>120</v>
      </c>
      <c r="L1167" s="236">
        <v>120</v>
      </c>
      <c r="M1167" s="241">
        <v>399.8922048</v>
      </c>
      <c r="N1167" s="244">
        <v>356.15785919999996</v>
      </c>
      <c r="O1167" s="244">
        <v>43.73434560000004</v>
      </c>
      <c r="P1167" s="90" t="s">
        <v>439</v>
      </c>
      <c r="Q1167" s="90">
        <v>2018</v>
      </c>
      <c r="R1167" s="117">
        <v>320</v>
      </c>
      <c r="S1167" s="118">
        <v>340627</v>
      </c>
      <c r="T1167" s="118">
        <f t="shared" si="23"/>
        <v>340.62700000000001</v>
      </c>
    </row>
    <row r="1168" spans="1:20" x14ac:dyDescent="0.3">
      <c r="A1168" s="227">
        <v>274</v>
      </c>
      <c r="B1168" s="90" t="s">
        <v>127</v>
      </c>
      <c r="C1168" s="90">
        <v>80140</v>
      </c>
      <c r="D1168" s="90" t="s">
        <v>126</v>
      </c>
      <c r="E1168" s="90">
        <v>61</v>
      </c>
      <c r="F1168" s="90" t="s">
        <v>40</v>
      </c>
      <c r="G1168" s="90" t="s">
        <v>446</v>
      </c>
      <c r="H1168" s="90" t="s">
        <v>56</v>
      </c>
      <c r="I1168" s="228" t="s">
        <v>45</v>
      </c>
      <c r="J1168" s="231"/>
      <c r="K1168" s="90">
        <v>500</v>
      </c>
      <c r="L1168" s="236">
        <v>500</v>
      </c>
      <c r="M1168" s="241">
        <v>3688.6914239999996</v>
      </c>
      <c r="N1168" s="244">
        <v>3448.2792959999997</v>
      </c>
      <c r="O1168" s="244">
        <v>240.41212799999994</v>
      </c>
      <c r="P1168" s="90" t="s">
        <v>439</v>
      </c>
      <c r="Q1168" s="90">
        <v>2018</v>
      </c>
      <c r="R1168" s="117">
        <v>160</v>
      </c>
      <c r="S1168" s="118">
        <v>88315</v>
      </c>
      <c r="T1168" s="118">
        <f t="shared" si="23"/>
        <v>88.314999999999998</v>
      </c>
    </row>
    <row r="1169" spans="1:20" x14ac:dyDescent="0.3">
      <c r="A1169" s="227">
        <v>275</v>
      </c>
      <c r="B1169" s="90" t="s">
        <v>282</v>
      </c>
      <c r="C1169" s="90">
        <v>158540</v>
      </c>
      <c r="D1169" s="90" t="s">
        <v>39</v>
      </c>
      <c r="E1169" s="90">
        <v>60</v>
      </c>
      <c r="F1169" s="90" t="s">
        <v>40</v>
      </c>
      <c r="G1169" s="90" t="s">
        <v>59</v>
      </c>
      <c r="H1169" s="90" t="s">
        <v>56</v>
      </c>
      <c r="I1169" s="228" t="s">
        <v>45</v>
      </c>
      <c r="J1169" s="231">
        <v>2018</v>
      </c>
      <c r="K1169" s="90">
        <v>5000</v>
      </c>
      <c r="L1169" s="236">
        <v>4528</v>
      </c>
      <c r="M1169" s="244">
        <v>24794</v>
      </c>
      <c r="N1169" s="241">
        <v>12161</v>
      </c>
      <c r="O1169" s="244">
        <v>12633</v>
      </c>
      <c r="P1169" s="90" t="s">
        <v>439</v>
      </c>
      <c r="Q1169" s="90">
        <v>2018</v>
      </c>
      <c r="R1169" s="117">
        <v>5600</v>
      </c>
      <c r="S1169" s="118">
        <v>22984600</v>
      </c>
      <c r="T1169" s="118">
        <f t="shared" si="23"/>
        <v>22984.6</v>
      </c>
    </row>
    <row r="1170" spans="1:20" x14ac:dyDescent="0.3">
      <c r="A1170" s="227">
        <v>276</v>
      </c>
      <c r="B1170" s="90" t="s">
        <v>283</v>
      </c>
      <c r="C1170" s="90">
        <v>165140</v>
      </c>
      <c r="D1170" s="90" t="s">
        <v>138</v>
      </c>
      <c r="E1170" s="90">
        <v>66</v>
      </c>
      <c r="F1170" s="90" t="s">
        <v>40</v>
      </c>
      <c r="G1170" s="90" t="s">
        <v>59</v>
      </c>
      <c r="H1170" s="90" t="s">
        <v>56</v>
      </c>
      <c r="I1170" s="228" t="s">
        <v>45</v>
      </c>
      <c r="J1170" s="231"/>
      <c r="K1170" s="90">
        <v>1131</v>
      </c>
      <c r="L1170" s="236">
        <v>1000</v>
      </c>
      <c r="M1170" s="241">
        <v>8446</v>
      </c>
      <c r="N1170" s="244">
        <v>6041</v>
      </c>
      <c r="O1170" s="244">
        <v>2405</v>
      </c>
      <c r="P1170" s="90" t="s">
        <v>439</v>
      </c>
      <c r="Q1170" s="90">
        <v>2018</v>
      </c>
      <c r="R1170" s="117">
        <v>2130</v>
      </c>
      <c r="S1170" s="118">
        <v>918595</v>
      </c>
      <c r="T1170" s="118">
        <f t="shared" si="23"/>
        <v>918.59500000000003</v>
      </c>
    </row>
    <row r="1171" spans="1:20" x14ac:dyDescent="0.3">
      <c r="A1171" s="227">
        <v>279</v>
      </c>
      <c r="B1171" s="90" t="s">
        <v>284</v>
      </c>
      <c r="C1171" s="90">
        <v>267340</v>
      </c>
      <c r="D1171" s="90" t="s">
        <v>138</v>
      </c>
      <c r="E1171" s="90">
        <v>66</v>
      </c>
      <c r="F1171" s="90" t="s">
        <v>40</v>
      </c>
      <c r="G1171" s="90" t="s">
        <v>59</v>
      </c>
      <c r="H1171" s="90" t="s">
        <v>56</v>
      </c>
      <c r="I1171" s="228" t="s">
        <v>478</v>
      </c>
      <c r="J1171" s="231"/>
      <c r="K1171" s="90">
        <v>1200</v>
      </c>
      <c r="L1171" s="236">
        <v>1200</v>
      </c>
      <c r="M1171" s="241">
        <v>9046.8009999999995</v>
      </c>
      <c r="N1171" s="244">
        <v>7931.7189999999991</v>
      </c>
      <c r="O1171" s="244">
        <v>1115.0820000000003</v>
      </c>
      <c r="P1171" s="90" t="s">
        <v>439</v>
      </c>
      <c r="Q1171" s="90">
        <v>2018</v>
      </c>
      <c r="R1171" s="117">
        <v>0</v>
      </c>
      <c r="S1171" s="118">
        <v>0</v>
      </c>
      <c r="T1171" s="118">
        <f t="shared" si="23"/>
        <v>0</v>
      </c>
    </row>
    <row r="1172" spans="1:20" x14ac:dyDescent="0.3">
      <c r="A1172" s="227">
        <v>280</v>
      </c>
      <c r="B1172" s="90" t="s">
        <v>285</v>
      </c>
      <c r="C1172" s="90">
        <v>291136</v>
      </c>
      <c r="D1172" s="90" t="s">
        <v>52</v>
      </c>
      <c r="E1172" s="90">
        <v>71</v>
      </c>
      <c r="F1172" s="90" t="s">
        <v>53</v>
      </c>
      <c r="G1172" s="90" t="s">
        <v>730</v>
      </c>
      <c r="H1172" s="90" t="s">
        <v>56</v>
      </c>
      <c r="I1172" s="228" t="s">
        <v>478</v>
      </c>
      <c r="J1172" s="231">
        <v>2013</v>
      </c>
      <c r="K1172" s="90">
        <v>3500</v>
      </c>
      <c r="L1172" s="236">
        <v>3500</v>
      </c>
      <c r="M1172" s="241">
        <v>30388</v>
      </c>
      <c r="N1172" s="244">
        <v>24340</v>
      </c>
      <c r="O1172" s="244">
        <v>6048</v>
      </c>
      <c r="P1172" s="90" t="s">
        <v>439</v>
      </c>
      <c r="Q1172" s="90">
        <v>2018</v>
      </c>
      <c r="R1172" s="117">
        <v>3600</v>
      </c>
      <c r="S1172" s="118">
        <v>637107</v>
      </c>
      <c r="T1172" s="118">
        <f t="shared" si="23"/>
        <v>637.10699999999997</v>
      </c>
    </row>
    <row r="1173" spans="1:20" x14ac:dyDescent="0.3">
      <c r="A1173" s="227">
        <v>281</v>
      </c>
      <c r="B1173" s="90" t="s">
        <v>286</v>
      </c>
      <c r="C1173" s="90">
        <v>299722</v>
      </c>
      <c r="D1173" s="90" t="s">
        <v>52</v>
      </c>
      <c r="E1173" s="90">
        <v>71</v>
      </c>
      <c r="F1173" s="90" t="s">
        <v>53</v>
      </c>
      <c r="G1173" s="90" t="s">
        <v>59</v>
      </c>
      <c r="H1173" s="90" t="s">
        <v>56</v>
      </c>
      <c r="I1173" s="228" t="s">
        <v>45</v>
      </c>
      <c r="J1173" s="231">
        <v>2014</v>
      </c>
      <c r="K1173" s="90">
        <v>3356</v>
      </c>
      <c r="L1173" s="236">
        <v>3000</v>
      </c>
      <c r="M1173" s="241">
        <v>21445.388999999999</v>
      </c>
      <c r="N1173" s="244">
        <v>20930</v>
      </c>
      <c r="O1173" s="244">
        <v>515.38899999999921</v>
      </c>
      <c r="P1173" s="90" t="s">
        <v>439</v>
      </c>
      <c r="Q1173" s="90">
        <v>2018</v>
      </c>
      <c r="R1173" s="117">
        <v>2400</v>
      </c>
      <c r="S1173" s="118">
        <v>3406879</v>
      </c>
      <c r="T1173" s="118">
        <f t="shared" si="23"/>
        <v>3406.8789999999999</v>
      </c>
    </row>
    <row r="1174" spans="1:20" x14ac:dyDescent="0.3">
      <c r="A1174" s="227">
        <v>282</v>
      </c>
      <c r="B1174" s="90" t="s">
        <v>192</v>
      </c>
      <c r="C1174" s="90">
        <v>300350</v>
      </c>
      <c r="D1174" s="90" t="s">
        <v>52</v>
      </c>
      <c r="E1174" s="90">
        <v>71</v>
      </c>
      <c r="F1174" s="90" t="s">
        <v>53</v>
      </c>
      <c r="G1174" s="90" t="s">
        <v>55</v>
      </c>
      <c r="H1174" s="90" t="s">
        <v>56</v>
      </c>
      <c r="I1174" s="228" t="s">
        <v>45</v>
      </c>
      <c r="J1174" s="231">
        <v>2018</v>
      </c>
      <c r="K1174" s="90">
        <v>550</v>
      </c>
      <c r="L1174" s="236">
        <v>420</v>
      </c>
      <c r="M1174" s="241">
        <v>3004</v>
      </c>
      <c r="N1174" s="244">
        <v>2601</v>
      </c>
      <c r="O1174" s="244">
        <v>403</v>
      </c>
      <c r="P1174" s="90" t="s">
        <v>439</v>
      </c>
      <c r="Q1174" s="90">
        <v>2018</v>
      </c>
      <c r="R1174" s="117">
        <v>1000</v>
      </c>
      <c r="S1174" s="118">
        <v>1311671</v>
      </c>
      <c r="T1174" s="118">
        <f t="shared" si="23"/>
        <v>1311.671</v>
      </c>
    </row>
    <row r="1175" spans="1:20" x14ac:dyDescent="0.3">
      <c r="A1175" s="227">
        <v>283</v>
      </c>
      <c r="B1175" s="90" t="s">
        <v>146</v>
      </c>
      <c r="C1175" s="90">
        <v>301384</v>
      </c>
      <c r="D1175" s="90" t="s">
        <v>52</v>
      </c>
      <c r="E1175" s="90">
        <v>71</v>
      </c>
      <c r="F1175" s="90" t="s">
        <v>53</v>
      </c>
      <c r="G1175" s="90" t="s">
        <v>69</v>
      </c>
      <c r="H1175" s="90" t="s">
        <v>56</v>
      </c>
      <c r="I1175" s="228" t="s">
        <v>478</v>
      </c>
      <c r="J1175" s="231"/>
      <c r="K1175" s="90">
        <v>5000</v>
      </c>
      <c r="L1175" s="236">
        <v>3200</v>
      </c>
      <c r="M1175" s="244">
        <v>24621</v>
      </c>
      <c r="N1175" s="241">
        <v>24618.799999999999</v>
      </c>
      <c r="O1175" s="244">
        <v>2.2000000000007276</v>
      </c>
      <c r="P1175" s="90" t="s">
        <v>439</v>
      </c>
      <c r="Q1175" s="90">
        <v>2018</v>
      </c>
      <c r="R1175" s="117">
        <v>2500</v>
      </c>
      <c r="S1175" s="118">
        <v>1516659</v>
      </c>
      <c r="T1175" s="118">
        <f t="shared" si="23"/>
        <v>1516.6590000000001</v>
      </c>
    </row>
    <row r="1176" spans="1:20" x14ac:dyDescent="0.3">
      <c r="A1176" s="227">
        <v>291</v>
      </c>
      <c r="B1176" s="90" t="s">
        <v>294</v>
      </c>
      <c r="C1176" s="90">
        <v>393330</v>
      </c>
      <c r="D1176" s="90" t="s">
        <v>147</v>
      </c>
      <c r="E1176" s="90">
        <v>78</v>
      </c>
      <c r="F1176" s="90" t="s">
        <v>53</v>
      </c>
      <c r="G1176" s="90" t="s">
        <v>59</v>
      </c>
      <c r="H1176" s="90" t="s">
        <v>56</v>
      </c>
      <c r="I1176" s="228" t="s">
        <v>478</v>
      </c>
      <c r="J1176" s="231">
        <v>2013</v>
      </c>
      <c r="K1176" s="90">
        <v>5000</v>
      </c>
      <c r="L1176" s="236">
        <v>5000</v>
      </c>
      <c r="M1176" s="241">
        <v>30599</v>
      </c>
      <c r="N1176" s="244">
        <v>23962</v>
      </c>
      <c r="O1176" s="244">
        <v>6637</v>
      </c>
      <c r="P1176" s="90" t="s">
        <v>439</v>
      </c>
      <c r="Q1176" s="90">
        <v>2018</v>
      </c>
      <c r="R1176" s="117">
        <v>4300</v>
      </c>
      <c r="S1176" s="118">
        <v>2013839</v>
      </c>
      <c r="T1176" s="118">
        <f t="shared" si="23"/>
        <v>2013.8389999999999</v>
      </c>
    </row>
    <row r="1177" spans="1:20" x14ac:dyDescent="0.3">
      <c r="A1177" s="227">
        <v>292</v>
      </c>
      <c r="B1177" s="90" t="s">
        <v>295</v>
      </c>
      <c r="C1177" s="90">
        <v>398410</v>
      </c>
      <c r="D1177" s="90" t="s">
        <v>147</v>
      </c>
      <c r="E1177" s="90">
        <v>78</v>
      </c>
      <c r="F1177" s="90" t="s">
        <v>53</v>
      </c>
      <c r="G1177" s="90" t="s">
        <v>66</v>
      </c>
      <c r="H1177" s="90" t="s">
        <v>56</v>
      </c>
      <c r="I1177" s="228" t="s">
        <v>478</v>
      </c>
      <c r="J1177" s="231">
        <v>2008</v>
      </c>
      <c r="K1177" s="90">
        <v>10000</v>
      </c>
      <c r="L1177" s="236">
        <v>7000</v>
      </c>
      <c r="M1177" s="241">
        <v>59058</v>
      </c>
      <c r="N1177" s="244">
        <v>59058</v>
      </c>
      <c r="O1177" s="244">
        <v>0</v>
      </c>
      <c r="P1177" s="90" t="s">
        <v>439</v>
      </c>
      <c r="Q1177" s="90">
        <v>2018</v>
      </c>
      <c r="R1177" s="117">
        <v>5500</v>
      </c>
      <c r="S1177" s="118">
        <v>3215738</v>
      </c>
      <c r="T1177" s="118">
        <f t="shared" si="23"/>
        <v>3215.7379999999998</v>
      </c>
    </row>
    <row r="1178" spans="1:20" x14ac:dyDescent="0.3">
      <c r="A1178" s="227">
        <v>296</v>
      </c>
      <c r="B1178" s="90" t="s">
        <v>75</v>
      </c>
      <c r="C1178" s="90">
        <v>545852</v>
      </c>
      <c r="D1178" s="90" t="s">
        <v>136</v>
      </c>
      <c r="E1178" s="90">
        <v>83</v>
      </c>
      <c r="F1178" s="90" t="s">
        <v>64</v>
      </c>
      <c r="G1178" s="90" t="s">
        <v>59</v>
      </c>
      <c r="H1178" s="90" t="s">
        <v>56</v>
      </c>
      <c r="I1178" s="228" t="s">
        <v>45</v>
      </c>
      <c r="J1178" s="231">
        <v>2016</v>
      </c>
      <c r="K1178" s="90">
        <v>1900</v>
      </c>
      <c r="L1178" s="236">
        <v>1900</v>
      </c>
      <c r="M1178" s="241">
        <v>9664.9035999999996</v>
      </c>
      <c r="N1178" s="244">
        <v>8744.6039999999994</v>
      </c>
      <c r="O1178" s="244">
        <v>920.29960000000028</v>
      </c>
      <c r="P1178" s="90" t="s">
        <v>439</v>
      </c>
      <c r="Q1178" s="90">
        <v>2018</v>
      </c>
      <c r="R1178" s="117">
        <v>0</v>
      </c>
      <c r="S1178" s="118">
        <v>0</v>
      </c>
      <c r="T1178" s="118">
        <f t="shared" si="23"/>
        <v>0</v>
      </c>
    </row>
    <row r="1179" spans="1:20" x14ac:dyDescent="0.3">
      <c r="A1179" s="227">
        <v>297</v>
      </c>
      <c r="B1179" s="90" t="s">
        <v>299</v>
      </c>
      <c r="C1179" s="90">
        <v>545861</v>
      </c>
      <c r="D1179" s="90" t="s">
        <v>136</v>
      </c>
      <c r="E1179" s="90">
        <v>83</v>
      </c>
      <c r="F1179" s="90" t="s">
        <v>64</v>
      </c>
      <c r="G1179" s="90" t="s">
        <v>59</v>
      </c>
      <c r="H1179" s="90" t="s">
        <v>56</v>
      </c>
      <c r="I1179" s="228" t="s">
        <v>45</v>
      </c>
      <c r="J1179" s="231">
        <v>2016</v>
      </c>
      <c r="K1179" s="90">
        <v>1950</v>
      </c>
      <c r="L1179" s="236">
        <v>1950</v>
      </c>
      <c r="M1179" s="241">
        <v>23185</v>
      </c>
      <c r="N1179" s="244">
        <v>22362</v>
      </c>
      <c r="O1179" s="244">
        <v>823</v>
      </c>
      <c r="P1179" s="90" t="s">
        <v>439</v>
      </c>
      <c r="Q1179" s="90">
        <v>2018</v>
      </c>
      <c r="R1179" s="117">
        <v>5000</v>
      </c>
      <c r="S1179" s="118">
        <v>15844022</v>
      </c>
      <c r="T1179" s="118">
        <f t="shared" si="23"/>
        <v>15844.022000000001</v>
      </c>
    </row>
    <row r="1180" spans="1:20" x14ac:dyDescent="0.3">
      <c r="A1180" s="227">
        <v>298</v>
      </c>
      <c r="B1180" s="90" t="s">
        <v>300</v>
      </c>
      <c r="C1180" s="90">
        <v>549998</v>
      </c>
      <c r="D1180" s="90" t="s">
        <v>136</v>
      </c>
      <c r="E1180" s="90">
        <v>83</v>
      </c>
      <c r="F1180" s="90" t="s">
        <v>64</v>
      </c>
      <c r="G1180" s="90" t="s">
        <v>79</v>
      </c>
      <c r="H1180" s="90" t="s">
        <v>56</v>
      </c>
      <c r="I1180" s="228" t="s">
        <v>45</v>
      </c>
      <c r="J1180" s="231">
        <v>2013</v>
      </c>
      <c r="K1180" s="90">
        <v>4000</v>
      </c>
      <c r="L1180" s="236">
        <v>3000</v>
      </c>
      <c r="M1180" s="241">
        <v>22961</v>
      </c>
      <c r="N1180" s="244">
        <v>22961</v>
      </c>
      <c r="O1180" s="244">
        <v>0</v>
      </c>
      <c r="P1180" s="90" t="s">
        <v>439</v>
      </c>
      <c r="Q1180" s="90">
        <v>2018</v>
      </c>
      <c r="R1180" s="117">
        <v>500</v>
      </c>
      <c r="S1180" s="118">
        <v>161303</v>
      </c>
      <c r="T1180" s="118">
        <f t="shared" si="23"/>
        <v>161.303</v>
      </c>
    </row>
    <row r="1181" spans="1:20" x14ac:dyDescent="0.3">
      <c r="A1181" s="227">
        <v>299</v>
      </c>
      <c r="B1181" s="90" t="s">
        <v>301</v>
      </c>
      <c r="C1181" s="90">
        <v>574350</v>
      </c>
      <c r="D1181" s="90" t="s">
        <v>63</v>
      </c>
      <c r="E1181" s="90">
        <v>80</v>
      </c>
      <c r="F1181" s="90" t="s">
        <v>64</v>
      </c>
      <c r="G1181" s="90" t="s">
        <v>66</v>
      </c>
      <c r="H1181" s="90" t="s">
        <v>56</v>
      </c>
      <c r="I1181" s="228" t="s">
        <v>45</v>
      </c>
      <c r="J1181" s="231">
        <v>2016</v>
      </c>
      <c r="K1181" s="90">
        <v>8800</v>
      </c>
      <c r="L1181" s="236">
        <v>6000</v>
      </c>
      <c r="M1181" s="241">
        <v>59794</v>
      </c>
      <c r="N1181" s="244">
        <v>45309</v>
      </c>
      <c r="O1181" s="244">
        <v>14485</v>
      </c>
      <c r="P1181" s="90" t="s">
        <v>439</v>
      </c>
      <c r="Q1181" s="90">
        <v>2018</v>
      </c>
      <c r="R1181" s="117">
        <v>7800</v>
      </c>
      <c r="S1181" s="118">
        <v>5718776</v>
      </c>
      <c r="T1181" s="118">
        <f t="shared" si="23"/>
        <v>5718.7759999999998</v>
      </c>
    </row>
    <row r="1182" spans="1:20" x14ac:dyDescent="0.3">
      <c r="A1182" s="227">
        <v>300</v>
      </c>
      <c r="B1182" s="90" t="s">
        <v>145</v>
      </c>
      <c r="C1182" s="90">
        <v>575225</v>
      </c>
      <c r="D1182" s="90" t="s">
        <v>63</v>
      </c>
      <c r="E1182" s="90">
        <v>80</v>
      </c>
      <c r="F1182" s="90" t="s">
        <v>64</v>
      </c>
      <c r="G1182" s="90" t="s">
        <v>50</v>
      </c>
      <c r="H1182" s="90" t="s">
        <v>56</v>
      </c>
      <c r="I1182" s="228" t="s">
        <v>45</v>
      </c>
      <c r="J1182" s="231">
        <v>2012</v>
      </c>
      <c r="K1182" s="90">
        <v>4000</v>
      </c>
      <c r="L1182" s="236">
        <v>3600</v>
      </c>
      <c r="M1182" s="241">
        <v>5900</v>
      </c>
      <c r="N1182" s="244">
        <v>4500</v>
      </c>
      <c r="O1182" s="244">
        <v>1400</v>
      </c>
      <c r="P1182" s="90" t="s">
        <v>439</v>
      </c>
      <c r="Q1182" s="90">
        <v>2018</v>
      </c>
      <c r="R1182" s="117">
        <v>0</v>
      </c>
      <c r="S1182" s="118">
        <v>0</v>
      </c>
      <c r="T1182" s="118">
        <f t="shared" si="23"/>
        <v>0</v>
      </c>
    </row>
    <row r="1183" spans="1:20" x14ac:dyDescent="0.3">
      <c r="A1183" s="227">
        <v>301</v>
      </c>
      <c r="B1183" s="90" t="s">
        <v>302</v>
      </c>
      <c r="C1183" s="90">
        <v>584340</v>
      </c>
      <c r="D1183" s="90" t="s">
        <v>67</v>
      </c>
      <c r="E1183" s="90">
        <v>81</v>
      </c>
      <c r="F1183" s="90" t="s">
        <v>64</v>
      </c>
      <c r="G1183" s="90" t="s">
        <v>69</v>
      </c>
      <c r="H1183" s="90" t="s">
        <v>56</v>
      </c>
      <c r="I1183" s="228" t="s">
        <v>478</v>
      </c>
      <c r="J1183" s="231">
        <v>2016</v>
      </c>
      <c r="K1183" s="90">
        <v>5700</v>
      </c>
      <c r="L1183" s="236">
        <v>3200</v>
      </c>
      <c r="M1183" s="90">
        <v>44400</v>
      </c>
      <c r="N1183" s="90">
        <v>34695</v>
      </c>
      <c r="O1183" s="244">
        <v>9705</v>
      </c>
      <c r="P1183" s="90" t="s">
        <v>439</v>
      </c>
      <c r="Q1183" s="90">
        <v>2018</v>
      </c>
      <c r="R1183" s="117">
        <v>3560</v>
      </c>
      <c r="S1183" s="118">
        <v>818962</v>
      </c>
      <c r="T1183" s="118">
        <f t="shared" si="23"/>
        <v>818.96199999999999</v>
      </c>
    </row>
    <row r="1184" spans="1:20" x14ac:dyDescent="0.3">
      <c r="A1184" s="227">
        <v>303</v>
      </c>
      <c r="B1184" s="90" t="s">
        <v>135</v>
      </c>
      <c r="C1184" s="90">
        <v>642211</v>
      </c>
      <c r="D1184" s="90" t="s">
        <v>71</v>
      </c>
      <c r="E1184" s="90">
        <v>82</v>
      </c>
      <c r="F1184" s="90" t="s">
        <v>64</v>
      </c>
      <c r="G1184" s="90" t="s">
        <v>59</v>
      </c>
      <c r="H1184" s="90" t="s">
        <v>56</v>
      </c>
      <c r="I1184" s="228" t="s">
        <v>45</v>
      </c>
      <c r="J1184" s="231">
        <v>2014</v>
      </c>
      <c r="K1184" s="90">
        <v>2000</v>
      </c>
      <c r="L1184" s="236">
        <v>2000</v>
      </c>
      <c r="M1184" s="241">
        <v>15237.9</v>
      </c>
      <c r="N1184" s="244">
        <v>15177</v>
      </c>
      <c r="O1184" s="244">
        <v>60.899999999999636</v>
      </c>
      <c r="P1184" s="90" t="s">
        <v>439</v>
      </c>
      <c r="Q1184" s="90">
        <v>2018</v>
      </c>
      <c r="R1184" s="117">
        <v>3550</v>
      </c>
      <c r="S1184" s="118">
        <v>10427313</v>
      </c>
      <c r="T1184" s="118">
        <f t="shared" si="23"/>
        <v>10427.313</v>
      </c>
    </row>
    <row r="1185" spans="1:20" x14ac:dyDescent="0.3">
      <c r="A1185" s="227">
        <v>304</v>
      </c>
      <c r="B1185" s="90" t="s">
        <v>304</v>
      </c>
      <c r="C1185" s="90">
        <v>668380</v>
      </c>
      <c r="D1185" s="90" t="s">
        <v>221</v>
      </c>
      <c r="E1185" s="90">
        <v>84</v>
      </c>
      <c r="F1185" s="90" t="s">
        <v>64</v>
      </c>
      <c r="G1185" s="90" t="s">
        <v>73</v>
      </c>
      <c r="H1185" s="90" t="s">
        <v>56</v>
      </c>
      <c r="I1185" s="228" t="s">
        <v>45</v>
      </c>
      <c r="J1185" s="231">
        <v>2015</v>
      </c>
      <c r="K1185" s="90">
        <v>2022</v>
      </c>
      <c r="L1185" s="236">
        <v>1850</v>
      </c>
      <c r="M1185" s="241">
        <v>11813</v>
      </c>
      <c r="N1185" s="244">
        <v>9170</v>
      </c>
      <c r="O1185" s="244">
        <v>2643</v>
      </c>
      <c r="P1185" s="90" t="s">
        <v>439</v>
      </c>
      <c r="Q1185" s="90">
        <v>2018</v>
      </c>
      <c r="R1185" s="117">
        <v>3200</v>
      </c>
      <c r="S1185" s="118">
        <v>2425676</v>
      </c>
      <c r="T1185" s="118">
        <f t="shared" si="23"/>
        <v>2425.6759999999999</v>
      </c>
    </row>
    <row r="1186" spans="1:20" x14ac:dyDescent="0.3">
      <c r="A1186" s="227">
        <v>327</v>
      </c>
      <c r="B1186" s="90" t="s">
        <v>312</v>
      </c>
      <c r="C1186" s="90">
        <v>863481</v>
      </c>
      <c r="D1186" s="90" t="s">
        <v>80</v>
      </c>
      <c r="E1186" s="90">
        <v>91</v>
      </c>
      <c r="F1186" s="90" t="s">
        <v>33</v>
      </c>
      <c r="G1186" s="90" t="s">
        <v>66</v>
      </c>
      <c r="H1186" s="90" t="s">
        <v>56</v>
      </c>
      <c r="I1186" s="228" t="s">
        <v>478</v>
      </c>
      <c r="J1186" s="231">
        <v>2010</v>
      </c>
      <c r="K1186" s="90">
        <v>5000</v>
      </c>
      <c r="L1186" s="236">
        <v>4500</v>
      </c>
      <c r="M1186" s="241">
        <v>32573</v>
      </c>
      <c r="N1186" s="244">
        <v>24396</v>
      </c>
      <c r="O1186" s="244">
        <v>8177</v>
      </c>
      <c r="P1186" s="90" t="s">
        <v>439</v>
      </c>
      <c r="Q1186" s="90">
        <v>2018</v>
      </c>
      <c r="R1186" s="117">
        <v>150</v>
      </c>
      <c r="S1186" s="118">
        <v>7551</v>
      </c>
      <c r="T1186" s="118">
        <f t="shared" si="23"/>
        <v>7.5510000000000002</v>
      </c>
    </row>
    <row r="1187" spans="1:20" x14ac:dyDescent="0.3">
      <c r="A1187" s="227">
        <v>331</v>
      </c>
      <c r="B1187" s="90" t="s">
        <v>313</v>
      </c>
      <c r="C1187" s="90">
        <v>865350</v>
      </c>
      <c r="D1187" s="90" t="s">
        <v>80</v>
      </c>
      <c r="E1187" s="90">
        <v>91</v>
      </c>
      <c r="F1187" s="90" t="s">
        <v>33</v>
      </c>
      <c r="G1187" s="90" t="s">
        <v>69</v>
      </c>
      <c r="H1187" s="90" t="s">
        <v>56</v>
      </c>
      <c r="I1187" s="228" t="s">
        <v>45</v>
      </c>
      <c r="J1187" s="231">
        <v>2017</v>
      </c>
      <c r="K1187" s="90">
        <v>4000</v>
      </c>
      <c r="L1187" s="236">
        <v>2000</v>
      </c>
      <c r="M1187" s="241">
        <v>8442</v>
      </c>
      <c r="N1187" s="244">
        <v>7418</v>
      </c>
      <c r="O1187" s="244">
        <v>1024</v>
      </c>
      <c r="P1187" s="90" t="s">
        <v>439</v>
      </c>
      <c r="Q1187" s="90">
        <v>2018</v>
      </c>
      <c r="R1187" s="117">
        <v>2500</v>
      </c>
      <c r="S1187" s="118">
        <v>7629720</v>
      </c>
      <c r="T1187" s="118">
        <f t="shared" si="23"/>
        <v>7629.72</v>
      </c>
    </row>
    <row r="1188" spans="1:20" x14ac:dyDescent="0.3">
      <c r="A1188" s="227">
        <v>332</v>
      </c>
      <c r="B1188" s="90" t="s">
        <v>314</v>
      </c>
      <c r="C1188" s="90">
        <v>865480</v>
      </c>
      <c r="D1188" s="90" t="s">
        <v>80</v>
      </c>
      <c r="E1188" s="90">
        <v>91</v>
      </c>
      <c r="F1188" s="90" t="s">
        <v>33</v>
      </c>
      <c r="G1188" s="90" t="s">
        <v>69</v>
      </c>
      <c r="H1188" s="90" t="s">
        <v>56</v>
      </c>
      <c r="I1188" s="228" t="s">
        <v>478</v>
      </c>
      <c r="J1188" s="231">
        <v>2002</v>
      </c>
      <c r="K1188" s="90">
        <v>5000</v>
      </c>
      <c r="L1188" s="236">
        <v>5000</v>
      </c>
      <c r="M1188" s="241">
        <v>33713</v>
      </c>
      <c r="N1188" s="244">
        <v>27288</v>
      </c>
      <c r="O1188" s="244">
        <v>6425</v>
      </c>
      <c r="P1188" s="90" t="s">
        <v>439</v>
      </c>
      <c r="Q1188" s="90">
        <v>2018</v>
      </c>
      <c r="R1188" s="117">
        <v>4000</v>
      </c>
      <c r="S1188" s="118">
        <v>2235430</v>
      </c>
      <c r="T1188" s="118">
        <f t="shared" si="23"/>
        <v>2235.4299999999998</v>
      </c>
    </row>
    <row r="1189" spans="1:20" x14ac:dyDescent="0.3">
      <c r="A1189" s="227">
        <v>333</v>
      </c>
      <c r="B1189" s="90" t="s">
        <v>315</v>
      </c>
      <c r="C1189" s="90">
        <v>865540</v>
      </c>
      <c r="D1189" s="90" t="s">
        <v>80</v>
      </c>
      <c r="E1189" s="90">
        <v>91</v>
      </c>
      <c r="F1189" s="90" t="s">
        <v>33</v>
      </c>
      <c r="G1189" s="90" t="s">
        <v>69</v>
      </c>
      <c r="H1189" s="90" t="s">
        <v>56</v>
      </c>
      <c r="I1189" s="228" t="s">
        <v>478</v>
      </c>
      <c r="J1189" s="231">
        <v>2011</v>
      </c>
      <c r="K1189" s="90">
        <v>5000</v>
      </c>
      <c r="L1189" s="236">
        <v>3000</v>
      </c>
      <c r="M1189" s="241">
        <v>22594</v>
      </c>
      <c r="N1189" s="244">
        <v>9110</v>
      </c>
      <c r="O1189" s="244">
        <v>13484</v>
      </c>
      <c r="P1189" s="90" t="s">
        <v>439</v>
      </c>
      <c r="Q1189" s="90">
        <v>2018</v>
      </c>
      <c r="R1189" s="117">
        <v>1500</v>
      </c>
      <c r="S1189" s="118">
        <v>284576</v>
      </c>
      <c r="T1189" s="118">
        <f t="shared" si="23"/>
        <v>284.57600000000002</v>
      </c>
    </row>
    <row r="1190" spans="1:20" x14ac:dyDescent="0.3">
      <c r="A1190" s="227">
        <v>334</v>
      </c>
      <c r="B1190" s="90" t="s">
        <v>316</v>
      </c>
      <c r="C1190" s="90">
        <v>866135</v>
      </c>
      <c r="D1190" s="90" t="s">
        <v>84</v>
      </c>
      <c r="E1190" s="90">
        <v>93</v>
      </c>
      <c r="F1190" s="90" t="s">
        <v>33</v>
      </c>
      <c r="G1190" s="90" t="s">
        <v>79</v>
      </c>
      <c r="H1190" s="90" t="s">
        <v>56</v>
      </c>
      <c r="I1190" s="228" t="s">
        <v>45</v>
      </c>
      <c r="J1190" s="231">
        <v>2016</v>
      </c>
      <c r="K1190" s="90">
        <v>2000</v>
      </c>
      <c r="L1190" s="236">
        <v>2000</v>
      </c>
      <c r="M1190" s="241">
        <v>10862</v>
      </c>
      <c r="N1190" s="244">
        <v>7282</v>
      </c>
      <c r="O1190" s="244">
        <v>3580</v>
      </c>
      <c r="P1190" s="90" t="s">
        <v>439</v>
      </c>
      <c r="Q1190" s="90">
        <v>2018</v>
      </c>
      <c r="R1190" s="117">
        <v>50</v>
      </c>
      <c r="S1190" s="118">
        <v>25785</v>
      </c>
      <c r="T1190" s="118">
        <f t="shared" si="23"/>
        <v>25.785</v>
      </c>
    </row>
    <row r="1191" spans="1:20" x14ac:dyDescent="0.3">
      <c r="A1191" s="227">
        <v>344</v>
      </c>
      <c r="B1191" s="90" t="s">
        <v>323</v>
      </c>
      <c r="C1191" s="90">
        <v>888421</v>
      </c>
      <c r="D1191" s="90" t="s">
        <v>91</v>
      </c>
      <c r="E1191" s="90">
        <v>94</v>
      </c>
      <c r="F1191" s="90" t="s">
        <v>92</v>
      </c>
      <c r="G1191" s="90" t="s">
        <v>55</v>
      </c>
      <c r="H1191" s="90" t="s">
        <v>56</v>
      </c>
      <c r="I1191" s="228" t="s">
        <v>45</v>
      </c>
      <c r="J1191" s="231">
        <v>2017</v>
      </c>
      <c r="K1191" s="90">
        <v>4400</v>
      </c>
      <c r="L1191" s="236">
        <v>2500</v>
      </c>
      <c r="M1191" s="241">
        <v>9313</v>
      </c>
      <c r="N1191" s="244">
        <v>4070</v>
      </c>
      <c r="O1191" s="244">
        <v>5243</v>
      </c>
      <c r="P1191" s="90" t="s">
        <v>439</v>
      </c>
      <c r="Q1191" s="90">
        <v>2018</v>
      </c>
      <c r="R1191" s="117">
        <v>4400</v>
      </c>
      <c r="S1191" s="118">
        <v>1958789</v>
      </c>
      <c r="T1191" s="118">
        <f t="shared" si="23"/>
        <v>1958.789</v>
      </c>
    </row>
    <row r="1192" spans="1:20" x14ac:dyDescent="0.3">
      <c r="A1192" s="227">
        <v>348</v>
      </c>
      <c r="B1192" s="90" t="s">
        <v>326</v>
      </c>
      <c r="C1192" s="90">
        <v>888600</v>
      </c>
      <c r="D1192" s="90" t="s">
        <v>91</v>
      </c>
      <c r="E1192" s="90">
        <v>94</v>
      </c>
      <c r="F1192" s="90" t="s">
        <v>92</v>
      </c>
      <c r="G1192" s="90" t="s">
        <v>55</v>
      </c>
      <c r="H1192" s="90" t="s">
        <v>56</v>
      </c>
      <c r="I1192" s="228" t="s">
        <v>45</v>
      </c>
      <c r="J1192" s="231">
        <v>2017</v>
      </c>
      <c r="K1192" s="90">
        <v>4400</v>
      </c>
      <c r="L1192" s="236">
        <v>4400</v>
      </c>
      <c r="M1192" s="241">
        <v>28782.799999999999</v>
      </c>
      <c r="N1192" s="244">
        <v>14914</v>
      </c>
      <c r="O1192" s="244">
        <v>13868.8</v>
      </c>
      <c r="P1192" s="90" t="s">
        <v>439</v>
      </c>
      <c r="Q1192" s="90">
        <v>2018</v>
      </c>
      <c r="R1192" s="117">
        <v>3400</v>
      </c>
      <c r="S1192" s="118">
        <v>4297375</v>
      </c>
      <c r="T1192" s="118">
        <f t="shared" si="23"/>
        <v>4297.375</v>
      </c>
    </row>
    <row r="1193" spans="1:20" x14ac:dyDescent="0.3">
      <c r="A1193" s="227">
        <v>351</v>
      </c>
      <c r="B1193" s="90" t="s">
        <v>220</v>
      </c>
      <c r="C1193" s="90">
        <v>984021</v>
      </c>
      <c r="D1193" s="90" t="s">
        <v>221</v>
      </c>
      <c r="E1193" s="90">
        <v>84</v>
      </c>
      <c r="F1193" s="90" t="s">
        <v>64</v>
      </c>
      <c r="G1193" s="90" t="s">
        <v>730</v>
      </c>
      <c r="H1193" s="90" t="s">
        <v>56</v>
      </c>
      <c r="I1193" s="228" t="s">
        <v>45</v>
      </c>
      <c r="J1193" s="231">
        <v>2016</v>
      </c>
      <c r="K1193" s="90">
        <v>5400</v>
      </c>
      <c r="L1193" s="236">
        <v>4360</v>
      </c>
      <c r="M1193" s="241">
        <v>34062</v>
      </c>
      <c r="N1193" s="244">
        <v>25980</v>
      </c>
      <c r="O1193" s="244">
        <v>8082</v>
      </c>
      <c r="P1193" s="90" t="s">
        <v>439</v>
      </c>
      <c r="Q1193" s="90">
        <v>2018</v>
      </c>
      <c r="R1193" s="117">
        <v>0</v>
      </c>
      <c r="S1193" s="118">
        <v>0</v>
      </c>
      <c r="T1193" s="118">
        <f t="shared" si="23"/>
        <v>0</v>
      </c>
    </row>
    <row r="1194" spans="1:20" x14ac:dyDescent="0.3">
      <c r="A1194">
        <v>2</v>
      </c>
      <c r="B1194" t="s">
        <v>477</v>
      </c>
      <c r="C1194">
        <v>291136</v>
      </c>
      <c r="D1194" t="s">
        <v>52</v>
      </c>
      <c r="E1194">
        <v>71</v>
      </c>
      <c r="F1194" t="s">
        <v>53</v>
      </c>
      <c r="G1194" t="s">
        <v>66</v>
      </c>
      <c r="H1194" t="s">
        <v>56</v>
      </c>
      <c r="I1194" t="s">
        <v>478</v>
      </c>
      <c r="J1194" s="89">
        <v>2013</v>
      </c>
      <c r="K1194" s="102">
        <v>3500</v>
      </c>
      <c r="L1194" s="103">
        <v>3500</v>
      </c>
      <c r="M1194">
        <v>26908</v>
      </c>
      <c r="N1194">
        <v>25473</v>
      </c>
      <c r="O1194" s="30">
        <v>1435</v>
      </c>
      <c r="P1194" t="s">
        <v>439</v>
      </c>
      <c r="Q1194" s="30">
        <v>2019</v>
      </c>
      <c r="R1194" s="117">
        <v>3600</v>
      </c>
      <c r="S1194" s="118">
        <v>2662682</v>
      </c>
      <c r="T1194" s="118">
        <f t="shared" si="23"/>
        <v>2662.6819999999998</v>
      </c>
    </row>
    <row r="1195" spans="1:20" x14ac:dyDescent="0.3">
      <c r="A1195">
        <v>4</v>
      </c>
      <c r="B1195" t="s">
        <v>479</v>
      </c>
      <c r="C1195">
        <v>297910</v>
      </c>
      <c r="D1195" t="s">
        <v>52</v>
      </c>
      <c r="E1195">
        <v>71</v>
      </c>
      <c r="F1195" t="s">
        <v>53</v>
      </c>
      <c r="G1195" t="s">
        <v>69</v>
      </c>
      <c r="H1195" t="s">
        <v>56</v>
      </c>
      <c r="I1195" t="s">
        <v>45</v>
      </c>
      <c r="J1195" s="89">
        <v>2019</v>
      </c>
      <c r="K1195" s="102">
        <v>5000</v>
      </c>
      <c r="L1195" s="103">
        <v>5000</v>
      </c>
      <c r="M1195">
        <v>10910</v>
      </c>
      <c r="N1195">
        <v>560</v>
      </c>
      <c r="O1195" s="30">
        <v>10350</v>
      </c>
      <c r="P1195" t="s">
        <v>439</v>
      </c>
      <c r="Q1195">
        <v>2019</v>
      </c>
      <c r="R1195" s="117">
        <v>1000</v>
      </c>
      <c r="S1195" s="118">
        <v>5323301</v>
      </c>
      <c r="T1195" s="118">
        <f t="shared" si="23"/>
        <v>5323.3010000000004</v>
      </c>
    </row>
    <row r="1196" spans="1:20" x14ac:dyDescent="0.3">
      <c r="A1196">
        <v>6</v>
      </c>
      <c r="B1196" t="s">
        <v>481</v>
      </c>
      <c r="C1196">
        <v>301384</v>
      </c>
      <c r="D1196" t="s">
        <v>52</v>
      </c>
      <c r="E1196">
        <v>71</v>
      </c>
      <c r="F1196" t="s">
        <v>53</v>
      </c>
      <c r="G1196" t="s">
        <v>69</v>
      </c>
      <c r="H1196" t="s">
        <v>56</v>
      </c>
      <c r="I1196" t="s">
        <v>478</v>
      </c>
      <c r="J1196" s="89">
        <v>2013</v>
      </c>
      <c r="K1196" s="102">
        <v>5000</v>
      </c>
      <c r="L1196" s="103">
        <v>3000</v>
      </c>
      <c r="M1196">
        <v>25800</v>
      </c>
      <c r="N1196">
        <v>15013</v>
      </c>
      <c r="O1196" s="30">
        <v>10787</v>
      </c>
      <c r="P1196" t="s">
        <v>439</v>
      </c>
      <c r="Q1196">
        <v>2019</v>
      </c>
      <c r="R1196" s="117">
        <v>2500</v>
      </c>
      <c r="S1196" s="118">
        <v>799571</v>
      </c>
      <c r="T1196" s="118">
        <f t="shared" si="23"/>
        <v>799.57100000000003</v>
      </c>
    </row>
    <row r="1197" spans="1:20" x14ac:dyDescent="0.3">
      <c r="A1197">
        <v>8</v>
      </c>
      <c r="B1197" t="s">
        <v>485</v>
      </c>
      <c r="C1197">
        <v>299722</v>
      </c>
      <c r="D1197" t="s">
        <v>52</v>
      </c>
      <c r="E1197">
        <v>71</v>
      </c>
      <c r="F1197" t="s">
        <v>53</v>
      </c>
      <c r="G1197" t="s">
        <v>59</v>
      </c>
      <c r="H1197" t="s">
        <v>56</v>
      </c>
      <c r="I1197" t="s">
        <v>45</v>
      </c>
      <c r="J1197" s="89">
        <v>2016</v>
      </c>
      <c r="K1197" s="102">
        <v>3356</v>
      </c>
      <c r="L1197" s="103">
        <v>3200</v>
      </c>
      <c r="M1197">
        <v>19392</v>
      </c>
      <c r="N1197">
        <v>16933</v>
      </c>
      <c r="O1197" s="30">
        <v>2459</v>
      </c>
      <c r="P1197" t="s">
        <v>439</v>
      </c>
      <c r="Q1197">
        <v>2019</v>
      </c>
      <c r="R1197" s="117">
        <v>2400</v>
      </c>
      <c r="S1197" s="118">
        <v>4555322</v>
      </c>
      <c r="T1197" s="118">
        <f t="shared" si="23"/>
        <v>4555.3220000000001</v>
      </c>
    </row>
    <row r="1198" spans="1:20" x14ac:dyDescent="0.3">
      <c r="A1198">
        <v>9</v>
      </c>
      <c r="B1198" t="s">
        <v>486</v>
      </c>
      <c r="C1198">
        <v>299722</v>
      </c>
      <c r="D1198" t="s">
        <v>52</v>
      </c>
      <c r="E1198">
        <v>71</v>
      </c>
      <c r="F1198" t="s">
        <v>53</v>
      </c>
      <c r="G1198" t="s">
        <v>59</v>
      </c>
      <c r="H1198" t="s">
        <v>56</v>
      </c>
      <c r="I1198" t="s">
        <v>45</v>
      </c>
      <c r="J1198" s="89">
        <v>2016</v>
      </c>
      <c r="K1198" s="102">
        <v>3356</v>
      </c>
      <c r="L1198" s="103">
        <v>3200</v>
      </c>
      <c r="M1198">
        <v>19391</v>
      </c>
      <c r="N1198">
        <v>16933</v>
      </c>
      <c r="O1198" s="30">
        <v>2458</v>
      </c>
      <c r="P1198" t="s">
        <v>439</v>
      </c>
      <c r="Q1198">
        <v>2019</v>
      </c>
      <c r="R1198" s="117">
        <v>0</v>
      </c>
      <c r="S1198" s="118">
        <v>0</v>
      </c>
      <c r="T1198" s="118">
        <f t="shared" si="23"/>
        <v>0</v>
      </c>
    </row>
    <row r="1199" spans="1:20" x14ac:dyDescent="0.3">
      <c r="A1199">
        <v>10</v>
      </c>
      <c r="B1199" t="s">
        <v>192</v>
      </c>
      <c r="C1199">
        <v>300350</v>
      </c>
      <c r="D1199" t="s">
        <v>52</v>
      </c>
      <c r="E1199">
        <v>71</v>
      </c>
      <c r="F1199" t="s">
        <v>53</v>
      </c>
      <c r="G1199" t="s">
        <v>55</v>
      </c>
      <c r="H1199" t="s">
        <v>56</v>
      </c>
      <c r="I1199" t="s">
        <v>45</v>
      </c>
      <c r="J1199" s="89">
        <v>2018</v>
      </c>
      <c r="K1199" s="102">
        <v>550</v>
      </c>
      <c r="L1199" s="103">
        <v>550</v>
      </c>
      <c r="M1199">
        <v>4307</v>
      </c>
      <c r="N1199">
        <v>3330</v>
      </c>
      <c r="O1199" s="30">
        <v>977</v>
      </c>
      <c r="P1199" t="s">
        <v>439</v>
      </c>
      <c r="Q1199">
        <v>2019</v>
      </c>
      <c r="R1199" s="117">
        <v>1000</v>
      </c>
      <c r="S1199" s="118">
        <v>548138</v>
      </c>
      <c r="T1199" s="118">
        <f t="shared" si="23"/>
        <v>548.13800000000003</v>
      </c>
    </row>
    <row r="1200" spans="1:20" x14ac:dyDescent="0.3">
      <c r="A1200">
        <v>11</v>
      </c>
      <c r="B1200" t="s">
        <v>487</v>
      </c>
      <c r="C1200">
        <v>298622</v>
      </c>
      <c r="D1200" t="s">
        <v>52</v>
      </c>
      <c r="E1200">
        <v>71</v>
      </c>
      <c r="F1200" t="s">
        <v>53</v>
      </c>
      <c r="G1200" t="s">
        <v>55</v>
      </c>
      <c r="H1200" t="s">
        <v>56</v>
      </c>
      <c r="I1200" t="s">
        <v>45</v>
      </c>
      <c r="J1200" s="89">
        <v>2019</v>
      </c>
      <c r="K1200" s="102">
        <v>2000</v>
      </c>
      <c r="L1200" s="103">
        <v>2000</v>
      </c>
      <c r="M1200">
        <v>8760</v>
      </c>
      <c r="N1200">
        <v>7726</v>
      </c>
      <c r="O1200" s="30">
        <v>1034</v>
      </c>
      <c r="P1200" t="s">
        <v>439</v>
      </c>
      <c r="Q1200">
        <v>2019</v>
      </c>
      <c r="R1200" s="117">
        <v>2400</v>
      </c>
      <c r="S1200" s="118">
        <v>6716488</v>
      </c>
      <c r="T1200" s="118">
        <f t="shared" si="23"/>
        <v>6716.4880000000003</v>
      </c>
    </row>
    <row r="1201" spans="1:20" x14ac:dyDescent="0.3">
      <c r="A1201">
        <v>17</v>
      </c>
      <c r="B1201" t="s">
        <v>490</v>
      </c>
      <c r="C1201">
        <v>392400</v>
      </c>
      <c r="D1201" t="s">
        <v>147</v>
      </c>
      <c r="E1201">
        <v>78</v>
      </c>
      <c r="F1201" t="s">
        <v>53</v>
      </c>
      <c r="G1201" t="s">
        <v>59</v>
      </c>
      <c r="H1201" t="s">
        <v>56</v>
      </c>
      <c r="I1201" t="s">
        <v>45</v>
      </c>
      <c r="J1201" s="89">
        <v>2019</v>
      </c>
      <c r="K1201" s="102">
        <v>4000</v>
      </c>
      <c r="L1201" s="103">
        <v>4000</v>
      </c>
      <c r="M1201">
        <v>7632</v>
      </c>
      <c r="N1201">
        <v>6362</v>
      </c>
      <c r="O1201" s="30">
        <v>1270</v>
      </c>
      <c r="P1201" t="s">
        <v>439</v>
      </c>
      <c r="Q1201">
        <v>2019</v>
      </c>
      <c r="R1201" s="117">
        <v>4120</v>
      </c>
      <c r="S1201" s="118">
        <v>23293403</v>
      </c>
      <c r="T1201" s="118">
        <f t="shared" si="23"/>
        <v>23293.402999999998</v>
      </c>
    </row>
    <row r="1202" spans="1:20" x14ac:dyDescent="0.3">
      <c r="A1202">
        <v>18</v>
      </c>
      <c r="B1202" t="s">
        <v>491</v>
      </c>
      <c r="C1202">
        <v>387370</v>
      </c>
      <c r="D1202" t="s">
        <v>147</v>
      </c>
      <c r="E1202">
        <v>78</v>
      </c>
      <c r="F1202" t="s">
        <v>53</v>
      </c>
      <c r="G1202" t="s">
        <v>59</v>
      </c>
      <c r="H1202" t="s">
        <v>56</v>
      </c>
      <c r="I1202" t="s">
        <v>45</v>
      </c>
      <c r="J1202" s="89">
        <v>2019</v>
      </c>
      <c r="K1202" s="102">
        <v>2000</v>
      </c>
      <c r="L1202" s="103">
        <v>1700</v>
      </c>
      <c r="M1202">
        <v>4047</v>
      </c>
      <c r="N1202">
        <v>2535</v>
      </c>
      <c r="O1202" s="30">
        <v>1512</v>
      </c>
      <c r="P1202" t="s">
        <v>439</v>
      </c>
      <c r="Q1202">
        <v>2019</v>
      </c>
      <c r="R1202" s="117">
        <v>2220</v>
      </c>
      <c r="S1202" s="118">
        <v>8919652</v>
      </c>
      <c r="T1202" s="118">
        <f t="shared" ref="T1202:T1265" si="24">+S1202/1000</f>
        <v>8919.652</v>
      </c>
    </row>
    <row r="1203" spans="1:20" x14ac:dyDescent="0.3">
      <c r="A1203">
        <v>19</v>
      </c>
      <c r="B1203" t="s">
        <v>295</v>
      </c>
      <c r="C1203">
        <v>398410</v>
      </c>
      <c r="D1203" t="s">
        <v>147</v>
      </c>
      <c r="E1203">
        <v>78</v>
      </c>
      <c r="F1203" t="s">
        <v>53</v>
      </c>
      <c r="G1203" t="s">
        <v>66</v>
      </c>
      <c r="H1203" t="s">
        <v>56</v>
      </c>
      <c r="I1203" t="s">
        <v>478</v>
      </c>
      <c r="J1203" s="89">
        <v>2008</v>
      </c>
      <c r="K1203" s="102">
        <v>5000</v>
      </c>
      <c r="L1203" s="103">
        <v>5000</v>
      </c>
      <c r="M1203">
        <v>36766</v>
      </c>
      <c r="N1203">
        <v>28646</v>
      </c>
      <c r="O1203" s="30">
        <v>8120</v>
      </c>
      <c r="P1203" t="s">
        <v>439</v>
      </c>
      <c r="Q1203">
        <v>2019</v>
      </c>
      <c r="R1203" s="117">
        <v>5500</v>
      </c>
      <c r="S1203" s="118">
        <v>2040602</v>
      </c>
      <c r="T1203" s="118">
        <f t="shared" si="24"/>
        <v>2040.6020000000001</v>
      </c>
    </row>
    <row r="1204" spans="1:20" x14ac:dyDescent="0.3">
      <c r="A1204">
        <v>20</v>
      </c>
      <c r="B1204" t="s">
        <v>295</v>
      </c>
      <c r="C1204">
        <v>398411</v>
      </c>
      <c r="D1204" t="s">
        <v>147</v>
      </c>
      <c r="E1204">
        <v>78</v>
      </c>
      <c r="F1204" t="s">
        <v>53</v>
      </c>
      <c r="G1204" t="s">
        <v>66</v>
      </c>
      <c r="H1204" t="s">
        <v>56</v>
      </c>
      <c r="I1204" t="s">
        <v>478</v>
      </c>
      <c r="J1204" s="89">
        <v>2008</v>
      </c>
      <c r="K1204" s="102">
        <v>5000</v>
      </c>
      <c r="L1204" s="103">
        <v>5000</v>
      </c>
      <c r="M1204">
        <v>26800</v>
      </c>
      <c r="N1204">
        <v>19691</v>
      </c>
      <c r="O1204" s="30">
        <v>7109</v>
      </c>
      <c r="P1204" t="s">
        <v>439</v>
      </c>
      <c r="Q1204">
        <v>2019</v>
      </c>
      <c r="R1204" s="117">
        <v>0</v>
      </c>
      <c r="S1204" s="118">
        <v>0</v>
      </c>
      <c r="T1204" s="118">
        <f t="shared" si="24"/>
        <v>0</v>
      </c>
    </row>
    <row r="1205" spans="1:20" x14ac:dyDescent="0.3">
      <c r="A1205">
        <v>45</v>
      </c>
      <c r="B1205" t="s">
        <v>504</v>
      </c>
      <c r="C1205">
        <v>22250</v>
      </c>
      <c r="D1205" t="s">
        <v>39</v>
      </c>
      <c r="E1205">
        <v>60</v>
      </c>
      <c r="F1205" t="s">
        <v>40</v>
      </c>
      <c r="G1205" t="s">
        <v>42</v>
      </c>
      <c r="H1205" t="s">
        <v>56</v>
      </c>
      <c r="I1205" t="s">
        <v>45</v>
      </c>
      <c r="J1205" s="89">
        <v>2016</v>
      </c>
      <c r="K1205" s="102">
        <v>140</v>
      </c>
      <c r="L1205" s="103">
        <v>110</v>
      </c>
      <c r="M1205">
        <v>344.35</v>
      </c>
      <c r="N1205">
        <v>342</v>
      </c>
      <c r="O1205" s="30">
        <v>2.3500000000000227</v>
      </c>
      <c r="P1205" t="s">
        <v>439</v>
      </c>
      <c r="Q1205">
        <v>2019</v>
      </c>
      <c r="R1205" s="117">
        <v>320</v>
      </c>
      <c r="S1205" s="118">
        <v>344353</v>
      </c>
      <c r="T1205" s="118">
        <f t="shared" si="24"/>
        <v>344.35300000000001</v>
      </c>
    </row>
    <row r="1206" spans="1:20" x14ac:dyDescent="0.3">
      <c r="A1206">
        <v>60</v>
      </c>
      <c r="B1206" t="s">
        <v>510</v>
      </c>
      <c r="C1206">
        <v>225735</v>
      </c>
      <c r="D1206" t="s">
        <v>846</v>
      </c>
      <c r="E1206">
        <v>69</v>
      </c>
      <c r="F1206" t="s">
        <v>40</v>
      </c>
      <c r="G1206" t="s">
        <v>446</v>
      </c>
      <c r="H1206" t="s">
        <v>56</v>
      </c>
      <c r="I1206" t="s">
        <v>45</v>
      </c>
      <c r="J1206" s="89">
        <v>2016</v>
      </c>
      <c r="K1206" s="102">
        <v>500</v>
      </c>
      <c r="L1206" s="103">
        <v>500</v>
      </c>
      <c r="M1206">
        <v>2587.33</v>
      </c>
      <c r="N1206">
        <v>2587.33</v>
      </c>
      <c r="O1206" s="30">
        <v>0</v>
      </c>
      <c r="P1206" t="s">
        <v>439</v>
      </c>
      <c r="Q1206">
        <v>2019</v>
      </c>
      <c r="R1206" s="117">
        <v>850</v>
      </c>
      <c r="S1206" s="118">
        <v>2291256</v>
      </c>
      <c r="T1206" s="118">
        <f t="shared" si="24"/>
        <v>2291.2559999999999</v>
      </c>
    </row>
    <row r="1207" spans="1:20" x14ac:dyDescent="0.3">
      <c r="A1207">
        <v>63</v>
      </c>
      <c r="B1207" t="s">
        <v>512</v>
      </c>
      <c r="C1207">
        <v>567350</v>
      </c>
      <c r="D1207" t="s">
        <v>138</v>
      </c>
      <c r="E1207">
        <v>66</v>
      </c>
      <c r="F1207" t="s">
        <v>40</v>
      </c>
      <c r="G1207" t="s">
        <v>59</v>
      </c>
      <c r="H1207" t="s">
        <v>56</v>
      </c>
      <c r="I1207" t="s">
        <v>45</v>
      </c>
      <c r="J1207" s="89">
        <v>2015</v>
      </c>
      <c r="K1207" s="102">
        <v>2000</v>
      </c>
      <c r="L1207" s="103">
        <v>2000</v>
      </c>
      <c r="M1207">
        <v>20678</v>
      </c>
      <c r="N1207">
        <v>20600</v>
      </c>
      <c r="O1207" s="30">
        <v>78</v>
      </c>
      <c r="P1207" t="s">
        <v>439</v>
      </c>
      <c r="Q1207">
        <v>2019</v>
      </c>
      <c r="R1207" s="117">
        <v>25</v>
      </c>
      <c r="S1207" s="118">
        <v>21998</v>
      </c>
      <c r="T1207" s="118">
        <f t="shared" si="24"/>
        <v>21.998000000000001</v>
      </c>
    </row>
    <row r="1208" spans="1:20" x14ac:dyDescent="0.3">
      <c r="A1208">
        <v>69</v>
      </c>
      <c r="B1208" t="s">
        <v>517</v>
      </c>
      <c r="C1208">
        <v>545861</v>
      </c>
      <c r="D1208" t="s">
        <v>518</v>
      </c>
      <c r="F1208" t="s">
        <v>64</v>
      </c>
      <c r="G1208" t="s">
        <v>59</v>
      </c>
      <c r="H1208" t="s">
        <v>56</v>
      </c>
      <c r="I1208" t="s">
        <v>45</v>
      </c>
      <c r="J1208" s="89">
        <v>2016</v>
      </c>
      <c r="K1208" s="102">
        <v>4000</v>
      </c>
      <c r="L1208" s="103">
        <v>4000</v>
      </c>
      <c r="M1208">
        <v>0</v>
      </c>
      <c r="N1208">
        <v>0</v>
      </c>
      <c r="O1208" s="30">
        <v>0</v>
      </c>
      <c r="P1208" t="s">
        <v>439</v>
      </c>
      <c r="Q1208">
        <v>2019</v>
      </c>
      <c r="R1208" s="117">
        <v>5000</v>
      </c>
      <c r="S1208" s="118">
        <v>24574978</v>
      </c>
      <c r="T1208" s="118">
        <f t="shared" si="24"/>
        <v>24574.977999999999</v>
      </c>
    </row>
    <row r="1209" spans="1:20" x14ac:dyDescent="0.3">
      <c r="A1209">
        <v>75</v>
      </c>
      <c r="B1209" t="s">
        <v>283</v>
      </c>
      <c r="C1209">
        <v>165140</v>
      </c>
      <c r="D1209" t="s">
        <v>106</v>
      </c>
      <c r="E1209">
        <v>62</v>
      </c>
      <c r="F1209" t="s">
        <v>40</v>
      </c>
      <c r="G1209" t="s">
        <v>59</v>
      </c>
      <c r="H1209" t="s">
        <v>56</v>
      </c>
      <c r="I1209" t="s">
        <v>45</v>
      </c>
      <c r="J1209" s="89">
        <v>2014</v>
      </c>
      <c r="K1209" s="102">
        <v>1131</v>
      </c>
      <c r="L1209" s="103">
        <v>1131</v>
      </c>
      <c r="M1209">
        <v>8110</v>
      </c>
      <c r="N1209">
        <v>6569</v>
      </c>
      <c r="O1209" s="30">
        <v>1541</v>
      </c>
      <c r="P1209" t="s">
        <v>439</v>
      </c>
      <c r="Q1209">
        <v>2019</v>
      </c>
      <c r="R1209" s="117">
        <v>2130</v>
      </c>
      <c r="S1209" s="118">
        <v>1442282</v>
      </c>
      <c r="T1209" s="118">
        <f t="shared" si="24"/>
        <v>1442.2819999999999</v>
      </c>
    </row>
    <row r="1210" spans="1:20" x14ac:dyDescent="0.3">
      <c r="A1210">
        <v>78</v>
      </c>
      <c r="B1210" t="s">
        <v>145</v>
      </c>
      <c r="C1210">
        <v>564225</v>
      </c>
      <c r="D1210" t="s">
        <v>63</v>
      </c>
      <c r="E1210">
        <v>80</v>
      </c>
      <c r="F1210" t="s">
        <v>64</v>
      </c>
      <c r="G1210" t="s">
        <v>42</v>
      </c>
      <c r="H1210" t="s">
        <v>56</v>
      </c>
      <c r="I1210" t="s">
        <v>45</v>
      </c>
      <c r="J1210" s="89">
        <v>2013</v>
      </c>
      <c r="K1210" s="102">
        <v>4400</v>
      </c>
      <c r="L1210" s="103">
        <v>1500</v>
      </c>
      <c r="M1210">
        <v>16328</v>
      </c>
      <c r="N1210">
        <v>11983</v>
      </c>
      <c r="O1210" s="30">
        <v>4345</v>
      </c>
      <c r="P1210" t="s">
        <v>439</v>
      </c>
      <c r="Q1210">
        <v>2019</v>
      </c>
      <c r="R1210" s="117">
        <v>0</v>
      </c>
      <c r="S1210" s="118">
        <v>0</v>
      </c>
      <c r="T1210" s="118">
        <f t="shared" si="24"/>
        <v>0</v>
      </c>
    </row>
    <row r="1211" spans="1:20" x14ac:dyDescent="0.3">
      <c r="A1211">
        <v>80</v>
      </c>
      <c r="B1211" t="s">
        <v>301</v>
      </c>
      <c r="C1211">
        <v>574350</v>
      </c>
      <c r="D1211" t="s">
        <v>63</v>
      </c>
      <c r="E1211">
        <v>80</v>
      </c>
      <c r="F1211" t="s">
        <v>64</v>
      </c>
      <c r="G1211" t="s">
        <v>66</v>
      </c>
      <c r="H1211" t="s">
        <v>56</v>
      </c>
      <c r="I1211" t="s">
        <v>45</v>
      </c>
      <c r="J1211" s="89">
        <v>2017</v>
      </c>
      <c r="K1211" s="102">
        <v>8800</v>
      </c>
      <c r="L1211" s="103">
        <v>8800</v>
      </c>
      <c r="M1211">
        <v>43212</v>
      </c>
      <c r="N1211">
        <v>37103</v>
      </c>
      <c r="O1211" s="30">
        <v>6109</v>
      </c>
      <c r="P1211" t="s">
        <v>439</v>
      </c>
      <c r="Q1211">
        <v>2019</v>
      </c>
      <c r="R1211" s="117">
        <v>7300</v>
      </c>
      <c r="S1211" s="118">
        <v>10428096</v>
      </c>
      <c r="T1211" s="118">
        <f t="shared" si="24"/>
        <v>10428.096</v>
      </c>
    </row>
    <row r="1212" spans="1:20" x14ac:dyDescent="0.3">
      <c r="A1212">
        <v>83</v>
      </c>
      <c r="B1212" t="s">
        <v>302</v>
      </c>
      <c r="C1212">
        <v>584340</v>
      </c>
      <c r="D1212" t="s">
        <v>67</v>
      </c>
      <c r="E1212">
        <v>81</v>
      </c>
      <c r="F1212" t="s">
        <v>64</v>
      </c>
      <c r="G1212" t="s">
        <v>69</v>
      </c>
      <c r="H1212" t="s">
        <v>56</v>
      </c>
      <c r="I1212" t="s">
        <v>478</v>
      </c>
      <c r="J1212" s="89">
        <v>2013</v>
      </c>
      <c r="K1212" s="102">
        <v>5700</v>
      </c>
      <c r="L1212" s="103">
        <v>5700</v>
      </c>
      <c r="M1212">
        <v>40935</v>
      </c>
      <c r="N1212">
        <v>24448</v>
      </c>
      <c r="O1212" s="30">
        <v>16487</v>
      </c>
      <c r="P1212" t="s">
        <v>439</v>
      </c>
      <c r="Q1212">
        <v>2019</v>
      </c>
      <c r="R1212" s="117">
        <v>3560</v>
      </c>
      <c r="S1212" s="118">
        <v>1307172</v>
      </c>
      <c r="T1212" s="118">
        <f t="shared" si="24"/>
        <v>1307.172</v>
      </c>
    </row>
    <row r="1213" spans="1:20" x14ac:dyDescent="0.3">
      <c r="A1213">
        <v>89</v>
      </c>
      <c r="B1213" t="s">
        <v>135</v>
      </c>
      <c r="C1213">
        <v>642211</v>
      </c>
      <c r="D1213" t="s">
        <v>71</v>
      </c>
      <c r="E1213">
        <v>82</v>
      </c>
      <c r="F1213" t="s">
        <v>64</v>
      </c>
      <c r="G1213" t="s">
        <v>59</v>
      </c>
      <c r="H1213" t="s">
        <v>56</v>
      </c>
      <c r="I1213" t="s">
        <v>45</v>
      </c>
      <c r="J1213" s="89">
        <v>2018</v>
      </c>
      <c r="K1213" s="102">
        <v>4000</v>
      </c>
      <c r="L1213" s="103">
        <v>3700</v>
      </c>
      <c r="M1213">
        <v>13381</v>
      </c>
      <c r="N1213">
        <v>13253</v>
      </c>
      <c r="O1213" s="30">
        <v>128</v>
      </c>
      <c r="P1213" t="s">
        <v>439</v>
      </c>
      <c r="Q1213">
        <v>2019</v>
      </c>
      <c r="R1213" s="117">
        <v>3550</v>
      </c>
      <c r="S1213" s="118">
        <v>12114510</v>
      </c>
      <c r="T1213" s="118">
        <f t="shared" si="24"/>
        <v>12114.51</v>
      </c>
    </row>
    <row r="1214" spans="1:20" x14ac:dyDescent="0.3">
      <c r="A1214">
        <v>91</v>
      </c>
      <c r="B1214" t="s">
        <v>531</v>
      </c>
      <c r="C1214">
        <v>668380</v>
      </c>
      <c r="D1214" t="s">
        <v>71</v>
      </c>
      <c r="E1214">
        <v>82</v>
      </c>
      <c r="F1214" t="s">
        <v>64</v>
      </c>
      <c r="G1214" t="s">
        <v>73</v>
      </c>
      <c r="H1214" t="s">
        <v>56</v>
      </c>
      <c r="I1214" t="s">
        <v>45</v>
      </c>
      <c r="J1214" s="89">
        <v>2019</v>
      </c>
      <c r="K1214" s="102">
        <v>2000</v>
      </c>
      <c r="L1214" s="103">
        <v>1800</v>
      </c>
      <c r="M1214">
        <v>10413</v>
      </c>
      <c r="N1214">
        <v>8249.9789999999994</v>
      </c>
      <c r="O1214" s="30">
        <v>2163.0210000000006</v>
      </c>
      <c r="P1214" t="s">
        <v>439</v>
      </c>
      <c r="Q1214">
        <v>2019</v>
      </c>
      <c r="R1214" s="117">
        <v>3200</v>
      </c>
      <c r="S1214" s="118">
        <v>3568408</v>
      </c>
      <c r="T1214" s="118">
        <f t="shared" si="24"/>
        <v>3568.4079999999999</v>
      </c>
    </row>
    <row r="1215" spans="1:20" x14ac:dyDescent="0.3">
      <c r="A1215">
        <v>98</v>
      </c>
      <c r="B1215" t="s">
        <v>538</v>
      </c>
      <c r="C1215">
        <v>673680</v>
      </c>
      <c r="D1215" t="s">
        <v>113</v>
      </c>
      <c r="F1215" t="s">
        <v>64</v>
      </c>
      <c r="G1215" t="s">
        <v>59</v>
      </c>
      <c r="H1215" t="s">
        <v>56</v>
      </c>
      <c r="I1215" t="s">
        <v>45</v>
      </c>
      <c r="J1215" s="89">
        <v>1980</v>
      </c>
      <c r="K1215" s="102">
        <v>1200</v>
      </c>
      <c r="L1215" s="103">
        <v>1180</v>
      </c>
      <c r="M1215">
        <v>0</v>
      </c>
      <c r="N1215">
        <v>0</v>
      </c>
      <c r="O1215" s="30">
        <v>0</v>
      </c>
      <c r="P1215" t="s">
        <v>439</v>
      </c>
      <c r="Q1215">
        <v>2019</v>
      </c>
      <c r="R1215" s="117">
        <v>1200</v>
      </c>
      <c r="S1215" s="118">
        <v>3372683</v>
      </c>
      <c r="T1215" s="118">
        <f t="shared" si="24"/>
        <v>3372.683</v>
      </c>
    </row>
    <row r="1216" spans="1:20" x14ac:dyDescent="0.3">
      <c r="A1216">
        <v>112</v>
      </c>
      <c r="B1216" t="s">
        <v>545</v>
      </c>
      <c r="C1216">
        <v>628050</v>
      </c>
      <c r="D1216" t="s">
        <v>221</v>
      </c>
      <c r="E1216">
        <v>84</v>
      </c>
      <c r="F1216" t="s">
        <v>64</v>
      </c>
      <c r="G1216" t="s">
        <v>730</v>
      </c>
      <c r="H1216" t="s">
        <v>56</v>
      </c>
      <c r="I1216" t="s">
        <v>45</v>
      </c>
      <c r="J1216" s="89">
        <v>2019</v>
      </c>
      <c r="K1216" s="102">
        <v>5400</v>
      </c>
      <c r="L1216" s="103">
        <v>5400</v>
      </c>
      <c r="M1216">
        <v>29131</v>
      </c>
      <c r="N1216">
        <v>21253</v>
      </c>
      <c r="O1216" s="30">
        <v>7878</v>
      </c>
      <c r="P1216" t="s">
        <v>439</v>
      </c>
      <c r="Q1216">
        <v>2019</v>
      </c>
      <c r="R1216" s="117">
        <v>2000</v>
      </c>
      <c r="S1216" s="118">
        <v>699132</v>
      </c>
      <c r="T1216" s="118">
        <f t="shared" si="24"/>
        <v>699.13199999999995</v>
      </c>
    </row>
    <row r="1217" spans="1:20" x14ac:dyDescent="0.3">
      <c r="A1217">
        <v>152</v>
      </c>
      <c r="B1217" t="s">
        <v>567</v>
      </c>
      <c r="C1217">
        <v>865540</v>
      </c>
      <c r="D1217" t="s">
        <v>562</v>
      </c>
      <c r="E1217">
        <v>91</v>
      </c>
      <c r="F1217" t="s">
        <v>33</v>
      </c>
      <c r="G1217" t="s">
        <v>69</v>
      </c>
      <c r="H1217" t="s">
        <v>56</v>
      </c>
      <c r="I1217" t="s">
        <v>478</v>
      </c>
      <c r="J1217" s="89">
        <v>2019</v>
      </c>
      <c r="K1217" s="102">
        <v>5000</v>
      </c>
      <c r="L1217" s="103">
        <v>3000</v>
      </c>
      <c r="M1217">
        <v>18679</v>
      </c>
      <c r="N1217">
        <v>7781</v>
      </c>
      <c r="O1217" s="30">
        <v>10898</v>
      </c>
      <c r="P1217" t="s">
        <v>439</v>
      </c>
      <c r="Q1217">
        <v>2019</v>
      </c>
      <c r="R1217" s="117">
        <v>1500</v>
      </c>
      <c r="S1217" s="118">
        <v>1961498</v>
      </c>
      <c r="T1217" s="118">
        <f t="shared" si="24"/>
        <v>1961.498</v>
      </c>
    </row>
    <row r="1218" spans="1:20" x14ac:dyDescent="0.3">
      <c r="A1218">
        <v>191</v>
      </c>
      <c r="B1218" t="s">
        <v>590</v>
      </c>
      <c r="C1218">
        <v>832900</v>
      </c>
      <c r="D1218" t="s">
        <v>581</v>
      </c>
      <c r="E1218">
        <v>93</v>
      </c>
      <c r="F1218" t="s">
        <v>33</v>
      </c>
      <c r="G1218" t="s">
        <v>59</v>
      </c>
      <c r="H1218" t="s">
        <v>56</v>
      </c>
      <c r="I1218" t="s">
        <v>45</v>
      </c>
      <c r="J1218" s="89">
        <v>2017</v>
      </c>
      <c r="K1218" s="102">
        <v>2200</v>
      </c>
      <c r="L1218" s="103">
        <v>1900</v>
      </c>
      <c r="M1218">
        <v>11160.231</v>
      </c>
      <c r="N1218">
        <v>8385.93</v>
      </c>
      <c r="O1218" s="30">
        <v>2774.3009999999995</v>
      </c>
      <c r="P1218" t="s">
        <v>439</v>
      </c>
      <c r="Q1218">
        <v>2019</v>
      </c>
      <c r="R1218" s="117">
        <v>2000</v>
      </c>
      <c r="S1218" s="118">
        <v>2287787</v>
      </c>
      <c r="T1218" s="118">
        <f t="shared" si="24"/>
        <v>2287.7869999999998</v>
      </c>
    </row>
    <row r="1219" spans="1:20" x14ac:dyDescent="0.3">
      <c r="A1219">
        <v>213</v>
      </c>
      <c r="B1219" t="s">
        <v>609</v>
      </c>
      <c r="C1219">
        <v>901690</v>
      </c>
      <c r="D1219" t="s">
        <v>605</v>
      </c>
      <c r="E1219">
        <v>94</v>
      </c>
      <c r="F1219" t="s">
        <v>92</v>
      </c>
      <c r="G1219" t="s">
        <v>55</v>
      </c>
      <c r="H1219" t="s">
        <v>56</v>
      </c>
      <c r="I1219" t="s">
        <v>45</v>
      </c>
      <c r="J1219" s="89">
        <v>2018</v>
      </c>
      <c r="K1219" s="102">
        <v>4400</v>
      </c>
      <c r="L1219" s="103">
        <v>4000</v>
      </c>
      <c r="M1219">
        <v>29534.6</v>
      </c>
      <c r="N1219">
        <v>26123.200000000001</v>
      </c>
      <c r="O1219" s="30">
        <v>3411.3999999999978</v>
      </c>
      <c r="P1219" t="s">
        <v>439</v>
      </c>
      <c r="Q1219">
        <v>2019</v>
      </c>
      <c r="R1219" s="117">
        <v>0</v>
      </c>
      <c r="S1219" s="118">
        <v>0</v>
      </c>
      <c r="T1219" s="118">
        <f t="shared" si="24"/>
        <v>0</v>
      </c>
    </row>
    <row r="1220" spans="1:20" x14ac:dyDescent="0.3">
      <c r="A1220">
        <v>216</v>
      </c>
      <c r="B1220" t="s">
        <v>610</v>
      </c>
      <c r="C1220">
        <v>901330</v>
      </c>
      <c r="D1220" t="s">
        <v>605</v>
      </c>
      <c r="E1220">
        <v>94</v>
      </c>
      <c r="F1220" t="s">
        <v>92</v>
      </c>
      <c r="G1220" t="s">
        <v>79</v>
      </c>
      <c r="H1220" t="s">
        <v>56</v>
      </c>
      <c r="I1220" t="s">
        <v>45</v>
      </c>
      <c r="J1220" s="89">
        <v>2015</v>
      </c>
      <c r="K1220" s="102">
        <v>4400</v>
      </c>
      <c r="L1220" s="103">
        <v>3500</v>
      </c>
      <c r="M1220">
        <v>19545.759999999998</v>
      </c>
      <c r="N1220">
        <v>10459.200000000001</v>
      </c>
      <c r="O1220" s="30">
        <v>9086.5599999999977</v>
      </c>
      <c r="P1220" t="s">
        <v>439</v>
      </c>
      <c r="Q1220">
        <v>2019</v>
      </c>
      <c r="R1220" s="117">
        <v>0</v>
      </c>
      <c r="S1220" s="118">
        <v>0</v>
      </c>
      <c r="T1220" s="118">
        <f t="shared" si="24"/>
        <v>0</v>
      </c>
    </row>
    <row r="1221" spans="1:20" x14ac:dyDescent="0.3">
      <c r="A1221">
        <v>317</v>
      </c>
      <c r="B1221" t="s">
        <v>668</v>
      </c>
      <c r="C1221">
        <v>103360</v>
      </c>
      <c r="D1221" t="s">
        <v>669</v>
      </c>
      <c r="F1221" t="s">
        <v>40</v>
      </c>
      <c r="G1221" t="s">
        <v>55</v>
      </c>
      <c r="H1221" t="s">
        <v>56</v>
      </c>
      <c r="I1221" t="s">
        <v>45</v>
      </c>
      <c r="J1221" s="89">
        <v>2016</v>
      </c>
      <c r="K1221" s="102">
        <v>793</v>
      </c>
      <c r="L1221" s="103">
        <v>793</v>
      </c>
      <c r="M1221">
        <v>0</v>
      </c>
      <c r="N1221">
        <v>0</v>
      </c>
      <c r="O1221" s="30">
        <v>0</v>
      </c>
      <c r="P1221" t="s">
        <v>439</v>
      </c>
      <c r="Q1221">
        <v>2019</v>
      </c>
      <c r="R1221" s="117">
        <v>1000</v>
      </c>
      <c r="S1221" s="118">
        <v>2757497</v>
      </c>
      <c r="T1221" s="118">
        <f t="shared" si="24"/>
        <v>2757.4969999999998</v>
      </c>
    </row>
    <row r="1222" spans="1:20" x14ac:dyDescent="0.3">
      <c r="A1222">
        <v>321</v>
      </c>
      <c r="B1222" t="s">
        <v>673</v>
      </c>
      <c r="C1222">
        <v>115720</v>
      </c>
      <c r="D1222" t="s">
        <v>106</v>
      </c>
      <c r="E1222">
        <v>62</v>
      </c>
      <c r="F1222" t="s">
        <v>40</v>
      </c>
      <c r="G1222" t="s">
        <v>55</v>
      </c>
      <c r="H1222" t="s">
        <v>56</v>
      </c>
      <c r="I1222" t="s">
        <v>45</v>
      </c>
      <c r="J1222" s="89">
        <v>2021</v>
      </c>
      <c r="K1222" s="102">
        <v>800</v>
      </c>
      <c r="L1222" s="103">
        <v>800</v>
      </c>
      <c r="M1222">
        <v>0</v>
      </c>
      <c r="N1222">
        <v>0</v>
      </c>
      <c r="O1222" s="30">
        <v>0</v>
      </c>
      <c r="P1222" t="s">
        <v>439</v>
      </c>
      <c r="Q1222">
        <v>2019</v>
      </c>
      <c r="R1222" s="117">
        <v>1500</v>
      </c>
      <c r="S1222" s="118">
        <v>6345307</v>
      </c>
      <c r="T1222" s="118">
        <f t="shared" si="24"/>
        <v>6345.3069999999998</v>
      </c>
    </row>
    <row r="1223" spans="1:20" x14ac:dyDescent="0.3">
      <c r="A1223">
        <v>2</v>
      </c>
      <c r="B1223" t="s">
        <v>477</v>
      </c>
      <c r="C1223">
        <v>291136</v>
      </c>
      <c r="D1223" t="s">
        <v>52</v>
      </c>
      <c r="E1223">
        <v>71</v>
      </c>
      <c r="F1223" t="s">
        <v>53</v>
      </c>
      <c r="G1223" t="s">
        <v>66</v>
      </c>
      <c r="H1223" t="s">
        <v>56</v>
      </c>
      <c r="I1223" t="s">
        <v>478</v>
      </c>
      <c r="J1223" s="89">
        <v>2013</v>
      </c>
      <c r="K1223" s="102">
        <v>3500</v>
      </c>
      <c r="L1223" s="103">
        <v>3500</v>
      </c>
      <c r="M1223">
        <v>26908</v>
      </c>
      <c r="N1223">
        <v>25473</v>
      </c>
      <c r="O1223" s="30">
        <v>1435</v>
      </c>
      <c r="P1223" t="s">
        <v>439</v>
      </c>
      <c r="Q1223">
        <v>2020</v>
      </c>
      <c r="R1223" s="117">
        <v>3600</v>
      </c>
      <c r="S1223" s="118">
        <v>1761002</v>
      </c>
      <c r="T1223" s="118">
        <f t="shared" si="24"/>
        <v>1761.002</v>
      </c>
    </row>
    <row r="1224" spans="1:20" x14ac:dyDescent="0.3">
      <c r="A1224">
        <v>3</v>
      </c>
      <c r="B1224" t="s">
        <v>697</v>
      </c>
      <c r="C1224">
        <v>291394</v>
      </c>
      <c r="D1224" t="s">
        <v>52</v>
      </c>
      <c r="E1224">
        <v>71</v>
      </c>
      <c r="F1224" t="s">
        <v>53</v>
      </c>
      <c r="G1224" t="s">
        <v>66</v>
      </c>
      <c r="H1224" t="s">
        <v>56</v>
      </c>
      <c r="I1224" t="s">
        <v>478</v>
      </c>
      <c r="J1224" s="89">
        <v>2021</v>
      </c>
      <c r="K1224" s="102">
        <v>5000</v>
      </c>
      <c r="L1224" s="103">
        <v>4000</v>
      </c>
      <c r="M1224">
        <v>0</v>
      </c>
      <c r="N1224">
        <v>0</v>
      </c>
      <c r="O1224" s="30">
        <v>0</v>
      </c>
      <c r="P1224" t="s">
        <v>439</v>
      </c>
      <c r="Q1224">
        <v>2020</v>
      </c>
      <c r="R1224" s="117">
        <v>5000</v>
      </c>
      <c r="S1224" s="118">
        <v>542</v>
      </c>
      <c r="T1224" s="118">
        <f t="shared" si="24"/>
        <v>0.54200000000000004</v>
      </c>
    </row>
    <row r="1225" spans="1:20" x14ac:dyDescent="0.3">
      <c r="A1225">
        <v>4</v>
      </c>
      <c r="B1225" t="s">
        <v>479</v>
      </c>
      <c r="C1225">
        <v>297910</v>
      </c>
      <c r="D1225" t="s">
        <v>52</v>
      </c>
      <c r="E1225">
        <v>71</v>
      </c>
      <c r="F1225" t="s">
        <v>53</v>
      </c>
      <c r="G1225" t="s">
        <v>69</v>
      </c>
      <c r="H1225" t="s">
        <v>56</v>
      </c>
      <c r="I1225" t="s">
        <v>45</v>
      </c>
      <c r="J1225" s="89">
        <v>2019</v>
      </c>
      <c r="K1225" s="102">
        <v>5000</v>
      </c>
      <c r="L1225" s="103">
        <v>5000</v>
      </c>
      <c r="M1225">
        <v>10910</v>
      </c>
      <c r="N1225">
        <v>560</v>
      </c>
      <c r="O1225" s="30">
        <v>10350</v>
      </c>
      <c r="P1225" t="s">
        <v>439</v>
      </c>
      <c r="Q1225">
        <v>2020</v>
      </c>
      <c r="R1225" s="117">
        <v>2000</v>
      </c>
      <c r="S1225" s="118">
        <v>412972</v>
      </c>
      <c r="T1225" s="118">
        <f t="shared" si="24"/>
        <v>412.97199999999998</v>
      </c>
    </row>
    <row r="1226" spans="1:20" x14ac:dyDescent="0.3">
      <c r="A1226">
        <v>6</v>
      </c>
      <c r="B1226" t="s">
        <v>481</v>
      </c>
      <c r="C1226">
        <v>301384</v>
      </c>
      <c r="D1226" t="s">
        <v>52</v>
      </c>
      <c r="E1226">
        <v>71</v>
      </c>
      <c r="F1226" t="s">
        <v>53</v>
      </c>
      <c r="G1226" t="s">
        <v>69</v>
      </c>
      <c r="H1226" t="s">
        <v>56</v>
      </c>
      <c r="I1226" t="s">
        <v>478</v>
      </c>
      <c r="J1226" s="89">
        <v>2013</v>
      </c>
      <c r="K1226" s="102">
        <v>5000</v>
      </c>
      <c r="L1226" s="103">
        <v>3000</v>
      </c>
      <c r="M1226">
        <v>25800</v>
      </c>
      <c r="N1226">
        <v>15013</v>
      </c>
      <c r="O1226" s="30">
        <v>10787</v>
      </c>
      <c r="P1226" t="s">
        <v>439</v>
      </c>
      <c r="Q1226">
        <v>2020</v>
      </c>
      <c r="R1226" s="117">
        <v>2500</v>
      </c>
      <c r="S1226" s="118">
        <v>728220</v>
      </c>
      <c r="T1226" s="118">
        <f t="shared" si="24"/>
        <v>728.22</v>
      </c>
    </row>
    <row r="1227" spans="1:20" x14ac:dyDescent="0.3">
      <c r="A1227">
        <v>8</v>
      </c>
      <c r="B1227" t="s">
        <v>485</v>
      </c>
      <c r="C1227">
        <v>299722</v>
      </c>
      <c r="D1227" t="s">
        <v>52</v>
      </c>
      <c r="E1227">
        <v>71</v>
      </c>
      <c r="F1227" t="s">
        <v>53</v>
      </c>
      <c r="G1227" t="s">
        <v>59</v>
      </c>
      <c r="H1227" t="s">
        <v>56</v>
      </c>
      <c r="I1227" t="s">
        <v>45</v>
      </c>
      <c r="J1227" s="89">
        <v>2016</v>
      </c>
      <c r="K1227" s="102">
        <v>3356</v>
      </c>
      <c r="L1227" s="103">
        <v>3200</v>
      </c>
      <c r="M1227">
        <v>19392</v>
      </c>
      <c r="N1227">
        <v>16933</v>
      </c>
      <c r="O1227" s="30">
        <v>2459</v>
      </c>
      <c r="P1227" t="s">
        <v>439</v>
      </c>
      <c r="Q1227">
        <v>2020</v>
      </c>
      <c r="R1227" s="117">
        <v>2400</v>
      </c>
      <c r="S1227" s="118">
        <v>8737539</v>
      </c>
      <c r="T1227" s="118">
        <f t="shared" si="24"/>
        <v>8737.5390000000007</v>
      </c>
    </row>
    <row r="1228" spans="1:20" x14ac:dyDescent="0.3">
      <c r="A1228">
        <v>9</v>
      </c>
      <c r="B1228" t="s">
        <v>486</v>
      </c>
      <c r="C1228">
        <v>299722</v>
      </c>
      <c r="D1228" t="s">
        <v>52</v>
      </c>
      <c r="E1228">
        <v>71</v>
      </c>
      <c r="F1228" t="s">
        <v>53</v>
      </c>
      <c r="G1228" t="s">
        <v>59</v>
      </c>
      <c r="H1228" t="s">
        <v>56</v>
      </c>
      <c r="I1228" t="s">
        <v>45</v>
      </c>
      <c r="J1228" s="89">
        <v>2016</v>
      </c>
      <c r="K1228" s="102">
        <v>3356</v>
      </c>
      <c r="L1228" s="103">
        <v>3200</v>
      </c>
      <c r="M1228">
        <v>19391</v>
      </c>
      <c r="N1228">
        <v>16933</v>
      </c>
      <c r="O1228" s="30">
        <v>2458</v>
      </c>
      <c r="P1228" t="s">
        <v>439</v>
      </c>
      <c r="Q1228">
        <v>2020</v>
      </c>
      <c r="R1228" s="117">
        <v>0</v>
      </c>
      <c r="S1228" s="118">
        <v>0</v>
      </c>
      <c r="T1228" s="118">
        <f t="shared" si="24"/>
        <v>0</v>
      </c>
    </row>
    <row r="1229" spans="1:20" x14ac:dyDescent="0.3">
      <c r="A1229">
        <v>10</v>
      </c>
      <c r="B1229" t="s">
        <v>192</v>
      </c>
      <c r="C1229">
        <v>300350</v>
      </c>
      <c r="D1229" t="s">
        <v>52</v>
      </c>
      <c r="E1229">
        <v>71</v>
      </c>
      <c r="F1229" t="s">
        <v>53</v>
      </c>
      <c r="G1229" t="s">
        <v>55</v>
      </c>
      <c r="H1229" t="s">
        <v>56</v>
      </c>
      <c r="I1229" t="s">
        <v>45</v>
      </c>
      <c r="J1229" s="89">
        <v>2018</v>
      </c>
      <c r="K1229" s="102">
        <v>550</v>
      </c>
      <c r="L1229" s="103">
        <v>550</v>
      </c>
      <c r="M1229">
        <v>4307</v>
      </c>
      <c r="N1229">
        <v>3330</v>
      </c>
      <c r="O1229" s="30">
        <v>977</v>
      </c>
      <c r="P1229" t="s">
        <v>439</v>
      </c>
      <c r="Q1229">
        <v>2020</v>
      </c>
      <c r="R1229" s="117">
        <v>1000</v>
      </c>
      <c r="S1229" s="118">
        <v>672986</v>
      </c>
      <c r="T1229" s="118">
        <f t="shared" si="24"/>
        <v>672.98599999999999</v>
      </c>
    </row>
    <row r="1230" spans="1:20" x14ac:dyDescent="0.3">
      <c r="A1230">
        <v>11</v>
      </c>
      <c r="B1230" t="s">
        <v>487</v>
      </c>
      <c r="C1230">
        <v>298622</v>
      </c>
      <c r="D1230" t="s">
        <v>52</v>
      </c>
      <c r="E1230">
        <v>71</v>
      </c>
      <c r="F1230" t="s">
        <v>53</v>
      </c>
      <c r="G1230" t="s">
        <v>55</v>
      </c>
      <c r="H1230" t="s">
        <v>56</v>
      </c>
      <c r="I1230" t="s">
        <v>45</v>
      </c>
      <c r="J1230" s="89">
        <v>2019</v>
      </c>
      <c r="K1230" s="102">
        <v>2000</v>
      </c>
      <c r="L1230" s="103">
        <v>2000</v>
      </c>
      <c r="M1230">
        <v>8760</v>
      </c>
      <c r="N1230">
        <v>7726</v>
      </c>
      <c r="O1230" s="30">
        <v>1034</v>
      </c>
      <c r="P1230" t="s">
        <v>439</v>
      </c>
      <c r="Q1230">
        <v>2020</v>
      </c>
      <c r="R1230" s="117">
        <v>2400</v>
      </c>
      <c r="S1230" s="118">
        <v>622144</v>
      </c>
      <c r="T1230" s="118">
        <f t="shared" si="24"/>
        <v>622.14400000000001</v>
      </c>
    </row>
    <row r="1231" spans="1:20" x14ac:dyDescent="0.3">
      <c r="A1231">
        <v>17</v>
      </c>
      <c r="B1231" t="s">
        <v>490</v>
      </c>
      <c r="C1231">
        <v>392400</v>
      </c>
      <c r="D1231" t="s">
        <v>147</v>
      </c>
      <c r="E1231">
        <v>78</v>
      </c>
      <c r="F1231" t="s">
        <v>53</v>
      </c>
      <c r="G1231" t="s">
        <v>59</v>
      </c>
      <c r="H1231" t="s">
        <v>56</v>
      </c>
      <c r="I1231" t="s">
        <v>45</v>
      </c>
      <c r="J1231" s="89">
        <v>2019</v>
      </c>
      <c r="K1231" s="102">
        <v>4000</v>
      </c>
      <c r="L1231" s="103">
        <v>4000</v>
      </c>
      <c r="M1231">
        <v>7632</v>
      </c>
      <c r="N1231">
        <v>6362</v>
      </c>
      <c r="O1231" s="30">
        <v>1270</v>
      </c>
      <c r="P1231" t="s">
        <v>439</v>
      </c>
      <c r="Q1231">
        <v>2020</v>
      </c>
      <c r="R1231" s="117">
        <v>4200</v>
      </c>
      <c r="S1231" s="118">
        <v>2341925</v>
      </c>
      <c r="T1231" s="118">
        <f t="shared" si="24"/>
        <v>2341.9250000000002</v>
      </c>
    </row>
    <row r="1232" spans="1:20" x14ac:dyDescent="0.3">
      <c r="A1232">
        <v>18</v>
      </c>
      <c r="B1232" t="s">
        <v>491</v>
      </c>
      <c r="C1232">
        <v>387370</v>
      </c>
      <c r="D1232" t="s">
        <v>147</v>
      </c>
      <c r="E1232">
        <v>78</v>
      </c>
      <c r="F1232" t="s">
        <v>53</v>
      </c>
      <c r="G1232" t="s">
        <v>59</v>
      </c>
      <c r="H1232" t="s">
        <v>56</v>
      </c>
      <c r="I1232" t="s">
        <v>45</v>
      </c>
      <c r="J1232" s="89">
        <v>2019</v>
      </c>
      <c r="K1232" s="102">
        <v>2000</v>
      </c>
      <c r="L1232" s="103">
        <v>1700</v>
      </c>
      <c r="M1232">
        <v>4047</v>
      </c>
      <c r="N1232">
        <v>2535</v>
      </c>
      <c r="O1232" s="30">
        <v>1512</v>
      </c>
      <c r="P1232" t="s">
        <v>439</v>
      </c>
      <c r="Q1232">
        <v>2020</v>
      </c>
      <c r="R1232" s="117">
        <v>2300</v>
      </c>
      <c r="S1232" s="118">
        <v>348288</v>
      </c>
      <c r="T1232" s="118">
        <f t="shared" si="24"/>
        <v>348.28800000000001</v>
      </c>
    </row>
    <row r="1233" spans="1:20" x14ac:dyDescent="0.3">
      <c r="A1233">
        <v>19</v>
      </c>
      <c r="B1233" t="s">
        <v>295</v>
      </c>
      <c r="C1233">
        <v>398410</v>
      </c>
      <c r="D1233" t="s">
        <v>147</v>
      </c>
      <c r="E1233">
        <v>78</v>
      </c>
      <c r="F1233" t="s">
        <v>53</v>
      </c>
      <c r="G1233" t="s">
        <v>66</v>
      </c>
      <c r="H1233" t="s">
        <v>56</v>
      </c>
      <c r="I1233" t="s">
        <v>478</v>
      </c>
      <c r="J1233" s="89">
        <v>2008</v>
      </c>
      <c r="K1233" s="102">
        <v>5000</v>
      </c>
      <c r="L1233" s="103">
        <v>5000</v>
      </c>
      <c r="M1233">
        <v>36766</v>
      </c>
      <c r="N1233">
        <v>28646</v>
      </c>
      <c r="O1233" s="30">
        <v>8120</v>
      </c>
      <c r="P1233" t="s">
        <v>439</v>
      </c>
      <c r="Q1233">
        <v>2020</v>
      </c>
      <c r="R1233" s="117">
        <v>5500</v>
      </c>
      <c r="S1233" s="118">
        <v>1960319</v>
      </c>
      <c r="T1233" s="118">
        <f t="shared" si="24"/>
        <v>1960.319</v>
      </c>
    </row>
    <row r="1234" spans="1:20" x14ac:dyDescent="0.3">
      <c r="A1234">
        <v>20</v>
      </c>
      <c r="B1234" t="s">
        <v>295</v>
      </c>
      <c r="C1234">
        <v>398411</v>
      </c>
      <c r="D1234" t="s">
        <v>147</v>
      </c>
      <c r="E1234">
        <v>78</v>
      </c>
      <c r="F1234" t="s">
        <v>53</v>
      </c>
      <c r="G1234" t="s">
        <v>66</v>
      </c>
      <c r="H1234" t="s">
        <v>56</v>
      </c>
      <c r="I1234" t="s">
        <v>478</v>
      </c>
      <c r="J1234" s="89">
        <v>2008</v>
      </c>
      <c r="K1234" s="102">
        <v>5000</v>
      </c>
      <c r="L1234" s="103">
        <v>5000</v>
      </c>
      <c r="M1234">
        <v>26800</v>
      </c>
      <c r="N1234">
        <v>19691</v>
      </c>
      <c r="O1234" s="30">
        <v>7109</v>
      </c>
      <c r="P1234" t="s">
        <v>439</v>
      </c>
      <c r="Q1234">
        <v>2020</v>
      </c>
      <c r="R1234" s="117">
        <v>0</v>
      </c>
      <c r="S1234" s="118">
        <v>0</v>
      </c>
      <c r="T1234" s="118">
        <f t="shared" si="24"/>
        <v>0</v>
      </c>
    </row>
    <row r="1235" spans="1:20" x14ac:dyDescent="0.3">
      <c r="A1235">
        <v>21</v>
      </c>
      <c r="B1235" t="s">
        <v>698</v>
      </c>
      <c r="C1235">
        <v>379041</v>
      </c>
      <c r="D1235" t="s">
        <v>101</v>
      </c>
      <c r="E1235">
        <v>77</v>
      </c>
      <c r="F1235" t="s">
        <v>53</v>
      </c>
      <c r="G1235" t="s">
        <v>59</v>
      </c>
      <c r="H1235" t="s">
        <v>56</v>
      </c>
      <c r="I1235" t="s">
        <v>45</v>
      </c>
      <c r="J1235" s="89">
        <v>2020</v>
      </c>
      <c r="K1235" s="102">
        <v>1202</v>
      </c>
      <c r="L1235" s="103">
        <v>980</v>
      </c>
      <c r="M1235">
        <v>0</v>
      </c>
      <c r="N1235">
        <v>0</v>
      </c>
      <c r="O1235" s="30">
        <v>0</v>
      </c>
      <c r="P1235" t="s">
        <v>439</v>
      </c>
      <c r="Q1235">
        <v>2020</v>
      </c>
      <c r="R1235" s="117">
        <v>607</v>
      </c>
      <c r="S1235" s="118">
        <v>3124443</v>
      </c>
      <c r="T1235" s="118">
        <f t="shared" si="24"/>
        <v>3124.4430000000002</v>
      </c>
    </row>
    <row r="1236" spans="1:20" x14ac:dyDescent="0.3">
      <c r="A1236">
        <v>45</v>
      </c>
      <c r="B1236" t="s">
        <v>504</v>
      </c>
      <c r="C1236">
        <v>22250</v>
      </c>
      <c r="D1236" t="s">
        <v>39</v>
      </c>
      <c r="E1236">
        <v>60</v>
      </c>
      <c r="F1236" t="s">
        <v>40</v>
      </c>
      <c r="G1236" t="s">
        <v>42</v>
      </c>
      <c r="H1236" t="s">
        <v>56</v>
      </c>
      <c r="I1236" t="s">
        <v>45</v>
      </c>
      <c r="J1236" s="89">
        <v>2016</v>
      </c>
      <c r="K1236" s="102">
        <v>140</v>
      </c>
      <c r="L1236" s="103">
        <v>110</v>
      </c>
      <c r="M1236">
        <v>344.35</v>
      </c>
      <c r="N1236">
        <v>342</v>
      </c>
      <c r="O1236" s="30">
        <v>2.3500000000000227</v>
      </c>
      <c r="P1236" t="s">
        <v>439</v>
      </c>
      <c r="Q1236">
        <v>2020</v>
      </c>
      <c r="R1236" s="117">
        <v>200</v>
      </c>
      <c r="S1236" s="118">
        <v>380362</v>
      </c>
      <c r="T1236" s="118">
        <f t="shared" si="24"/>
        <v>380.36200000000002</v>
      </c>
    </row>
    <row r="1237" spans="1:20" x14ac:dyDescent="0.3">
      <c r="A1237">
        <v>60</v>
      </c>
      <c r="B1237" t="s">
        <v>510</v>
      </c>
      <c r="C1237">
        <v>225735</v>
      </c>
      <c r="D1237" t="s">
        <v>846</v>
      </c>
      <c r="E1237">
        <v>69</v>
      </c>
      <c r="F1237" t="s">
        <v>40</v>
      </c>
      <c r="G1237" t="s">
        <v>446</v>
      </c>
      <c r="H1237" t="s">
        <v>56</v>
      </c>
      <c r="I1237" t="s">
        <v>45</v>
      </c>
      <c r="J1237" s="89">
        <v>2016</v>
      </c>
      <c r="K1237" s="102">
        <v>500</v>
      </c>
      <c r="L1237" s="103">
        <v>500</v>
      </c>
      <c r="M1237">
        <v>2587.33</v>
      </c>
      <c r="N1237">
        <v>2587.33</v>
      </c>
      <c r="O1237" s="30">
        <v>0</v>
      </c>
      <c r="P1237" t="s">
        <v>439</v>
      </c>
      <c r="Q1237">
        <v>2020</v>
      </c>
      <c r="R1237" s="117">
        <v>850</v>
      </c>
      <c r="S1237" s="118">
        <v>1815793</v>
      </c>
      <c r="T1237" s="118">
        <f t="shared" si="24"/>
        <v>1815.7929999999999</v>
      </c>
    </row>
    <row r="1238" spans="1:20" x14ac:dyDescent="0.3">
      <c r="A1238">
        <v>62</v>
      </c>
      <c r="B1238" t="s">
        <v>718</v>
      </c>
      <c r="C1238">
        <v>18500</v>
      </c>
      <c r="D1238" t="s">
        <v>39</v>
      </c>
      <c r="E1238">
        <v>60</v>
      </c>
      <c r="F1238" t="s">
        <v>40</v>
      </c>
      <c r="G1238" t="s">
        <v>59</v>
      </c>
      <c r="H1238" t="s">
        <v>56</v>
      </c>
      <c r="I1238" t="s">
        <v>45</v>
      </c>
      <c r="J1238" s="89">
        <v>2020</v>
      </c>
      <c r="K1238" s="102">
        <v>4000</v>
      </c>
      <c r="L1238" s="103">
        <v>4000</v>
      </c>
      <c r="M1238">
        <v>0</v>
      </c>
      <c r="N1238">
        <v>0</v>
      </c>
      <c r="O1238" s="30">
        <v>0</v>
      </c>
      <c r="P1238" t="s">
        <v>439</v>
      </c>
      <c r="Q1238">
        <v>2020</v>
      </c>
      <c r="R1238" s="117">
        <v>3100</v>
      </c>
      <c r="S1238" s="118">
        <v>3670260</v>
      </c>
      <c r="T1238" s="118">
        <f t="shared" si="24"/>
        <v>3670.26</v>
      </c>
    </row>
    <row r="1239" spans="1:20" x14ac:dyDescent="0.3">
      <c r="A1239">
        <v>63</v>
      </c>
      <c r="B1239" t="s">
        <v>512</v>
      </c>
      <c r="C1239">
        <v>567350</v>
      </c>
      <c r="D1239" t="s">
        <v>138</v>
      </c>
      <c r="E1239">
        <v>66</v>
      </c>
      <c r="F1239" t="s">
        <v>40</v>
      </c>
      <c r="G1239" t="s">
        <v>59</v>
      </c>
      <c r="H1239" t="s">
        <v>56</v>
      </c>
      <c r="I1239" t="s">
        <v>45</v>
      </c>
      <c r="J1239" s="89">
        <v>2015</v>
      </c>
      <c r="K1239" s="102">
        <v>2000</v>
      </c>
      <c r="L1239" s="103">
        <v>2000</v>
      </c>
      <c r="M1239">
        <v>20678</v>
      </c>
      <c r="N1239">
        <v>20600</v>
      </c>
      <c r="O1239" s="30">
        <v>78</v>
      </c>
      <c r="P1239" t="s">
        <v>439</v>
      </c>
      <c r="Q1239">
        <v>2020</v>
      </c>
      <c r="R1239" s="117">
        <v>25</v>
      </c>
      <c r="S1239" s="118">
        <v>21876</v>
      </c>
      <c r="T1239" s="118">
        <f t="shared" si="24"/>
        <v>21.876000000000001</v>
      </c>
    </row>
    <row r="1240" spans="1:20" x14ac:dyDescent="0.3">
      <c r="A1240">
        <v>68</v>
      </c>
      <c r="B1240" t="s">
        <v>720</v>
      </c>
      <c r="C1240">
        <v>134440</v>
      </c>
      <c r="D1240" t="s">
        <v>106</v>
      </c>
      <c r="E1240">
        <v>62</v>
      </c>
      <c r="F1240" t="s">
        <v>40</v>
      </c>
      <c r="G1240" t="s">
        <v>73</v>
      </c>
      <c r="H1240" t="s">
        <v>56</v>
      </c>
      <c r="I1240" t="s">
        <v>45</v>
      </c>
      <c r="J1240" s="89">
        <v>2021</v>
      </c>
      <c r="K1240" s="102">
        <v>2679</v>
      </c>
      <c r="L1240" s="103">
        <v>2600</v>
      </c>
      <c r="M1240">
        <v>0</v>
      </c>
      <c r="N1240">
        <v>0</v>
      </c>
      <c r="O1240" s="30">
        <v>0</v>
      </c>
      <c r="P1240" t="s">
        <v>439</v>
      </c>
      <c r="Q1240">
        <v>2020</v>
      </c>
      <c r="R1240" s="117">
        <v>2200</v>
      </c>
      <c r="S1240" s="118">
        <v>6282197</v>
      </c>
      <c r="T1240" s="118">
        <f t="shared" si="24"/>
        <v>6282.1970000000001</v>
      </c>
    </row>
    <row r="1241" spans="1:20" x14ac:dyDescent="0.3">
      <c r="A1241">
        <v>69</v>
      </c>
      <c r="B1241" t="s">
        <v>517</v>
      </c>
      <c r="C1241">
        <v>545861</v>
      </c>
      <c r="D1241" t="s">
        <v>518</v>
      </c>
      <c r="F1241" t="s">
        <v>64</v>
      </c>
      <c r="G1241" t="s">
        <v>59</v>
      </c>
      <c r="H1241" t="s">
        <v>56</v>
      </c>
      <c r="I1241" t="s">
        <v>45</v>
      </c>
      <c r="J1241" s="89">
        <v>2016</v>
      </c>
      <c r="K1241" s="102">
        <v>4000</v>
      </c>
      <c r="L1241" s="103">
        <v>4000</v>
      </c>
      <c r="M1241">
        <v>0</v>
      </c>
      <c r="N1241">
        <v>0</v>
      </c>
      <c r="O1241" s="30">
        <v>0</v>
      </c>
      <c r="P1241" t="s">
        <v>439</v>
      </c>
      <c r="Q1241">
        <v>2020</v>
      </c>
      <c r="R1241" s="117">
        <v>5000</v>
      </c>
      <c r="S1241" s="118">
        <v>38445057</v>
      </c>
      <c r="T1241" s="118">
        <f t="shared" si="24"/>
        <v>38445.057000000001</v>
      </c>
    </row>
    <row r="1242" spans="1:20" x14ac:dyDescent="0.3">
      <c r="A1242">
        <v>72</v>
      </c>
      <c r="B1242" t="s">
        <v>721</v>
      </c>
      <c r="C1242">
        <v>158540</v>
      </c>
      <c r="D1242" t="s">
        <v>106</v>
      </c>
      <c r="E1242">
        <v>62</v>
      </c>
      <c r="F1242" t="s">
        <v>40</v>
      </c>
      <c r="G1242" t="s">
        <v>59</v>
      </c>
      <c r="H1242" t="s">
        <v>56</v>
      </c>
      <c r="I1242" t="s">
        <v>45</v>
      </c>
      <c r="J1242" s="89">
        <v>2020</v>
      </c>
      <c r="K1242" s="102">
        <v>4500</v>
      </c>
      <c r="L1242" s="103">
        <v>3200</v>
      </c>
      <c r="M1242">
        <v>33607</v>
      </c>
      <c r="N1242">
        <v>29887</v>
      </c>
      <c r="O1242" s="30">
        <v>3720</v>
      </c>
      <c r="P1242" t="s">
        <v>439</v>
      </c>
      <c r="Q1242">
        <v>2020</v>
      </c>
      <c r="R1242" s="117">
        <v>5600</v>
      </c>
      <c r="S1242" s="118">
        <v>3121808</v>
      </c>
      <c r="T1242" s="118">
        <f t="shared" si="24"/>
        <v>3121.808</v>
      </c>
    </row>
    <row r="1243" spans="1:20" x14ac:dyDescent="0.3">
      <c r="A1243">
        <v>75</v>
      </c>
      <c r="B1243" t="s">
        <v>283</v>
      </c>
      <c r="C1243">
        <v>165140</v>
      </c>
      <c r="D1243" t="s">
        <v>106</v>
      </c>
      <c r="E1243">
        <v>62</v>
      </c>
      <c r="F1243" t="s">
        <v>40</v>
      </c>
      <c r="G1243" t="s">
        <v>59</v>
      </c>
      <c r="H1243" t="s">
        <v>56</v>
      </c>
      <c r="I1243" t="s">
        <v>45</v>
      </c>
      <c r="J1243" s="89">
        <v>2014</v>
      </c>
      <c r="K1243" s="102">
        <v>1131</v>
      </c>
      <c r="L1243" s="103">
        <v>1131</v>
      </c>
      <c r="M1243">
        <v>8110</v>
      </c>
      <c r="N1243">
        <v>6569</v>
      </c>
      <c r="O1243" s="30">
        <v>1541</v>
      </c>
      <c r="P1243" t="s">
        <v>439</v>
      </c>
      <c r="Q1243">
        <v>2020</v>
      </c>
      <c r="R1243" s="117">
        <v>2130</v>
      </c>
      <c r="S1243" s="118">
        <v>2970080</v>
      </c>
      <c r="T1243" s="118">
        <f t="shared" si="24"/>
        <v>2970.08</v>
      </c>
    </row>
    <row r="1244" spans="1:20" x14ac:dyDescent="0.3">
      <c r="A1244">
        <v>78</v>
      </c>
      <c r="B1244" t="s">
        <v>145</v>
      </c>
      <c r="C1244">
        <v>564225</v>
      </c>
      <c r="D1244" t="s">
        <v>63</v>
      </c>
      <c r="E1244">
        <v>80</v>
      </c>
      <c r="F1244" t="s">
        <v>64</v>
      </c>
      <c r="G1244" t="s">
        <v>42</v>
      </c>
      <c r="H1244" t="s">
        <v>56</v>
      </c>
      <c r="I1244" t="s">
        <v>45</v>
      </c>
      <c r="J1244" s="89">
        <v>2013</v>
      </c>
      <c r="K1244" s="102">
        <v>4400</v>
      </c>
      <c r="L1244" s="103">
        <v>1500</v>
      </c>
      <c r="M1244">
        <v>16328</v>
      </c>
      <c r="N1244">
        <v>11983</v>
      </c>
      <c r="O1244" s="30">
        <v>4345</v>
      </c>
      <c r="P1244" t="s">
        <v>439</v>
      </c>
      <c r="Q1244">
        <v>2020</v>
      </c>
      <c r="R1244" s="117">
        <v>0</v>
      </c>
      <c r="S1244" s="118">
        <v>0</v>
      </c>
      <c r="T1244" s="118">
        <f t="shared" si="24"/>
        <v>0</v>
      </c>
    </row>
    <row r="1245" spans="1:20" x14ac:dyDescent="0.3">
      <c r="A1245">
        <v>80</v>
      </c>
      <c r="B1245" t="s">
        <v>301</v>
      </c>
      <c r="C1245">
        <v>574350</v>
      </c>
      <c r="D1245" t="s">
        <v>63</v>
      </c>
      <c r="E1245">
        <v>80</v>
      </c>
      <c r="F1245" t="s">
        <v>64</v>
      </c>
      <c r="G1245" t="s">
        <v>66</v>
      </c>
      <c r="H1245" t="s">
        <v>56</v>
      </c>
      <c r="I1245" t="s">
        <v>45</v>
      </c>
      <c r="J1245" s="89">
        <v>2017</v>
      </c>
      <c r="K1245" s="102">
        <v>8800</v>
      </c>
      <c r="L1245" s="103">
        <v>8800</v>
      </c>
      <c r="M1245">
        <v>43212</v>
      </c>
      <c r="N1245">
        <v>37103</v>
      </c>
      <c r="O1245" s="30">
        <v>6109</v>
      </c>
      <c r="P1245" t="s">
        <v>439</v>
      </c>
      <c r="Q1245">
        <v>2020</v>
      </c>
      <c r="R1245" s="117">
        <v>7300</v>
      </c>
      <c r="S1245" s="118">
        <v>2695134</v>
      </c>
      <c r="T1245" s="118">
        <f t="shared" si="24"/>
        <v>2695.134</v>
      </c>
    </row>
    <row r="1246" spans="1:20" x14ac:dyDescent="0.3">
      <c r="A1246">
        <v>83</v>
      </c>
      <c r="B1246" t="s">
        <v>302</v>
      </c>
      <c r="C1246">
        <v>584340</v>
      </c>
      <c r="D1246" t="s">
        <v>67</v>
      </c>
      <c r="E1246">
        <v>81</v>
      </c>
      <c r="F1246" t="s">
        <v>64</v>
      </c>
      <c r="G1246" t="s">
        <v>69</v>
      </c>
      <c r="H1246" t="s">
        <v>56</v>
      </c>
      <c r="I1246" t="s">
        <v>478</v>
      </c>
      <c r="J1246" s="89">
        <v>2013</v>
      </c>
      <c r="K1246" s="102">
        <v>5700</v>
      </c>
      <c r="L1246" s="103">
        <v>5700</v>
      </c>
      <c r="M1246">
        <v>40935</v>
      </c>
      <c r="N1246">
        <v>24448</v>
      </c>
      <c r="O1246" s="30">
        <v>16487</v>
      </c>
      <c r="P1246" t="s">
        <v>439</v>
      </c>
      <c r="Q1246">
        <v>2020</v>
      </c>
      <c r="R1246" s="117">
        <v>3560</v>
      </c>
      <c r="S1246" s="118">
        <v>1610126</v>
      </c>
      <c r="T1246" s="118">
        <f t="shared" si="24"/>
        <v>1610.126</v>
      </c>
    </row>
    <row r="1247" spans="1:20" x14ac:dyDescent="0.3">
      <c r="A1247">
        <v>89</v>
      </c>
      <c r="B1247" t="s">
        <v>135</v>
      </c>
      <c r="C1247">
        <v>642211</v>
      </c>
      <c r="D1247" t="s">
        <v>71</v>
      </c>
      <c r="E1247">
        <v>82</v>
      </c>
      <c r="F1247" t="s">
        <v>64</v>
      </c>
      <c r="G1247" t="s">
        <v>59</v>
      </c>
      <c r="H1247" t="s">
        <v>56</v>
      </c>
      <c r="I1247" t="s">
        <v>45</v>
      </c>
      <c r="J1247" s="89">
        <v>2018</v>
      </c>
      <c r="K1247" s="102">
        <v>4000</v>
      </c>
      <c r="L1247" s="103">
        <v>3700</v>
      </c>
      <c r="M1247">
        <v>13381</v>
      </c>
      <c r="N1247">
        <v>13253</v>
      </c>
      <c r="O1247" s="30">
        <v>128</v>
      </c>
      <c r="P1247" t="s">
        <v>439</v>
      </c>
      <c r="Q1247">
        <v>2020</v>
      </c>
      <c r="R1247" s="117">
        <v>3550</v>
      </c>
      <c r="S1247" s="118">
        <v>2673571</v>
      </c>
      <c r="T1247" s="118">
        <f t="shared" si="24"/>
        <v>2673.5709999999999</v>
      </c>
    </row>
    <row r="1248" spans="1:20" x14ac:dyDescent="0.3">
      <c r="A1248">
        <v>91</v>
      </c>
      <c r="B1248" t="s">
        <v>531</v>
      </c>
      <c r="C1248">
        <v>668380</v>
      </c>
      <c r="D1248" t="s">
        <v>71</v>
      </c>
      <c r="E1248">
        <v>82</v>
      </c>
      <c r="F1248" t="s">
        <v>64</v>
      </c>
      <c r="G1248" t="s">
        <v>73</v>
      </c>
      <c r="H1248" t="s">
        <v>56</v>
      </c>
      <c r="I1248" t="s">
        <v>45</v>
      </c>
      <c r="J1248" s="89">
        <v>2019</v>
      </c>
      <c r="K1248" s="102">
        <v>2000</v>
      </c>
      <c r="L1248" s="103">
        <v>1800</v>
      </c>
      <c r="M1248">
        <v>10413</v>
      </c>
      <c r="N1248">
        <v>8249.9789999999994</v>
      </c>
      <c r="O1248" s="30">
        <v>2163.0210000000006</v>
      </c>
      <c r="P1248" t="s">
        <v>439</v>
      </c>
      <c r="Q1248">
        <v>2020</v>
      </c>
      <c r="R1248" s="117">
        <v>3200</v>
      </c>
      <c r="S1248" s="118">
        <v>1525990</v>
      </c>
      <c r="T1248" s="118">
        <f t="shared" si="24"/>
        <v>1525.99</v>
      </c>
    </row>
    <row r="1249" spans="1:20" x14ac:dyDescent="0.3">
      <c r="A1249">
        <v>98</v>
      </c>
      <c r="B1249" t="s">
        <v>538</v>
      </c>
      <c r="C1249">
        <v>673680</v>
      </c>
      <c r="D1249" t="s">
        <v>113</v>
      </c>
      <c r="F1249" t="s">
        <v>64</v>
      </c>
      <c r="G1249" t="s">
        <v>59</v>
      </c>
      <c r="H1249" t="s">
        <v>56</v>
      </c>
      <c r="I1249" t="s">
        <v>45</v>
      </c>
      <c r="J1249" s="89">
        <v>1980</v>
      </c>
      <c r="K1249" s="102">
        <v>1200</v>
      </c>
      <c r="L1249" s="103">
        <v>1180</v>
      </c>
      <c r="M1249">
        <v>0</v>
      </c>
      <c r="N1249">
        <v>0</v>
      </c>
      <c r="O1249" s="30">
        <v>0</v>
      </c>
      <c r="P1249" t="s">
        <v>439</v>
      </c>
      <c r="Q1249">
        <v>2020</v>
      </c>
      <c r="R1249" s="117">
        <v>1200</v>
      </c>
      <c r="S1249" s="118">
        <v>3260122</v>
      </c>
      <c r="T1249" s="118">
        <f t="shared" si="24"/>
        <v>3260.1219999999998</v>
      </c>
    </row>
    <row r="1250" spans="1:20" x14ac:dyDescent="0.3">
      <c r="A1250">
        <v>112</v>
      </c>
      <c r="B1250" t="s">
        <v>545</v>
      </c>
      <c r="C1250">
        <v>628050</v>
      </c>
      <c r="D1250" t="s">
        <v>221</v>
      </c>
      <c r="E1250">
        <v>84</v>
      </c>
      <c r="F1250" t="s">
        <v>64</v>
      </c>
      <c r="G1250" t="s">
        <v>730</v>
      </c>
      <c r="H1250" t="s">
        <v>56</v>
      </c>
      <c r="I1250" t="s">
        <v>45</v>
      </c>
      <c r="J1250" s="89">
        <v>2019</v>
      </c>
      <c r="K1250" s="102">
        <v>5400</v>
      </c>
      <c r="L1250" s="103">
        <v>5400</v>
      </c>
      <c r="M1250">
        <v>29131</v>
      </c>
      <c r="N1250">
        <v>21253</v>
      </c>
      <c r="O1250" s="30">
        <v>7878</v>
      </c>
      <c r="P1250" t="s">
        <v>439</v>
      </c>
      <c r="Q1250">
        <v>2020</v>
      </c>
      <c r="R1250" s="117">
        <v>1800</v>
      </c>
      <c r="S1250" s="118">
        <v>536022</v>
      </c>
      <c r="T1250" s="118">
        <f t="shared" si="24"/>
        <v>536.02200000000005</v>
      </c>
    </row>
    <row r="1251" spans="1:20" x14ac:dyDescent="0.3">
      <c r="A1251">
        <v>151</v>
      </c>
      <c r="B1251" t="s">
        <v>750</v>
      </c>
      <c r="C1251">
        <v>865480</v>
      </c>
      <c r="D1251" t="s">
        <v>562</v>
      </c>
      <c r="E1251">
        <v>91</v>
      </c>
      <c r="F1251" t="s">
        <v>33</v>
      </c>
      <c r="G1251" t="s">
        <v>69</v>
      </c>
      <c r="H1251" t="s">
        <v>56</v>
      </c>
      <c r="I1251" t="s">
        <v>478</v>
      </c>
      <c r="J1251" s="89">
        <v>2020</v>
      </c>
      <c r="K1251" s="102">
        <v>5000</v>
      </c>
      <c r="L1251" s="103">
        <v>5000</v>
      </c>
      <c r="M1251">
        <v>36737</v>
      </c>
      <c r="N1251">
        <v>29950</v>
      </c>
      <c r="O1251" s="30">
        <v>6787</v>
      </c>
      <c r="P1251" t="s">
        <v>439</v>
      </c>
      <c r="Q1251">
        <v>2020</v>
      </c>
      <c r="R1251" s="117">
        <v>4300</v>
      </c>
      <c r="S1251" s="118">
        <v>1850387</v>
      </c>
      <c r="T1251" s="118">
        <f t="shared" si="24"/>
        <v>1850.3869999999999</v>
      </c>
    </row>
    <row r="1252" spans="1:20" x14ac:dyDescent="0.3">
      <c r="A1252">
        <v>152</v>
      </c>
      <c r="B1252" t="s">
        <v>567</v>
      </c>
      <c r="C1252">
        <v>865540</v>
      </c>
      <c r="D1252" t="s">
        <v>562</v>
      </c>
      <c r="E1252">
        <v>91</v>
      </c>
      <c r="F1252" t="s">
        <v>33</v>
      </c>
      <c r="G1252" t="s">
        <v>69</v>
      </c>
      <c r="H1252" t="s">
        <v>56</v>
      </c>
      <c r="I1252" t="s">
        <v>478</v>
      </c>
      <c r="J1252" s="89">
        <v>2019</v>
      </c>
      <c r="K1252" s="102">
        <v>5000</v>
      </c>
      <c r="L1252" s="103">
        <v>3000</v>
      </c>
      <c r="M1252">
        <v>18679</v>
      </c>
      <c r="N1252">
        <v>7781</v>
      </c>
      <c r="O1252" s="30">
        <v>10898</v>
      </c>
      <c r="P1252" t="s">
        <v>439</v>
      </c>
      <c r="Q1252">
        <v>2020</v>
      </c>
      <c r="R1252" s="117">
        <v>1500</v>
      </c>
      <c r="S1252" s="118">
        <v>3643399</v>
      </c>
      <c r="T1252" s="118">
        <f t="shared" si="24"/>
        <v>3643.3989999999999</v>
      </c>
    </row>
    <row r="1253" spans="1:20" x14ac:dyDescent="0.3">
      <c r="A1253">
        <v>158</v>
      </c>
      <c r="B1253" t="s">
        <v>751</v>
      </c>
      <c r="C1253">
        <v>865555</v>
      </c>
      <c r="D1253" t="s">
        <v>562</v>
      </c>
      <c r="E1253">
        <v>91</v>
      </c>
      <c r="F1253" t="s">
        <v>33</v>
      </c>
      <c r="G1253" t="s">
        <v>66</v>
      </c>
      <c r="H1253" t="s">
        <v>56</v>
      </c>
      <c r="I1253" t="s">
        <v>478</v>
      </c>
      <c r="J1253" s="89">
        <v>2020</v>
      </c>
      <c r="K1253" s="102">
        <v>5500</v>
      </c>
      <c r="L1253" s="103">
        <v>3600</v>
      </c>
      <c r="M1253">
        <v>33148</v>
      </c>
      <c r="N1253">
        <v>22600</v>
      </c>
      <c r="O1253" s="30">
        <v>10548</v>
      </c>
      <c r="P1253" t="s">
        <v>439</v>
      </c>
      <c r="Q1253">
        <v>2020</v>
      </c>
      <c r="R1253" s="117">
        <v>3500</v>
      </c>
      <c r="S1253" s="118">
        <v>803157</v>
      </c>
      <c r="T1253" s="118">
        <f t="shared" si="24"/>
        <v>803.15700000000004</v>
      </c>
    </row>
    <row r="1254" spans="1:20" x14ac:dyDescent="0.3">
      <c r="A1254">
        <v>161</v>
      </c>
      <c r="B1254" t="s">
        <v>83</v>
      </c>
      <c r="C1254">
        <v>865350</v>
      </c>
      <c r="D1254" t="s">
        <v>562</v>
      </c>
      <c r="E1254">
        <v>91</v>
      </c>
      <c r="F1254" t="s">
        <v>33</v>
      </c>
      <c r="G1254" t="s">
        <v>69</v>
      </c>
      <c r="H1254" t="s">
        <v>56</v>
      </c>
      <c r="I1254" t="s">
        <v>45</v>
      </c>
      <c r="J1254" s="89">
        <v>2020</v>
      </c>
      <c r="K1254" s="102">
        <v>4000</v>
      </c>
      <c r="L1254" s="103">
        <v>3800</v>
      </c>
      <c r="M1254">
        <v>20608.53</v>
      </c>
      <c r="N1254">
        <v>16440.240000000002</v>
      </c>
      <c r="O1254" s="30">
        <v>4168.2899999999972</v>
      </c>
      <c r="P1254" t="s">
        <v>439</v>
      </c>
      <c r="Q1254">
        <v>2020</v>
      </c>
      <c r="R1254" s="117">
        <v>2600</v>
      </c>
      <c r="S1254" s="118">
        <v>0</v>
      </c>
      <c r="T1254" s="118">
        <f t="shared" si="24"/>
        <v>0</v>
      </c>
    </row>
    <row r="1255" spans="1:20" x14ac:dyDescent="0.3">
      <c r="A1255">
        <v>179</v>
      </c>
      <c r="B1255" t="s">
        <v>755</v>
      </c>
      <c r="C1255">
        <v>818240</v>
      </c>
      <c r="D1255" t="s">
        <v>581</v>
      </c>
      <c r="E1255">
        <v>93</v>
      </c>
      <c r="F1255" t="s">
        <v>33</v>
      </c>
      <c r="G1255" t="s">
        <v>59</v>
      </c>
      <c r="H1255" t="s">
        <v>56</v>
      </c>
      <c r="I1255" t="s">
        <v>45</v>
      </c>
      <c r="J1255" s="89">
        <v>2020</v>
      </c>
      <c r="K1255" s="102">
        <v>3360</v>
      </c>
      <c r="L1255" s="103">
        <v>3200</v>
      </c>
      <c r="M1255">
        <v>0</v>
      </c>
      <c r="N1255">
        <v>0</v>
      </c>
      <c r="O1255" s="30">
        <v>0</v>
      </c>
      <c r="P1255" t="s">
        <v>439</v>
      </c>
      <c r="Q1255">
        <v>2020</v>
      </c>
      <c r="R1255" s="117">
        <v>50</v>
      </c>
      <c r="S1255" s="118">
        <v>41103</v>
      </c>
      <c r="T1255" s="118">
        <f t="shared" si="24"/>
        <v>41.103000000000002</v>
      </c>
    </row>
    <row r="1256" spans="1:20" x14ac:dyDescent="0.3">
      <c r="A1256">
        <v>191</v>
      </c>
      <c r="B1256" t="s">
        <v>590</v>
      </c>
      <c r="C1256">
        <v>832900</v>
      </c>
      <c r="D1256" t="s">
        <v>581</v>
      </c>
      <c r="E1256">
        <v>93</v>
      </c>
      <c r="F1256" t="s">
        <v>33</v>
      </c>
      <c r="G1256" t="s">
        <v>59</v>
      </c>
      <c r="H1256" t="s">
        <v>56</v>
      </c>
      <c r="I1256" t="s">
        <v>45</v>
      </c>
      <c r="J1256" s="89">
        <v>2017</v>
      </c>
      <c r="K1256" s="102">
        <v>2200</v>
      </c>
      <c r="L1256" s="103">
        <v>1900</v>
      </c>
      <c r="M1256">
        <v>11160.231</v>
      </c>
      <c r="N1256">
        <v>8385.93</v>
      </c>
      <c r="O1256" s="30">
        <v>2774.3009999999995</v>
      </c>
      <c r="P1256" t="s">
        <v>439</v>
      </c>
      <c r="Q1256">
        <v>2020</v>
      </c>
      <c r="R1256" s="117">
        <v>2000</v>
      </c>
      <c r="S1256" s="118">
        <v>1953516</v>
      </c>
      <c r="T1256" s="118">
        <f t="shared" si="24"/>
        <v>1953.5160000000001</v>
      </c>
    </row>
    <row r="1257" spans="1:20" x14ac:dyDescent="0.3">
      <c r="A1257">
        <v>213</v>
      </c>
      <c r="B1257" t="s">
        <v>609</v>
      </c>
      <c r="C1257">
        <v>901690</v>
      </c>
      <c r="D1257" t="s">
        <v>605</v>
      </c>
      <c r="E1257">
        <v>94</v>
      </c>
      <c r="F1257" t="s">
        <v>92</v>
      </c>
      <c r="G1257" t="s">
        <v>55</v>
      </c>
      <c r="H1257" t="s">
        <v>56</v>
      </c>
      <c r="I1257" t="s">
        <v>45</v>
      </c>
      <c r="J1257" s="89">
        <v>2018</v>
      </c>
      <c r="K1257" s="102">
        <v>4400</v>
      </c>
      <c r="L1257" s="103">
        <v>4000</v>
      </c>
      <c r="M1257">
        <v>29534.6</v>
      </c>
      <c r="N1257">
        <v>26123.200000000001</v>
      </c>
      <c r="O1257" s="30">
        <v>3411.3999999999978</v>
      </c>
      <c r="P1257" t="s">
        <v>439</v>
      </c>
      <c r="Q1257">
        <v>2020</v>
      </c>
      <c r="R1257" s="117">
        <v>0</v>
      </c>
      <c r="S1257" s="118">
        <v>0</v>
      </c>
      <c r="T1257" s="118">
        <f t="shared" si="24"/>
        <v>0</v>
      </c>
    </row>
    <row r="1258" spans="1:20" x14ac:dyDescent="0.3">
      <c r="A1258">
        <v>216</v>
      </c>
      <c r="B1258" t="s">
        <v>610</v>
      </c>
      <c r="C1258">
        <v>901330</v>
      </c>
      <c r="D1258" t="s">
        <v>605</v>
      </c>
      <c r="E1258">
        <v>94</v>
      </c>
      <c r="F1258" t="s">
        <v>92</v>
      </c>
      <c r="G1258" t="s">
        <v>79</v>
      </c>
      <c r="H1258" t="s">
        <v>56</v>
      </c>
      <c r="I1258" t="s">
        <v>45</v>
      </c>
      <c r="J1258" s="89">
        <v>2015</v>
      </c>
      <c r="K1258" s="102">
        <v>4400</v>
      </c>
      <c r="L1258" s="103">
        <v>3500</v>
      </c>
      <c r="M1258">
        <v>19545.759999999998</v>
      </c>
      <c r="N1258">
        <v>10459.200000000001</v>
      </c>
      <c r="O1258" s="30">
        <v>9086.5599999999977</v>
      </c>
      <c r="P1258" t="s">
        <v>439</v>
      </c>
      <c r="Q1258">
        <v>2020</v>
      </c>
      <c r="R1258" s="117">
        <v>0</v>
      </c>
      <c r="S1258" s="118">
        <v>0</v>
      </c>
      <c r="T1258" s="118">
        <f t="shared" si="24"/>
        <v>0</v>
      </c>
    </row>
    <row r="1259" spans="1:20" x14ac:dyDescent="0.3">
      <c r="A1259">
        <v>317</v>
      </c>
      <c r="B1259" t="s">
        <v>668</v>
      </c>
      <c r="C1259">
        <v>103360</v>
      </c>
      <c r="D1259" t="s">
        <v>669</v>
      </c>
      <c r="F1259" t="s">
        <v>40</v>
      </c>
      <c r="G1259" t="s">
        <v>55</v>
      </c>
      <c r="H1259" t="s">
        <v>56</v>
      </c>
      <c r="I1259" t="s">
        <v>45</v>
      </c>
      <c r="J1259" s="89">
        <v>2016</v>
      </c>
      <c r="K1259" s="102">
        <v>793</v>
      </c>
      <c r="L1259" s="103">
        <v>793</v>
      </c>
      <c r="M1259">
        <v>0</v>
      </c>
      <c r="N1259">
        <v>0</v>
      </c>
      <c r="O1259" s="30">
        <v>0</v>
      </c>
      <c r="P1259" t="s">
        <v>439</v>
      </c>
      <c r="Q1259">
        <v>2020</v>
      </c>
      <c r="R1259" s="117">
        <v>1000</v>
      </c>
      <c r="S1259" s="118">
        <v>2758177</v>
      </c>
      <c r="T1259" s="118">
        <f t="shared" si="24"/>
        <v>2758.1770000000001</v>
      </c>
    </row>
    <row r="1260" spans="1:20" x14ac:dyDescent="0.3">
      <c r="A1260">
        <v>321</v>
      </c>
      <c r="B1260" t="s">
        <v>673</v>
      </c>
      <c r="C1260">
        <v>115720</v>
      </c>
      <c r="D1260" t="s">
        <v>106</v>
      </c>
      <c r="E1260">
        <v>62</v>
      </c>
      <c r="F1260" t="s">
        <v>40</v>
      </c>
      <c r="G1260" t="s">
        <v>55</v>
      </c>
      <c r="H1260" t="s">
        <v>56</v>
      </c>
      <c r="I1260" t="s">
        <v>45</v>
      </c>
      <c r="J1260" s="89">
        <v>2021</v>
      </c>
      <c r="K1260" s="102">
        <v>800</v>
      </c>
      <c r="L1260" s="103">
        <v>800</v>
      </c>
      <c r="M1260">
        <v>0</v>
      </c>
      <c r="N1260">
        <v>0</v>
      </c>
      <c r="O1260" s="30">
        <v>0</v>
      </c>
      <c r="P1260" t="s">
        <v>439</v>
      </c>
      <c r="Q1260">
        <v>2020</v>
      </c>
      <c r="R1260" s="117">
        <v>1500</v>
      </c>
      <c r="S1260" s="118">
        <v>5772884</v>
      </c>
      <c r="T1260" s="118">
        <f t="shared" si="24"/>
        <v>5772.884</v>
      </c>
    </row>
    <row r="1261" spans="1:20" x14ac:dyDescent="0.3">
      <c r="A1261">
        <v>2</v>
      </c>
      <c r="B1261" t="s">
        <v>477</v>
      </c>
      <c r="C1261">
        <v>291136</v>
      </c>
      <c r="D1261" t="s">
        <v>52</v>
      </c>
      <c r="E1261">
        <v>71</v>
      </c>
      <c r="F1261" t="s">
        <v>53</v>
      </c>
      <c r="G1261" t="s">
        <v>66</v>
      </c>
      <c r="H1261" t="s">
        <v>56</v>
      </c>
      <c r="I1261" t="s">
        <v>478</v>
      </c>
      <c r="J1261" s="89">
        <v>2013</v>
      </c>
      <c r="K1261" s="102">
        <v>3500</v>
      </c>
      <c r="L1261" s="103">
        <v>3500</v>
      </c>
      <c r="M1261">
        <v>26908</v>
      </c>
      <c r="N1261">
        <v>25473</v>
      </c>
      <c r="O1261" s="30">
        <v>1435</v>
      </c>
      <c r="P1261" t="s">
        <v>439</v>
      </c>
      <c r="Q1261">
        <v>2021</v>
      </c>
      <c r="R1261" s="117">
        <v>3600</v>
      </c>
      <c r="S1261" s="118">
        <v>1761002</v>
      </c>
      <c r="T1261" s="118">
        <f t="shared" si="24"/>
        <v>1761.002</v>
      </c>
    </row>
    <row r="1262" spans="1:20" x14ac:dyDescent="0.3">
      <c r="A1262">
        <v>3</v>
      </c>
      <c r="B1262" t="s">
        <v>697</v>
      </c>
      <c r="C1262">
        <v>291394</v>
      </c>
      <c r="D1262" t="s">
        <v>52</v>
      </c>
      <c r="E1262">
        <v>71</v>
      </c>
      <c r="F1262" t="s">
        <v>53</v>
      </c>
      <c r="G1262" t="s">
        <v>66</v>
      </c>
      <c r="H1262" t="s">
        <v>56</v>
      </c>
      <c r="I1262" t="s">
        <v>478</v>
      </c>
      <c r="J1262" s="89">
        <v>2021</v>
      </c>
      <c r="K1262" s="102">
        <v>5000</v>
      </c>
      <c r="L1262" s="103">
        <v>4000</v>
      </c>
      <c r="M1262">
        <v>0</v>
      </c>
      <c r="N1262">
        <v>0</v>
      </c>
      <c r="O1262" s="30">
        <v>0</v>
      </c>
      <c r="P1262" t="s">
        <v>439</v>
      </c>
      <c r="Q1262">
        <v>2021</v>
      </c>
      <c r="R1262" s="117">
        <v>5000</v>
      </c>
      <c r="S1262" s="118">
        <v>542</v>
      </c>
      <c r="T1262" s="118">
        <f t="shared" si="24"/>
        <v>0.54200000000000004</v>
      </c>
    </row>
    <row r="1263" spans="1:20" x14ac:dyDescent="0.3">
      <c r="A1263">
        <v>4</v>
      </c>
      <c r="B1263" t="s">
        <v>479</v>
      </c>
      <c r="C1263">
        <v>297910</v>
      </c>
      <c r="D1263" t="s">
        <v>52</v>
      </c>
      <c r="E1263">
        <v>71</v>
      </c>
      <c r="F1263" t="s">
        <v>53</v>
      </c>
      <c r="G1263" t="s">
        <v>69</v>
      </c>
      <c r="H1263" t="s">
        <v>56</v>
      </c>
      <c r="I1263" t="s">
        <v>45</v>
      </c>
      <c r="J1263" s="89">
        <v>2019</v>
      </c>
      <c r="K1263" s="102">
        <v>5000</v>
      </c>
      <c r="L1263" s="103">
        <v>5000</v>
      </c>
      <c r="M1263">
        <v>10910</v>
      </c>
      <c r="N1263">
        <v>560</v>
      </c>
      <c r="O1263" s="30">
        <v>10350</v>
      </c>
      <c r="P1263" t="s">
        <v>439</v>
      </c>
      <c r="Q1263">
        <v>2021</v>
      </c>
      <c r="R1263" s="117">
        <v>2000</v>
      </c>
      <c r="S1263" s="118">
        <v>412972</v>
      </c>
      <c r="T1263" s="118">
        <f t="shared" si="24"/>
        <v>412.97199999999998</v>
      </c>
    </row>
    <row r="1264" spans="1:20" x14ac:dyDescent="0.3">
      <c r="A1264">
        <v>6</v>
      </c>
      <c r="B1264" t="s">
        <v>481</v>
      </c>
      <c r="C1264">
        <v>301384</v>
      </c>
      <c r="D1264" t="s">
        <v>52</v>
      </c>
      <c r="E1264">
        <v>71</v>
      </c>
      <c r="F1264" t="s">
        <v>53</v>
      </c>
      <c r="G1264" t="s">
        <v>69</v>
      </c>
      <c r="H1264" t="s">
        <v>56</v>
      </c>
      <c r="I1264" t="s">
        <v>478</v>
      </c>
      <c r="J1264" s="89">
        <v>2013</v>
      </c>
      <c r="K1264" s="102">
        <v>5000</v>
      </c>
      <c r="L1264" s="103">
        <v>3000</v>
      </c>
      <c r="M1264">
        <v>25800</v>
      </c>
      <c r="N1264">
        <v>15013</v>
      </c>
      <c r="O1264" s="30">
        <v>10787</v>
      </c>
      <c r="P1264" t="s">
        <v>439</v>
      </c>
      <c r="Q1264">
        <v>2021</v>
      </c>
      <c r="R1264" s="117">
        <v>2500</v>
      </c>
      <c r="S1264" s="118">
        <v>728220</v>
      </c>
      <c r="T1264" s="118">
        <f t="shared" si="24"/>
        <v>728.22</v>
      </c>
    </row>
    <row r="1265" spans="1:20" x14ac:dyDescent="0.3">
      <c r="A1265">
        <v>8</v>
      </c>
      <c r="B1265" t="s">
        <v>485</v>
      </c>
      <c r="C1265">
        <v>299722</v>
      </c>
      <c r="D1265" t="s">
        <v>52</v>
      </c>
      <c r="E1265">
        <v>71</v>
      </c>
      <c r="F1265" t="s">
        <v>53</v>
      </c>
      <c r="G1265" t="s">
        <v>59</v>
      </c>
      <c r="H1265" t="s">
        <v>56</v>
      </c>
      <c r="I1265" t="s">
        <v>45</v>
      </c>
      <c r="J1265" s="89">
        <v>2016</v>
      </c>
      <c r="K1265" s="102">
        <v>3356</v>
      </c>
      <c r="L1265" s="103">
        <v>3200</v>
      </c>
      <c r="M1265">
        <v>19392</v>
      </c>
      <c r="N1265">
        <v>16933</v>
      </c>
      <c r="O1265" s="30">
        <v>2459</v>
      </c>
      <c r="P1265" t="s">
        <v>439</v>
      </c>
      <c r="Q1265">
        <v>2021</v>
      </c>
      <c r="R1265" s="117">
        <v>2400</v>
      </c>
      <c r="S1265" s="118">
        <v>8737539</v>
      </c>
      <c r="T1265" s="118">
        <f t="shared" si="24"/>
        <v>8737.5390000000007</v>
      </c>
    </row>
    <row r="1266" spans="1:20" x14ac:dyDescent="0.3">
      <c r="A1266">
        <v>9</v>
      </c>
      <c r="B1266" t="s">
        <v>486</v>
      </c>
      <c r="C1266">
        <v>299722</v>
      </c>
      <c r="D1266" t="s">
        <v>52</v>
      </c>
      <c r="E1266">
        <v>71</v>
      </c>
      <c r="F1266" t="s">
        <v>53</v>
      </c>
      <c r="G1266" t="s">
        <v>59</v>
      </c>
      <c r="H1266" t="s">
        <v>56</v>
      </c>
      <c r="I1266" t="s">
        <v>45</v>
      </c>
      <c r="J1266" s="89">
        <v>2016</v>
      </c>
      <c r="K1266" s="102">
        <v>3356</v>
      </c>
      <c r="L1266" s="103">
        <v>3200</v>
      </c>
      <c r="M1266">
        <v>19391</v>
      </c>
      <c r="N1266">
        <v>16933</v>
      </c>
      <c r="O1266" s="30">
        <v>2458</v>
      </c>
      <c r="P1266" t="s">
        <v>439</v>
      </c>
      <c r="Q1266">
        <v>2021</v>
      </c>
      <c r="R1266" s="117">
        <v>0</v>
      </c>
      <c r="S1266" s="118">
        <v>0</v>
      </c>
      <c r="T1266" s="118">
        <f t="shared" ref="T1266:T1329" si="25">+S1266/1000</f>
        <v>0</v>
      </c>
    </row>
    <row r="1267" spans="1:20" x14ac:dyDescent="0.3">
      <c r="A1267">
        <v>10</v>
      </c>
      <c r="B1267" t="s">
        <v>192</v>
      </c>
      <c r="C1267">
        <v>300350</v>
      </c>
      <c r="D1267" t="s">
        <v>52</v>
      </c>
      <c r="E1267">
        <v>71</v>
      </c>
      <c r="F1267" t="s">
        <v>53</v>
      </c>
      <c r="G1267" t="s">
        <v>55</v>
      </c>
      <c r="H1267" t="s">
        <v>56</v>
      </c>
      <c r="I1267" t="s">
        <v>45</v>
      </c>
      <c r="J1267" s="89">
        <v>2018</v>
      </c>
      <c r="K1267" s="102">
        <v>550</v>
      </c>
      <c r="L1267" s="103">
        <v>550</v>
      </c>
      <c r="M1267">
        <v>4307</v>
      </c>
      <c r="N1267">
        <v>3330</v>
      </c>
      <c r="O1267" s="30">
        <v>977</v>
      </c>
      <c r="P1267" t="s">
        <v>439</v>
      </c>
      <c r="Q1267">
        <v>2021</v>
      </c>
      <c r="R1267" s="117">
        <v>1000</v>
      </c>
      <c r="S1267" s="118">
        <v>672986</v>
      </c>
      <c r="T1267" s="118">
        <f t="shared" si="25"/>
        <v>672.98599999999999</v>
      </c>
    </row>
    <row r="1268" spans="1:20" x14ac:dyDescent="0.3">
      <c r="A1268">
        <v>11</v>
      </c>
      <c r="B1268" t="s">
        <v>487</v>
      </c>
      <c r="C1268">
        <v>298622</v>
      </c>
      <c r="D1268" t="s">
        <v>52</v>
      </c>
      <c r="E1268">
        <v>71</v>
      </c>
      <c r="F1268" t="s">
        <v>53</v>
      </c>
      <c r="G1268" t="s">
        <v>55</v>
      </c>
      <c r="H1268" t="s">
        <v>56</v>
      </c>
      <c r="I1268" t="s">
        <v>45</v>
      </c>
      <c r="J1268" s="89">
        <v>2019</v>
      </c>
      <c r="K1268" s="102">
        <v>2000</v>
      </c>
      <c r="L1268" s="103">
        <v>2000</v>
      </c>
      <c r="M1268">
        <v>8760</v>
      </c>
      <c r="N1268">
        <v>7726</v>
      </c>
      <c r="O1268" s="30">
        <v>1034</v>
      </c>
      <c r="P1268" t="s">
        <v>439</v>
      </c>
      <c r="Q1268">
        <v>2021</v>
      </c>
      <c r="R1268" s="117">
        <v>2400</v>
      </c>
      <c r="S1268" s="118">
        <v>622144</v>
      </c>
      <c r="T1268" s="118">
        <f t="shared" si="25"/>
        <v>622.14400000000001</v>
      </c>
    </row>
    <row r="1269" spans="1:20" x14ac:dyDescent="0.3">
      <c r="A1269">
        <v>17</v>
      </c>
      <c r="B1269" t="s">
        <v>490</v>
      </c>
      <c r="C1269">
        <v>392400</v>
      </c>
      <c r="D1269" t="s">
        <v>147</v>
      </c>
      <c r="E1269">
        <v>78</v>
      </c>
      <c r="F1269" t="s">
        <v>53</v>
      </c>
      <c r="G1269" t="s">
        <v>59</v>
      </c>
      <c r="H1269" t="s">
        <v>56</v>
      </c>
      <c r="I1269" t="s">
        <v>45</v>
      </c>
      <c r="J1269" s="89">
        <v>2019</v>
      </c>
      <c r="K1269" s="102">
        <v>4000</v>
      </c>
      <c r="L1269" s="103">
        <v>4000</v>
      </c>
      <c r="M1269">
        <v>7632</v>
      </c>
      <c r="N1269">
        <v>6362</v>
      </c>
      <c r="O1269" s="30">
        <v>1270</v>
      </c>
      <c r="P1269" t="s">
        <v>439</v>
      </c>
      <c r="Q1269">
        <v>2021</v>
      </c>
      <c r="R1269" s="117">
        <v>4200</v>
      </c>
      <c r="S1269" s="118">
        <v>2341925</v>
      </c>
      <c r="T1269" s="118">
        <f t="shared" si="25"/>
        <v>2341.9250000000002</v>
      </c>
    </row>
    <row r="1270" spans="1:20" x14ac:dyDescent="0.3">
      <c r="A1270">
        <v>18</v>
      </c>
      <c r="B1270" t="s">
        <v>491</v>
      </c>
      <c r="C1270">
        <v>387370</v>
      </c>
      <c r="D1270" t="s">
        <v>147</v>
      </c>
      <c r="E1270">
        <v>78</v>
      </c>
      <c r="F1270" t="s">
        <v>53</v>
      </c>
      <c r="G1270" t="s">
        <v>59</v>
      </c>
      <c r="H1270" t="s">
        <v>56</v>
      </c>
      <c r="I1270" t="s">
        <v>45</v>
      </c>
      <c r="J1270" s="89">
        <v>2019</v>
      </c>
      <c r="K1270" s="102">
        <v>2000</v>
      </c>
      <c r="L1270" s="103">
        <v>1700</v>
      </c>
      <c r="M1270">
        <v>4047</v>
      </c>
      <c r="N1270">
        <v>2535</v>
      </c>
      <c r="O1270" s="30">
        <v>1512</v>
      </c>
      <c r="P1270" t="s">
        <v>439</v>
      </c>
      <c r="Q1270">
        <v>2021</v>
      </c>
      <c r="R1270" s="117">
        <v>2300</v>
      </c>
      <c r="S1270" s="118">
        <v>348288</v>
      </c>
      <c r="T1270" s="118">
        <f t="shared" si="25"/>
        <v>348.28800000000001</v>
      </c>
    </row>
    <row r="1271" spans="1:20" x14ac:dyDescent="0.3">
      <c r="A1271">
        <v>19</v>
      </c>
      <c r="B1271" t="s">
        <v>295</v>
      </c>
      <c r="C1271">
        <v>398410</v>
      </c>
      <c r="D1271" t="s">
        <v>147</v>
      </c>
      <c r="E1271">
        <v>78</v>
      </c>
      <c r="F1271" t="s">
        <v>53</v>
      </c>
      <c r="G1271" t="s">
        <v>66</v>
      </c>
      <c r="H1271" t="s">
        <v>56</v>
      </c>
      <c r="I1271" t="s">
        <v>478</v>
      </c>
      <c r="J1271" s="89">
        <v>2008</v>
      </c>
      <c r="K1271" s="102">
        <v>5000</v>
      </c>
      <c r="L1271" s="103">
        <v>5000</v>
      </c>
      <c r="M1271">
        <v>36766</v>
      </c>
      <c r="N1271">
        <v>28646</v>
      </c>
      <c r="O1271" s="30">
        <v>8120</v>
      </c>
      <c r="P1271" t="s">
        <v>439</v>
      </c>
      <c r="Q1271">
        <v>2021</v>
      </c>
      <c r="R1271" s="117">
        <v>5500</v>
      </c>
      <c r="S1271" s="118">
        <v>1960319</v>
      </c>
      <c r="T1271" s="118">
        <f t="shared" si="25"/>
        <v>1960.319</v>
      </c>
    </row>
    <row r="1272" spans="1:20" x14ac:dyDescent="0.3">
      <c r="A1272">
        <v>20</v>
      </c>
      <c r="B1272" t="s">
        <v>295</v>
      </c>
      <c r="C1272">
        <v>398411</v>
      </c>
      <c r="D1272" t="s">
        <v>147</v>
      </c>
      <c r="E1272">
        <v>78</v>
      </c>
      <c r="F1272" t="s">
        <v>53</v>
      </c>
      <c r="G1272" t="s">
        <v>66</v>
      </c>
      <c r="H1272" t="s">
        <v>56</v>
      </c>
      <c r="I1272" t="s">
        <v>478</v>
      </c>
      <c r="J1272" s="89">
        <v>2008</v>
      </c>
      <c r="K1272" s="102">
        <v>5000</v>
      </c>
      <c r="L1272" s="103">
        <v>5000</v>
      </c>
      <c r="M1272">
        <v>26800</v>
      </c>
      <c r="N1272">
        <v>19691</v>
      </c>
      <c r="O1272" s="30">
        <v>7109</v>
      </c>
      <c r="P1272" t="s">
        <v>439</v>
      </c>
      <c r="Q1272">
        <v>2021</v>
      </c>
      <c r="R1272" s="117">
        <v>0</v>
      </c>
      <c r="S1272" s="118">
        <v>0</v>
      </c>
      <c r="T1272" s="118">
        <f t="shared" si="25"/>
        <v>0</v>
      </c>
    </row>
    <row r="1273" spans="1:20" x14ac:dyDescent="0.3">
      <c r="A1273">
        <v>21</v>
      </c>
      <c r="B1273" t="s">
        <v>698</v>
      </c>
      <c r="C1273">
        <v>379041</v>
      </c>
      <c r="D1273" t="s">
        <v>101</v>
      </c>
      <c r="E1273">
        <v>77</v>
      </c>
      <c r="F1273" t="s">
        <v>53</v>
      </c>
      <c r="G1273" t="s">
        <v>59</v>
      </c>
      <c r="H1273" t="s">
        <v>56</v>
      </c>
      <c r="I1273" t="s">
        <v>45</v>
      </c>
      <c r="J1273" s="89">
        <v>2020</v>
      </c>
      <c r="K1273" s="102">
        <v>1202</v>
      </c>
      <c r="L1273" s="103">
        <v>980</v>
      </c>
      <c r="M1273">
        <v>0</v>
      </c>
      <c r="N1273">
        <v>0</v>
      </c>
      <c r="O1273" s="30">
        <v>0</v>
      </c>
      <c r="P1273" t="s">
        <v>439</v>
      </c>
      <c r="Q1273">
        <v>2021</v>
      </c>
      <c r="R1273" s="117">
        <v>607</v>
      </c>
      <c r="S1273" s="118">
        <v>3124443</v>
      </c>
      <c r="T1273" s="118">
        <f t="shared" si="25"/>
        <v>3124.4430000000002</v>
      </c>
    </row>
    <row r="1274" spans="1:20" x14ac:dyDescent="0.3">
      <c r="A1274">
        <v>45</v>
      </c>
      <c r="B1274" t="s">
        <v>504</v>
      </c>
      <c r="C1274">
        <v>22250</v>
      </c>
      <c r="D1274" t="s">
        <v>39</v>
      </c>
      <c r="E1274">
        <v>60</v>
      </c>
      <c r="F1274" t="s">
        <v>40</v>
      </c>
      <c r="G1274" t="s">
        <v>42</v>
      </c>
      <c r="H1274" t="s">
        <v>56</v>
      </c>
      <c r="I1274" t="s">
        <v>45</v>
      </c>
      <c r="J1274" s="89">
        <v>2016</v>
      </c>
      <c r="K1274" s="102">
        <v>140</v>
      </c>
      <c r="L1274" s="103">
        <v>110</v>
      </c>
      <c r="M1274">
        <v>344.35</v>
      </c>
      <c r="N1274">
        <v>342</v>
      </c>
      <c r="O1274" s="30">
        <v>2.3500000000000227</v>
      </c>
      <c r="P1274" t="s">
        <v>439</v>
      </c>
      <c r="Q1274">
        <v>2021</v>
      </c>
      <c r="R1274" s="117">
        <v>200</v>
      </c>
      <c r="S1274" s="118">
        <v>380362</v>
      </c>
      <c r="T1274" s="118">
        <f t="shared" si="25"/>
        <v>380.36200000000002</v>
      </c>
    </row>
    <row r="1275" spans="1:20" x14ac:dyDescent="0.3">
      <c r="A1275">
        <v>60</v>
      </c>
      <c r="B1275" t="s">
        <v>510</v>
      </c>
      <c r="C1275">
        <v>225735</v>
      </c>
      <c r="D1275" t="s">
        <v>846</v>
      </c>
      <c r="E1275">
        <v>69</v>
      </c>
      <c r="F1275" t="s">
        <v>40</v>
      </c>
      <c r="G1275" t="s">
        <v>446</v>
      </c>
      <c r="H1275" t="s">
        <v>56</v>
      </c>
      <c r="I1275" t="s">
        <v>45</v>
      </c>
      <c r="J1275" s="89">
        <v>2016</v>
      </c>
      <c r="K1275" s="102">
        <v>500</v>
      </c>
      <c r="L1275" s="103">
        <v>500</v>
      </c>
      <c r="M1275">
        <v>2587.33</v>
      </c>
      <c r="N1275">
        <v>2587.33</v>
      </c>
      <c r="O1275" s="30">
        <v>0</v>
      </c>
      <c r="P1275" t="s">
        <v>439</v>
      </c>
      <c r="Q1275">
        <v>2021</v>
      </c>
      <c r="R1275" s="117">
        <v>850</v>
      </c>
      <c r="S1275" s="118">
        <v>1815793</v>
      </c>
      <c r="T1275" s="118">
        <f t="shared" si="25"/>
        <v>1815.7929999999999</v>
      </c>
    </row>
    <row r="1276" spans="1:20" x14ac:dyDescent="0.3">
      <c r="A1276">
        <v>62</v>
      </c>
      <c r="B1276" t="s">
        <v>718</v>
      </c>
      <c r="C1276">
        <v>18500</v>
      </c>
      <c r="D1276" t="s">
        <v>39</v>
      </c>
      <c r="E1276">
        <v>60</v>
      </c>
      <c r="F1276" t="s">
        <v>40</v>
      </c>
      <c r="G1276" t="s">
        <v>59</v>
      </c>
      <c r="H1276" t="s">
        <v>56</v>
      </c>
      <c r="I1276" t="s">
        <v>45</v>
      </c>
      <c r="J1276" s="89">
        <v>2020</v>
      </c>
      <c r="K1276" s="102">
        <v>4000</v>
      </c>
      <c r="L1276" s="103">
        <v>4000</v>
      </c>
      <c r="M1276">
        <v>0</v>
      </c>
      <c r="N1276">
        <v>0</v>
      </c>
      <c r="O1276" s="30">
        <v>0</v>
      </c>
      <c r="P1276" t="s">
        <v>439</v>
      </c>
      <c r="Q1276">
        <v>2021</v>
      </c>
      <c r="R1276" s="117">
        <v>3100</v>
      </c>
      <c r="S1276" s="118">
        <v>3670260</v>
      </c>
      <c r="T1276" s="118">
        <f t="shared" si="25"/>
        <v>3670.26</v>
      </c>
    </row>
    <row r="1277" spans="1:20" x14ac:dyDescent="0.3">
      <c r="A1277">
        <v>63</v>
      </c>
      <c r="B1277" t="s">
        <v>512</v>
      </c>
      <c r="C1277">
        <v>567350</v>
      </c>
      <c r="D1277" t="s">
        <v>138</v>
      </c>
      <c r="E1277">
        <v>66</v>
      </c>
      <c r="F1277" t="s">
        <v>40</v>
      </c>
      <c r="G1277" t="s">
        <v>59</v>
      </c>
      <c r="H1277" t="s">
        <v>56</v>
      </c>
      <c r="I1277" t="s">
        <v>45</v>
      </c>
      <c r="J1277" s="89">
        <v>2015</v>
      </c>
      <c r="K1277" s="102">
        <v>2000</v>
      </c>
      <c r="L1277" s="103">
        <v>2000</v>
      </c>
      <c r="M1277">
        <v>20678</v>
      </c>
      <c r="N1277">
        <v>20600</v>
      </c>
      <c r="O1277" s="30">
        <v>78</v>
      </c>
      <c r="P1277" t="s">
        <v>439</v>
      </c>
      <c r="Q1277">
        <v>2021</v>
      </c>
      <c r="R1277" s="117">
        <v>25</v>
      </c>
      <c r="S1277" s="118">
        <v>21876</v>
      </c>
      <c r="T1277" s="118">
        <f t="shared" si="25"/>
        <v>21.876000000000001</v>
      </c>
    </row>
    <row r="1278" spans="1:20" x14ac:dyDescent="0.3">
      <c r="A1278">
        <v>68</v>
      </c>
      <c r="B1278" t="s">
        <v>720</v>
      </c>
      <c r="C1278">
        <v>134440</v>
      </c>
      <c r="D1278" t="s">
        <v>106</v>
      </c>
      <c r="E1278">
        <v>62</v>
      </c>
      <c r="F1278" t="s">
        <v>40</v>
      </c>
      <c r="G1278" t="s">
        <v>73</v>
      </c>
      <c r="H1278" t="s">
        <v>56</v>
      </c>
      <c r="I1278" t="s">
        <v>45</v>
      </c>
      <c r="J1278" s="89">
        <v>2021</v>
      </c>
      <c r="K1278" s="102">
        <v>2679</v>
      </c>
      <c r="L1278" s="103">
        <v>2600</v>
      </c>
      <c r="M1278">
        <v>0</v>
      </c>
      <c r="N1278">
        <v>0</v>
      </c>
      <c r="O1278" s="30">
        <v>0</v>
      </c>
      <c r="P1278" t="s">
        <v>439</v>
      </c>
      <c r="Q1278">
        <v>2021</v>
      </c>
      <c r="R1278" s="117">
        <v>2200</v>
      </c>
      <c r="S1278" s="118">
        <v>6282197</v>
      </c>
      <c r="T1278" s="118">
        <f t="shared" si="25"/>
        <v>6282.1970000000001</v>
      </c>
    </row>
    <row r="1279" spans="1:20" x14ac:dyDescent="0.3">
      <c r="A1279">
        <v>69</v>
      </c>
      <c r="B1279" t="s">
        <v>517</v>
      </c>
      <c r="C1279">
        <v>545861</v>
      </c>
      <c r="D1279" t="s">
        <v>518</v>
      </c>
      <c r="F1279" t="s">
        <v>64</v>
      </c>
      <c r="G1279" t="s">
        <v>59</v>
      </c>
      <c r="H1279" t="s">
        <v>56</v>
      </c>
      <c r="I1279" t="s">
        <v>45</v>
      </c>
      <c r="J1279" s="89">
        <v>2016</v>
      </c>
      <c r="K1279" s="102">
        <v>4000</v>
      </c>
      <c r="L1279" s="103">
        <v>4000</v>
      </c>
      <c r="M1279">
        <v>0</v>
      </c>
      <c r="N1279">
        <v>0</v>
      </c>
      <c r="O1279" s="30">
        <v>0</v>
      </c>
      <c r="P1279" t="s">
        <v>439</v>
      </c>
      <c r="Q1279">
        <v>2021</v>
      </c>
      <c r="R1279" s="117">
        <v>5000</v>
      </c>
      <c r="S1279" s="118">
        <v>38445057</v>
      </c>
      <c r="T1279" s="118">
        <f t="shared" si="25"/>
        <v>38445.057000000001</v>
      </c>
    </row>
    <row r="1280" spans="1:20" x14ac:dyDescent="0.3">
      <c r="A1280">
        <v>72</v>
      </c>
      <c r="B1280" t="s">
        <v>721</v>
      </c>
      <c r="C1280">
        <v>158540</v>
      </c>
      <c r="D1280" t="s">
        <v>106</v>
      </c>
      <c r="E1280">
        <v>62</v>
      </c>
      <c r="F1280" t="s">
        <v>40</v>
      </c>
      <c r="G1280" t="s">
        <v>59</v>
      </c>
      <c r="H1280" t="s">
        <v>56</v>
      </c>
      <c r="I1280" t="s">
        <v>45</v>
      </c>
      <c r="J1280" s="89">
        <v>2020</v>
      </c>
      <c r="K1280" s="102">
        <v>4500</v>
      </c>
      <c r="L1280" s="103">
        <v>3200</v>
      </c>
      <c r="M1280">
        <v>33607</v>
      </c>
      <c r="N1280">
        <v>29887</v>
      </c>
      <c r="O1280" s="30">
        <v>3720</v>
      </c>
      <c r="P1280" t="s">
        <v>439</v>
      </c>
      <c r="Q1280">
        <v>2021</v>
      </c>
      <c r="R1280" s="117">
        <v>5600</v>
      </c>
      <c r="S1280" s="118">
        <v>3121808</v>
      </c>
      <c r="T1280" s="118">
        <f t="shared" si="25"/>
        <v>3121.808</v>
      </c>
    </row>
    <row r="1281" spans="1:20" x14ac:dyDescent="0.3">
      <c r="A1281">
        <v>75</v>
      </c>
      <c r="B1281" t="s">
        <v>283</v>
      </c>
      <c r="C1281">
        <v>165140</v>
      </c>
      <c r="D1281" t="s">
        <v>106</v>
      </c>
      <c r="E1281">
        <v>62</v>
      </c>
      <c r="F1281" t="s">
        <v>40</v>
      </c>
      <c r="G1281" t="s">
        <v>59</v>
      </c>
      <c r="H1281" t="s">
        <v>56</v>
      </c>
      <c r="I1281" t="s">
        <v>45</v>
      </c>
      <c r="J1281" s="89">
        <v>2014</v>
      </c>
      <c r="K1281" s="102">
        <v>1131</v>
      </c>
      <c r="L1281" s="103">
        <v>1131</v>
      </c>
      <c r="M1281">
        <v>8110</v>
      </c>
      <c r="N1281">
        <v>6569</v>
      </c>
      <c r="O1281" s="30">
        <v>1541</v>
      </c>
      <c r="P1281" t="s">
        <v>439</v>
      </c>
      <c r="Q1281">
        <v>2021</v>
      </c>
      <c r="R1281" s="117">
        <v>2130</v>
      </c>
      <c r="S1281" s="118">
        <v>2970080</v>
      </c>
      <c r="T1281" s="118">
        <f t="shared" si="25"/>
        <v>2970.08</v>
      </c>
    </row>
    <row r="1282" spans="1:20" x14ac:dyDescent="0.3">
      <c r="A1282">
        <v>78</v>
      </c>
      <c r="B1282" t="s">
        <v>145</v>
      </c>
      <c r="C1282">
        <v>564225</v>
      </c>
      <c r="D1282" t="s">
        <v>63</v>
      </c>
      <c r="E1282">
        <v>80</v>
      </c>
      <c r="F1282" t="s">
        <v>64</v>
      </c>
      <c r="G1282" t="s">
        <v>42</v>
      </c>
      <c r="H1282" t="s">
        <v>56</v>
      </c>
      <c r="I1282" t="s">
        <v>45</v>
      </c>
      <c r="J1282" s="89">
        <v>2013</v>
      </c>
      <c r="K1282" s="102">
        <v>4400</v>
      </c>
      <c r="L1282" s="103">
        <v>1500</v>
      </c>
      <c r="M1282">
        <v>16328</v>
      </c>
      <c r="N1282">
        <v>11983</v>
      </c>
      <c r="O1282" s="30">
        <v>4345</v>
      </c>
      <c r="P1282" t="s">
        <v>439</v>
      </c>
      <c r="Q1282">
        <v>2021</v>
      </c>
      <c r="R1282" s="117">
        <v>0</v>
      </c>
      <c r="S1282" s="118">
        <v>0</v>
      </c>
      <c r="T1282" s="118">
        <f t="shared" si="25"/>
        <v>0</v>
      </c>
    </row>
    <row r="1283" spans="1:20" x14ac:dyDescent="0.3">
      <c r="A1283">
        <v>80</v>
      </c>
      <c r="B1283" t="s">
        <v>301</v>
      </c>
      <c r="C1283">
        <v>574350</v>
      </c>
      <c r="D1283" t="s">
        <v>63</v>
      </c>
      <c r="E1283">
        <v>80</v>
      </c>
      <c r="F1283" t="s">
        <v>64</v>
      </c>
      <c r="G1283" t="s">
        <v>66</v>
      </c>
      <c r="H1283" t="s">
        <v>56</v>
      </c>
      <c r="I1283" t="s">
        <v>45</v>
      </c>
      <c r="J1283" s="89">
        <v>2017</v>
      </c>
      <c r="K1283" s="102">
        <v>8800</v>
      </c>
      <c r="L1283" s="103">
        <v>8800</v>
      </c>
      <c r="M1283">
        <v>43212</v>
      </c>
      <c r="N1283">
        <v>37103</v>
      </c>
      <c r="O1283" s="30">
        <v>6109</v>
      </c>
      <c r="P1283" t="s">
        <v>439</v>
      </c>
      <c r="Q1283">
        <v>2021</v>
      </c>
      <c r="R1283" s="121">
        <v>7300</v>
      </c>
      <c r="S1283" s="122">
        <v>2695134</v>
      </c>
      <c r="T1283" s="118">
        <f t="shared" si="25"/>
        <v>2695.134</v>
      </c>
    </row>
    <row r="1284" spans="1:20" x14ac:dyDescent="0.3">
      <c r="A1284">
        <v>83</v>
      </c>
      <c r="B1284" t="s">
        <v>302</v>
      </c>
      <c r="C1284">
        <v>584340</v>
      </c>
      <c r="D1284" t="s">
        <v>67</v>
      </c>
      <c r="E1284">
        <v>81</v>
      </c>
      <c r="F1284" t="s">
        <v>64</v>
      </c>
      <c r="G1284" t="s">
        <v>69</v>
      </c>
      <c r="H1284" t="s">
        <v>56</v>
      </c>
      <c r="I1284" t="s">
        <v>478</v>
      </c>
      <c r="J1284" s="89">
        <v>2013</v>
      </c>
      <c r="K1284" s="102">
        <v>5700</v>
      </c>
      <c r="L1284" s="103">
        <v>5700</v>
      </c>
      <c r="M1284">
        <v>40935</v>
      </c>
      <c r="N1284">
        <v>24448</v>
      </c>
      <c r="O1284" s="30">
        <v>16487</v>
      </c>
      <c r="P1284" t="s">
        <v>439</v>
      </c>
      <c r="Q1284">
        <v>2021</v>
      </c>
      <c r="R1284" s="249">
        <v>3560</v>
      </c>
      <c r="S1284" s="249">
        <v>1610126</v>
      </c>
      <c r="T1284" s="249">
        <f t="shared" si="25"/>
        <v>1610.126</v>
      </c>
    </row>
    <row r="1285" spans="1:20" x14ac:dyDescent="0.3">
      <c r="A1285">
        <v>89</v>
      </c>
      <c r="B1285" t="s">
        <v>135</v>
      </c>
      <c r="C1285">
        <v>642211</v>
      </c>
      <c r="D1285" t="s">
        <v>71</v>
      </c>
      <c r="E1285">
        <v>82</v>
      </c>
      <c r="F1285" t="s">
        <v>64</v>
      </c>
      <c r="G1285" t="s">
        <v>59</v>
      </c>
      <c r="H1285" t="s">
        <v>56</v>
      </c>
      <c r="I1285" t="s">
        <v>45</v>
      </c>
      <c r="J1285" s="89">
        <v>2018</v>
      </c>
      <c r="K1285" s="102">
        <v>4000</v>
      </c>
      <c r="L1285" s="103">
        <v>3700</v>
      </c>
      <c r="M1285">
        <v>13381</v>
      </c>
      <c r="N1285">
        <v>13253</v>
      </c>
      <c r="O1285" s="30">
        <v>128</v>
      </c>
      <c r="P1285" t="s">
        <v>439</v>
      </c>
      <c r="Q1285">
        <v>2021</v>
      </c>
      <c r="R1285" s="249">
        <v>3550</v>
      </c>
      <c r="S1285" s="249">
        <v>2673571</v>
      </c>
      <c r="T1285" s="249">
        <f t="shared" si="25"/>
        <v>2673.5709999999999</v>
      </c>
    </row>
    <row r="1286" spans="1:20" x14ac:dyDescent="0.3">
      <c r="A1286">
        <v>91</v>
      </c>
      <c r="B1286" t="s">
        <v>531</v>
      </c>
      <c r="C1286">
        <v>668380</v>
      </c>
      <c r="D1286" t="s">
        <v>71</v>
      </c>
      <c r="E1286">
        <v>82</v>
      </c>
      <c r="F1286" t="s">
        <v>64</v>
      </c>
      <c r="G1286" t="s">
        <v>73</v>
      </c>
      <c r="H1286" t="s">
        <v>56</v>
      </c>
      <c r="I1286" t="s">
        <v>45</v>
      </c>
      <c r="J1286" s="89">
        <v>2019</v>
      </c>
      <c r="K1286" s="102">
        <v>2000</v>
      </c>
      <c r="L1286" s="103">
        <v>1800</v>
      </c>
      <c r="M1286">
        <v>10413</v>
      </c>
      <c r="N1286">
        <v>8249.9789999999994</v>
      </c>
      <c r="O1286" s="30">
        <v>2163.0210000000006</v>
      </c>
      <c r="P1286" t="s">
        <v>439</v>
      </c>
      <c r="Q1286">
        <v>2021</v>
      </c>
      <c r="R1286" s="249">
        <v>3200</v>
      </c>
      <c r="S1286" s="249">
        <v>1525990</v>
      </c>
      <c r="T1286" s="249">
        <f t="shared" si="25"/>
        <v>1525.99</v>
      </c>
    </row>
    <row r="1287" spans="1:20" x14ac:dyDescent="0.3">
      <c r="A1287">
        <v>98</v>
      </c>
      <c r="B1287" t="s">
        <v>538</v>
      </c>
      <c r="C1287">
        <v>673680</v>
      </c>
      <c r="D1287" t="s">
        <v>113</v>
      </c>
      <c r="F1287" t="s">
        <v>64</v>
      </c>
      <c r="G1287" t="s">
        <v>59</v>
      </c>
      <c r="H1287" t="s">
        <v>56</v>
      </c>
      <c r="I1287" t="s">
        <v>45</v>
      </c>
      <c r="J1287" s="89">
        <v>1980</v>
      </c>
      <c r="K1287" s="102">
        <v>1200</v>
      </c>
      <c r="L1287" s="103">
        <v>1180</v>
      </c>
      <c r="M1287">
        <v>0</v>
      </c>
      <c r="N1287">
        <v>0</v>
      </c>
      <c r="O1287" s="30">
        <v>0</v>
      </c>
      <c r="P1287" t="s">
        <v>439</v>
      </c>
      <c r="Q1287">
        <v>2021</v>
      </c>
      <c r="R1287" s="249">
        <v>1200</v>
      </c>
      <c r="S1287" s="249">
        <v>3260122</v>
      </c>
      <c r="T1287" s="249">
        <f t="shared" si="25"/>
        <v>3260.1219999999998</v>
      </c>
    </row>
    <row r="1288" spans="1:20" x14ac:dyDescent="0.3">
      <c r="A1288">
        <v>112</v>
      </c>
      <c r="B1288" t="s">
        <v>545</v>
      </c>
      <c r="C1288">
        <v>628050</v>
      </c>
      <c r="D1288" t="s">
        <v>221</v>
      </c>
      <c r="E1288">
        <v>84</v>
      </c>
      <c r="F1288" t="s">
        <v>64</v>
      </c>
      <c r="G1288" t="s">
        <v>730</v>
      </c>
      <c r="H1288" t="s">
        <v>56</v>
      </c>
      <c r="I1288" t="s">
        <v>45</v>
      </c>
      <c r="J1288" s="89">
        <v>2019</v>
      </c>
      <c r="K1288" s="102">
        <v>5400</v>
      </c>
      <c r="L1288" s="103">
        <v>5400</v>
      </c>
      <c r="M1288">
        <v>29131</v>
      </c>
      <c r="N1288">
        <v>21253</v>
      </c>
      <c r="O1288" s="30">
        <v>7878</v>
      </c>
      <c r="P1288" t="s">
        <v>439</v>
      </c>
      <c r="Q1288">
        <v>2021</v>
      </c>
      <c r="R1288" s="249">
        <v>1800</v>
      </c>
      <c r="S1288" s="249">
        <v>536022</v>
      </c>
      <c r="T1288" s="249">
        <f t="shared" si="25"/>
        <v>536.02200000000005</v>
      </c>
    </row>
    <row r="1289" spans="1:20" x14ac:dyDescent="0.3">
      <c r="A1289">
        <v>151</v>
      </c>
      <c r="B1289" t="s">
        <v>750</v>
      </c>
      <c r="C1289">
        <v>865480</v>
      </c>
      <c r="D1289" t="s">
        <v>562</v>
      </c>
      <c r="E1289">
        <v>91</v>
      </c>
      <c r="F1289" t="s">
        <v>33</v>
      </c>
      <c r="G1289" t="s">
        <v>69</v>
      </c>
      <c r="H1289" t="s">
        <v>56</v>
      </c>
      <c r="I1289" t="s">
        <v>478</v>
      </c>
      <c r="J1289" s="89">
        <v>2020</v>
      </c>
      <c r="K1289" s="102">
        <v>5000</v>
      </c>
      <c r="L1289" s="103">
        <v>5000</v>
      </c>
      <c r="M1289">
        <v>36737</v>
      </c>
      <c r="N1289">
        <v>29950</v>
      </c>
      <c r="O1289" s="30">
        <v>6787</v>
      </c>
      <c r="P1289" t="s">
        <v>439</v>
      </c>
      <c r="Q1289">
        <v>2021</v>
      </c>
      <c r="R1289" s="249">
        <v>4300</v>
      </c>
      <c r="S1289" s="249">
        <v>1850387</v>
      </c>
      <c r="T1289" s="249">
        <f t="shared" si="25"/>
        <v>1850.3869999999999</v>
      </c>
    </row>
    <row r="1290" spans="1:20" x14ac:dyDescent="0.3">
      <c r="A1290">
        <v>152</v>
      </c>
      <c r="B1290" t="s">
        <v>567</v>
      </c>
      <c r="C1290">
        <v>865540</v>
      </c>
      <c r="D1290" t="s">
        <v>562</v>
      </c>
      <c r="E1290">
        <v>91</v>
      </c>
      <c r="F1290" t="s">
        <v>33</v>
      </c>
      <c r="G1290" t="s">
        <v>69</v>
      </c>
      <c r="H1290" t="s">
        <v>56</v>
      </c>
      <c r="I1290" t="s">
        <v>478</v>
      </c>
      <c r="J1290" s="89">
        <v>2019</v>
      </c>
      <c r="K1290" s="102">
        <v>5000</v>
      </c>
      <c r="L1290" s="103">
        <v>3000</v>
      </c>
      <c r="M1290">
        <v>18679</v>
      </c>
      <c r="N1290">
        <v>7781</v>
      </c>
      <c r="O1290" s="30">
        <v>10898</v>
      </c>
      <c r="P1290" t="s">
        <v>439</v>
      </c>
      <c r="Q1290">
        <v>2021</v>
      </c>
      <c r="R1290" s="249">
        <v>1500</v>
      </c>
      <c r="S1290" s="249">
        <v>3643399</v>
      </c>
      <c r="T1290" s="249">
        <f t="shared" si="25"/>
        <v>3643.3989999999999</v>
      </c>
    </row>
    <row r="1291" spans="1:20" x14ac:dyDescent="0.3">
      <c r="A1291">
        <v>158</v>
      </c>
      <c r="B1291" t="s">
        <v>751</v>
      </c>
      <c r="C1291">
        <v>865555</v>
      </c>
      <c r="D1291" t="s">
        <v>562</v>
      </c>
      <c r="E1291">
        <v>91</v>
      </c>
      <c r="F1291" t="s">
        <v>33</v>
      </c>
      <c r="G1291" t="s">
        <v>66</v>
      </c>
      <c r="H1291" t="s">
        <v>56</v>
      </c>
      <c r="I1291" t="s">
        <v>478</v>
      </c>
      <c r="J1291" s="89">
        <v>2020</v>
      </c>
      <c r="K1291" s="102">
        <v>5500</v>
      </c>
      <c r="L1291" s="103">
        <v>3600</v>
      </c>
      <c r="M1291">
        <v>33148</v>
      </c>
      <c r="N1291">
        <v>22600</v>
      </c>
      <c r="O1291" s="30">
        <v>10548</v>
      </c>
      <c r="P1291" t="s">
        <v>439</v>
      </c>
      <c r="Q1291">
        <v>2021</v>
      </c>
      <c r="R1291" s="249">
        <v>3500</v>
      </c>
      <c r="S1291" s="249">
        <v>803157</v>
      </c>
      <c r="T1291" s="249">
        <f t="shared" si="25"/>
        <v>803.15700000000004</v>
      </c>
    </row>
    <row r="1292" spans="1:20" x14ac:dyDescent="0.3">
      <c r="A1292">
        <v>161</v>
      </c>
      <c r="B1292" t="s">
        <v>83</v>
      </c>
      <c r="C1292">
        <v>865350</v>
      </c>
      <c r="D1292" t="s">
        <v>562</v>
      </c>
      <c r="E1292">
        <v>91</v>
      </c>
      <c r="F1292" t="s">
        <v>33</v>
      </c>
      <c r="G1292" t="s">
        <v>69</v>
      </c>
      <c r="H1292" t="s">
        <v>56</v>
      </c>
      <c r="I1292" t="s">
        <v>45</v>
      </c>
      <c r="J1292" s="89">
        <v>2020</v>
      </c>
      <c r="K1292" s="102">
        <v>4000</v>
      </c>
      <c r="L1292" s="103">
        <v>3800</v>
      </c>
      <c r="M1292">
        <v>20608.53</v>
      </c>
      <c r="N1292">
        <v>16440.240000000002</v>
      </c>
      <c r="O1292" s="30">
        <v>4168.2899999999972</v>
      </c>
      <c r="P1292" t="s">
        <v>439</v>
      </c>
      <c r="Q1292">
        <v>2021</v>
      </c>
      <c r="R1292" s="249">
        <v>2600</v>
      </c>
      <c r="S1292" s="249">
        <v>0</v>
      </c>
      <c r="T1292" s="249">
        <f t="shared" si="25"/>
        <v>0</v>
      </c>
    </row>
    <row r="1293" spans="1:20" x14ac:dyDescent="0.3">
      <c r="A1293">
        <v>179</v>
      </c>
      <c r="B1293" t="s">
        <v>755</v>
      </c>
      <c r="C1293">
        <v>818240</v>
      </c>
      <c r="D1293" t="s">
        <v>581</v>
      </c>
      <c r="E1293">
        <v>93</v>
      </c>
      <c r="F1293" t="s">
        <v>33</v>
      </c>
      <c r="G1293" t="s">
        <v>59</v>
      </c>
      <c r="H1293" t="s">
        <v>56</v>
      </c>
      <c r="I1293" t="s">
        <v>45</v>
      </c>
      <c r="J1293" s="89">
        <v>2020</v>
      </c>
      <c r="K1293" s="102">
        <v>3360</v>
      </c>
      <c r="L1293" s="103">
        <v>3200</v>
      </c>
      <c r="M1293">
        <v>0</v>
      </c>
      <c r="N1293">
        <v>0</v>
      </c>
      <c r="O1293" s="30">
        <v>0</v>
      </c>
      <c r="P1293" t="s">
        <v>439</v>
      </c>
      <c r="Q1293">
        <v>2021</v>
      </c>
      <c r="R1293" s="249">
        <v>50</v>
      </c>
      <c r="S1293" s="249">
        <v>41103</v>
      </c>
      <c r="T1293" s="249">
        <f t="shared" si="25"/>
        <v>41.103000000000002</v>
      </c>
    </row>
    <row r="1294" spans="1:20" x14ac:dyDescent="0.3">
      <c r="A1294">
        <v>191</v>
      </c>
      <c r="B1294" t="s">
        <v>590</v>
      </c>
      <c r="C1294">
        <v>832900</v>
      </c>
      <c r="D1294" t="s">
        <v>581</v>
      </c>
      <c r="E1294">
        <v>93</v>
      </c>
      <c r="F1294" t="s">
        <v>33</v>
      </c>
      <c r="G1294" t="s">
        <v>59</v>
      </c>
      <c r="H1294" t="s">
        <v>56</v>
      </c>
      <c r="I1294" t="s">
        <v>45</v>
      </c>
      <c r="J1294" s="89">
        <v>2017</v>
      </c>
      <c r="K1294" s="102">
        <v>2200</v>
      </c>
      <c r="L1294" s="103">
        <v>1900</v>
      </c>
      <c r="M1294">
        <v>11160.231</v>
      </c>
      <c r="N1294">
        <v>8385.93</v>
      </c>
      <c r="O1294" s="30">
        <v>2774.3009999999995</v>
      </c>
      <c r="P1294" t="s">
        <v>439</v>
      </c>
      <c r="Q1294">
        <v>2021</v>
      </c>
      <c r="R1294" s="249">
        <v>2000</v>
      </c>
      <c r="S1294" s="249">
        <v>1953516</v>
      </c>
      <c r="T1294" s="249">
        <f t="shared" si="25"/>
        <v>1953.5160000000001</v>
      </c>
    </row>
    <row r="1295" spans="1:20" x14ac:dyDescent="0.3">
      <c r="A1295">
        <v>213</v>
      </c>
      <c r="B1295" t="s">
        <v>609</v>
      </c>
      <c r="C1295">
        <v>901690</v>
      </c>
      <c r="D1295" t="s">
        <v>605</v>
      </c>
      <c r="E1295">
        <v>94</v>
      </c>
      <c r="F1295" t="s">
        <v>92</v>
      </c>
      <c r="G1295" t="s">
        <v>55</v>
      </c>
      <c r="H1295" t="s">
        <v>56</v>
      </c>
      <c r="I1295" t="s">
        <v>45</v>
      </c>
      <c r="J1295" s="89">
        <v>2018</v>
      </c>
      <c r="K1295" s="102">
        <v>4400</v>
      </c>
      <c r="L1295" s="103">
        <v>4000</v>
      </c>
      <c r="M1295">
        <v>29534.6</v>
      </c>
      <c r="N1295">
        <v>26123.200000000001</v>
      </c>
      <c r="O1295" s="30">
        <v>3411.3999999999978</v>
      </c>
      <c r="P1295" t="s">
        <v>439</v>
      </c>
      <c r="Q1295">
        <v>2021</v>
      </c>
      <c r="R1295" s="249">
        <v>0</v>
      </c>
      <c r="S1295" s="249">
        <v>0</v>
      </c>
      <c r="T1295" s="249">
        <f t="shared" si="25"/>
        <v>0</v>
      </c>
    </row>
    <row r="1296" spans="1:20" x14ac:dyDescent="0.3">
      <c r="A1296">
        <v>216</v>
      </c>
      <c r="B1296" t="s">
        <v>610</v>
      </c>
      <c r="C1296">
        <v>901330</v>
      </c>
      <c r="D1296" t="s">
        <v>605</v>
      </c>
      <c r="E1296">
        <v>94</v>
      </c>
      <c r="F1296" t="s">
        <v>92</v>
      </c>
      <c r="G1296" t="s">
        <v>79</v>
      </c>
      <c r="H1296" t="s">
        <v>56</v>
      </c>
      <c r="I1296" t="s">
        <v>45</v>
      </c>
      <c r="J1296" s="89">
        <v>2015</v>
      </c>
      <c r="K1296" s="102">
        <v>4400</v>
      </c>
      <c r="L1296" s="103">
        <v>3500</v>
      </c>
      <c r="M1296">
        <v>19545.759999999998</v>
      </c>
      <c r="N1296">
        <v>10459.200000000001</v>
      </c>
      <c r="O1296" s="30">
        <v>9086.5599999999977</v>
      </c>
      <c r="P1296" t="s">
        <v>439</v>
      </c>
      <c r="Q1296">
        <v>2021</v>
      </c>
      <c r="R1296" s="249">
        <v>0</v>
      </c>
      <c r="S1296" s="249">
        <v>0</v>
      </c>
      <c r="T1296" s="249">
        <f t="shared" si="25"/>
        <v>0</v>
      </c>
    </row>
    <row r="1297" spans="1:20" x14ac:dyDescent="0.3">
      <c r="A1297">
        <v>317</v>
      </c>
      <c r="B1297" t="s">
        <v>668</v>
      </c>
      <c r="C1297">
        <v>103360</v>
      </c>
      <c r="D1297" t="s">
        <v>669</v>
      </c>
      <c r="F1297" t="s">
        <v>40</v>
      </c>
      <c r="G1297" t="s">
        <v>55</v>
      </c>
      <c r="H1297" t="s">
        <v>56</v>
      </c>
      <c r="I1297" t="s">
        <v>45</v>
      </c>
      <c r="J1297" s="89">
        <v>2016</v>
      </c>
      <c r="K1297" s="102">
        <v>793</v>
      </c>
      <c r="L1297" s="103">
        <v>793</v>
      </c>
      <c r="M1297">
        <v>0</v>
      </c>
      <c r="N1297">
        <v>0</v>
      </c>
      <c r="O1297" s="30">
        <v>0</v>
      </c>
      <c r="P1297" t="s">
        <v>439</v>
      </c>
      <c r="Q1297">
        <v>2021</v>
      </c>
      <c r="R1297" s="249">
        <v>1000</v>
      </c>
      <c r="S1297" s="249">
        <v>2758177</v>
      </c>
      <c r="T1297" s="249">
        <f t="shared" si="25"/>
        <v>2758.1770000000001</v>
      </c>
    </row>
    <row r="1298" spans="1:20" x14ac:dyDescent="0.3">
      <c r="A1298">
        <v>321</v>
      </c>
      <c r="B1298" t="s">
        <v>673</v>
      </c>
      <c r="C1298">
        <v>115720</v>
      </c>
      <c r="D1298" t="s">
        <v>106</v>
      </c>
      <c r="E1298">
        <v>62</v>
      </c>
      <c r="F1298" t="s">
        <v>40</v>
      </c>
      <c r="G1298" t="s">
        <v>55</v>
      </c>
      <c r="H1298" t="s">
        <v>56</v>
      </c>
      <c r="I1298" t="s">
        <v>45</v>
      </c>
      <c r="J1298" s="89">
        <v>2021</v>
      </c>
      <c r="K1298" s="102">
        <v>800</v>
      </c>
      <c r="L1298" s="103">
        <v>800</v>
      </c>
      <c r="M1298">
        <v>0</v>
      </c>
      <c r="N1298">
        <v>0</v>
      </c>
      <c r="O1298" s="30">
        <v>0</v>
      </c>
      <c r="P1298" t="s">
        <v>439</v>
      </c>
      <c r="Q1298">
        <v>2021</v>
      </c>
      <c r="R1298" s="249">
        <v>1500</v>
      </c>
      <c r="S1298" s="249">
        <v>5772884</v>
      </c>
      <c r="T1298" s="249">
        <f t="shared" si="25"/>
        <v>5772.884</v>
      </c>
    </row>
    <row r="1299" spans="1:20" x14ac:dyDescent="0.3">
      <c r="A1299">
        <v>3</v>
      </c>
      <c r="B1299" t="s">
        <v>697</v>
      </c>
      <c r="C1299">
        <v>291394</v>
      </c>
      <c r="D1299" t="s">
        <v>52</v>
      </c>
      <c r="E1299">
        <v>71</v>
      </c>
      <c r="F1299" t="s">
        <v>53</v>
      </c>
      <c r="G1299" t="s">
        <v>66</v>
      </c>
      <c r="H1299" t="s">
        <v>56</v>
      </c>
      <c r="I1299" t="s">
        <v>478</v>
      </c>
      <c r="J1299">
        <v>2021</v>
      </c>
      <c r="K1299">
        <v>5000</v>
      </c>
      <c r="L1299">
        <v>4000</v>
      </c>
      <c r="M1299">
        <v>0</v>
      </c>
      <c r="N1299">
        <v>0</v>
      </c>
      <c r="O1299">
        <v>0</v>
      </c>
      <c r="P1299" t="s">
        <v>439</v>
      </c>
      <c r="Q1299">
        <v>2021</v>
      </c>
      <c r="R1299">
        <v>5000</v>
      </c>
      <c r="S1299">
        <v>542</v>
      </c>
      <c r="T1299">
        <v>0.54200000000000004</v>
      </c>
    </row>
    <row r="1300" spans="1:20" x14ac:dyDescent="0.3">
      <c r="A1300">
        <v>68</v>
      </c>
      <c r="B1300" t="s">
        <v>720</v>
      </c>
      <c r="C1300">
        <v>134440</v>
      </c>
      <c r="D1300" t="s">
        <v>106</v>
      </c>
      <c r="E1300">
        <v>62</v>
      </c>
      <c r="F1300" t="s">
        <v>40</v>
      </c>
      <c r="G1300" t="s">
        <v>73</v>
      </c>
      <c r="H1300" t="s">
        <v>56</v>
      </c>
      <c r="I1300" t="s">
        <v>45</v>
      </c>
      <c r="J1300">
        <v>2021</v>
      </c>
      <c r="K1300">
        <v>2679</v>
      </c>
      <c r="L1300">
        <v>2600</v>
      </c>
      <c r="M1300">
        <v>0</v>
      </c>
      <c r="N1300">
        <v>0</v>
      </c>
      <c r="O1300">
        <v>0</v>
      </c>
      <c r="P1300" t="s">
        <v>439</v>
      </c>
      <c r="Q1300">
        <v>2021</v>
      </c>
      <c r="R1300">
        <v>2200</v>
      </c>
      <c r="S1300">
        <v>6282197</v>
      </c>
      <c r="T1300">
        <v>6282.1970000000001</v>
      </c>
    </row>
    <row r="1301" spans="1:20" x14ac:dyDescent="0.3">
      <c r="A1301">
        <v>321</v>
      </c>
      <c r="B1301" t="s">
        <v>673</v>
      </c>
      <c r="C1301">
        <v>115720</v>
      </c>
      <c r="D1301" t="s">
        <v>106</v>
      </c>
      <c r="E1301">
        <v>62</v>
      </c>
      <c r="F1301" t="s">
        <v>40</v>
      </c>
      <c r="G1301" t="s">
        <v>55</v>
      </c>
      <c r="H1301" t="s">
        <v>56</v>
      </c>
      <c r="I1301" t="s">
        <v>45</v>
      </c>
      <c r="J1301">
        <v>2021</v>
      </c>
      <c r="K1301">
        <v>800</v>
      </c>
      <c r="L1301">
        <v>800</v>
      </c>
      <c r="M1301">
        <v>0</v>
      </c>
      <c r="N1301">
        <v>0</v>
      </c>
      <c r="O1301">
        <v>0</v>
      </c>
      <c r="P1301" t="s">
        <v>439</v>
      </c>
      <c r="Q1301">
        <v>2021</v>
      </c>
      <c r="R1301">
        <v>1500</v>
      </c>
      <c r="S1301">
        <v>5772884</v>
      </c>
      <c r="T1301">
        <v>5772.884</v>
      </c>
    </row>
    <row r="1302" spans="1:20" x14ac:dyDescent="0.3">
      <c r="A1302">
        <v>79</v>
      </c>
      <c r="B1302" t="s">
        <v>524</v>
      </c>
      <c r="C1302">
        <v>574775</v>
      </c>
      <c r="D1302" t="s">
        <v>63</v>
      </c>
      <c r="E1302">
        <v>80</v>
      </c>
      <c r="F1302" t="s">
        <v>64</v>
      </c>
      <c r="G1302" t="s">
        <v>42</v>
      </c>
      <c r="H1302" t="s">
        <v>525</v>
      </c>
      <c r="I1302" t="s">
        <v>484</v>
      </c>
      <c r="J1302" s="89">
        <v>2019</v>
      </c>
      <c r="K1302" s="102">
        <v>1000</v>
      </c>
      <c r="L1302" s="103">
        <v>1000</v>
      </c>
      <c r="M1302">
        <v>0</v>
      </c>
      <c r="N1302">
        <v>0</v>
      </c>
      <c r="O1302" s="30">
        <v>0</v>
      </c>
      <c r="P1302" t="s">
        <v>439</v>
      </c>
      <c r="Q1302">
        <v>2019</v>
      </c>
      <c r="R1302" s="249">
        <v>0</v>
      </c>
      <c r="S1302" s="249">
        <v>0</v>
      </c>
      <c r="T1302" s="249">
        <f t="shared" ref="T1302:T1313" si="26">+S1302/1000</f>
        <v>0</v>
      </c>
    </row>
    <row r="1303" spans="1:20" x14ac:dyDescent="0.3">
      <c r="A1303">
        <v>205</v>
      </c>
      <c r="B1303" t="s">
        <v>603</v>
      </c>
      <c r="C1303">
        <v>969040</v>
      </c>
      <c r="D1303" t="s">
        <v>601</v>
      </c>
      <c r="F1303" s="90" t="s">
        <v>92</v>
      </c>
      <c r="G1303" t="s">
        <v>42</v>
      </c>
      <c r="H1303" t="s">
        <v>525</v>
      </c>
      <c r="I1303" t="s">
        <v>484</v>
      </c>
      <c r="J1303" s="89">
        <v>2019</v>
      </c>
      <c r="K1303" s="102">
        <v>10000</v>
      </c>
      <c r="L1303" s="103">
        <v>10000</v>
      </c>
      <c r="M1303">
        <v>0</v>
      </c>
      <c r="N1303">
        <v>0</v>
      </c>
      <c r="O1303" s="30">
        <v>0</v>
      </c>
      <c r="P1303" t="s">
        <v>439</v>
      </c>
      <c r="Q1303">
        <v>2019</v>
      </c>
      <c r="R1303" s="249">
        <v>0</v>
      </c>
      <c r="S1303" s="249">
        <v>0</v>
      </c>
      <c r="T1303" s="249">
        <f t="shared" si="26"/>
        <v>0</v>
      </c>
    </row>
    <row r="1304" spans="1:20" x14ac:dyDescent="0.3">
      <c r="A1304">
        <v>79</v>
      </c>
      <c r="B1304" t="s">
        <v>524</v>
      </c>
      <c r="C1304">
        <v>574775</v>
      </c>
      <c r="D1304" t="s">
        <v>63</v>
      </c>
      <c r="E1304">
        <v>80</v>
      </c>
      <c r="F1304" t="s">
        <v>64</v>
      </c>
      <c r="G1304" t="s">
        <v>42</v>
      </c>
      <c r="H1304" t="s">
        <v>525</v>
      </c>
      <c r="I1304" t="s">
        <v>484</v>
      </c>
      <c r="J1304" s="89">
        <v>2019</v>
      </c>
      <c r="K1304" s="102">
        <v>1000</v>
      </c>
      <c r="L1304" s="103">
        <v>1000</v>
      </c>
      <c r="M1304">
        <v>0</v>
      </c>
      <c r="N1304">
        <v>0</v>
      </c>
      <c r="O1304" s="30">
        <v>0</v>
      </c>
      <c r="P1304" t="s">
        <v>439</v>
      </c>
      <c r="Q1304">
        <v>2020</v>
      </c>
      <c r="R1304" s="249">
        <v>10</v>
      </c>
      <c r="S1304" s="249">
        <v>6647</v>
      </c>
      <c r="T1304" s="249">
        <f t="shared" si="26"/>
        <v>6.6470000000000002</v>
      </c>
    </row>
    <row r="1305" spans="1:20" x14ac:dyDescent="0.3">
      <c r="A1305">
        <v>205</v>
      </c>
      <c r="B1305" t="s">
        <v>603</v>
      </c>
      <c r="C1305">
        <v>969040</v>
      </c>
      <c r="D1305" t="s">
        <v>601</v>
      </c>
      <c r="F1305" t="s">
        <v>92</v>
      </c>
      <c r="G1305" t="s">
        <v>42</v>
      </c>
      <c r="H1305" t="s">
        <v>525</v>
      </c>
      <c r="I1305" t="s">
        <v>484</v>
      </c>
      <c r="J1305" s="89">
        <v>2019</v>
      </c>
      <c r="K1305" s="102">
        <v>10000</v>
      </c>
      <c r="L1305" s="103">
        <v>10000</v>
      </c>
      <c r="M1305">
        <v>0</v>
      </c>
      <c r="N1305">
        <v>0</v>
      </c>
      <c r="O1305" s="30">
        <v>0</v>
      </c>
      <c r="P1305" t="s">
        <v>439</v>
      </c>
      <c r="Q1305">
        <v>2020</v>
      </c>
      <c r="R1305" s="249">
        <v>0</v>
      </c>
      <c r="S1305" s="249">
        <v>0</v>
      </c>
      <c r="T1305" s="249">
        <f t="shared" si="26"/>
        <v>0</v>
      </c>
    </row>
    <row r="1306" spans="1:20" x14ac:dyDescent="0.3">
      <c r="A1306">
        <v>223</v>
      </c>
      <c r="B1306" t="s">
        <v>768</v>
      </c>
      <c r="C1306">
        <v>902200</v>
      </c>
      <c r="D1306" t="s">
        <v>605</v>
      </c>
      <c r="E1306">
        <v>94</v>
      </c>
      <c r="F1306" t="s">
        <v>92</v>
      </c>
      <c r="G1306" t="s">
        <v>42</v>
      </c>
      <c r="H1306" t="s">
        <v>525</v>
      </c>
      <c r="I1306" t="s">
        <v>484</v>
      </c>
      <c r="J1306" s="89">
        <v>2020</v>
      </c>
      <c r="K1306" s="102">
        <v>1000</v>
      </c>
      <c r="L1306" s="103">
        <v>1000</v>
      </c>
      <c r="M1306">
        <v>0</v>
      </c>
      <c r="N1306">
        <v>0</v>
      </c>
      <c r="O1306" s="30">
        <v>0</v>
      </c>
      <c r="P1306" t="s">
        <v>439</v>
      </c>
      <c r="Q1306">
        <v>2020</v>
      </c>
      <c r="R1306" s="249">
        <v>0</v>
      </c>
      <c r="S1306" s="249">
        <v>0</v>
      </c>
      <c r="T1306" s="249">
        <f t="shared" si="26"/>
        <v>0</v>
      </c>
    </row>
    <row r="1307" spans="1:20" x14ac:dyDescent="0.3">
      <c r="A1307">
        <v>242</v>
      </c>
      <c r="B1307" t="s">
        <v>773</v>
      </c>
      <c r="C1307">
        <v>999999</v>
      </c>
      <c r="D1307" t="s">
        <v>627</v>
      </c>
      <c r="F1307" t="s">
        <v>92</v>
      </c>
      <c r="G1307" t="s">
        <v>42</v>
      </c>
      <c r="H1307" t="s">
        <v>525</v>
      </c>
      <c r="I1307" t="s">
        <v>484</v>
      </c>
      <c r="J1307" s="89">
        <v>2020</v>
      </c>
      <c r="K1307" s="102">
        <v>1000</v>
      </c>
      <c r="L1307" s="103">
        <v>1000</v>
      </c>
      <c r="M1307">
        <v>0</v>
      </c>
      <c r="N1307">
        <v>0</v>
      </c>
      <c r="O1307" s="30">
        <v>0</v>
      </c>
      <c r="P1307" t="s">
        <v>439</v>
      </c>
      <c r="Q1307">
        <v>2020</v>
      </c>
      <c r="R1307" s="249">
        <v>0</v>
      </c>
      <c r="S1307" s="249">
        <v>0</v>
      </c>
      <c r="T1307" s="249">
        <f t="shared" si="26"/>
        <v>0</v>
      </c>
    </row>
    <row r="1308" spans="1:20" x14ac:dyDescent="0.3">
      <c r="A1308">
        <v>265</v>
      </c>
      <c r="B1308" t="s">
        <v>780</v>
      </c>
      <c r="C1308">
        <v>999999</v>
      </c>
      <c r="D1308" t="s">
        <v>639</v>
      </c>
      <c r="F1308" t="s">
        <v>89</v>
      </c>
      <c r="G1308" t="s">
        <v>42</v>
      </c>
      <c r="H1308" t="s">
        <v>525</v>
      </c>
      <c r="I1308" t="s">
        <v>484</v>
      </c>
      <c r="J1308" s="89">
        <v>2020</v>
      </c>
      <c r="K1308" s="102">
        <v>10000</v>
      </c>
      <c r="L1308" s="103">
        <v>10000</v>
      </c>
      <c r="M1308">
        <v>0</v>
      </c>
      <c r="N1308">
        <v>0</v>
      </c>
      <c r="O1308" s="30">
        <v>0</v>
      </c>
      <c r="P1308" t="s">
        <v>439</v>
      </c>
      <c r="Q1308">
        <v>2020</v>
      </c>
      <c r="R1308" s="249">
        <v>0</v>
      </c>
      <c r="S1308" s="249">
        <v>0</v>
      </c>
      <c r="T1308" s="249">
        <f t="shared" si="26"/>
        <v>0</v>
      </c>
    </row>
    <row r="1309" spans="1:20" x14ac:dyDescent="0.3">
      <c r="A1309">
        <v>79</v>
      </c>
      <c r="B1309" t="s">
        <v>524</v>
      </c>
      <c r="C1309">
        <v>574775</v>
      </c>
      <c r="D1309" t="s">
        <v>63</v>
      </c>
      <c r="E1309">
        <v>80</v>
      </c>
      <c r="F1309" t="s">
        <v>64</v>
      </c>
      <c r="G1309" t="s">
        <v>42</v>
      </c>
      <c r="H1309" t="s">
        <v>525</v>
      </c>
      <c r="I1309" t="s">
        <v>484</v>
      </c>
      <c r="J1309" s="89">
        <v>2019</v>
      </c>
      <c r="K1309" s="102">
        <v>1000</v>
      </c>
      <c r="L1309" s="103">
        <v>1000</v>
      </c>
      <c r="M1309">
        <v>0</v>
      </c>
      <c r="N1309">
        <v>0</v>
      </c>
      <c r="O1309" s="30">
        <v>0</v>
      </c>
      <c r="P1309" t="s">
        <v>439</v>
      </c>
      <c r="Q1309">
        <v>2021</v>
      </c>
      <c r="R1309" s="249">
        <v>10</v>
      </c>
      <c r="S1309" s="249">
        <v>6647</v>
      </c>
      <c r="T1309" s="249">
        <f t="shared" si="26"/>
        <v>6.6470000000000002</v>
      </c>
    </row>
    <row r="1310" spans="1:20" x14ac:dyDescent="0.3">
      <c r="A1310">
        <v>205</v>
      </c>
      <c r="B1310" t="s">
        <v>603</v>
      </c>
      <c r="C1310">
        <v>969040</v>
      </c>
      <c r="D1310" t="s">
        <v>601</v>
      </c>
      <c r="F1310" t="s">
        <v>92</v>
      </c>
      <c r="G1310" t="s">
        <v>42</v>
      </c>
      <c r="H1310" t="s">
        <v>525</v>
      </c>
      <c r="I1310" t="s">
        <v>484</v>
      </c>
      <c r="J1310" s="89">
        <v>2019</v>
      </c>
      <c r="K1310" s="102">
        <v>10000</v>
      </c>
      <c r="L1310" s="103">
        <v>10000</v>
      </c>
      <c r="M1310">
        <v>0</v>
      </c>
      <c r="N1310">
        <v>0</v>
      </c>
      <c r="O1310" s="30">
        <v>0</v>
      </c>
      <c r="P1310" t="s">
        <v>439</v>
      </c>
      <c r="Q1310">
        <v>2021</v>
      </c>
      <c r="R1310" s="249">
        <v>0</v>
      </c>
      <c r="S1310" s="249">
        <v>0</v>
      </c>
      <c r="T1310" s="249">
        <f t="shared" si="26"/>
        <v>0</v>
      </c>
    </row>
    <row r="1311" spans="1:20" x14ac:dyDescent="0.3">
      <c r="A1311">
        <v>223</v>
      </c>
      <c r="B1311" t="s">
        <v>768</v>
      </c>
      <c r="C1311">
        <v>902200</v>
      </c>
      <c r="D1311" t="s">
        <v>605</v>
      </c>
      <c r="E1311">
        <v>94</v>
      </c>
      <c r="F1311" t="s">
        <v>92</v>
      </c>
      <c r="G1311" t="s">
        <v>42</v>
      </c>
      <c r="H1311" t="s">
        <v>525</v>
      </c>
      <c r="I1311" t="s">
        <v>484</v>
      </c>
      <c r="J1311" s="89">
        <v>2020</v>
      </c>
      <c r="K1311" s="102">
        <v>1000</v>
      </c>
      <c r="L1311" s="103">
        <v>1000</v>
      </c>
      <c r="M1311">
        <v>0</v>
      </c>
      <c r="N1311">
        <v>0</v>
      </c>
      <c r="O1311" s="30">
        <v>0</v>
      </c>
      <c r="P1311" t="s">
        <v>439</v>
      </c>
      <c r="Q1311">
        <v>2021</v>
      </c>
      <c r="R1311" s="249">
        <v>0</v>
      </c>
      <c r="S1311" s="249">
        <v>0</v>
      </c>
      <c r="T1311" s="249">
        <f t="shared" si="26"/>
        <v>0</v>
      </c>
    </row>
    <row r="1312" spans="1:20" x14ac:dyDescent="0.3">
      <c r="A1312">
        <v>242</v>
      </c>
      <c r="B1312" t="s">
        <v>773</v>
      </c>
      <c r="C1312">
        <v>999999</v>
      </c>
      <c r="D1312" t="s">
        <v>627</v>
      </c>
      <c r="F1312" t="s">
        <v>92</v>
      </c>
      <c r="G1312" t="s">
        <v>42</v>
      </c>
      <c r="H1312" t="s">
        <v>525</v>
      </c>
      <c r="I1312" t="s">
        <v>484</v>
      </c>
      <c r="J1312" s="89">
        <v>2020</v>
      </c>
      <c r="K1312" s="102">
        <v>1000</v>
      </c>
      <c r="L1312" s="103">
        <v>1000</v>
      </c>
      <c r="M1312">
        <v>0</v>
      </c>
      <c r="N1312">
        <v>0</v>
      </c>
      <c r="O1312" s="30">
        <v>0</v>
      </c>
      <c r="P1312" t="s">
        <v>439</v>
      </c>
      <c r="Q1312">
        <v>2021</v>
      </c>
      <c r="R1312" s="249">
        <v>0</v>
      </c>
      <c r="S1312" s="249">
        <v>0</v>
      </c>
      <c r="T1312" s="249">
        <f t="shared" si="26"/>
        <v>0</v>
      </c>
    </row>
    <row r="1313" spans="1:20" x14ac:dyDescent="0.3">
      <c r="A1313">
        <v>265</v>
      </c>
      <c r="B1313" t="s">
        <v>780</v>
      </c>
      <c r="C1313">
        <v>999999</v>
      </c>
      <c r="D1313" t="s">
        <v>639</v>
      </c>
      <c r="F1313" t="s">
        <v>89</v>
      </c>
      <c r="G1313" t="s">
        <v>42</v>
      </c>
      <c r="H1313" t="s">
        <v>525</v>
      </c>
      <c r="I1313" t="s">
        <v>484</v>
      </c>
      <c r="J1313" s="89">
        <v>2020</v>
      </c>
      <c r="K1313" s="102">
        <v>10000</v>
      </c>
      <c r="L1313" s="103">
        <v>10000</v>
      </c>
      <c r="M1313">
        <v>0</v>
      </c>
      <c r="N1313">
        <v>0</v>
      </c>
      <c r="O1313" s="30">
        <v>0</v>
      </c>
      <c r="P1313" t="s">
        <v>439</v>
      </c>
      <c r="Q1313">
        <v>2021</v>
      </c>
      <c r="R1313" s="249">
        <v>0</v>
      </c>
      <c r="S1313" s="249">
        <v>0</v>
      </c>
      <c r="T1313" s="249">
        <f t="shared" si="26"/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36F33-4212-4AB4-9223-E7D47A76D606}">
  <sheetPr>
    <tabColor rgb="FF00B0F0"/>
  </sheetPr>
  <dimension ref="A1:AC380"/>
  <sheetViews>
    <sheetView topLeftCell="A292" workbookViewId="0">
      <selection activeCell="A305" sqref="A1:A1048576"/>
    </sheetView>
  </sheetViews>
  <sheetFormatPr baseColWidth="10" defaultColWidth="11.44140625" defaultRowHeight="14.4" x14ac:dyDescent="0.3"/>
  <cols>
    <col min="1" max="1" width="6.5546875" bestFit="1" customWidth="1"/>
    <col min="2" max="2" width="38.44140625" bestFit="1" customWidth="1"/>
    <col min="3" max="3" width="13" bestFit="1" customWidth="1"/>
    <col min="4" max="4" width="13" customWidth="1"/>
    <col min="5" max="5" width="15.6640625" bestFit="1" customWidth="1"/>
    <col min="6" max="6" width="4.109375" bestFit="1" customWidth="1"/>
    <col min="7" max="7" width="10.88671875" bestFit="1" customWidth="1"/>
    <col min="8" max="8" width="35" bestFit="1" customWidth="1"/>
    <col min="9" max="9" width="33.109375" bestFit="1" customWidth="1"/>
    <col min="10" max="10" width="25.6640625" bestFit="1" customWidth="1"/>
    <col min="11" max="11" width="20.88671875" bestFit="1" customWidth="1"/>
    <col min="12" max="12" width="29.33203125" style="143" bestFit="1" customWidth="1"/>
    <col min="13" max="13" width="30.33203125" style="143" bestFit="1" customWidth="1"/>
    <col min="14" max="14" width="22.88671875" style="143" bestFit="1" customWidth="1"/>
    <col min="15" max="15" width="36.6640625" style="143" bestFit="1" customWidth="1"/>
    <col min="16" max="16" width="27.5546875" style="143" bestFit="1" customWidth="1"/>
    <col min="17" max="17" width="15" bestFit="1" customWidth="1"/>
    <col min="18" max="18" width="13.33203125" bestFit="1" customWidth="1"/>
    <col min="19" max="19" width="16.88671875" style="143" bestFit="1" customWidth="1"/>
    <col min="20" max="20" width="24.33203125" style="143" customWidth="1"/>
    <col min="21" max="21" width="37.33203125" style="143" customWidth="1"/>
    <col min="22" max="22" width="22" bestFit="1" customWidth="1"/>
    <col min="23" max="23" width="54.109375" style="219" customWidth="1"/>
    <col min="24" max="24" width="27.6640625" style="219" customWidth="1"/>
    <col min="25" max="25" width="42.33203125" style="219" customWidth="1"/>
    <col min="26" max="26" width="23" style="219" customWidth="1"/>
    <col min="27" max="27" width="23.33203125" style="219" customWidth="1"/>
    <col min="28" max="28" width="23.88671875" style="219" customWidth="1"/>
    <col min="29" max="29" width="37.33203125" style="219" customWidth="1"/>
  </cols>
  <sheetData>
    <row r="1" spans="1:29" ht="18" x14ac:dyDescent="0.3">
      <c r="A1" s="17" t="s">
        <v>440</v>
      </c>
      <c r="B1" s="17" t="s">
        <v>4</v>
      </c>
      <c r="C1" s="17" t="s">
        <v>0</v>
      </c>
      <c r="D1" s="17" t="s">
        <v>848</v>
      </c>
      <c r="E1" s="17" t="s">
        <v>1</v>
      </c>
      <c r="F1" s="17" t="s">
        <v>2</v>
      </c>
      <c r="G1" s="17" t="s">
        <v>3</v>
      </c>
      <c r="H1" s="17" t="s">
        <v>12</v>
      </c>
      <c r="I1" s="17" t="s">
        <v>445</v>
      </c>
      <c r="J1" s="17" t="s">
        <v>444</v>
      </c>
      <c r="K1" s="17" t="s">
        <v>20</v>
      </c>
      <c r="L1" s="209" t="s">
        <v>21</v>
      </c>
      <c r="M1" s="209" t="s">
        <v>273</v>
      </c>
      <c r="N1" s="25" t="s">
        <v>270</v>
      </c>
      <c r="O1" s="25" t="s">
        <v>853</v>
      </c>
      <c r="P1" s="25" t="s">
        <v>272</v>
      </c>
      <c r="Q1" s="17" t="s">
        <v>31</v>
      </c>
      <c r="R1" s="109" t="s">
        <v>269</v>
      </c>
      <c r="S1" s="212" t="s">
        <v>810</v>
      </c>
      <c r="T1" s="213" t="s">
        <v>811</v>
      </c>
      <c r="U1" s="213" t="s">
        <v>852</v>
      </c>
      <c r="V1" s="218" t="s">
        <v>854</v>
      </c>
      <c r="W1" s="218" t="s">
        <v>855</v>
      </c>
      <c r="X1" s="218" t="s">
        <v>856</v>
      </c>
      <c r="Y1" s="218" t="s">
        <v>857</v>
      </c>
      <c r="Z1" s="218" t="s">
        <v>858</v>
      </c>
      <c r="AA1" s="218" t="s">
        <v>859</v>
      </c>
      <c r="AB1" s="218" t="s">
        <v>860</v>
      </c>
      <c r="AC1" s="218" t="s">
        <v>861</v>
      </c>
    </row>
    <row r="2" spans="1:29" x14ac:dyDescent="0.3">
      <c r="A2">
        <v>208</v>
      </c>
      <c r="B2" t="s">
        <v>606</v>
      </c>
      <c r="C2">
        <v>894500</v>
      </c>
      <c r="D2" s="208" t="s">
        <v>605</v>
      </c>
      <c r="E2" t="s">
        <v>605</v>
      </c>
      <c r="F2">
        <v>94</v>
      </c>
      <c r="G2" t="s">
        <v>92</v>
      </c>
      <c r="H2" t="s">
        <v>35</v>
      </c>
      <c r="I2" t="s">
        <v>483</v>
      </c>
      <c r="J2" t="s">
        <v>484</v>
      </c>
      <c r="K2" s="89">
        <v>2019</v>
      </c>
      <c r="L2" s="210">
        <v>8.8000000000000007</v>
      </c>
      <c r="M2" s="210">
        <v>8.8000000000000007</v>
      </c>
      <c r="N2" s="143">
        <v>16</v>
      </c>
      <c r="O2" s="143">
        <v>18.13</v>
      </c>
      <c r="P2" s="143">
        <v>0</v>
      </c>
      <c r="Q2" t="s">
        <v>451</v>
      </c>
      <c r="R2">
        <v>2021</v>
      </c>
      <c r="S2" s="214">
        <v>0</v>
      </c>
      <c r="T2" s="215">
        <v>0</v>
      </c>
      <c r="U2" s="215">
        <f t="shared" ref="U2:U15" si="0">+T2/1000</f>
        <v>0</v>
      </c>
      <c r="V2" s="224">
        <f t="shared" ref="V2:V47" si="1">+N2*1000/L2</f>
        <v>1818.181818181818</v>
      </c>
      <c r="W2" s="219" t="s">
        <v>871</v>
      </c>
      <c r="X2" s="219">
        <v>34</v>
      </c>
      <c r="Y2" s="219" t="s">
        <v>874</v>
      </c>
      <c r="Z2" s="219" t="s">
        <v>901</v>
      </c>
      <c r="AA2" s="219" t="s">
        <v>894</v>
      </c>
      <c r="AB2" s="219">
        <v>1</v>
      </c>
      <c r="AC2" s="219">
        <v>54.4</v>
      </c>
    </row>
    <row r="3" spans="1:29" x14ac:dyDescent="0.3">
      <c r="A3">
        <v>311</v>
      </c>
      <c r="B3" t="s">
        <v>663</v>
      </c>
      <c r="C3">
        <v>877215</v>
      </c>
      <c r="D3" s="208" t="s">
        <v>33</v>
      </c>
      <c r="E3" t="s">
        <v>574</v>
      </c>
      <c r="F3">
        <v>65</v>
      </c>
      <c r="G3" t="s">
        <v>33</v>
      </c>
      <c r="H3" t="s">
        <v>35</v>
      </c>
      <c r="I3" t="s">
        <v>483</v>
      </c>
      <c r="J3" t="s">
        <v>484</v>
      </c>
      <c r="K3" s="89">
        <v>2016</v>
      </c>
      <c r="L3" s="211">
        <v>15</v>
      </c>
      <c r="M3" s="211">
        <v>15</v>
      </c>
      <c r="N3" s="143">
        <v>25.8</v>
      </c>
      <c r="O3" s="143">
        <v>25.8</v>
      </c>
      <c r="P3" s="143">
        <v>0</v>
      </c>
      <c r="Q3" t="s">
        <v>451</v>
      </c>
      <c r="R3">
        <v>2021</v>
      </c>
      <c r="S3" s="214">
        <v>0</v>
      </c>
      <c r="T3" s="215">
        <v>0</v>
      </c>
      <c r="U3" s="215">
        <f t="shared" si="0"/>
        <v>0</v>
      </c>
      <c r="V3" s="224">
        <f t="shared" si="1"/>
        <v>1720</v>
      </c>
      <c r="W3" s="219" t="s">
        <v>886</v>
      </c>
      <c r="X3" s="219">
        <v>60</v>
      </c>
      <c r="Y3" s="219" t="s">
        <v>865</v>
      </c>
      <c r="Z3" s="219" t="s">
        <v>901</v>
      </c>
      <c r="AA3" s="219" t="s">
        <v>894</v>
      </c>
      <c r="AB3" s="219">
        <v>3</v>
      </c>
      <c r="AC3" s="219">
        <v>96</v>
      </c>
    </row>
    <row r="4" spans="1:29" x14ac:dyDescent="0.3">
      <c r="A4">
        <v>275</v>
      </c>
      <c r="B4" t="s">
        <v>790</v>
      </c>
      <c r="C4">
        <v>732177</v>
      </c>
      <c r="D4" t="s">
        <v>639</v>
      </c>
      <c r="E4" t="s">
        <v>639</v>
      </c>
      <c r="G4" t="s">
        <v>89</v>
      </c>
      <c r="H4" t="s">
        <v>35</v>
      </c>
      <c r="I4" t="s">
        <v>483</v>
      </c>
      <c r="J4" t="s">
        <v>484</v>
      </c>
      <c r="K4" s="89">
        <v>2020</v>
      </c>
      <c r="L4" s="211">
        <v>23.45</v>
      </c>
      <c r="M4" s="211">
        <v>23.45</v>
      </c>
      <c r="N4" s="143">
        <v>40.33</v>
      </c>
      <c r="O4" s="143">
        <v>40.33</v>
      </c>
      <c r="P4" s="143">
        <v>0</v>
      </c>
      <c r="Q4" t="s">
        <v>451</v>
      </c>
      <c r="R4">
        <v>2021</v>
      </c>
      <c r="S4" s="214">
        <v>21</v>
      </c>
      <c r="T4" s="215">
        <v>2640</v>
      </c>
      <c r="U4" s="215">
        <f t="shared" si="0"/>
        <v>2.64</v>
      </c>
      <c r="V4" s="224">
        <f t="shared" si="1"/>
        <v>1719.8294243070363</v>
      </c>
      <c r="W4" s="219" t="s">
        <v>886</v>
      </c>
      <c r="X4" s="219">
        <v>70</v>
      </c>
      <c r="Y4" s="219" t="s">
        <v>874</v>
      </c>
      <c r="Z4" s="219" t="s">
        <v>881</v>
      </c>
      <c r="AA4" s="219" t="s">
        <v>894</v>
      </c>
      <c r="AB4" s="219">
        <v>1</v>
      </c>
      <c r="AC4" s="219">
        <v>133</v>
      </c>
    </row>
    <row r="5" spans="1:29" x14ac:dyDescent="0.3">
      <c r="A5">
        <v>129</v>
      </c>
      <c r="B5" t="s">
        <v>554</v>
      </c>
      <c r="C5">
        <v>852245</v>
      </c>
      <c r="D5" s="208" t="s">
        <v>33</v>
      </c>
      <c r="E5" t="s">
        <v>548</v>
      </c>
      <c r="F5">
        <v>87</v>
      </c>
      <c r="G5" t="s">
        <v>33</v>
      </c>
      <c r="H5" t="s">
        <v>35</v>
      </c>
      <c r="I5" t="s">
        <v>483</v>
      </c>
      <c r="J5" t="s">
        <v>484</v>
      </c>
      <c r="K5" s="89">
        <v>2016</v>
      </c>
      <c r="L5" s="210">
        <v>47.3</v>
      </c>
      <c r="M5" s="210">
        <v>47.3</v>
      </c>
      <c r="N5" s="143">
        <v>80.5</v>
      </c>
      <c r="O5" s="143">
        <v>80.5</v>
      </c>
      <c r="P5" s="143">
        <v>0</v>
      </c>
      <c r="Q5" t="s">
        <v>451</v>
      </c>
      <c r="R5">
        <v>2021</v>
      </c>
      <c r="S5" s="214">
        <v>32</v>
      </c>
      <c r="T5" s="215">
        <v>20416</v>
      </c>
      <c r="U5" s="215">
        <f t="shared" si="0"/>
        <v>20.416</v>
      </c>
      <c r="V5" s="224">
        <f t="shared" si="1"/>
        <v>1701.9027484143764</v>
      </c>
      <c r="W5" s="219" t="s">
        <v>881</v>
      </c>
      <c r="X5" s="219">
        <v>174</v>
      </c>
      <c r="Y5" s="219" t="s">
        <v>865</v>
      </c>
      <c r="Z5" s="219" t="s">
        <v>881</v>
      </c>
      <c r="AA5" s="219" t="s">
        <v>894</v>
      </c>
      <c r="AB5" s="219">
        <v>1</v>
      </c>
      <c r="AC5" s="219">
        <v>287.39999999999998</v>
      </c>
    </row>
    <row r="6" spans="1:29" x14ac:dyDescent="0.3">
      <c r="A6">
        <v>232</v>
      </c>
      <c r="B6" t="s">
        <v>623</v>
      </c>
      <c r="C6">
        <v>287265</v>
      </c>
      <c r="D6" s="208" t="s">
        <v>153</v>
      </c>
      <c r="E6" t="s">
        <v>153</v>
      </c>
      <c r="F6">
        <v>95</v>
      </c>
      <c r="G6" t="s">
        <v>89</v>
      </c>
      <c r="H6" t="s">
        <v>35</v>
      </c>
      <c r="I6" t="s">
        <v>483</v>
      </c>
      <c r="J6" t="s">
        <v>484</v>
      </c>
      <c r="K6" s="89">
        <v>2019</v>
      </c>
      <c r="L6" s="210">
        <v>33</v>
      </c>
      <c r="M6" s="210">
        <v>33</v>
      </c>
      <c r="N6" s="143">
        <v>56.1</v>
      </c>
      <c r="O6" s="143">
        <v>56.1</v>
      </c>
      <c r="P6" s="143">
        <v>0</v>
      </c>
      <c r="Q6" t="s">
        <v>451</v>
      </c>
      <c r="R6">
        <v>2021</v>
      </c>
      <c r="S6" s="214">
        <v>0</v>
      </c>
      <c r="T6" s="215">
        <v>0</v>
      </c>
      <c r="U6" s="215">
        <f t="shared" si="0"/>
        <v>0</v>
      </c>
      <c r="V6" s="224">
        <f t="shared" si="1"/>
        <v>1700</v>
      </c>
      <c r="W6" s="219" t="s">
        <v>892</v>
      </c>
      <c r="X6" s="219">
        <v>120</v>
      </c>
      <c r="Y6" s="219" t="s">
        <v>865</v>
      </c>
      <c r="Z6" s="219" t="s">
        <v>901</v>
      </c>
      <c r="AA6" s="219" t="s">
        <v>894</v>
      </c>
      <c r="AB6" s="219">
        <v>1</v>
      </c>
      <c r="AC6" s="219">
        <v>192</v>
      </c>
    </row>
    <row r="7" spans="1:29" x14ac:dyDescent="0.3">
      <c r="A7">
        <v>274</v>
      </c>
      <c r="B7" t="s">
        <v>789</v>
      </c>
      <c r="C7">
        <v>751319</v>
      </c>
      <c r="D7" t="s">
        <v>639</v>
      </c>
      <c r="E7" t="s">
        <v>639</v>
      </c>
      <c r="G7" t="s">
        <v>89</v>
      </c>
      <c r="H7" t="s">
        <v>35</v>
      </c>
      <c r="I7" t="s">
        <v>483</v>
      </c>
      <c r="J7" t="s">
        <v>484</v>
      </c>
      <c r="K7" s="89">
        <v>2020</v>
      </c>
      <c r="L7" s="211">
        <v>24.3</v>
      </c>
      <c r="M7" s="211">
        <v>24.3</v>
      </c>
      <c r="N7" s="143">
        <v>41.3</v>
      </c>
      <c r="O7" s="143">
        <v>41.3</v>
      </c>
      <c r="P7" s="143">
        <v>0</v>
      </c>
      <c r="Q7" t="s">
        <v>451</v>
      </c>
      <c r="R7">
        <v>2021</v>
      </c>
      <c r="S7" s="214">
        <v>21</v>
      </c>
      <c r="T7" s="215">
        <v>30300</v>
      </c>
      <c r="U7" s="215">
        <f t="shared" si="0"/>
        <v>30.3</v>
      </c>
      <c r="V7" s="224">
        <f t="shared" si="1"/>
        <v>1699.5884773662551</v>
      </c>
      <c r="W7" s="219" t="s">
        <v>886</v>
      </c>
      <c r="X7" s="219">
        <v>95</v>
      </c>
      <c r="Y7" s="219" t="s">
        <v>865</v>
      </c>
      <c r="Z7" s="219" t="s">
        <v>884</v>
      </c>
      <c r="AA7" s="219" t="s">
        <v>894</v>
      </c>
      <c r="AB7" s="219">
        <v>1</v>
      </c>
      <c r="AC7" s="219">
        <v>152</v>
      </c>
    </row>
    <row r="8" spans="1:29" x14ac:dyDescent="0.3">
      <c r="A8">
        <v>290</v>
      </c>
      <c r="B8" t="s">
        <v>648</v>
      </c>
      <c r="C8">
        <v>707190</v>
      </c>
      <c r="D8" t="s">
        <v>647</v>
      </c>
      <c r="E8" s="208" t="s">
        <v>647</v>
      </c>
      <c r="F8">
        <v>86</v>
      </c>
      <c r="G8" t="s">
        <v>89</v>
      </c>
      <c r="H8" t="s">
        <v>35</v>
      </c>
      <c r="I8" t="s">
        <v>483</v>
      </c>
      <c r="J8" t="s">
        <v>484</v>
      </c>
      <c r="K8" s="89">
        <v>2019</v>
      </c>
      <c r="L8" s="210">
        <v>38</v>
      </c>
      <c r="M8" s="210">
        <v>38</v>
      </c>
      <c r="N8" s="143">
        <v>63.8</v>
      </c>
      <c r="O8" s="143">
        <v>63.8</v>
      </c>
      <c r="P8" s="143">
        <v>0</v>
      </c>
      <c r="Q8" t="s">
        <v>451</v>
      </c>
      <c r="R8">
        <v>2021</v>
      </c>
      <c r="S8" s="214">
        <v>21</v>
      </c>
      <c r="T8" s="215">
        <v>38791</v>
      </c>
      <c r="U8" s="215">
        <f t="shared" si="0"/>
        <v>38.790999999999997</v>
      </c>
      <c r="V8" s="224">
        <f t="shared" si="1"/>
        <v>1678.9473684210527</v>
      </c>
      <c r="W8" s="219" t="s">
        <v>915</v>
      </c>
      <c r="X8" s="219">
        <v>152</v>
      </c>
      <c r="Y8" s="219" t="s">
        <v>865</v>
      </c>
      <c r="Z8" s="219" t="s">
        <v>901</v>
      </c>
      <c r="AA8" s="219" t="s">
        <v>894</v>
      </c>
      <c r="AB8" s="219">
        <v>1</v>
      </c>
      <c r="AC8" s="219">
        <v>243.2</v>
      </c>
    </row>
    <row r="9" spans="1:29" x14ac:dyDescent="0.3">
      <c r="A9">
        <v>285</v>
      </c>
      <c r="B9" t="s">
        <v>645</v>
      </c>
      <c r="C9">
        <v>744711</v>
      </c>
      <c r="D9" t="s">
        <v>639</v>
      </c>
      <c r="E9" t="s">
        <v>639</v>
      </c>
      <c r="G9" t="s">
        <v>89</v>
      </c>
      <c r="H9" t="s">
        <v>35</v>
      </c>
      <c r="I9" t="s">
        <v>483</v>
      </c>
      <c r="J9" t="s">
        <v>484</v>
      </c>
      <c r="K9" s="89">
        <v>2019</v>
      </c>
      <c r="L9" s="211">
        <v>30.8</v>
      </c>
      <c r="M9" s="211">
        <v>30.8</v>
      </c>
      <c r="N9" s="143">
        <v>51.7</v>
      </c>
      <c r="O9" s="143">
        <v>51.7</v>
      </c>
      <c r="P9" s="143">
        <v>0</v>
      </c>
      <c r="Q9" t="s">
        <v>451</v>
      </c>
      <c r="R9">
        <v>2021</v>
      </c>
      <c r="S9" s="214">
        <v>21</v>
      </c>
      <c r="T9" s="215">
        <v>90359</v>
      </c>
      <c r="U9" s="215">
        <f t="shared" si="0"/>
        <v>90.358999999999995</v>
      </c>
      <c r="V9" s="224">
        <f t="shared" si="1"/>
        <v>1678.5714285714284</v>
      </c>
      <c r="W9" s="219" t="s">
        <v>881</v>
      </c>
      <c r="X9" s="219">
        <v>112</v>
      </c>
      <c r="Y9" s="219" t="s">
        <v>865</v>
      </c>
      <c r="Z9" s="219" t="s">
        <v>901</v>
      </c>
      <c r="AA9" s="219" t="s">
        <v>894</v>
      </c>
      <c r="AB9" s="219">
        <v>1</v>
      </c>
      <c r="AC9" s="219">
        <v>179.2</v>
      </c>
    </row>
    <row r="10" spans="1:29" x14ac:dyDescent="0.3">
      <c r="A10">
        <v>238</v>
      </c>
      <c r="B10" t="s">
        <v>771</v>
      </c>
      <c r="C10">
        <v>770770</v>
      </c>
      <c r="D10" s="208" t="s">
        <v>153</v>
      </c>
      <c r="E10" t="s">
        <v>153</v>
      </c>
      <c r="F10">
        <v>95</v>
      </c>
      <c r="G10" t="s">
        <v>89</v>
      </c>
      <c r="H10" t="s">
        <v>35</v>
      </c>
      <c r="I10" t="s">
        <v>483</v>
      </c>
      <c r="J10" t="s">
        <v>484</v>
      </c>
      <c r="K10" s="89">
        <v>2020</v>
      </c>
      <c r="L10" s="210">
        <v>65.45</v>
      </c>
      <c r="M10" s="210">
        <v>65.45</v>
      </c>
      <c r="N10" s="143">
        <v>109.6</v>
      </c>
      <c r="O10" s="143">
        <v>109.6</v>
      </c>
      <c r="P10" s="143">
        <v>0</v>
      </c>
      <c r="Q10" t="s">
        <v>451</v>
      </c>
      <c r="R10">
        <v>2021</v>
      </c>
      <c r="S10" s="214">
        <v>17</v>
      </c>
      <c r="T10" s="215">
        <v>56832</v>
      </c>
      <c r="U10" s="215">
        <f t="shared" si="0"/>
        <v>56.832000000000001</v>
      </c>
      <c r="V10" s="224">
        <f t="shared" si="1"/>
        <v>1674.5607333842627</v>
      </c>
      <c r="W10" s="219" t="s">
        <v>881</v>
      </c>
      <c r="X10" s="219">
        <v>238</v>
      </c>
      <c r="Y10" s="219" t="s">
        <v>865</v>
      </c>
      <c r="Z10" s="219" t="s">
        <v>901</v>
      </c>
      <c r="AA10" s="219" t="s">
        <v>894</v>
      </c>
      <c r="AB10" s="219">
        <v>2</v>
      </c>
      <c r="AC10" s="219">
        <v>380.8</v>
      </c>
    </row>
    <row r="11" spans="1:29" x14ac:dyDescent="0.3">
      <c r="A11">
        <v>312</v>
      </c>
      <c r="B11" t="s">
        <v>805</v>
      </c>
      <c r="C11">
        <v>877215</v>
      </c>
      <c r="D11" s="208" t="s">
        <v>33</v>
      </c>
      <c r="E11" t="s">
        <v>574</v>
      </c>
      <c r="F11">
        <v>65</v>
      </c>
      <c r="G11" t="s">
        <v>33</v>
      </c>
      <c r="H11" t="s">
        <v>35</v>
      </c>
      <c r="I11" t="s">
        <v>483</v>
      </c>
      <c r="J11" t="s">
        <v>484</v>
      </c>
      <c r="K11" s="89">
        <v>2020</v>
      </c>
      <c r="L11" s="211">
        <v>15</v>
      </c>
      <c r="M11" s="211">
        <v>15</v>
      </c>
      <c r="N11" s="143">
        <v>24.8</v>
      </c>
      <c r="O11" s="143">
        <v>24.8</v>
      </c>
      <c r="P11" s="143">
        <v>0</v>
      </c>
      <c r="Q11" t="s">
        <v>451</v>
      </c>
      <c r="R11">
        <v>2021</v>
      </c>
      <c r="S11" s="214">
        <v>0</v>
      </c>
      <c r="T11" s="215">
        <v>0</v>
      </c>
      <c r="U11" s="215">
        <f t="shared" si="0"/>
        <v>0</v>
      </c>
      <c r="V11" s="224">
        <f t="shared" si="1"/>
        <v>1653.3333333333333</v>
      </c>
      <c r="W11" s="219" t="s">
        <v>886</v>
      </c>
      <c r="X11" s="219">
        <v>60</v>
      </c>
      <c r="Y11" s="219" t="s">
        <v>865</v>
      </c>
      <c r="Z11" s="219" t="s">
        <v>901</v>
      </c>
      <c r="AA11" s="219" t="s">
        <v>894</v>
      </c>
      <c r="AB11" s="219">
        <v>4</v>
      </c>
      <c r="AC11" s="219">
        <v>96</v>
      </c>
    </row>
    <row r="12" spans="1:29" x14ac:dyDescent="0.3">
      <c r="A12">
        <v>297</v>
      </c>
      <c r="B12" t="s">
        <v>653</v>
      </c>
      <c r="C12">
        <v>725257</v>
      </c>
      <c r="D12" t="s">
        <v>647</v>
      </c>
      <c r="E12" s="208" t="s">
        <v>647</v>
      </c>
      <c r="F12">
        <v>86</v>
      </c>
      <c r="G12" t="s">
        <v>89</v>
      </c>
      <c r="H12" t="s">
        <v>35</v>
      </c>
      <c r="I12" t="s">
        <v>483</v>
      </c>
      <c r="J12" t="s">
        <v>484</v>
      </c>
      <c r="K12" s="89">
        <v>2007</v>
      </c>
      <c r="L12" s="210">
        <v>5</v>
      </c>
      <c r="M12" s="210">
        <v>5</v>
      </c>
      <c r="N12" s="143">
        <v>8.25</v>
      </c>
      <c r="O12" s="143">
        <v>8.25</v>
      </c>
      <c r="P12" s="143">
        <v>0</v>
      </c>
      <c r="Q12" t="s">
        <v>451</v>
      </c>
      <c r="R12">
        <v>2021</v>
      </c>
      <c r="S12" s="214">
        <v>63</v>
      </c>
      <c r="T12" s="215">
        <v>130906</v>
      </c>
      <c r="U12" s="215">
        <f t="shared" si="0"/>
        <v>130.90600000000001</v>
      </c>
      <c r="V12" s="224">
        <f t="shared" si="1"/>
        <v>1650</v>
      </c>
      <c r="W12" s="219" t="s">
        <v>911</v>
      </c>
      <c r="X12" s="219">
        <v>12</v>
      </c>
      <c r="Y12" s="219" t="s">
        <v>865</v>
      </c>
      <c r="Z12" s="219" t="s">
        <v>901</v>
      </c>
      <c r="AA12" s="219" t="s">
        <v>894</v>
      </c>
      <c r="AB12" s="219">
        <v>1</v>
      </c>
      <c r="AC12" s="219">
        <v>19.2</v>
      </c>
    </row>
    <row r="13" spans="1:29" x14ac:dyDescent="0.3">
      <c r="A13">
        <v>306</v>
      </c>
      <c r="B13" t="s">
        <v>660</v>
      </c>
      <c r="C13">
        <v>752636</v>
      </c>
      <c r="D13" t="s">
        <v>639</v>
      </c>
      <c r="E13" t="s">
        <v>639</v>
      </c>
      <c r="G13" t="s">
        <v>89</v>
      </c>
      <c r="H13" t="s">
        <v>35</v>
      </c>
      <c r="I13" t="s">
        <v>483</v>
      </c>
      <c r="J13" t="s">
        <v>484</v>
      </c>
      <c r="K13" s="89">
        <v>2018</v>
      </c>
      <c r="L13" s="211">
        <v>18</v>
      </c>
      <c r="M13" s="211">
        <v>18</v>
      </c>
      <c r="N13" s="143">
        <v>29.7</v>
      </c>
      <c r="O13" s="143">
        <v>29.7</v>
      </c>
      <c r="P13" s="143">
        <v>0</v>
      </c>
      <c r="Q13" t="s">
        <v>451</v>
      </c>
      <c r="R13">
        <v>2021</v>
      </c>
      <c r="S13" s="214">
        <v>17</v>
      </c>
      <c r="T13" s="215">
        <v>48367</v>
      </c>
      <c r="U13" s="215">
        <f t="shared" si="0"/>
        <v>48.366999999999997</v>
      </c>
      <c r="V13" s="224">
        <f t="shared" si="1"/>
        <v>1650</v>
      </c>
      <c r="W13" s="219" t="s">
        <v>921</v>
      </c>
      <c r="X13" s="219">
        <v>72</v>
      </c>
      <c r="Y13" s="219" t="s">
        <v>865</v>
      </c>
      <c r="Z13" s="219" t="s">
        <v>901</v>
      </c>
      <c r="AA13" s="219" t="s">
        <v>894</v>
      </c>
      <c r="AB13" s="219">
        <v>1</v>
      </c>
      <c r="AC13" s="219">
        <v>115.2</v>
      </c>
    </row>
    <row r="14" spans="1:29" x14ac:dyDescent="0.3">
      <c r="A14">
        <v>239</v>
      </c>
      <c r="B14" t="s">
        <v>624</v>
      </c>
      <c r="C14">
        <v>999999</v>
      </c>
      <c r="D14" s="208" t="s">
        <v>153</v>
      </c>
      <c r="E14" t="s">
        <v>153</v>
      </c>
      <c r="F14">
        <v>95</v>
      </c>
      <c r="G14" t="s">
        <v>89</v>
      </c>
      <c r="H14" t="s">
        <v>35</v>
      </c>
      <c r="I14" t="s">
        <v>483</v>
      </c>
      <c r="J14" t="s">
        <v>484</v>
      </c>
      <c r="K14" s="89">
        <v>2019</v>
      </c>
      <c r="L14" s="210">
        <v>33</v>
      </c>
      <c r="M14" s="210">
        <v>33</v>
      </c>
      <c r="N14" s="143">
        <v>53.8</v>
      </c>
      <c r="O14" s="143">
        <v>53.8</v>
      </c>
      <c r="P14" s="143">
        <v>0</v>
      </c>
      <c r="Q14" t="s">
        <v>451</v>
      </c>
      <c r="R14">
        <v>2021</v>
      </c>
      <c r="S14" s="214">
        <v>0</v>
      </c>
      <c r="T14" s="215">
        <v>0</v>
      </c>
      <c r="U14" s="215">
        <f t="shared" si="0"/>
        <v>0</v>
      </c>
      <c r="V14" s="224">
        <f t="shared" si="1"/>
        <v>1630.3030303030303</v>
      </c>
      <c r="W14" s="219" t="s">
        <v>892</v>
      </c>
      <c r="X14" s="219">
        <v>120</v>
      </c>
      <c r="Y14" s="219" t="s">
        <v>865</v>
      </c>
      <c r="Z14" s="219" t="s">
        <v>901</v>
      </c>
      <c r="AA14" s="219" t="s">
        <v>894</v>
      </c>
      <c r="AB14" s="219">
        <v>1</v>
      </c>
      <c r="AC14" s="219">
        <v>192</v>
      </c>
    </row>
    <row r="15" spans="1:29" x14ac:dyDescent="0.3">
      <c r="A15">
        <v>283</v>
      </c>
      <c r="B15" t="s">
        <v>796</v>
      </c>
      <c r="C15">
        <v>744711</v>
      </c>
      <c r="D15" t="s">
        <v>639</v>
      </c>
      <c r="E15" t="s">
        <v>639</v>
      </c>
      <c r="G15" t="s">
        <v>89</v>
      </c>
      <c r="H15" t="s">
        <v>35</v>
      </c>
      <c r="I15" t="s">
        <v>483</v>
      </c>
      <c r="J15" t="s">
        <v>484</v>
      </c>
      <c r="K15" s="89">
        <v>2021</v>
      </c>
      <c r="L15" s="211">
        <v>34</v>
      </c>
      <c r="M15" s="211">
        <v>34</v>
      </c>
      <c r="N15" s="143">
        <v>55.42</v>
      </c>
      <c r="O15" s="143">
        <v>55.42</v>
      </c>
      <c r="P15" s="143">
        <v>0</v>
      </c>
      <c r="Q15" t="s">
        <v>451</v>
      </c>
      <c r="R15">
        <v>2021</v>
      </c>
      <c r="S15" s="214">
        <v>0</v>
      </c>
      <c r="T15" s="215">
        <v>0</v>
      </c>
      <c r="U15" s="215">
        <f t="shared" si="0"/>
        <v>0</v>
      </c>
      <c r="V15" s="224">
        <f t="shared" si="1"/>
        <v>1630</v>
      </c>
      <c r="W15" s="219" t="s">
        <v>878</v>
      </c>
      <c r="X15" s="219">
        <v>136</v>
      </c>
      <c r="Y15" s="219" t="s">
        <v>865</v>
      </c>
      <c r="Z15" s="219" t="s">
        <v>881</v>
      </c>
      <c r="AA15" s="219" t="s">
        <v>894</v>
      </c>
      <c r="AB15" s="219">
        <v>1</v>
      </c>
      <c r="AC15" s="219">
        <v>217.60000000000002</v>
      </c>
    </row>
    <row r="16" spans="1:29" x14ac:dyDescent="0.3">
      <c r="A16">
        <v>367</v>
      </c>
      <c r="B16" t="s">
        <v>796</v>
      </c>
      <c r="C16">
        <v>744711</v>
      </c>
      <c r="D16" t="s">
        <v>639</v>
      </c>
      <c r="E16" t="s">
        <v>639</v>
      </c>
      <c r="G16" t="s">
        <v>89</v>
      </c>
      <c r="H16" t="s">
        <v>35</v>
      </c>
      <c r="I16" t="s">
        <v>483</v>
      </c>
      <c r="J16" t="s">
        <v>484</v>
      </c>
      <c r="K16">
        <v>2021</v>
      </c>
      <c r="L16" s="143">
        <v>34</v>
      </c>
      <c r="M16" s="143">
        <v>34</v>
      </c>
      <c r="N16" s="143">
        <v>55.42</v>
      </c>
      <c r="O16" s="143">
        <v>55.42</v>
      </c>
      <c r="P16" s="143">
        <v>0</v>
      </c>
      <c r="Q16" t="s">
        <v>451</v>
      </c>
      <c r="R16">
        <v>2021</v>
      </c>
      <c r="S16" s="221">
        <v>0</v>
      </c>
      <c r="T16" s="223">
        <v>0</v>
      </c>
      <c r="U16" s="223">
        <v>0</v>
      </c>
      <c r="V16" s="224">
        <f t="shared" si="1"/>
        <v>1630</v>
      </c>
      <c r="W16" s="219" t="s">
        <v>878</v>
      </c>
      <c r="X16" s="219">
        <v>136</v>
      </c>
      <c r="Y16" s="219" t="s">
        <v>865</v>
      </c>
      <c r="Z16" s="219" t="s">
        <v>881</v>
      </c>
      <c r="AA16" s="219" t="s">
        <v>894</v>
      </c>
      <c r="AB16" s="219">
        <v>1</v>
      </c>
      <c r="AC16" s="219">
        <v>217.60000000000002</v>
      </c>
    </row>
    <row r="17" spans="1:29" x14ac:dyDescent="0.3">
      <c r="A17">
        <v>117</v>
      </c>
      <c r="B17" t="s">
        <v>546</v>
      </c>
      <c r="C17">
        <v>666395</v>
      </c>
      <c r="D17" s="208" t="s">
        <v>71</v>
      </c>
      <c r="E17" t="s">
        <v>71</v>
      </c>
      <c r="F17">
        <v>82</v>
      </c>
      <c r="G17" t="s">
        <v>64</v>
      </c>
      <c r="H17" t="s">
        <v>35</v>
      </c>
      <c r="I17" t="s">
        <v>483</v>
      </c>
      <c r="J17" t="s">
        <v>484</v>
      </c>
      <c r="K17" s="89">
        <v>2016</v>
      </c>
      <c r="L17" s="210">
        <v>18</v>
      </c>
      <c r="M17" s="210">
        <v>18</v>
      </c>
      <c r="N17" s="143">
        <v>29.3</v>
      </c>
      <c r="O17" s="143">
        <v>29.3</v>
      </c>
      <c r="P17" s="143">
        <v>0</v>
      </c>
      <c r="Q17" t="s">
        <v>451</v>
      </c>
      <c r="R17">
        <v>2021</v>
      </c>
      <c r="S17" s="214">
        <v>30</v>
      </c>
      <c r="T17" s="215">
        <v>34001</v>
      </c>
      <c r="U17" s="215">
        <f>+T17/1000</f>
        <v>34.000999999999998</v>
      </c>
      <c r="V17" s="224">
        <f t="shared" si="1"/>
        <v>1627.7777777777778</v>
      </c>
      <c r="W17" s="219" t="s">
        <v>887</v>
      </c>
      <c r="X17" s="219">
        <v>270</v>
      </c>
      <c r="Y17" s="219" t="s">
        <v>865</v>
      </c>
      <c r="Z17" s="219" t="s">
        <v>881</v>
      </c>
      <c r="AA17" s="219" t="s">
        <v>894</v>
      </c>
      <c r="AB17" s="219">
        <v>1</v>
      </c>
      <c r="AC17" s="219">
        <v>432</v>
      </c>
    </row>
    <row r="18" spans="1:29" x14ac:dyDescent="0.3">
      <c r="A18">
        <v>100</v>
      </c>
      <c r="B18" t="s">
        <v>727</v>
      </c>
      <c r="C18">
        <v>677540</v>
      </c>
      <c r="D18" t="s">
        <v>113</v>
      </c>
      <c r="E18" t="s">
        <v>113</v>
      </c>
      <c r="G18" t="s">
        <v>64</v>
      </c>
      <c r="H18" t="s">
        <v>35</v>
      </c>
      <c r="I18" t="s">
        <v>483</v>
      </c>
      <c r="J18" t="s">
        <v>484</v>
      </c>
      <c r="K18" s="89">
        <v>2020</v>
      </c>
      <c r="L18" s="210">
        <v>24</v>
      </c>
      <c r="M18" s="210">
        <v>24</v>
      </c>
      <c r="N18" s="143">
        <v>38.4</v>
      </c>
      <c r="O18" s="143">
        <v>38.4</v>
      </c>
      <c r="P18" s="143">
        <v>0</v>
      </c>
      <c r="Q18" t="s">
        <v>451</v>
      </c>
      <c r="R18">
        <v>2021</v>
      </c>
      <c r="S18" s="214">
        <v>60</v>
      </c>
      <c r="T18" s="215">
        <v>17340</v>
      </c>
      <c r="U18" s="215">
        <f>+T18/1000</f>
        <v>17.34</v>
      </c>
      <c r="V18" s="224">
        <f t="shared" si="1"/>
        <v>1600</v>
      </c>
      <c r="W18" s="219" t="s">
        <v>881</v>
      </c>
      <c r="X18" s="219">
        <v>90</v>
      </c>
      <c r="Y18" s="219" t="s">
        <v>865</v>
      </c>
      <c r="Z18" s="219" t="s">
        <v>884</v>
      </c>
      <c r="AA18" s="219" t="s">
        <v>894</v>
      </c>
      <c r="AB18" s="219">
        <v>1</v>
      </c>
      <c r="AC18" s="219">
        <v>144</v>
      </c>
    </row>
    <row r="19" spans="1:29" x14ac:dyDescent="0.3">
      <c r="A19">
        <v>198</v>
      </c>
      <c r="B19" t="s">
        <v>596</v>
      </c>
      <c r="C19">
        <v>999999</v>
      </c>
      <c r="D19" t="s">
        <v>33</v>
      </c>
      <c r="E19" t="s">
        <v>592</v>
      </c>
      <c r="F19">
        <v>64</v>
      </c>
      <c r="G19" t="s">
        <v>33</v>
      </c>
      <c r="H19" t="s">
        <v>35</v>
      </c>
      <c r="I19" t="s">
        <v>483</v>
      </c>
      <c r="J19" t="s">
        <v>484</v>
      </c>
      <c r="K19" s="89">
        <v>2018</v>
      </c>
      <c r="L19" s="210">
        <v>25</v>
      </c>
      <c r="M19" s="210">
        <v>25</v>
      </c>
      <c r="N19" s="143">
        <v>38.25</v>
      </c>
      <c r="O19" s="143">
        <v>38.25</v>
      </c>
      <c r="P19" s="143">
        <v>0</v>
      </c>
      <c r="Q19" t="s">
        <v>451</v>
      </c>
      <c r="R19">
        <v>2021</v>
      </c>
      <c r="S19" s="214">
        <v>0</v>
      </c>
      <c r="T19" s="215">
        <v>0</v>
      </c>
      <c r="U19" s="215">
        <f>+T19/1000</f>
        <v>0</v>
      </c>
      <c r="V19" s="224">
        <f t="shared" si="1"/>
        <v>1530</v>
      </c>
      <c r="W19" s="219" t="s">
        <v>887</v>
      </c>
      <c r="X19" s="219">
        <v>90</v>
      </c>
      <c r="Y19" s="219" t="s">
        <v>865</v>
      </c>
      <c r="Z19" s="219" t="s">
        <v>898</v>
      </c>
      <c r="AA19" s="219" t="s">
        <v>894</v>
      </c>
      <c r="AB19" s="219">
        <v>2</v>
      </c>
      <c r="AC19" s="219">
        <v>144</v>
      </c>
    </row>
    <row r="20" spans="1:29" x14ac:dyDescent="0.3">
      <c r="A20">
        <v>96</v>
      </c>
      <c r="B20" t="s">
        <v>536</v>
      </c>
      <c r="C20">
        <v>999999</v>
      </c>
      <c r="D20" t="s">
        <v>113</v>
      </c>
      <c r="E20" t="s">
        <v>113</v>
      </c>
      <c r="G20" t="s">
        <v>64</v>
      </c>
      <c r="H20" t="s">
        <v>35</v>
      </c>
      <c r="I20" t="s">
        <v>483</v>
      </c>
      <c r="J20" t="s">
        <v>484</v>
      </c>
      <c r="K20" s="89">
        <v>2016</v>
      </c>
      <c r="L20" s="210">
        <v>10</v>
      </c>
      <c r="M20" s="210">
        <v>10</v>
      </c>
      <c r="N20" s="143">
        <v>13.6</v>
      </c>
      <c r="O20" s="143">
        <v>13.6</v>
      </c>
      <c r="P20" s="143">
        <v>0</v>
      </c>
      <c r="Q20" t="s">
        <v>451</v>
      </c>
      <c r="R20">
        <v>2021</v>
      </c>
      <c r="S20" s="214">
        <v>0</v>
      </c>
      <c r="T20" s="215">
        <v>0</v>
      </c>
      <c r="U20" s="215">
        <f>+T20/1000</f>
        <v>0</v>
      </c>
      <c r="V20" s="224">
        <f t="shared" si="1"/>
        <v>1360</v>
      </c>
      <c r="W20" s="219" t="s">
        <v>892</v>
      </c>
      <c r="X20" s="219">
        <v>20</v>
      </c>
      <c r="Y20" s="219" t="s">
        <v>865</v>
      </c>
      <c r="Z20" s="219" t="s">
        <v>893</v>
      </c>
      <c r="AA20" s="219" t="s">
        <v>894</v>
      </c>
      <c r="AB20" s="219">
        <v>1</v>
      </c>
      <c r="AC20" s="219">
        <v>33</v>
      </c>
    </row>
    <row r="21" spans="1:29" x14ac:dyDescent="0.3">
      <c r="A21">
        <v>289</v>
      </c>
      <c r="B21" t="s">
        <v>800</v>
      </c>
      <c r="C21">
        <v>707110</v>
      </c>
      <c r="D21" t="s">
        <v>647</v>
      </c>
      <c r="E21" s="208" t="s">
        <v>647</v>
      </c>
      <c r="F21">
        <v>86</v>
      </c>
      <c r="G21" t="s">
        <v>89</v>
      </c>
      <c r="H21" t="s">
        <v>35</v>
      </c>
      <c r="I21" t="s">
        <v>483</v>
      </c>
      <c r="J21" t="s">
        <v>484</v>
      </c>
      <c r="K21" s="89">
        <v>2021</v>
      </c>
      <c r="L21" s="210">
        <v>66</v>
      </c>
      <c r="M21" s="210">
        <v>66</v>
      </c>
      <c r="N21" s="143">
        <v>54.2</v>
      </c>
      <c r="O21" s="143">
        <v>54.2</v>
      </c>
      <c r="P21" s="143">
        <v>0</v>
      </c>
      <c r="Q21" t="s">
        <v>451</v>
      </c>
      <c r="R21">
        <v>2021</v>
      </c>
      <c r="S21" s="214">
        <v>25</v>
      </c>
      <c r="T21" s="215">
        <v>168174</v>
      </c>
      <c r="U21" s="215">
        <f>+T21/1000</f>
        <v>168.17400000000001</v>
      </c>
      <c r="V21" s="224">
        <f t="shared" si="1"/>
        <v>821.21212121212125</v>
      </c>
      <c r="W21" s="219" t="s">
        <v>886</v>
      </c>
      <c r="X21" s="219">
        <v>240</v>
      </c>
      <c r="Y21" s="219" t="s">
        <v>865</v>
      </c>
      <c r="Z21" s="219" t="s">
        <v>901</v>
      </c>
      <c r="AA21" s="219" t="s">
        <v>894</v>
      </c>
      <c r="AB21" s="219">
        <v>2</v>
      </c>
      <c r="AC21" s="219">
        <v>384</v>
      </c>
    </row>
    <row r="22" spans="1:29" x14ac:dyDescent="0.3">
      <c r="A22">
        <v>369</v>
      </c>
      <c r="B22" t="s">
        <v>800</v>
      </c>
      <c r="C22">
        <v>707110</v>
      </c>
      <c r="D22" t="s">
        <v>647</v>
      </c>
      <c r="E22" s="208" t="s">
        <v>647</v>
      </c>
      <c r="F22">
        <v>86</v>
      </c>
      <c r="G22" t="s">
        <v>89</v>
      </c>
      <c r="H22" t="s">
        <v>35</v>
      </c>
      <c r="I22" t="s">
        <v>483</v>
      </c>
      <c r="J22" t="s">
        <v>484</v>
      </c>
      <c r="K22">
        <v>2021</v>
      </c>
      <c r="L22" s="143">
        <v>66</v>
      </c>
      <c r="M22" s="143">
        <v>66</v>
      </c>
      <c r="N22" s="143">
        <v>54.2</v>
      </c>
      <c r="O22" s="143">
        <v>54.2</v>
      </c>
      <c r="P22" s="143">
        <v>0</v>
      </c>
      <c r="Q22" t="s">
        <v>451</v>
      </c>
      <c r="R22">
        <v>2021</v>
      </c>
      <c r="S22" s="221">
        <v>25</v>
      </c>
      <c r="T22" s="223">
        <v>168174</v>
      </c>
      <c r="U22" s="223">
        <v>168.17400000000001</v>
      </c>
      <c r="V22" s="224">
        <f t="shared" si="1"/>
        <v>821.21212121212125</v>
      </c>
      <c r="W22" s="219" t="s">
        <v>886</v>
      </c>
      <c r="X22" s="219">
        <v>240</v>
      </c>
      <c r="Y22" s="219" t="s">
        <v>865</v>
      </c>
      <c r="Z22" s="219" t="s">
        <v>901</v>
      </c>
      <c r="AA22" s="219" t="s">
        <v>894</v>
      </c>
      <c r="AB22" s="219">
        <v>2</v>
      </c>
      <c r="AC22" s="219">
        <v>384</v>
      </c>
    </row>
    <row r="23" spans="1:29" x14ac:dyDescent="0.3">
      <c r="A23">
        <v>217</v>
      </c>
      <c r="B23" t="s">
        <v>611</v>
      </c>
      <c r="C23">
        <v>896140</v>
      </c>
      <c r="D23" s="208" t="s">
        <v>605</v>
      </c>
      <c r="E23" t="s">
        <v>605</v>
      </c>
      <c r="F23">
        <v>94</v>
      </c>
      <c r="G23" t="s">
        <v>92</v>
      </c>
      <c r="H23" t="s">
        <v>35</v>
      </c>
      <c r="I23" t="s">
        <v>483</v>
      </c>
      <c r="J23" t="s">
        <v>484</v>
      </c>
      <c r="K23" s="89">
        <v>1978</v>
      </c>
      <c r="L23" s="210">
        <v>700</v>
      </c>
      <c r="M23" s="210">
        <v>700</v>
      </c>
      <c r="N23" s="143">
        <v>300</v>
      </c>
      <c r="O23" s="143">
        <v>300</v>
      </c>
      <c r="P23" s="143">
        <v>0</v>
      </c>
      <c r="Q23" t="s">
        <v>451</v>
      </c>
      <c r="R23">
        <v>2021</v>
      </c>
      <c r="S23" s="214">
        <v>500</v>
      </c>
      <c r="T23" s="215">
        <v>2337944</v>
      </c>
      <c r="U23" s="215">
        <f>+T23/1000</f>
        <v>2337.944</v>
      </c>
      <c r="V23" s="224">
        <f t="shared" si="1"/>
        <v>428.57142857142856</v>
      </c>
      <c r="W23" s="219" t="s">
        <v>908</v>
      </c>
      <c r="X23" s="219">
        <v>2154</v>
      </c>
      <c r="Y23" s="219" t="s">
        <v>865</v>
      </c>
      <c r="Z23" s="219" t="s">
        <v>884</v>
      </c>
      <c r="AA23" s="219" t="s">
        <v>894</v>
      </c>
      <c r="AB23" s="219">
        <v>7</v>
      </c>
      <c r="AC23" s="219">
        <v>3446.15</v>
      </c>
    </row>
    <row r="24" spans="1:29" x14ac:dyDescent="0.3">
      <c r="A24">
        <v>142</v>
      </c>
      <c r="B24" t="s">
        <v>748</v>
      </c>
      <c r="C24">
        <v>862610</v>
      </c>
      <c r="D24" s="208" t="s">
        <v>33</v>
      </c>
      <c r="E24" t="s">
        <v>562</v>
      </c>
      <c r="F24">
        <v>91</v>
      </c>
      <c r="G24" t="s">
        <v>33</v>
      </c>
      <c r="H24" t="s">
        <v>35</v>
      </c>
      <c r="I24" t="s">
        <v>483</v>
      </c>
      <c r="J24" t="s">
        <v>484</v>
      </c>
      <c r="K24" s="89">
        <v>2020</v>
      </c>
      <c r="L24" s="211">
        <v>40</v>
      </c>
      <c r="M24" s="211">
        <v>40</v>
      </c>
      <c r="N24" s="143">
        <v>11.04</v>
      </c>
      <c r="O24" s="143">
        <v>11.04</v>
      </c>
      <c r="P24" s="143">
        <v>0</v>
      </c>
      <c r="Q24" t="s">
        <v>451</v>
      </c>
      <c r="R24">
        <v>2021</v>
      </c>
      <c r="S24" s="214">
        <v>150</v>
      </c>
      <c r="T24" s="215">
        <v>538287</v>
      </c>
      <c r="U24" s="215">
        <f>+T24/1000</f>
        <v>538.28700000000003</v>
      </c>
      <c r="V24" s="224">
        <f t="shared" si="1"/>
        <v>276</v>
      </c>
      <c r="W24" s="219" t="s">
        <v>881</v>
      </c>
      <c r="X24" s="219">
        <v>160</v>
      </c>
      <c r="Y24" s="219" t="s">
        <v>865</v>
      </c>
      <c r="Z24" s="219" t="s">
        <v>881</v>
      </c>
      <c r="AA24" s="219" t="s">
        <v>894</v>
      </c>
      <c r="AB24" s="219">
        <v>1</v>
      </c>
      <c r="AC24" s="219">
        <v>256</v>
      </c>
    </row>
    <row r="25" spans="1:29" x14ac:dyDescent="0.3">
      <c r="A25">
        <v>284</v>
      </c>
      <c r="B25" t="s">
        <v>797</v>
      </c>
      <c r="C25">
        <v>744703</v>
      </c>
      <c r="D25" t="s">
        <v>639</v>
      </c>
      <c r="E25" t="s">
        <v>639</v>
      </c>
      <c r="G25" t="s">
        <v>89</v>
      </c>
      <c r="H25" t="s">
        <v>35</v>
      </c>
      <c r="I25" t="s">
        <v>483</v>
      </c>
      <c r="J25" t="s">
        <v>484</v>
      </c>
      <c r="K25" s="89">
        <v>2021</v>
      </c>
      <c r="L25" s="211">
        <v>22.4</v>
      </c>
      <c r="M25" s="211">
        <v>22.4</v>
      </c>
      <c r="N25" s="143">
        <v>0</v>
      </c>
      <c r="O25" s="143">
        <v>0</v>
      </c>
      <c r="P25" s="143">
        <v>0</v>
      </c>
      <c r="Q25" t="s">
        <v>451</v>
      </c>
      <c r="R25">
        <v>2021</v>
      </c>
      <c r="S25" s="214">
        <v>32</v>
      </c>
      <c r="T25" s="215">
        <v>235750</v>
      </c>
      <c r="U25" s="215">
        <f>+T25/1000</f>
        <v>235.75</v>
      </c>
      <c r="V25" s="224">
        <f t="shared" si="1"/>
        <v>0</v>
      </c>
      <c r="W25" s="219" t="s">
        <v>918</v>
      </c>
      <c r="X25" s="219">
        <v>56</v>
      </c>
      <c r="Y25" s="219" t="s">
        <v>874</v>
      </c>
      <c r="Z25" s="219" t="s">
        <v>884</v>
      </c>
      <c r="AA25" s="219" t="s">
        <v>894</v>
      </c>
      <c r="AB25" s="219">
        <v>1</v>
      </c>
      <c r="AC25" s="219">
        <v>106.5</v>
      </c>
    </row>
    <row r="26" spans="1:29" x14ac:dyDescent="0.3">
      <c r="A26">
        <v>368</v>
      </c>
      <c r="B26" t="s">
        <v>797</v>
      </c>
      <c r="C26">
        <v>744703</v>
      </c>
      <c r="D26" t="s">
        <v>639</v>
      </c>
      <c r="E26" t="s">
        <v>639</v>
      </c>
      <c r="G26" t="s">
        <v>89</v>
      </c>
      <c r="H26" t="s">
        <v>35</v>
      </c>
      <c r="I26" t="s">
        <v>483</v>
      </c>
      <c r="J26" t="s">
        <v>484</v>
      </c>
      <c r="K26">
        <v>2021</v>
      </c>
      <c r="L26" s="143">
        <v>22.4</v>
      </c>
      <c r="M26" s="143">
        <v>22.4</v>
      </c>
      <c r="N26" s="143">
        <v>0</v>
      </c>
      <c r="O26" s="143">
        <v>0</v>
      </c>
      <c r="P26" s="143">
        <v>0</v>
      </c>
      <c r="Q26" t="s">
        <v>451</v>
      </c>
      <c r="R26">
        <v>2021</v>
      </c>
      <c r="S26" s="221">
        <v>32</v>
      </c>
      <c r="T26" s="223">
        <v>235750</v>
      </c>
      <c r="U26" s="223">
        <v>235.75</v>
      </c>
      <c r="V26" s="224">
        <f t="shared" si="1"/>
        <v>0</v>
      </c>
      <c r="W26" s="219" t="s">
        <v>918</v>
      </c>
      <c r="X26" s="219">
        <v>56</v>
      </c>
      <c r="Y26" s="219" t="s">
        <v>874</v>
      </c>
      <c r="Z26" s="219" t="s">
        <v>884</v>
      </c>
      <c r="AA26" s="219" t="s">
        <v>894</v>
      </c>
      <c r="AB26" s="219">
        <v>1</v>
      </c>
      <c r="AC26" s="219">
        <v>106.5</v>
      </c>
    </row>
    <row r="27" spans="1:29" x14ac:dyDescent="0.3">
      <c r="A27">
        <v>261</v>
      </c>
      <c r="B27" t="s">
        <v>776</v>
      </c>
      <c r="C27">
        <v>999999</v>
      </c>
      <c r="D27" s="208" t="s">
        <v>153</v>
      </c>
      <c r="E27" t="s">
        <v>153</v>
      </c>
      <c r="F27">
        <v>95</v>
      </c>
      <c r="G27" t="s">
        <v>89</v>
      </c>
      <c r="H27" t="s">
        <v>35</v>
      </c>
      <c r="I27" t="s">
        <v>483</v>
      </c>
      <c r="J27" t="s">
        <v>484</v>
      </c>
      <c r="K27" s="89">
        <v>2020</v>
      </c>
      <c r="L27" s="210">
        <v>20</v>
      </c>
      <c r="M27" s="210">
        <v>20</v>
      </c>
      <c r="N27" s="143">
        <v>0</v>
      </c>
      <c r="O27" s="143">
        <v>0</v>
      </c>
      <c r="P27" s="143">
        <v>0</v>
      </c>
      <c r="Q27" t="s">
        <v>451</v>
      </c>
      <c r="R27">
        <v>2021</v>
      </c>
      <c r="S27" s="214">
        <v>0</v>
      </c>
      <c r="T27" s="215">
        <v>0</v>
      </c>
      <c r="U27" s="215">
        <f>+T27/1000</f>
        <v>0</v>
      </c>
      <c r="V27" s="53">
        <f t="shared" si="1"/>
        <v>0</v>
      </c>
      <c r="W27" s="219" t="s">
        <v>881</v>
      </c>
      <c r="X27" s="219">
        <v>51</v>
      </c>
      <c r="Y27" s="219" t="s">
        <v>874</v>
      </c>
      <c r="Z27" s="219" t="s">
        <v>901</v>
      </c>
      <c r="AA27" s="219" t="s">
        <v>894</v>
      </c>
      <c r="AB27" s="219">
        <v>1</v>
      </c>
      <c r="AC27" s="219">
        <v>81.599999999999994</v>
      </c>
    </row>
    <row r="28" spans="1:29" x14ac:dyDescent="0.3">
      <c r="A28">
        <v>291</v>
      </c>
      <c r="B28" t="s">
        <v>801</v>
      </c>
      <c r="C28">
        <v>725430</v>
      </c>
      <c r="D28" t="s">
        <v>647</v>
      </c>
      <c r="E28" s="208" t="s">
        <v>647</v>
      </c>
      <c r="F28">
        <v>86</v>
      </c>
      <c r="G28" t="s">
        <v>89</v>
      </c>
      <c r="H28" t="s">
        <v>35</v>
      </c>
      <c r="I28" t="s">
        <v>483</v>
      </c>
      <c r="J28" t="s">
        <v>484</v>
      </c>
      <c r="K28" s="89">
        <v>2020</v>
      </c>
      <c r="L28" s="210">
        <v>18.399999999999999</v>
      </c>
      <c r="M28" s="210">
        <v>18</v>
      </c>
      <c r="N28" s="143">
        <v>0</v>
      </c>
      <c r="O28" s="143">
        <v>0</v>
      </c>
      <c r="P28" s="143">
        <v>0</v>
      </c>
      <c r="Q28" t="s">
        <v>451</v>
      </c>
      <c r="R28">
        <v>2021</v>
      </c>
      <c r="S28" s="214">
        <v>21</v>
      </c>
      <c r="T28" s="215">
        <v>102256</v>
      </c>
      <c r="U28" s="215">
        <f>+T28/1000</f>
        <v>102.256</v>
      </c>
      <c r="V28" s="53">
        <f t="shared" si="1"/>
        <v>0</v>
      </c>
      <c r="W28" s="219" t="s">
        <v>892</v>
      </c>
      <c r="X28" s="219">
        <v>42</v>
      </c>
      <c r="Y28" s="219" t="s">
        <v>874</v>
      </c>
      <c r="Z28" s="219" t="s">
        <v>901</v>
      </c>
      <c r="AA28" s="219" t="s">
        <v>894</v>
      </c>
      <c r="AB28" s="219">
        <v>1</v>
      </c>
      <c r="AC28" s="219">
        <v>79.8</v>
      </c>
    </row>
    <row r="29" spans="1:29" x14ac:dyDescent="0.3">
      <c r="A29">
        <v>278</v>
      </c>
      <c r="B29" t="s">
        <v>793</v>
      </c>
      <c r="C29">
        <v>751520</v>
      </c>
      <c r="D29" t="s">
        <v>639</v>
      </c>
      <c r="E29" t="s">
        <v>639</v>
      </c>
      <c r="G29" t="s">
        <v>89</v>
      </c>
      <c r="H29" t="s">
        <v>35</v>
      </c>
      <c r="I29" t="s">
        <v>483</v>
      </c>
      <c r="J29" t="s">
        <v>484</v>
      </c>
      <c r="K29" s="89">
        <v>2020</v>
      </c>
      <c r="L29" s="211">
        <v>20.16</v>
      </c>
      <c r="M29" s="211">
        <v>20.16</v>
      </c>
      <c r="N29" s="143">
        <v>0</v>
      </c>
      <c r="O29" s="143">
        <v>0</v>
      </c>
      <c r="P29" s="143">
        <v>0</v>
      </c>
      <c r="Q29" t="s">
        <v>451</v>
      </c>
      <c r="R29">
        <v>2021</v>
      </c>
      <c r="S29" s="214">
        <v>21</v>
      </c>
      <c r="T29" s="215">
        <v>100686</v>
      </c>
      <c r="U29" s="215">
        <f>+T29/1000</f>
        <v>100.68600000000001</v>
      </c>
      <c r="V29" s="53">
        <f t="shared" si="1"/>
        <v>0</v>
      </c>
      <c r="W29" s="219" t="s">
        <v>870</v>
      </c>
      <c r="X29" s="219">
        <v>48</v>
      </c>
      <c r="Y29" s="219" t="s">
        <v>874</v>
      </c>
      <c r="Z29" s="219" t="s">
        <v>901</v>
      </c>
      <c r="AA29" s="219" t="s">
        <v>894</v>
      </c>
      <c r="AB29" s="219">
        <v>1</v>
      </c>
      <c r="AC29" s="219">
        <v>91.2</v>
      </c>
    </row>
    <row r="30" spans="1:29" x14ac:dyDescent="0.3">
      <c r="A30">
        <v>271</v>
      </c>
      <c r="B30" t="s">
        <v>786</v>
      </c>
      <c r="C30">
        <v>751728</v>
      </c>
      <c r="D30" t="s">
        <v>639</v>
      </c>
      <c r="E30" t="s">
        <v>639</v>
      </c>
      <c r="G30" t="s">
        <v>89</v>
      </c>
      <c r="H30" t="s">
        <v>35</v>
      </c>
      <c r="I30" t="s">
        <v>483</v>
      </c>
      <c r="J30" t="s">
        <v>484</v>
      </c>
      <c r="K30" s="89">
        <v>2021</v>
      </c>
      <c r="L30" s="211">
        <v>34.200000000000003</v>
      </c>
      <c r="M30" s="211">
        <v>34.200000000000003</v>
      </c>
      <c r="N30" s="143">
        <v>0</v>
      </c>
      <c r="O30" s="143">
        <v>0</v>
      </c>
      <c r="P30" s="143">
        <v>0</v>
      </c>
      <c r="Q30" t="s">
        <v>451</v>
      </c>
      <c r="R30">
        <v>2021</v>
      </c>
      <c r="S30" s="214">
        <v>24</v>
      </c>
      <c r="T30" s="215">
        <v>76781</v>
      </c>
      <c r="U30" s="215">
        <f>+T30/1000</f>
        <v>76.781000000000006</v>
      </c>
      <c r="V30" s="53">
        <f t="shared" si="1"/>
        <v>0</v>
      </c>
      <c r="W30" s="219" t="s">
        <v>870</v>
      </c>
      <c r="X30" s="219">
        <v>84</v>
      </c>
      <c r="Y30" s="219" t="s">
        <v>874</v>
      </c>
      <c r="Z30" s="219" t="s">
        <v>914</v>
      </c>
      <c r="AA30" s="219" t="s">
        <v>894</v>
      </c>
      <c r="AB30" s="219">
        <v>1</v>
      </c>
      <c r="AC30" s="219">
        <v>168</v>
      </c>
    </row>
    <row r="31" spans="1:29" x14ac:dyDescent="0.3">
      <c r="A31">
        <v>362</v>
      </c>
      <c r="B31" t="s">
        <v>786</v>
      </c>
      <c r="C31">
        <v>751728</v>
      </c>
      <c r="D31" t="s">
        <v>639</v>
      </c>
      <c r="E31" t="s">
        <v>639</v>
      </c>
      <c r="G31" t="s">
        <v>89</v>
      </c>
      <c r="H31" t="s">
        <v>35</v>
      </c>
      <c r="I31" t="s">
        <v>483</v>
      </c>
      <c r="J31" t="s">
        <v>484</v>
      </c>
      <c r="K31">
        <v>2021</v>
      </c>
      <c r="L31" s="143">
        <v>34.200000000000003</v>
      </c>
      <c r="M31" s="143">
        <v>34.200000000000003</v>
      </c>
      <c r="N31" s="143">
        <v>0</v>
      </c>
      <c r="O31" s="143">
        <v>0</v>
      </c>
      <c r="P31" s="143">
        <v>0</v>
      </c>
      <c r="Q31" t="s">
        <v>451</v>
      </c>
      <c r="R31">
        <v>2021</v>
      </c>
      <c r="S31" s="221">
        <v>24</v>
      </c>
      <c r="T31" s="223">
        <v>76781</v>
      </c>
      <c r="U31" s="223">
        <v>76.781000000000006</v>
      </c>
      <c r="V31" s="53">
        <f t="shared" si="1"/>
        <v>0</v>
      </c>
      <c r="W31" s="219" t="s">
        <v>870</v>
      </c>
      <c r="X31" s="219">
        <v>84</v>
      </c>
      <c r="Y31" s="219" t="s">
        <v>874</v>
      </c>
      <c r="Z31" s="219" t="s">
        <v>914</v>
      </c>
      <c r="AA31" s="219" t="s">
        <v>894</v>
      </c>
      <c r="AB31" s="219">
        <v>1</v>
      </c>
      <c r="AC31" s="219">
        <v>168</v>
      </c>
    </row>
    <row r="32" spans="1:29" x14ac:dyDescent="0.3">
      <c r="A32">
        <v>270</v>
      </c>
      <c r="B32" t="s">
        <v>785</v>
      </c>
      <c r="C32">
        <v>751528</v>
      </c>
      <c r="D32" t="s">
        <v>639</v>
      </c>
      <c r="E32" t="s">
        <v>639</v>
      </c>
      <c r="G32" t="s">
        <v>89</v>
      </c>
      <c r="H32" t="s">
        <v>35</v>
      </c>
      <c r="I32" t="s">
        <v>483</v>
      </c>
      <c r="J32" t="s">
        <v>484</v>
      </c>
      <c r="K32" s="89">
        <v>2022</v>
      </c>
      <c r="L32" s="211">
        <v>35</v>
      </c>
      <c r="M32" s="211">
        <v>35</v>
      </c>
      <c r="N32" s="143">
        <v>0</v>
      </c>
      <c r="O32" s="143">
        <v>0</v>
      </c>
      <c r="P32" s="143">
        <v>0</v>
      </c>
      <c r="Q32" t="s">
        <v>451</v>
      </c>
      <c r="R32">
        <v>2021</v>
      </c>
      <c r="S32" s="214">
        <v>0</v>
      </c>
      <c r="T32" s="215">
        <v>0</v>
      </c>
      <c r="U32" s="215">
        <f>+T32/1000</f>
        <v>0</v>
      </c>
      <c r="V32" s="53">
        <f t="shared" si="1"/>
        <v>0</v>
      </c>
      <c r="W32" s="219" t="s">
        <v>870</v>
      </c>
      <c r="X32" s="219">
        <v>80</v>
      </c>
      <c r="Y32" s="219" t="s">
        <v>874</v>
      </c>
      <c r="Z32" s="219" t="s">
        <v>901</v>
      </c>
      <c r="AA32" s="219" t="s">
        <v>894</v>
      </c>
      <c r="AB32" s="219">
        <v>1</v>
      </c>
      <c r="AC32" s="219">
        <v>160</v>
      </c>
    </row>
    <row r="33" spans="1:29" x14ac:dyDescent="0.3">
      <c r="A33">
        <v>361</v>
      </c>
      <c r="B33" t="s">
        <v>785</v>
      </c>
      <c r="C33">
        <v>751528</v>
      </c>
      <c r="D33" t="s">
        <v>639</v>
      </c>
      <c r="E33" t="s">
        <v>639</v>
      </c>
      <c r="G33" t="s">
        <v>89</v>
      </c>
      <c r="H33" t="s">
        <v>35</v>
      </c>
      <c r="I33" t="s">
        <v>483</v>
      </c>
      <c r="J33" t="s">
        <v>484</v>
      </c>
      <c r="K33">
        <v>2022</v>
      </c>
      <c r="L33" s="143">
        <v>35</v>
      </c>
      <c r="M33" s="143">
        <v>35</v>
      </c>
      <c r="N33" s="143">
        <v>0</v>
      </c>
      <c r="O33" s="143">
        <v>0</v>
      </c>
      <c r="P33" s="143">
        <v>0</v>
      </c>
      <c r="Q33" t="s">
        <v>451</v>
      </c>
      <c r="R33">
        <v>2021</v>
      </c>
      <c r="S33" s="221">
        <v>0</v>
      </c>
      <c r="T33" s="223">
        <v>0</v>
      </c>
      <c r="U33" s="223">
        <v>0</v>
      </c>
      <c r="V33" s="53">
        <f t="shared" si="1"/>
        <v>0</v>
      </c>
      <c r="W33" s="219" t="s">
        <v>870</v>
      </c>
      <c r="X33" s="219">
        <v>80</v>
      </c>
      <c r="Y33" s="219" t="s">
        <v>874</v>
      </c>
      <c r="Z33" s="219" t="s">
        <v>901</v>
      </c>
      <c r="AA33" s="219" t="s">
        <v>894</v>
      </c>
      <c r="AB33" s="219">
        <v>1</v>
      </c>
      <c r="AC33" s="219">
        <v>160</v>
      </c>
    </row>
    <row r="34" spans="1:29" x14ac:dyDescent="0.3">
      <c r="A34">
        <v>287</v>
      </c>
      <c r="B34" t="s">
        <v>799</v>
      </c>
      <c r="C34">
        <v>709694</v>
      </c>
      <c r="D34" t="s">
        <v>647</v>
      </c>
      <c r="E34" s="208" t="s">
        <v>647</v>
      </c>
      <c r="F34">
        <v>86</v>
      </c>
      <c r="G34" t="s">
        <v>89</v>
      </c>
      <c r="H34" t="s">
        <v>35</v>
      </c>
      <c r="I34" t="s">
        <v>483</v>
      </c>
      <c r="J34" t="s">
        <v>484</v>
      </c>
      <c r="K34" s="89">
        <v>2020</v>
      </c>
      <c r="L34" s="210">
        <v>126.72</v>
      </c>
      <c r="M34" s="210">
        <v>126.72</v>
      </c>
      <c r="N34" s="143">
        <v>0</v>
      </c>
      <c r="O34" s="143">
        <v>0</v>
      </c>
      <c r="P34" s="143">
        <v>0</v>
      </c>
      <c r="Q34" t="s">
        <v>451</v>
      </c>
      <c r="R34">
        <v>2021</v>
      </c>
      <c r="S34" s="214">
        <v>47</v>
      </c>
      <c r="T34" s="215">
        <v>224506</v>
      </c>
      <c r="U34" s="215">
        <f>+T34/1000</f>
        <v>224.506</v>
      </c>
      <c r="V34" s="53">
        <f t="shared" si="1"/>
        <v>0</v>
      </c>
      <c r="W34" s="219" t="s">
        <v>870</v>
      </c>
      <c r="X34" s="219">
        <v>288</v>
      </c>
      <c r="Y34" s="219" t="s">
        <v>874</v>
      </c>
      <c r="Z34" s="219" t="s">
        <v>914</v>
      </c>
      <c r="AA34" s="219" t="s">
        <v>894</v>
      </c>
      <c r="AB34" s="219">
        <v>3</v>
      </c>
      <c r="AC34" s="219">
        <v>547.20000000000005</v>
      </c>
    </row>
    <row r="35" spans="1:29" x14ac:dyDescent="0.3">
      <c r="A35">
        <v>277</v>
      </c>
      <c r="B35" t="s">
        <v>792</v>
      </c>
      <c r="C35">
        <v>751455</v>
      </c>
      <c r="D35" t="s">
        <v>639</v>
      </c>
      <c r="E35" t="s">
        <v>639</v>
      </c>
      <c r="G35" t="s">
        <v>89</v>
      </c>
      <c r="H35" t="s">
        <v>35</v>
      </c>
      <c r="I35" t="s">
        <v>483</v>
      </c>
      <c r="J35" t="s">
        <v>484</v>
      </c>
      <c r="K35" s="89">
        <v>2021</v>
      </c>
      <c r="L35" s="211">
        <v>28</v>
      </c>
      <c r="M35" s="211">
        <v>28</v>
      </c>
      <c r="N35" s="143">
        <v>0</v>
      </c>
      <c r="O35" s="143">
        <v>0</v>
      </c>
      <c r="P35" s="143">
        <v>0</v>
      </c>
      <c r="Q35" t="s">
        <v>451</v>
      </c>
      <c r="R35">
        <v>2021</v>
      </c>
      <c r="S35" s="214">
        <v>25</v>
      </c>
      <c r="T35" s="215">
        <v>29729</v>
      </c>
      <c r="U35" s="215">
        <f>+T35/1000</f>
        <v>29.728999999999999</v>
      </c>
      <c r="V35" s="53">
        <f t="shared" si="1"/>
        <v>0</v>
      </c>
      <c r="W35" s="219" t="s">
        <v>870</v>
      </c>
      <c r="X35" s="219">
        <v>60</v>
      </c>
      <c r="Y35" s="219" t="s">
        <v>874</v>
      </c>
      <c r="Z35" s="219" t="s">
        <v>901</v>
      </c>
      <c r="AA35" s="219" t="s">
        <v>894</v>
      </c>
      <c r="AB35" s="219">
        <v>1</v>
      </c>
      <c r="AC35" s="219">
        <v>114</v>
      </c>
    </row>
    <row r="36" spans="1:29" x14ac:dyDescent="0.3">
      <c r="A36">
        <v>365</v>
      </c>
      <c r="B36" t="s">
        <v>792</v>
      </c>
      <c r="C36">
        <v>751455</v>
      </c>
      <c r="D36" t="s">
        <v>639</v>
      </c>
      <c r="E36" t="s">
        <v>639</v>
      </c>
      <c r="G36" t="s">
        <v>89</v>
      </c>
      <c r="H36" t="s">
        <v>35</v>
      </c>
      <c r="I36" t="s">
        <v>483</v>
      </c>
      <c r="J36" t="s">
        <v>484</v>
      </c>
      <c r="K36">
        <v>2021</v>
      </c>
      <c r="L36" s="143">
        <v>28</v>
      </c>
      <c r="M36" s="143">
        <v>28</v>
      </c>
      <c r="N36" s="143">
        <v>0</v>
      </c>
      <c r="O36" s="143">
        <v>0</v>
      </c>
      <c r="P36" s="143">
        <v>0</v>
      </c>
      <c r="Q36" t="s">
        <v>451</v>
      </c>
      <c r="R36">
        <v>2021</v>
      </c>
      <c r="S36" s="221">
        <v>25</v>
      </c>
      <c r="T36" s="223">
        <v>29729</v>
      </c>
      <c r="U36" s="223">
        <v>29.728999999999999</v>
      </c>
      <c r="V36" s="53">
        <f t="shared" si="1"/>
        <v>0</v>
      </c>
      <c r="W36" s="219" t="s">
        <v>870</v>
      </c>
      <c r="X36" s="219">
        <v>60</v>
      </c>
      <c r="Y36" s="219" t="s">
        <v>874</v>
      </c>
      <c r="Z36" s="219" t="s">
        <v>901</v>
      </c>
      <c r="AA36" s="219" t="s">
        <v>894</v>
      </c>
      <c r="AB36" s="219">
        <v>1</v>
      </c>
      <c r="AC36" s="219">
        <v>114</v>
      </c>
    </row>
    <row r="37" spans="1:29" x14ac:dyDescent="0.3">
      <c r="A37">
        <v>103</v>
      </c>
      <c r="B37" t="s">
        <v>729</v>
      </c>
      <c r="C37">
        <v>625500</v>
      </c>
      <c r="D37" s="208" t="s">
        <v>67</v>
      </c>
      <c r="E37" t="s">
        <v>221</v>
      </c>
      <c r="F37">
        <v>84</v>
      </c>
      <c r="G37" t="s">
        <v>64</v>
      </c>
      <c r="H37" t="s">
        <v>730</v>
      </c>
      <c r="I37" t="s">
        <v>483</v>
      </c>
      <c r="J37" t="s">
        <v>484</v>
      </c>
      <c r="K37" s="89">
        <v>2021</v>
      </c>
      <c r="L37" s="210">
        <v>61</v>
      </c>
      <c r="M37" s="210">
        <v>61</v>
      </c>
      <c r="N37" s="143">
        <v>0</v>
      </c>
      <c r="O37" s="143">
        <v>0</v>
      </c>
      <c r="P37" s="143">
        <v>0</v>
      </c>
      <c r="Q37" t="s">
        <v>451</v>
      </c>
      <c r="R37">
        <v>2021</v>
      </c>
      <c r="S37" s="214">
        <v>160</v>
      </c>
      <c r="T37" s="215">
        <v>168910</v>
      </c>
      <c r="U37" s="215">
        <f>+T37/1000</f>
        <v>168.91</v>
      </c>
      <c r="V37" s="53">
        <f t="shared" si="1"/>
        <v>0</v>
      </c>
      <c r="W37" s="219" t="s">
        <v>875</v>
      </c>
      <c r="X37" s="219">
        <v>137</v>
      </c>
      <c r="Y37" s="219" t="s">
        <v>874</v>
      </c>
      <c r="Z37" s="219" t="s">
        <v>877</v>
      </c>
      <c r="AA37" s="219" t="s">
        <v>894</v>
      </c>
      <c r="AB37" s="219">
        <v>4</v>
      </c>
      <c r="AC37" s="219">
        <v>328.7</v>
      </c>
    </row>
    <row r="38" spans="1:29" x14ac:dyDescent="0.3">
      <c r="A38">
        <v>357</v>
      </c>
      <c r="B38" t="s">
        <v>729</v>
      </c>
      <c r="C38">
        <v>625500</v>
      </c>
      <c r="D38" s="208" t="s">
        <v>67</v>
      </c>
      <c r="E38" t="s">
        <v>221</v>
      </c>
      <c r="F38">
        <v>84</v>
      </c>
      <c r="G38" t="s">
        <v>64</v>
      </c>
      <c r="H38" t="s">
        <v>730</v>
      </c>
      <c r="I38" t="s">
        <v>483</v>
      </c>
      <c r="J38" t="s">
        <v>484</v>
      </c>
      <c r="K38">
        <v>2021</v>
      </c>
      <c r="L38" s="143">
        <v>61</v>
      </c>
      <c r="M38" s="143">
        <v>61</v>
      </c>
      <c r="N38" s="143">
        <v>0</v>
      </c>
      <c r="O38" s="143">
        <v>0</v>
      </c>
      <c r="P38" s="143">
        <v>0</v>
      </c>
      <c r="Q38" t="s">
        <v>451</v>
      </c>
      <c r="R38">
        <v>2021</v>
      </c>
      <c r="S38" s="221">
        <v>160</v>
      </c>
      <c r="T38" s="223">
        <v>168910</v>
      </c>
      <c r="U38" s="223">
        <v>168.91</v>
      </c>
      <c r="V38" s="53">
        <f t="shared" si="1"/>
        <v>0</v>
      </c>
      <c r="W38" s="219" t="s">
        <v>875</v>
      </c>
      <c r="X38" s="219">
        <v>137</v>
      </c>
      <c r="Y38" s="219" t="s">
        <v>874</v>
      </c>
      <c r="Z38" s="219" t="s">
        <v>877</v>
      </c>
      <c r="AA38" s="219" t="s">
        <v>894</v>
      </c>
      <c r="AB38" s="219">
        <v>4</v>
      </c>
      <c r="AC38" s="219">
        <v>328.7</v>
      </c>
    </row>
    <row r="39" spans="1:29" x14ac:dyDescent="0.3">
      <c r="A39">
        <v>263</v>
      </c>
      <c r="B39" t="s">
        <v>778</v>
      </c>
      <c r="C39">
        <v>754945</v>
      </c>
      <c r="D39" t="s">
        <v>639</v>
      </c>
      <c r="E39" t="s">
        <v>639</v>
      </c>
      <c r="G39" t="s">
        <v>89</v>
      </c>
      <c r="H39" t="s">
        <v>35</v>
      </c>
      <c r="I39" t="s">
        <v>483</v>
      </c>
      <c r="J39" t="s">
        <v>484</v>
      </c>
      <c r="K39" s="89">
        <v>2020</v>
      </c>
      <c r="L39" s="211">
        <v>40</v>
      </c>
      <c r="M39" s="211">
        <v>40</v>
      </c>
      <c r="N39" s="143">
        <v>0</v>
      </c>
      <c r="O39" s="143">
        <v>0</v>
      </c>
      <c r="P39" s="143">
        <v>0</v>
      </c>
      <c r="Q39" t="s">
        <v>451</v>
      </c>
      <c r="R39">
        <v>2021</v>
      </c>
      <c r="S39" s="214">
        <v>26</v>
      </c>
      <c r="T39" s="215">
        <v>120396</v>
      </c>
      <c r="U39" s="215">
        <f t="shared" ref="U39:U49" si="2">+T39/1000</f>
        <v>120.396</v>
      </c>
      <c r="V39" s="53">
        <f t="shared" si="1"/>
        <v>0</v>
      </c>
      <c r="W39" s="219" t="s">
        <v>896</v>
      </c>
      <c r="X39" s="219">
        <v>100</v>
      </c>
      <c r="Y39" s="219" t="s">
        <v>874</v>
      </c>
      <c r="Z39" s="219" t="s">
        <v>901</v>
      </c>
      <c r="AA39" s="219" t="s">
        <v>894</v>
      </c>
      <c r="AB39" s="219">
        <v>1</v>
      </c>
      <c r="AC39" s="219">
        <v>160</v>
      </c>
    </row>
    <row r="40" spans="1:29" x14ac:dyDescent="0.3">
      <c r="A40">
        <v>110</v>
      </c>
      <c r="B40" t="s">
        <v>544</v>
      </c>
      <c r="C40">
        <v>620152</v>
      </c>
      <c r="D40" s="208" t="s">
        <v>67</v>
      </c>
      <c r="E40" t="s">
        <v>221</v>
      </c>
      <c r="F40">
        <v>84</v>
      </c>
      <c r="G40" t="s">
        <v>64</v>
      </c>
      <c r="H40" t="s">
        <v>42</v>
      </c>
      <c r="I40" t="s">
        <v>483</v>
      </c>
      <c r="J40" t="s">
        <v>484</v>
      </c>
      <c r="K40" s="89">
        <v>2019</v>
      </c>
      <c r="L40" s="210">
        <v>36</v>
      </c>
      <c r="M40" s="210">
        <v>36</v>
      </c>
      <c r="N40" s="143">
        <v>0</v>
      </c>
      <c r="O40" s="143">
        <v>0</v>
      </c>
      <c r="P40" s="143">
        <v>0</v>
      </c>
      <c r="Q40" t="s">
        <v>451</v>
      </c>
      <c r="R40">
        <v>2021</v>
      </c>
      <c r="S40" s="214">
        <v>1400</v>
      </c>
      <c r="T40" s="215">
        <v>1613672</v>
      </c>
      <c r="U40" s="215">
        <f t="shared" si="2"/>
        <v>1613.672</v>
      </c>
      <c r="V40" s="53">
        <f t="shared" si="1"/>
        <v>0</v>
      </c>
      <c r="W40" s="219" t="s">
        <v>896</v>
      </c>
      <c r="X40" s="219">
        <v>88</v>
      </c>
      <c r="Y40" s="219" t="s">
        <v>874</v>
      </c>
      <c r="Z40" s="219" t="s">
        <v>881</v>
      </c>
      <c r="AA40" s="219" t="s">
        <v>897</v>
      </c>
      <c r="AB40" s="219">
        <v>1</v>
      </c>
      <c r="AC40" s="219">
        <v>176</v>
      </c>
    </row>
    <row r="41" spans="1:29" x14ac:dyDescent="0.3">
      <c r="A41">
        <v>218</v>
      </c>
      <c r="B41" t="s">
        <v>612</v>
      </c>
      <c r="C41">
        <v>884600</v>
      </c>
      <c r="D41" s="208" t="s">
        <v>605</v>
      </c>
      <c r="E41" t="s">
        <v>605</v>
      </c>
      <c r="F41">
        <v>94</v>
      </c>
      <c r="G41" t="s">
        <v>92</v>
      </c>
      <c r="H41" t="s">
        <v>35</v>
      </c>
      <c r="I41" t="s">
        <v>483</v>
      </c>
      <c r="J41" t="s">
        <v>484</v>
      </c>
      <c r="K41" s="89">
        <v>2017</v>
      </c>
      <c r="L41" s="210">
        <v>160</v>
      </c>
      <c r="M41" s="210">
        <v>160</v>
      </c>
      <c r="N41" s="143">
        <v>0</v>
      </c>
      <c r="O41" s="143">
        <v>0</v>
      </c>
      <c r="P41" s="143">
        <v>0</v>
      </c>
      <c r="Q41" t="s">
        <v>451</v>
      </c>
      <c r="R41">
        <v>2021</v>
      </c>
      <c r="S41" s="214">
        <v>0</v>
      </c>
      <c r="T41" s="215">
        <v>0</v>
      </c>
      <c r="U41" s="215">
        <f t="shared" si="2"/>
        <v>0</v>
      </c>
      <c r="V41" s="53">
        <f t="shared" si="1"/>
        <v>0</v>
      </c>
      <c r="W41" s="219" t="s">
        <v>909</v>
      </c>
      <c r="X41" s="219">
        <v>508</v>
      </c>
      <c r="Y41" s="219" t="s">
        <v>874</v>
      </c>
      <c r="Z41" s="219" t="s">
        <v>903</v>
      </c>
      <c r="AA41" s="219" t="s">
        <v>894</v>
      </c>
      <c r="AB41" s="219">
        <v>2</v>
      </c>
      <c r="AC41" s="219">
        <v>812.8</v>
      </c>
    </row>
    <row r="42" spans="1:29" x14ac:dyDescent="0.3">
      <c r="A42">
        <v>269</v>
      </c>
      <c r="B42" t="s">
        <v>784</v>
      </c>
      <c r="C42">
        <v>751505</v>
      </c>
      <c r="D42" t="s">
        <v>639</v>
      </c>
      <c r="E42" t="s">
        <v>639</v>
      </c>
      <c r="G42" t="s">
        <v>89</v>
      </c>
      <c r="H42" t="s">
        <v>35</v>
      </c>
      <c r="I42" t="s">
        <v>483</v>
      </c>
      <c r="J42" t="s">
        <v>484</v>
      </c>
      <c r="K42" s="89">
        <v>2020</v>
      </c>
      <c r="L42" s="211">
        <v>90</v>
      </c>
      <c r="M42" s="211">
        <v>90</v>
      </c>
      <c r="N42" s="143">
        <v>0</v>
      </c>
      <c r="O42" s="143">
        <v>0</v>
      </c>
      <c r="P42" s="143">
        <v>0</v>
      </c>
      <c r="Q42" t="s">
        <v>451</v>
      </c>
      <c r="R42">
        <v>2021</v>
      </c>
      <c r="S42" s="214">
        <v>47</v>
      </c>
      <c r="T42" s="215">
        <v>315780</v>
      </c>
      <c r="U42" s="215">
        <f t="shared" si="2"/>
        <v>315.77999999999997</v>
      </c>
      <c r="V42" s="53">
        <f t="shared" si="1"/>
        <v>0</v>
      </c>
      <c r="W42" s="219" t="s">
        <v>887</v>
      </c>
      <c r="X42" s="219">
        <v>225</v>
      </c>
      <c r="Y42" s="219" t="s">
        <v>874</v>
      </c>
      <c r="Z42" s="219" t="s">
        <v>901</v>
      </c>
      <c r="AA42" s="219" t="s">
        <v>894</v>
      </c>
      <c r="AB42" s="219">
        <v>225</v>
      </c>
      <c r="AC42" s="219">
        <v>427.5</v>
      </c>
    </row>
    <row r="43" spans="1:29" x14ac:dyDescent="0.3">
      <c r="A43">
        <v>268</v>
      </c>
      <c r="B43" t="s">
        <v>783</v>
      </c>
      <c r="C43">
        <v>750895</v>
      </c>
      <c r="D43" t="s">
        <v>639</v>
      </c>
      <c r="E43" t="s">
        <v>639</v>
      </c>
      <c r="G43" t="s">
        <v>89</v>
      </c>
      <c r="H43" t="s">
        <v>35</v>
      </c>
      <c r="I43" t="s">
        <v>483</v>
      </c>
      <c r="J43" t="s">
        <v>484</v>
      </c>
      <c r="K43" s="89">
        <v>2020</v>
      </c>
      <c r="L43" s="211">
        <v>84</v>
      </c>
      <c r="M43" s="211">
        <v>84</v>
      </c>
      <c r="N43" s="143">
        <v>0</v>
      </c>
      <c r="O43" s="143">
        <v>0</v>
      </c>
      <c r="P43" s="143">
        <v>0</v>
      </c>
      <c r="Q43" t="s">
        <v>451</v>
      </c>
      <c r="R43">
        <v>2021</v>
      </c>
      <c r="S43" s="214">
        <v>47</v>
      </c>
      <c r="T43" s="215">
        <v>289676</v>
      </c>
      <c r="U43" s="215">
        <f t="shared" si="2"/>
        <v>289.67599999999999</v>
      </c>
      <c r="V43" s="53">
        <f t="shared" si="1"/>
        <v>0</v>
      </c>
      <c r="W43" s="219" t="s">
        <v>913</v>
      </c>
      <c r="X43" s="219">
        <v>210</v>
      </c>
      <c r="Y43" s="219" t="s">
        <v>874</v>
      </c>
      <c r="Z43" s="219" t="s">
        <v>901</v>
      </c>
      <c r="AA43" s="219" t="s">
        <v>894</v>
      </c>
      <c r="AB43" s="219">
        <v>2</v>
      </c>
      <c r="AC43" s="219">
        <v>249.89999999999998</v>
      </c>
    </row>
    <row r="44" spans="1:29" x14ac:dyDescent="0.3">
      <c r="A44">
        <v>276</v>
      </c>
      <c r="B44" t="s">
        <v>791</v>
      </c>
      <c r="C44">
        <v>732180</v>
      </c>
      <c r="D44" t="s">
        <v>639</v>
      </c>
      <c r="E44" t="s">
        <v>639</v>
      </c>
      <c r="G44" t="s">
        <v>89</v>
      </c>
      <c r="H44" t="s">
        <v>35</v>
      </c>
      <c r="I44" t="s">
        <v>483</v>
      </c>
      <c r="J44" t="s">
        <v>484</v>
      </c>
      <c r="K44" s="89">
        <v>2020</v>
      </c>
      <c r="L44" s="211">
        <v>28</v>
      </c>
      <c r="M44" s="211">
        <v>28</v>
      </c>
      <c r="N44" s="143">
        <v>0</v>
      </c>
      <c r="O44" s="143">
        <v>0</v>
      </c>
      <c r="P44" s="143">
        <v>0</v>
      </c>
      <c r="Q44" t="s">
        <v>451</v>
      </c>
      <c r="R44">
        <v>2021</v>
      </c>
      <c r="S44" s="214">
        <v>25</v>
      </c>
      <c r="T44" s="215">
        <v>69079</v>
      </c>
      <c r="U44" s="215">
        <f t="shared" si="2"/>
        <v>69.078999999999994</v>
      </c>
      <c r="V44" s="53">
        <f t="shared" si="1"/>
        <v>0</v>
      </c>
      <c r="W44" s="219" t="s">
        <v>916</v>
      </c>
      <c r="X44" s="219">
        <v>70</v>
      </c>
      <c r="Y44" s="219" t="s">
        <v>874</v>
      </c>
      <c r="Z44" s="219" t="s">
        <v>881</v>
      </c>
      <c r="AA44" s="219" t="s">
        <v>894</v>
      </c>
      <c r="AB44" s="219">
        <v>70</v>
      </c>
      <c r="AC44" s="219">
        <v>133</v>
      </c>
    </row>
    <row r="45" spans="1:29" x14ac:dyDescent="0.3">
      <c r="A45">
        <v>266</v>
      </c>
      <c r="B45" t="s">
        <v>781</v>
      </c>
      <c r="C45">
        <v>754582</v>
      </c>
      <c r="D45" t="s">
        <v>639</v>
      </c>
      <c r="E45" t="s">
        <v>639</v>
      </c>
      <c r="G45" t="s">
        <v>89</v>
      </c>
      <c r="H45" t="s">
        <v>35</v>
      </c>
      <c r="I45" t="s">
        <v>483</v>
      </c>
      <c r="J45" t="s">
        <v>484</v>
      </c>
      <c r="K45" s="89">
        <v>2020</v>
      </c>
      <c r="L45" s="211">
        <v>44.22</v>
      </c>
      <c r="M45" s="211">
        <v>44.22</v>
      </c>
      <c r="N45" s="143">
        <v>0</v>
      </c>
      <c r="O45" s="143">
        <v>0</v>
      </c>
      <c r="P45" s="143">
        <v>0</v>
      </c>
      <c r="Q45" t="s">
        <v>451</v>
      </c>
      <c r="R45">
        <v>2021</v>
      </c>
      <c r="S45" s="214">
        <v>40</v>
      </c>
      <c r="T45" s="215">
        <v>140287</v>
      </c>
      <c r="U45" s="215">
        <f t="shared" si="2"/>
        <v>140.28700000000001</v>
      </c>
      <c r="V45" s="53">
        <f t="shared" si="1"/>
        <v>0</v>
      </c>
      <c r="W45" s="219" t="s">
        <v>886</v>
      </c>
      <c r="X45" s="219">
        <v>132</v>
      </c>
      <c r="Y45" s="219" t="s">
        <v>874</v>
      </c>
      <c r="Z45" s="219" t="s">
        <v>901</v>
      </c>
      <c r="AA45" s="219" t="s">
        <v>894</v>
      </c>
      <c r="AB45" s="219">
        <v>3</v>
      </c>
      <c r="AC45" s="219">
        <v>211.2</v>
      </c>
    </row>
    <row r="46" spans="1:29" x14ac:dyDescent="0.3">
      <c r="A46">
        <v>282</v>
      </c>
      <c r="B46" t="s">
        <v>795</v>
      </c>
      <c r="C46">
        <v>740480</v>
      </c>
      <c r="D46" t="s">
        <v>639</v>
      </c>
      <c r="E46" t="s">
        <v>639</v>
      </c>
      <c r="G46" t="s">
        <v>89</v>
      </c>
      <c r="H46" t="s">
        <v>35</v>
      </c>
      <c r="I46" t="s">
        <v>483</v>
      </c>
      <c r="J46" t="s">
        <v>484</v>
      </c>
      <c r="K46" s="89">
        <v>2020</v>
      </c>
      <c r="L46" s="211">
        <v>15.07</v>
      </c>
      <c r="M46" s="211">
        <v>15.07</v>
      </c>
      <c r="N46" s="143">
        <v>0</v>
      </c>
      <c r="O46" s="143">
        <v>0</v>
      </c>
      <c r="P46" s="143">
        <v>0</v>
      </c>
      <c r="Q46" t="s">
        <v>451</v>
      </c>
      <c r="R46">
        <v>2021</v>
      </c>
      <c r="S46" s="214">
        <v>21</v>
      </c>
      <c r="T46" s="215">
        <v>24209</v>
      </c>
      <c r="U46" s="215">
        <f t="shared" si="2"/>
        <v>24.209</v>
      </c>
      <c r="V46" s="53">
        <f t="shared" si="1"/>
        <v>0</v>
      </c>
      <c r="W46" s="219" t="s">
        <v>886</v>
      </c>
      <c r="X46" s="219">
        <v>45</v>
      </c>
      <c r="Y46" s="219" t="s">
        <v>874</v>
      </c>
      <c r="Z46" s="219" t="s">
        <v>901</v>
      </c>
      <c r="AA46" s="219" t="s">
        <v>894</v>
      </c>
      <c r="AB46" s="219">
        <v>1</v>
      </c>
      <c r="AC46" s="219">
        <v>85.5</v>
      </c>
    </row>
    <row r="47" spans="1:29" x14ac:dyDescent="0.3">
      <c r="A47">
        <v>267</v>
      </c>
      <c r="B47" t="s">
        <v>782</v>
      </c>
      <c r="C47">
        <v>754585</v>
      </c>
      <c r="D47" t="s">
        <v>639</v>
      </c>
      <c r="E47" t="s">
        <v>639</v>
      </c>
      <c r="G47" t="s">
        <v>89</v>
      </c>
      <c r="H47" t="s">
        <v>35</v>
      </c>
      <c r="I47" t="s">
        <v>483</v>
      </c>
      <c r="J47" t="s">
        <v>484</v>
      </c>
      <c r="K47" s="89">
        <v>2020</v>
      </c>
      <c r="L47" s="211">
        <v>84.45</v>
      </c>
      <c r="M47" s="211">
        <v>84.45</v>
      </c>
      <c r="N47" s="143">
        <v>0</v>
      </c>
      <c r="O47" s="143">
        <v>0</v>
      </c>
      <c r="P47" s="143">
        <v>0</v>
      </c>
      <c r="Q47" t="s">
        <v>451</v>
      </c>
      <c r="R47">
        <v>2021</v>
      </c>
      <c r="S47" s="214">
        <v>50</v>
      </c>
      <c r="T47" s="215">
        <v>243227</v>
      </c>
      <c r="U47" s="215">
        <f t="shared" si="2"/>
        <v>243.227</v>
      </c>
      <c r="V47" s="53">
        <f t="shared" si="1"/>
        <v>0</v>
      </c>
      <c r="W47" s="219" t="s">
        <v>886</v>
      </c>
      <c r="X47" s="219">
        <v>261</v>
      </c>
      <c r="Y47" s="219" t="s">
        <v>874</v>
      </c>
      <c r="Z47" s="219" t="s">
        <v>901</v>
      </c>
      <c r="AA47" s="219" t="s">
        <v>894</v>
      </c>
      <c r="AB47" s="219">
        <v>1</v>
      </c>
      <c r="AC47" s="219">
        <v>417.6</v>
      </c>
    </row>
    <row r="48" spans="1:29" x14ac:dyDescent="0.3">
      <c r="A48">
        <v>243</v>
      </c>
      <c r="B48" t="s">
        <v>626</v>
      </c>
      <c r="C48">
        <v>921720</v>
      </c>
      <c r="D48" t="s">
        <v>627</v>
      </c>
      <c r="E48" t="s">
        <v>627</v>
      </c>
      <c r="G48" t="s">
        <v>92</v>
      </c>
      <c r="H48" t="s">
        <v>98</v>
      </c>
      <c r="I48" t="s">
        <v>476</v>
      </c>
      <c r="J48" t="s">
        <v>45</v>
      </c>
      <c r="K48" s="89">
        <v>2018</v>
      </c>
      <c r="L48" s="210">
        <v>385</v>
      </c>
      <c r="M48" s="210">
        <v>385</v>
      </c>
      <c r="N48" s="143">
        <v>0</v>
      </c>
      <c r="O48" s="143">
        <v>0</v>
      </c>
      <c r="P48" s="143">
        <v>0</v>
      </c>
      <c r="Q48" t="s">
        <v>451</v>
      </c>
      <c r="R48">
        <v>2021</v>
      </c>
      <c r="S48" s="214">
        <v>225</v>
      </c>
      <c r="T48" s="215">
        <v>134244</v>
      </c>
      <c r="U48" s="215">
        <f t="shared" si="2"/>
        <v>134.244</v>
      </c>
      <c r="V48" s="53">
        <v>0</v>
      </c>
      <c r="W48" s="219" t="s">
        <v>862</v>
      </c>
      <c r="X48" s="219">
        <v>0</v>
      </c>
      <c r="Y48" s="219" t="s">
        <v>863</v>
      </c>
      <c r="Z48" s="219" t="s">
        <v>863</v>
      </c>
      <c r="AA48" s="219" t="s">
        <v>863</v>
      </c>
      <c r="AB48" s="219">
        <v>0</v>
      </c>
      <c r="AC48" s="219">
        <v>0</v>
      </c>
    </row>
    <row r="49" spans="1:29" x14ac:dyDescent="0.3">
      <c r="A49">
        <v>281</v>
      </c>
      <c r="B49" t="s">
        <v>794</v>
      </c>
      <c r="C49">
        <v>754469</v>
      </c>
      <c r="D49" t="s">
        <v>639</v>
      </c>
      <c r="E49" t="s">
        <v>639</v>
      </c>
      <c r="G49" t="s">
        <v>89</v>
      </c>
      <c r="H49" t="s">
        <v>35</v>
      </c>
      <c r="I49" t="s">
        <v>483</v>
      </c>
      <c r="J49" t="s">
        <v>484</v>
      </c>
      <c r="K49" s="89">
        <v>2021</v>
      </c>
      <c r="L49" s="211">
        <v>19.8</v>
      </c>
      <c r="M49" s="211">
        <v>19.8</v>
      </c>
      <c r="N49" s="143">
        <v>0</v>
      </c>
      <c r="O49" s="143">
        <v>0</v>
      </c>
      <c r="P49" s="143">
        <v>0</v>
      </c>
      <c r="Q49" t="s">
        <v>451</v>
      </c>
      <c r="R49">
        <v>2021</v>
      </c>
      <c r="S49" s="214">
        <v>17</v>
      </c>
      <c r="T49" s="215">
        <v>85310</v>
      </c>
      <c r="U49" s="215">
        <f t="shared" si="2"/>
        <v>85.31</v>
      </c>
      <c r="V49" s="53">
        <f t="shared" ref="V49:V71" si="3">+N49*1000/L49</f>
        <v>0</v>
      </c>
      <c r="W49" s="219" t="s">
        <v>917</v>
      </c>
      <c r="X49" s="219">
        <v>72</v>
      </c>
      <c r="Y49" s="219" t="s">
        <v>865</v>
      </c>
      <c r="Z49" s="219" t="s">
        <v>881</v>
      </c>
      <c r="AA49" s="219" t="s">
        <v>894</v>
      </c>
      <c r="AB49" s="219">
        <v>1</v>
      </c>
      <c r="AC49" s="219">
        <v>115.2</v>
      </c>
    </row>
    <row r="50" spans="1:29" x14ac:dyDescent="0.3">
      <c r="A50">
        <v>366</v>
      </c>
      <c r="B50" t="s">
        <v>794</v>
      </c>
      <c r="C50">
        <v>754469</v>
      </c>
      <c r="D50" t="s">
        <v>639</v>
      </c>
      <c r="E50" t="s">
        <v>639</v>
      </c>
      <c r="G50" t="s">
        <v>89</v>
      </c>
      <c r="H50" t="s">
        <v>35</v>
      </c>
      <c r="I50" t="s">
        <v>483</v>
      </c>
      <c r="J50" t="s">
        <v>484</v>
      </c>
      <c r="K50">
        <v>2021</v>
      </c>
      <c r="L50" s="143">
        <v>19.8</v>
      </c>
      <c r="M50" s="143">
        <v>19.8</v>
      </c>
      <c r="N50" s="143">
        <v>0</v>
      </c>
      <c r="O50" s="143">
        <v>0</v>
      </c>
      <c r="P50" s="143">
        <v>0</v>
      </c>
      <c r="Q50" t="s">
        <v>451</v>
      </c>
      <c r="R50">
        <v>2021</v>
      </c>
      <c r="S50" s="221">
        <v>17</v>
      </c>
      <c r="T50" s="223">
        <v>85310</v>
      </c>
      <c r="U50" s="223">
        <v>85.31</v>
      </c>
      <c r="V50" s="53">
        <f t="shared" si="3"/>
        <v>0</v>
      </c>
      <c r="W50" s="219" t="s">
        <v>917</v>
      </c>
      <c r="X50" s="219">
        <v>72</v>
      </c>
      <c r="Y50" s="219" t="s">
        <v>865</v>
      </c>
      <c r="Z50" s="219" t="s">
        <v>881</v>
      </c>
      <c r="AA50" s="219" t="s">
        <v>894</v>
      </c>
      <c r="AB50" s="219">
        <v>1</v>
      </c>
      <c r="AC50" s="219">
        <v>115.2</v>
      </c>
    </row>
    <row r="51" spans="1:29" x14ac:dyDescent="0.3">
      <c r="A51">
        <v>105</v>
      </c>
      <c r="B51" t="s">
        <v>541</v>
      </c>
      <c r="C51">
        <v>627510</v>
      </c>
      <c r="D51" s="208" t="s">
        <v>67</v>
      </c>
      <c r="E51" t="s">
        <v>221</v>
      </c>
      <c r="F51">
        <v>84</v>
      </c>
      <c r="G51" t="s">
        <v>64</v>
      </c>
      <c r="H51" t="s">
        <v>730</v>
      </c>
      <c r="I51" t="s">
        <v>483</v>
      </c>
      <c r="J51" t="s">
        <v>484</v>
      </c>
      <c r="K51" s="89">
        <v>2019</v>
      </c>
      <c r="L51" s="210">
        <v>50</v>
      </c>
      <c r="M51" s="210">
        <v>50</v>
      </c>
      <c r="N51" s="143">
        <v>0</v>
      </c>
      <c r="O51" s="143">
        <v>0</v>
      </c>
      <c r="P51" s="143">
        <v>0</v>
      </c>
      <c r="Q51" t="s">
        <v>451</v>
      </c>
      <c r="R51">
        <v>2021</v>
      </c>
      <c r="S51" s="214">
        <v>100</v>
      </c>
      <c r="T51" s="215">
        <v>100239</v>
      </c>
      <c r="U51" s="215">
        <f t="shared" ref="U51:U59" si="4">+T51/1000</f>
        <v>100.239</v>
      </c>
      <c r="V51" s="53">
        <f t="shared" si="3"/>
        <v>0</v>
      </c>
      <c r="W51" s="219" t="s">
        <v>881</v>
      </c>
      <c r="X51" s="219">
        <v>150</v>
      </c>
      <c r="Y51" s="219" t="s">
        <v>865</v>
      </c>
      <c r="Z51" s="219" t="s">
        <v>881</v>
      </c>
      <c r="AA51" s="219" t="s">
        <v>894</v>
      </c>
      <c r="AB51" s="219">
        <v>1</v>
      </c>
      <c r="AC51" s="219">
        <v>285</v>
      </c>
    </row>
    <row r="52" spans="1:29" x14ac:dyDescent="0.3">
      <c r="A52">
        <v>222</v>
      </c>
      <c r="B52" t="s">
        <v>616</v>
      </c>
      <c r="C52">
        <v>882150</v>
      </c>
      <c r="D52" s="208" t="s">
        <v>605</v>
      </c>
      <c r="E52" t="s">
        <v>605</v>
      </c>
      <c r="F52">
        <v>94</v>
      </c>
      <c r="G52" t="s">
        <v>92</v>
      </c>
      <c r="H52" t="s">
        <v>42</v>
      </c>
      <c r="I52" t="s">
        <v>483</v>
      </c>
      <c r="J52" t="s">
        <v>484</v>
      </c>
      <c r="K52" s="89">
        <v>2018</v>
      </c>
      <c r="L52" s="210">
        <v>3.3</v>
      </c>
      <c r="M52" s="210">
        <v>3.3</v>
      </c>
      <c r="N52" s="143">
        <v>0</v>
      </c>
      <c r="O52" s="143">
        <v>0</v>
      </c>
      <c r="P52" s="143">
        <v>0</v>
      </c>
      <c r="Q52" t="s">
        <v>451</v>
      </c>
      <c r="R52">
        <v>2021</v>
      </c>
      <c r="S52" s="214">
        <v>0</v>
      </c>
      <c r="T52" s="215">
        <v>0</v>
      </c>
      <c r="U52" s="215">
        <f t="shared" si="4"/>
        <v>0</v>
      </c>
      <c r="V52" s="53">
        <f t="shared" si="3"/>
        <v>0</v>
      </c>
      <c r="W52" s="219" t="s">
        <v>881</v>
      </c>
      <c r="X52" s="219">
        <v>12</v>
      </c>
      <c r="Y52" s="219" t="s">
        <v>865</v>
      </c>
      <c r="Z52" s="219" t="s">
        <v>901</v>
      </c>
      <c r="AA52" s="219" t="s">
        <v>894</v>
      </c>
      <c r="AB52" s="219">
        <v>1</v>
      </c>
      <c r="AC52" s="219">
        <v>19.2</v>
      </c>
    </row>
    <row r="53" spans="1:29" x14ac:dyDescent="0.3">
      <c r="A53">
        <v>101</v>
      </c>
      <c r="B53" t="s">
        <v>539</v>
      </c>
      <c r="C53">
        <v>694600</v>
      </c>
      <c r="D53" t="s">
        <v>113</v>
      </c>
      <c r="E53" t="s">
        <v>113</v>
      </c>
      <c r="G53" t="s">
        <v>64</v>
      </c>
      <c r="H53" t="s">
        <v>35</v>
      </c>
      <c r="I53" t="s">
        <v>483</v>
      </c>
      <c r="J53" t="s">
        <v>484</v>
      </c>
      <c r="K53" s="89">
        <v>2017</v>
      </c>
      <c r="L53" s="210">
        <v>15</v>
      </c>
      <c r="M53" s="210">
        <v>15</v>
      </c>
      <c r="N53" s="143">
        <v>0</v>
      </c>
      <c r="O53" s="143">
        <v>0</v>
      </c>
      <c r="P53" s="143">
        <v>0</v>
      </c>
      <c r="Q53" t="s">
        <v>451</v>
      </c>
      <c r="R53">
        <v>2021</v>
      </c>
      <c r="S53" s="214">
        <v>50</v>
      </c>
      <c r="T53" s="215">
        <v>77151</v>
      </c>
      <c r="U53" s="215">
        <f t="shared" si="4"/>
        <v>77.150999999999996</v>
      </c>
      <c r="V53" s="53">
        <f t="shared" si="3"/>
        <v>0</v>
      </c>
      <c r="W53" s="219" t="s">
        <v>881</v>
      </c>
      <c r="X53" s="219">
        <v>43</v>
      </c>
      <c r="Y53" s="219" t="s">
        <v>865</v>
      </c>
      <c r="Z53" s="219" t="s">
        <v>895</v>
      </c>
      <c r="AA53" s="219" t="s">
        <v>894</v>
      </c>
      <c r="AB53" s="219">
        <v>1</v>
      </c>
      <c r="AC53" s="219">
        <v>68.8</v>
      </c>
    </row>
    <row r="54" spans="1:29" x14ac:dyDescent="0.3">
      <c r="A54">
        <v>233</v>
      </c>
      <c r="B54" t="s">
        <v>623</v>
      </c>
      <c r="C54">
        <v>941280</v>
      </c>
      <c r="D54" s="208" t="s">
        <v>153</v>
      </c>
      <c r="E54" t="s">
        <v>153</v>
      </c>
      <c r="F54">
        <v>95</v>
      </c>
      <c r="G54" t="s">
        <v>89</v>
      </c>
      <c r="H54" t="s">
        <v>35</v>
      </c>
      <c r="I54" t="s">
        <v>483</v>
      </c>
      <c r="J54" t="s">
        <v>484</v>
      </c>
      <c r="K54" s="89">
        <v>2020</v>
      </c>
      <c r="L54" s="210">
        <v>59.4</v>
      </c>
      <c r="M54" s="210">
        <v>59.4</v>
      </c>
      <c r="N54" s="143">
        <v>0</v>
      </c>
      <c r="O54" s="143">
        <v>0</v>
      </c>
      <c r="P54" s="143">
        <v>0</v>
      </c>
      <c r="Q54" t="s">
        <v>451</v>
      </c>
      <c r="R54">
        <v>2021</v>
      </c>
      <c r="S54" s="214">
        <v>30</v>
      </c>
      <c r="T54" s="215">
        <v>8835</v>
      </c>
      <c r="U54" s="215">
        <f t="shared" si="4"/>
        <v>8.8350000000000009</v>
      </c>
      <c r="V54" s="53">
        <f t="shared" si="3"/>
        <v>0</v>
      </c>
      <c r="W54" s="219" t="s">
        <v>892</v>
      </c>
      <c r="X54" s="219">
        <v>216</v>
      </c>
      <c r="Y54" s="219" t="s">
        <v>865</v>
      </c>
      <c r="Z54" s="219" t="s">
        <v>901</v>
      </c>
      <c r="AA54" s="219" t="s">
        <v>894</v>
      </c>
      <c r="AB54" s="219">
        <v>216</v>
      </c>
      <c r="AC54" s="219">
        <v>346.3</v>
      </c>
    </row>
    <row r="55" spans="1:29" x14ac:dyDescent="0.3">
      <c r="A55">
        <v>235</v>
      </c>
      <c r="B55" t="s">
        <v>623</v>
      </c>
      <c r="C55">
        <v>999999</v>
      </c>
      <c r="D55" s="208" t="s">
        <v>153</v>
      </c>
      <c r="E55" t="s">
        <v>153</v>
      </c>
      <c r="F55">
        <v>95</v>
      </c>
      <c r="G55" t="s">
        <v>89</v>
      </c>
      <c r="H55" t="s">
        <v>35</v>
      </c>
      <c r="I55" t="s">
        <v>483</v>
      </c>
      <c r="J55" t="s">
        <v>484</v>
      </c>
      <c r="K55" s="89">
        <v>1985</v>
      </c>
      <c r="L55" s="210">
        <v>60.5</v>
      </c>
      <c r="M55" s="210">
        <v>60.5</v>
      </c>
      <c r="N55" s="143">
        <v>0</v>
      </c>
      <c r="O55" s="143">
        <v>0</v>
      </c>
      <c r="P55" s="143">
        <v>0</v>
      </c>
      <c r="Q55" t="s">
        <v>451</v>
      </c>
      <c r="R55">
        <v>2021</v>
      </c>
      <c r="S55" s="214">
        <v>0</v>
      </c>
      <c r="T55" s="215">
        <v>0</v>
      </c>
      <c r="U55" s="215">
        <f t="shared" si="4"/>
        <v>0</v>
      </c>
      <c r="V55" s="53">
        <f t="shared" si="3"/>
        <v>0</v>
      </c>
      <c r="W55" s="219" t="s">
        <v>892</v>
      </c>
      <c r="X55" s="219">
        <v>220</v>
      </c>
      <c r="Y55" s="219" t="s">
        <v>865</v>
      </c>
      <c r="Z55" s="219" t="s">
        <v>901</v>
      </c>
      <c r="AA55" s="219" t="s">
        <v>894</v>
      </c>
      <c r="AB55" s="219">
        <v>1</v>
      </c>
      <c r="AC55" s="219">
        <v>352</v>
      </c>
    </row>
    <row r="56" spans="1:29" x14ac:dyDescent="0.3">
      <c r="A56">
        <v>237</v>
      </c>
      <c r="B56" t="s">
        <v>623</v>
      </c>
      <c r="C56">
        <v>999999</v>
      </c>
      <c r="D56" s="208" t="s">
        <v>153</v>
      </c>
      <c r="E56" t="s">
        <v>153</v>
      </c>
      <c r="F56">
        <v>95</v>
      </c>
      <c r="G56" t="s">
        <v>89</v>
      </c>
      <c r="H56" t="s">
        <v>35</v>
      </c>
      <c r="I56" t="s">
        <v>483</v>
      </c>
      <c r="J56" t="s">
        <v>484</v>
      </c>
      <c r="K56" s="89">
        <v>2018</v>
      </c>
      <c r="L56" s="210">
        <v>33</v>
      </c>
      <c r="M56" s="210">
        <v>33</v>
      </c>
      <c r="N56" s="143">
        <v>0</v>
      </c>
      <c r="O56" s="143">
        <v>0</v>
      </c>
      <c r="P56" s="143">
        <v>0</v>
      </c>
      <c r="Q56" t="s">
        <v>451</v>
      </c>
      <c r="R56">
        <v>2021</v>
      </c>
      <c r="S56" s="214">
        <v>0</v>
      </c>
      <c r="T56" s="215">
        <v>0</v>
      </c>
      <c r="U56" s="215">
        <f t="shared" si="4"/>
        <v>0</v>
      </c>
      <c r="V56" s="53">
        <f t="shared" si="3"/>
        <v>0</v>
      </c>
      <c r="W56" s="219" t="s">
        <v>892</v>
      </c>
      <c r="X56" s="219">
        <v>120</v>
      </c>
      <c r="Y56" s="219" t="s">
        <v>865</v>
      </c>
      <c r="Z56" s="219" t="s">
        <v>901</v>
      </c>
      <c r="AA56" s="219" t="s">
        <v>894</v>
      </c>
      <c r="AB56" s="219">
        <v>1</v>
      </c>
      <c r="AC56" s="219">
        <v>192</v>
      </c>
    </row>
    <row r="57" spans="1:29" x14ac:dyDescent="0.3">
      <c r="A57">
        <v>241</v>
      </c>
      <c r="B57" t="s">
        <v>625</v>
      </c>
      <c r="C57">
        <v>770220</v>
      </c>
      <c r="D57" s="208" t="s">
        <v>153</v>
      </c>
      <c r="E57" t="s">
        <v>153</v>
      </c>
      <c r="F57">
        <v>95</v>
      </c>
      <c r="G57" t="s">
        <v>89</v>
      </c>
      <c r="H57" t="s">
        <v>35</v>
      </c>
      <c r="I57" t="s">
        <v>483</v>
      </c>
      <c r="J57" t="s">
        <v>484</v>
      </c>
      <c r="K57" s="89">
        <v>2019</v>
      </c>
      <c r="L57" s="210">
        <v>47.5</v>
      </c>
      <c r="M57" s="210">
        <v>47.5</v>
      </c>
      <c r="N57" s="143">
        <v>0</v>
      </c>
      <c r="O57" s="143">
        <v>0</v>
      </c>
      <c r="P57" s="143">
        <v>0</v>
      </c>
      <c r="Q57" t="s">
        <v>451</v>
      </c>
      <c r="R57">
        <v>2021</v>
      </c>
      <c r="S57" s="214">
        <v>17</v>
      </c>
      <c r="T57" s="215">
        <v>291906</v>
      </c>
      <c r="U57" s="215">
        <f t="shared" si="4"/>
        <v>291.90600000000001</v>
      </c>
      <c r="V57" s="53">
        <f t="shared" si="3"/>
        <v>0</v>
      </c>
      <c r="W57" s="219" t="s">
        <v>892</v>
      </c>
      <c r="X57" s="219">
        <v>173</v>
      </c>
      <c r="Y57" s="219" t="s">
        <v>865</v>
      </c>
      <c r="Z57" s="219" t="s">
        <v>901</v>
      </c>
      <c r="AA57" s="219" t="s">
        <v>894</v>
      </c>
      <c r="AB57" s="219">
        <v>2</v>
      </c>
      <c r="AC57" s="219">
        <v>277</v>
      </c>
    </row>
    <row r="58" spans="1:29" x14ac:dyDescent="0.3">
      <c r="A58">
        <v>236</v>
      </c>
      <c r="B58" t="s">
        <v>624</v>
      </c>
      <c r="C58">
        <v>999999</v>
      </c>
      <c r="D58" s="208" t="s">
        <v>153</v>
      </c>
      <c r="E58" t="s">
        <v>153</v>
      </c>
      <c r="F58">
        <v>95</v>
      </c>
      <c r="G58" t="s">
        <v>89</v>
      </c>
      <c r="H58" t="s">
        <v>35</v>
      </c>
      <c r="I58" t="s">
        <v>483</v>
      </c>
      <c r="J58" t="s">
        <v>484</v>
      </c>
      <c r="K58" s="89">
        <v>2020</v>
      </c>
      <c r="L58" s="210">
        <v>33</v>
      </c>
      <c r="M58" s="210">
        <v>33</v>
      </c>
      <c r="N58" s="143">
        <v>0</v>
      </c>
      <c r="O58" s="143">
        <v>0</v>
      </c>
      <c r="P58" s="143">
        <v>0</v>
      </c>
      <c r="Q58" t="s">
        <v>451</v>
      </c>
      <c r="R58">
        <v>2021</v>
      </c>
      <c r="S58" s="214">
        <v>0</v>
      </c>
      <c r="T58" s="215">
        <v>0</v>
      </c>
      <c r="U58" s="215">
        <f t="shared" si="4"/>
        <v>0</v>
      </c>
      <c r="V58" s="53">
        <f t="shared" si="3"/>
        <v>0</v>
      </c>
      <c r="W58" s="219" t="s">
        <v>892</v>
      </c>
      <c r="X58" s="219">
        <v>120</v>
      </c>
      <c r="Y58" s="219" t="s">
        <v>865</v>
      </c>
      <c r="Z58" s="219" t="s">
        <v>901</v>
      </c>
      <c r="AA58" s="219" t="s">
        <v>894</v>
      </c>
      <c r="AB58" s="219">
        <v>1</v>
      </c>
      <c r="AC58" s="219">
        <v>192</v>
      </c>
    </row>
    <row r="59" spans="1:29" x14ac:dyDescent="0.3">
      <c r="A59">
        <v>296</v>
      </c>
      <c r="B59" t="s">
        <v>803</v>
      </c>
      <c r="C59">
        <v>729180</v>
      </c>
      <c r="D59" t="s">
        <v>647</v>
      </c>
      <c r="E59" s="208" t="s">
        <v>647</v>
      </c>
      <c r="F59">
        <v>86</v>
      </c>
      <c r="G59" t="s">
        <v>89</v>
      </c>
      <c r="H59" t="s">
        <v>35</v>
      </c>
      <c r="I59" t="s">
        <v>483</v>
      </c>
      <c r="J59" t="s">
        <v>484</v>
      </c>
      <c r="K59" s="89">
        <v>2021</v>
      </c>
      <c r="L59" s="210">
        <v>24</v>
      </c>
      <c r="M59" s="210">
        <v>24</v>
      </c>
      <c r="N59" s="143">
        <v>0</v>
      </c>
      <c r="O59" s="143">
        <v>0</v>
      </c>
      <c r="P59" s="143">
        <v>0</v>
      </c>
      <c r="Q59" t="s">
        <v>451</v>
      </c>
      <c r="R59">
        <v>2021</v>
      </c>
      <c r="S59" s="214">
        <v>21</v>
      </c>
      <c r="T59" s="215">
        <v>52299</v>
      </c>
      <c r="U59" s="215">
        <f t="shared" si="4"/>
        <v>52.298999999999999</v>
      </c>
      <c r="V59" s="53">
        <f t="shared" si="3"/>
        <v>0</v>
      </c>
      <c r="W59" s="219" t="s">
        <v>919</v>
      </c>
      <c r="X59" s="219">
        <v>84</v>
      </c>
      <c r="Y59" s="219" t="s">
        <v>865</v>
      </c>
      <c r="Z59" s="219" t="s">
        <v>901</v>
      </c>
      <c r="AA59" s="219" t="s">
        <v>894</v>
      </c>
      <c r="AB59" s="219">
        <v>1</v>
      </c>
      <c r="AC59" s="219">
        <v>134.4</v>
      </c>
    </row>
    <row r="60" spans="1:29" x14ac:dyDescent="0.3">
      <c r="A60">
        <v>371</v>
      </c>
      <c r="B60" t="s">
        <v>803</v>
      </c>
      <c r="C60">
        <v>729180</v>
      </c>
      <c r="D60" t="s">
        <v>647</v>
      </c>
      <c r="E60" s="208" t="s">
        <v>647</v>
      </c>
      <c r="F60">
        <v>86</v>
      </c>
      <c r="G60" t="s">
        <v>89</v>
      </c>
      <c r="H60" t="s">
        <v>35</v>
      </c>
      <c r="I60" t="s">
        <v>483</v>
      </c>
      <c r="J60" t="s">
        <v>484</v>
      </c>
      <c r="K60">
        <v>2021</v>
      </c>
      <c r="L60" s="143">
        <v>24</v>
      </c>
      <c r="M60" s="143">
        <v>24</v>
      </c>
      <c r="N60" s="143">
        <v>0</v>
      </c>
      <c r="O60" s="143">
        <v>0</v>
      </c>
      <c r="P60" s="143">
        <v>0</v>
      </c>
      <c r="Q60" t="s">
        <v>451</v>
      </c>
      <c r="R60">
        <v>2021</v>
      </c>
      <c r="S60" s="221">
        <v>21</v>
      </c>
      <c r="T60" s="223">
        <v>52299</v>
      </c>
      <c r="U60" s="223">
        <v>52.298999999999999</v>
      </c>
      <c r="V60" s="53">
        <f t="shared" si="3"/>
        <v>0</v>
      </c>
      <c r="W60" s="219" t="s">
        <v>919</v>
      </c>
      <c r="X60" s="219">
        <v>84</v>
      </c>
      <c r="Y60" s="219" t="s">
        <v>865</v>
      </c>
      <c r="Z60" s="219" t="s">
        <v>901</v>
      </c>
      <c r="AA60" s="219" t="s">
        <v>894</v>
      </c>
      <c r="AB60" s="219">
        <v>1</v>
      </c>
      <c r="AC60" s="219">
        <v>134.4</v>
      </c>
    </row>
    <row r="61" spans="1:29" x14ac:dyDescent="0.3">
      <c r="A61">
        <v>206</v>
      </c>
      <c r="B61" t="s">
        <v>766</v>
      </c>
      <c r="C61">
        <v>999999</v>
      </c>
      <c r="D61" t="s">
        <v>601</v>
      </c>
      <c r="E61" t="s">
        <v>601</v>
      </c>
      <c r="G61" t="s">
        <v>92</v>
      </c>
      <c r="H61" t="s">
        <v>42</v>
      </c>
      <c r="I61" t="s">
        <v>483</v>
      </c>
      <c r="J61" t="s">
        <v>484</v>
      </c>
      <c r="K61" s="89">
        <v>2020</v>
      </c>
      <c r="L61" s="211">
        <v>5000</v>
      </c>
      <c r="M61" s="211">
        <v>5000</v>
      </c>
      <c r="N61" s="143">
        <v>0</v>
      </c>
      <c r="O61" s="143">
        <v>0</v>
      </c>
      <c r="P61" s="143">
        <v>0</v>
      </c>
      <c r="Q61" t="s">
        <v>451</v>
      </c>
      <c r="R61">
        <v>2021</v>
      </c>
      <c r="S61" s="214">
        <v>0</v>
      </c>
      <c r="T61" s="215">
        <v>0</v>
      </c>
      <c r="U61" s="215">
        <f>+T61/1000</f>
        <v>0</v>
      </c>
      <c r="V61" s="53">
        <f t="shared" si="3"/>
        <v>0</v>
      </c>
      <c r="W61" s="219" t="s">
        <v>887</v>
      </c>
      <c r="X61" s="219">
        <v>16186</v>
      </c>
      <c r="Y61" s="219" t="s">
        <v>865</v>
      </c>
      <c r="Z61" s="219" t="s">
        <v>873</v>
      </c>
      <c r="AA61" s="219" t="s">
        <v>894</v>
      </c>
      <c r="AB61" s="219">
        <v>2</v>
      </c>
      <c r="AC61" s="219">
        <v>25897</v>
      </c>
    </row>
    <row r="62" spans="1:29" x14ac:dyDescent="0.3">
      <c r="A62">
        <v>234</v>
      </c>
      <c r="B62" t="s">
        <v>624</v>
      </c>
      <c r="C62">
        <v>999999</v>
      </c>
      <c r="D62" s="208" t="s">
        <v>153</v>
      </c>
      <c r="E62" t="s">
        <v>153</v>
      </c>
      <c r="F62">
        <v>95</v>
      </c>
      <c r="G62" t="s">
        <v>89</v>
      </c>
      <c r="H62" t="s">
        <v>35</v>
      </c>
      <c r="I62" t="s">
        <v>483</v>
      </c>
      <c r="J62" t="s">
        <v>484</v>
      </c>
      <c r="K62" s="89">
        <v>2019</v>
      </c>
      <c r="L62" s="210">
        <v>60.5</v>
      </c>
      <c r="M62" s="210">
        <v>60.5</v>
      </c>
      <c r="N62" s="143">
        <v>0</v>
      </c>
      <c r="O62" s="143">
        <v>0</v>
      </c>
      <c r="P62" s="143">
        <v>0</v>
      </c>
      <c r="Q62" t="s">
        <v>451</v>
      </c>
      <c r="R62">
        <v>2021</v>
      </c>
      <c r="S62" s="214">
        <v>0</v>
      </c>
      <c r="T62" s="215">
        <v>0</v>
      </c>
      <c r="U62" s="215">
        <f>+T62/1000</f>
        <v>0</v>
      </c>
      <c r="V62" s="53">
        <f t="shared" si="3"/>
        <v>0</v>
      </c>
      <c r="W62" s="219" t="s">
        <v>900</v>
      </c>
      <c r="X62" s="219">
        <v>220</v>
      </c>
      <c r="Y62" s="219" t="s">
        <v>865</v>
      </c>
      <c r="Z62" s="219" t="s">
        <v>901</v>
      </c>
      <c r="AA62" s="219" t="s">
        <v>894</v>
      </c>
      <c r="AB62" s="219">
        <v>1</v>
      </c>
      <c r="AC62" s="219">
        <v>352</v>
      </c>
    </row>
    <row r="63" spans="1:29" x14ac:dyDescent="0.3">
      <c r="A63">
        <v>273</v>
      </c>
      <c r="B63" t="s">
        <v>788</v>
      </c>
      <c r="C63">
        <v>751330</v>
      </c>
      <c r="D63" t="s">
        <v>639</v>
      </c>
      <c r="E63" t="s">
        <v>639</v>
      </c>
      <c r="G63" t="s">
        <v>89</v>
      </c>
      <c r="H63" t="s">
        <v>35</v>
      </c>
      <c r="I63" t="s">
        <v>483</v>
      </c>
      <c r="J63" t="s">
        <v>484</v>
      </c>
      <c r="K63" s="89">
        <v>2021</v>
      </c>
      <c r="L63" s="211">
        <v>35</v>
      </c>
      <c r="M63" s="211">
        <v>35</v>
      </c>
      <c r="N63" s="143">
        <v>0</v>
      </c>
      <c r="O63" s="143">
        <v>0</v>
      </c>
      <c r="P63" s="143">
        <v>0</v>
      </c>
      <c r="Q63" t="s">
        <v>451</v>
      </c>
      <c r="R63">
        <v>2021</v>
      </c>
      <c r="S63" s="214">
        <v>21</v>
      </c>
      <c r="T63" s="215">
        <v>56511</v>
      </c>
      <c r="U63" s="215">
        <f>+T63/1000</f>
        <v>56.511000000000003</v>
      </c>
      <c r="V63" s="53">
        <f t="shared" si="3"/>
        <v>0</v>
      </c>
      <c r="W63" s="219" t="s">
        <v>915</v>
      </c>
      <c r="X63" s="219">
        <v>108</v>
      </c>
      <c r="Y63" s="219" t="s">
        <v>865</v>
      </c>
      <c r="Z63" s="219" t="s">
        <v>901</v>
      </c>
      <c r="AA63" s="219" t="s">
        <v>894</v>
      </c>
      <c r="AB63" s="219">
        <v>1</v>
      </c>
      <c r="AC63" s="219">
        <v>178.8</v>
      </c>
    </row>
    <row r="64" spans="1:29" x14ac:dyDescent="0.3">
      <c r="A64">
        <v>364</v>
      </c>
      <c r="B64" t="s">
        <v>788</v>
      </c>
      <c r="C64">
        <v>751330</v>
      </c>
      <c r="D64" t="s">
        <v>639</v>
      </c>
      <c r="E64" t="s">
        <v>639</v>
      </c>
      <c r="G64" t="s">
        <v>89</v>
      </c>
      <c r="H64" t="s">
        <v>35</v>
      </c>
      <c r="I64" t="s">
        <v>483</v>
      </c>
      <c r="J64" t="s">
        <v>484</v>
      </c>
      <c r="K64">
        <v>2021</v>
      </c>
      <c r="L64" s="143">
        <v>35</v>
      </c>
      <c r="M64" s="143">
        <v>35</v>
      </c>
      <c r="N64" s="143">
        <v>0</v>
      </c>
      <c r="O64" s="143">
        <v>0</v>
      </c>
      <c r="P64" s="143">
        <v>0</v>
      </c>
      <c r="Q64" t="s">
        <v>451</v>
      </c>
      <c r="R64">
        <v>2021</v>
      </c>
      <c r="S64" s="221">
        <v>21</v>
      </c>
      <c r="T64" s="223">
        <v>56511</v>
      </c>
      <c r="U64" s="223">
        <v>56.511000000000003</v>
      </c>
      <c r="V64" s="53">
        <f t="shared" si="3"/>
        <v>0</v>
      </c>
      <c r="W64" s="219" t="s">
        <v>915</v>
      </c>
      <c r="X64" s="219">
        <v>108</v>
      </c>
      <c r="Y64" s="219" t="s">
        <v>865</v>
      </c>
      <c r="Z64" s="219" t="s">
        <v>901</v>
      </c>
      <c r="AA64" s="219" t="s">
        <v>894</v>
      </c>
      <c r="AB64" s="219">
        <v>1</v>
      </c>
      <c r="AC64" s="219">
        <v>178.8</v>
      </c>
    </row>
    <row r="65" spans="1:29" x14ac:dyDescent="0.3">
      <c r="A65">
        <v>280</v>
      </c>
      <c r="B65" t="s">
        <v>644</v>
      </c>
      <c r="C65">
        <v>754422</v>
      </c>
      <c r="D65" t="s">
        <v>639</v>
      </c>
      <c r="E65" t="s">
        <v>639</v>
      </c>
      <c r="G65" t="s">
        <v>89</v>
      </c>
      <c r="H65" t="s">
        <v>35</v>
      </c>
      <c r="I65" t="s">
        <v>483</v>
      </c>
      <c r="J65" t="s">
        <v>484</v>
      </c>
      <c r="K65" s="89">
        <v>2019</v>
      </c>
      <c r="L65" s="211">
        <v>16.5</v>
      </c>
      <c r="M65" s="211">
        <v>16.5</v>
      </c>
      <c r="N65" s="143">
        <v>0</v>
      </c>
      <c r="O65" s="143">
        <v>0</v>
      </c>
      <c r="P65" s="143">
        <v>0</v>
      </c>
      <c r="Q65" t="s">
        <v>451</v>
      </c>
      <c r="R65">
        <v>2021</v>
      </c>
      <c r="S65" s="214">
        <v>25</v>
      </c>
      <c r="T65" s="215">
        <v>49923</v>
      </c>
      <c r="U65" s="215">
        <f>+T65/1000</f>
        <v>49.923000000000002</v>
      </c>
      <c r="V65" s="53">
        <f t="shared" si="3"/>
        <v>0</v>
      </c>
      <c r="W65" s="219" t="s">
        <v>913</v>
      </c>
      <c r="X65" s="219">
        <v>60</v>
      </c>
      <c r="Y65" s="219" t="s">
        <v>865</v>
      </c>
      <c r="Z65" s="219" t="s">
        <v>901</v>
      </c>
      <c r="AA65" s="219" t="s">
        <v>894</v>
      </c>
      <c r="AB65" s="219">
        <v>1</v>
      </c>
      <c r="AC65" s="219">
        <v>96</v>
      </c>
    </row>
    <row r="66" spans="1:29" x14ac:dyDescent="0.3">
      <c r="A66">
        <v>272</v>
      </c>
      <c r="B66" t="s">
        <v>787</v>
      </c>
      <c r="C66">
        <v>751725</v>
      </c>
      <c r="D66" t="s">
        <v>639</v>
      </c>
      <c r="E66" t="s">
        <v>639</v>
      </c>
      <c r="G66" t="s">
        <v>89</v>
      </c>
      <c r="H66" t="s">
        <v>35</v>
      </c>
      <c r="I66" t="s">
        <v>483</v>
      </c>
      <c r="J66" t="s">
        <v>484</v>
      </c>
      <c r="K66" s="89">
        <v>2021</v>
      </c>
      <c r="L66" s="211">
        <v>34.369999999999997</v>
      </c>
      <c r="M66" s="211">
        <v>34.369999999999997</v>
      </c>
      <c r="N66" s="143">
        <v>0</v>
      </c>
      <c r="O66" s="143">
        <v>0</v>
      </c>
      <c r="P66" s="143">
        <v>0</v>
      </c>
      <c r="Q66" t="s">
        <v>451</v>
      </c>
      <c r="R66">
        <v>2021</v>
      </c>
      <c r="S66" s="214">
        <v>17</v>
      </c>
      <c r="T66" s="215">
        <v>41573</v>
      </c>
      <c r="U66" s="215">
        <f>+T66/1000</f>
        <v>41.573</v>
      </c>
      <c r="V66" s="53">
        <f t="shared" si="3"/>
        <v>0</v>
      </c>
      <c r="W66" s="219" t="s">
        <v>913</v>
      </c>
      <c r="X66" s="219">
        <v>125</v>
      </c>
      <c r="Y66" s="219" t="s">
        <v>865</v>
      </c>
      <c r="Z66" s="219" t="s">
        <v>901</v>
      </c>
      <c r="AA66" s="219" t="s">
        <v>894</v>
      </c>
      <c r="AB66" s="219">
        <v>1</v>
      </c>
      <c r="AC66" s="219">
        <v>200</v>
      </c>
    </row>
    <row r="67" spans="1:29" x14ac:dyDescent="0.3">
      <c r="A67">
        <v>363</v>
      </c>
      <c r="B67" t="s">
        <v>787</v>
      </c>
      <c r="C67">
        <v>751725</v>
      </c>
      <c r="D67" t="s">
        <v>639</v>
      </c>
      <c r="E67" t="s">
        <v>639</v>
      </c>
      <c r="G67" t="s">
        <v>89</v>
      </c>
      <c r="H67" t="s">
        <v>35</v>
      </c>
      <c r="I67" t="s">
        <v>483</v>
      </c>
      <c r="J67" t="s">
        <v>484</v>
      </c>
      <c r="K67">
        <v>2021</v>
      </c>
      <c r="L67" s="143">
        <v>34.369999999999997</v>
      </c>
      <c r="M67" s="143">
        <v>34.369999999999997</v>
      </c>
      <c r="N67" s="143">
        <v>0</v>
      </c>
      <c r="O67" s="143">
        <v>0</v>
      </c>
      <c r="P67" s="143">
        <v>0</v>
      </c>
      <c r="Q67" t="s">
        <v>451</v>
      </c>
      <c r="R67">
        <v>2021</v>
      </c>
      <c r="S67" s="221">
        <v>17</v>
      </c>
      <c r="T67" s="223">
        <v>41573</v>
      </c>
      <c r="U67" s="223">
        <v>41.573</v>
      </c>
      <c r="V67" s="53">
        <f t="shared" si="3"/>
        <v>0</v>
      </c>
      <c r="W67" s="219" t="s">
        <v>913</v>
      </c>
      <c r="X67" s="219">
        <v>125</v>
      </c>
      <c r="Y67" s="219" t="s">
        <v>865</v>
      </c>
      <c r="Z67" s="219" t="s">
        <v>901</v>
      </c>
      <c r="AA67" s="219" t="s">
        <v>894</v>
      </c>
      <c r="AB67" s="219">
        <v>1</v>
      </c>
      <c r="AC67" s="219">
        <v>200</v>
      </c>
    </row>
    <row r="68" spans="1:29" x14ac:dyDescent="0.3">
      <c r="A68">
        <v>307</v>
      </c>
      <c r="B68" t="s">
        <v>661</v>
      </c>
      <c r="C68">
        <v>754405</v>
      </c>
      <c r="D68" t="s">
        <v>639</v>
      </c>
      <c r="E68" t="s">
        <v>639</v>
      </c>
      <c r="G68" t="s">
        <v>89</v>
      </c>
      <c r="H68" t="s">
        <v>35</v>
      </c>
      <c r="I68" t="s">
        <v>483</v>
      </c>
      <c r="J68" t="s">
        <v>484</v>
      </c>
      <c r="K68" s="89">
        <v>2018</v>
      </c>
      <c r="L68" s="211">
        <v>12</v>
      </c>
      <c r="M68" s="211">
        <v>12</v>
      </c>
      <c r="N68" s="143">
        <v>0</v>
      </c>
      <c r="O68" s="143">
        <v>0</v>
      </c>
      <c r="P68" s="143">
        <v>0</v>
      </c>
      <c r="Q68" t="s">
        <v>451</v>
      </c>
      <c r="R68">
        <v>2021</v>
      </c>
      <c r="S68" s="214">
        <v>25</v>
      </c>
      <c r="T68" s="215">
        <v>8016</v>
      </c>
      <c r="U68" s="215">
        <f t="shared" ref="U68:U78" si="5">+T68/1000</f>
        <v>8.016</v>
      </c>
      <c r="V68" s="53">
        <f t="shared" si="3"/>
        <v>0</v>
      </c>
      <c r="W68" s="219" t="s">
        <v>922</v>
      </c>
      <c r="X68" s="219">
        <v>34</v>
      </c>
      <c r="Y68" s="219" t="s">
        <v>865</v>
      </c>
      <c r="Z68" s="219" t="s">
        <v>923</v>
      </c>
      <c r="AA68" s="219" t="s">
        <v>894</v>
      </c>
      <c r="AB68" s="219">
        <v>1</v>
      </c>
      <c r="AC68" s="219">
        <v>64.599999999999994</v>
      </c>
    </row>
    <row r="69" spans="1:29" x14ac:dyDescent="0.3">
      <c r="A69">
        <v>197</v>
      </c>
      <c r="B69" t="s">
        <v>763</v>
      </c>
      <c r="C69">
        <v>999999</v>
      </c>
      <c r="D69" t="s">
        <v>33</v>
      </c>
      <c r="E69" t="s">
        <v>592</v>
      </c>
      <c r="F69">
        <v>64</v>
      </c>
      <c r="G69" t="s">
        <v>33</v>
      </c>
      <c r="H69" t="s">
        <v>35</v>
      </c>
      <c r="I69" t="s">
        <v>483</v>
      </c>
      <c r="J69" t="s">
        <v>484</v>
      </c>
      <c r="K69" s="89">
        <v>2020</v>
      </c>
      <c r="L69" s="210">
        <v>13</v>
      </c>
      <c r="M69" s="210">
        <v>13</v>
      </c>
      <c r="N69" s="143">
        <v>0</v>
      </c>
      <c r="O69" s="143">
        <v>0</v>
      </c>
      <c r="P69" s="143">
        <v>0</v>
      </c>
      <c r="Q69" t="s">
        <v>451</v>
      </c>
      <c r="R69">
        <v>2021</v>
      </c>
      <c r="S69" s="214">
        <v>0</v>
      </c>
      <c r="T69" s="215">
        <v>0</v>
      </c>
      <c r="U69" s="215">
        <f t="shared" si="5"/>
        <v>0</v>
      </c>
      <c r="V69" s="53">
        <f t="shared" si="3"/>
        <v>0</v>
      </c>
      <c r="W69" s="219" t="s">
        <v>886</v>
      </c>
      <c r="X69" s="219">
        <v>32</v>
      </c>
      <c r="Y69" s="219" t="s">
        <v>865</v>
      </c>
      <c r="Z69" s="219" t="s">
        <v>881</v>
      </c>
      <c r="AA69" s="219" t="s">
        <v>894</v>
      </c>
      <c r="AB69" s="219">
        <v>12</v>
      </c>
      <c r="AC69" s="219">
        <v>54</v>
      </c>
    </row>
    <row r="70" spans="1:29" x14ac:dyDescent="0.3">
      <c r="A70">
        <v>262</v>
      </c>
      <c r="B70" t="s">
        <v>777</v>
      </c>
      <c r="C70">
        <v>754585</v>
      </c>
      <c r="D70" t="s">
        <v>639</v>
      </c>
      <c r="E70" t="s">
        <v>639</v>
      </c>
      <c r="G70" t="s">
        <v>89</v>
      </c>
      <c r="H70" t="s">
        <v>35</v>
      </c>
      <c r="I70" t="s">
        <v>483</v>
      </c>
      <c r="J70" t="s">
        <v>484</v>
      </c>
      <c r="K70" s="89">
        <v>2020</v>
      </c>
      <c r="L70" s="211">
        <v>89.11</v>
      </c>
      <c r="M70" s="211">
        <v>89.11</v>
      </c>
      <c r="N70" s="143">
        <v>0</v>
      </c>
      <c r="O70" s="143">
        <v>0</v>
      </c>
      <c r="P70" s="143">
        <v>0</v>
      </c>
      <c r="Q70" t="s">
        <v>451</v>
      </c>
      <c r="R70">
        <v>2021</v>
      </c>
      <c r="S70" s="214">
        <v>0</v>
      </c>
      <c r="T70" s="215">
        <v>0</v>
      </c>
      <c r="U70" s="215">
        <f t="shared" si="5"/>
        <v>0</v>
      </c>
      <c r="V70" s="53">
        <f t="shared" si="3"/>
        <v>0</v>
      </c>
      <c r="W70" s="219" t="s">
        <v>886</v>
      </c>
      <c r="X70" s="219">
        <v>266</v>
      </c>
      <c r="Y70" s="219" t="s">
        <v>865</v>
      </c>
      <c r="Z70" s="219" t="s">
        <v>901</v>
      </c>
      <c r="AA70" s="219" t="s">
        <v>894</v>
      </c>
      <c r="AB70" s="219">
        <v>1</v>
      </c>
      <c r="AC70" s="219">
        <v>505.4</v>
      </c>
    </row>
    <row r="71" spans="1:29" x14ac:dyDescent="0.3">
      <c r="A71">
        <v>279</v>
      </c>
      <c r="B71" t="s">
        <v>643</v>
      </c>
      <c r="C71">
        <v>732350</v>
      </c>
      <c r="D71" t="s">
        <v>639</v>
      </c>
      <c r="E71" t="s">
        <v>639</v>
      </c>
      <c r="G71" t="s">
        <v>89</v>
      </c>
      <c r="H71" t="s">
        <v>35</v>
      </c>
      <c r="I71" t="s">
        <v>483</v>
      </c>
      <c r="J71" t="s">
        <v>484</v>
      </c>
      <c r="K71" s="89">
        <v>2014</v>
      </c>
      <c r="L71" s="211">
        <v>20.9</v>
      </c>
      <c r="M71" s="211">
        <v>20.9</v>
      </c>
      <c r="N71" s="143">
        <v>0</v>
      </c>
      <c r="O71" s="143">
        <v>0</v>
      </c>
      <c r="P71" s="143">
        <v>0</v>
      </c>
      <c r="Q71" t="s">
        <v>451</v>
      </c>
      <c r="R71">
        <v>2021</v>
      </c>
      <c r="S71" s="214">
        <v>17</v>
      </c>
      <c r="T71" s="215">
        <v>44295</v>
      </c>
      <c r="U71" s="215">
        <f t="shared" si="5"/>
        <v>44.295000000000002</v>
      </c>
      <c r="V71" s="53">
        <f t="shared" si="3"/>
        <v>0</v>
      </c>
      <c r="W71" s="219" t="s">
        <v>886</v>
      </c>
      <c r="X71" s="219">
        <v>76</v>
      </c>
      <c r="Y71" s="219" t="s">
        <v>865</v>
      </c>
      <c r="Z71" s="219" t="s">
        <v>881</v>
      </c>
      <c r="AA71" s="219" t="s">
        <v>894</v>
      </c>
      <c r="AB71" s="219">
        <v>1</v>
      </c>
      <c r="AC71" s="219">
        <v>128</v>
      </c>
    </row>
    <row r="72" spans="1:29" x14ac:dyDescent="0.3">
      <c r="A72">
        <v>295</v>
      </c>
      <c r="B72" t="s">
        <v>651</v>
      </c>
      <c r="C72">
        <v>999999</v>
      </c>
      <c r="D72" s="208" t="s">
        <v>101</v>
      </c>
      <c r="E72" t="s">
        <v>652</v>
      </c>
      <c r="G72" t="s">
        <v>53</v>
      </c>
      <c r="H72" t="s">
        <v>50</v>
      </c>
      <c r="I72" t="s">
        <v>476</v>
      </c>
      <c r="J72" t="s">
        <v>478</v>
      </c>
      <c r="K72" s="89">
        <v>2014</v>
      </c>
      <c r="L72" s="211">
        <v>3200</v>
      </c>
      <c r="M72" s="211">
        <v>400</v>
      </c>
      <c r="N72" s="143">
        <v>25.657</v>
      </c>
      <c r="O72" s="143">
        <v>25.657</v>
      </c>
      <c r="P72" s="143">
        <v>0</v>
      </c>
      <c r="Q72" t="s">
        <v>451</v>
      </c>
      <c r="R72">
        <v>2021</v>
      </c>
      <c r="S72" s="214">
        <v>0</v>
      </c>
      <c r="T72" s="215">
        <v>0</v>
      </c>
      <c r="U72" s="215">
        <f t="shared" si="5"/>
        <v>0</v>
      </c>
      <c r="V72" s="53">
        <v>0</v>
      </c>
      <c r="W72" s="219" t="s">
        <v>862</v>
      </c>
      <c r="X72" s="219">
        <v>0</v>
      </c>
      <c r="Y72" s="219" t="s">
        <v>863</v>
      </c>
      <c r="Z72" s="219" t="s">
        <v>863</v>
      </c>
      <c r="AA72" s="219" t="s">
        <v>863</v>
      </c>
      <c r="AB72" s="219">
        <v>0</v>
      </c>
      <c r="AC72" s="219">
        <v>0</v>
      </c>
    </row>
    <row r="73" spans="1:29" x14ac:dyDescent="0.3">
      <c r="A73">
        <v>93</v>
      </c>
      <c r="B73" t="s">
        <v>306</v>
      </c>
      <c r="C73">
        <v>700890</v>
      </c>
      <c r="D73" t="s">
        <v>113</v>
      </c>
      <c r="E73" t="s">
        <v>113</v>
      </c>
      <c r="G73" t="s">
        <v>64</v>
      </c>
      <c r="H73" t="s">
        <v>98</v>
      </c>
      <c r="I73" t="s">
        <v>476</v>
      </c>
      <c r="J73" t="s">
        <v>478</v>
      </c>
      <c r="K73" s="89">
        <v>2018</v>
      </c>
      <c r="L73" s="210">
        <v>1500</v>
      </c>
      <c r="M73" s="210">
        <v>1500</v>
      </c>
      <c r="N73" s="143">
        <v>47.7</v>
      </c>
      <c r="O73" s="143">
        <v>47.7</v>
      </c>
      <c r="P73" s="143">
        <v>0</v>
      </c>
      <c r="Q73" t="s">
        <v>451</v>
      </c>
      <c r="R73">
        <v>2021</v>
      </c>
      <c r="S73" s="214">
        <v>500</v>
      </c>
      <c r="T73" s="215">
        <v>840096</v>
      </c>
      <c r="U73" s="215">
        <f t="shared" si="5"/>
        <v>840.096</v>
      </c>
      <c r="V73" s="53">
        <v>0</v>
      </c>
      <c r="W73" s="219" t="s">
        <v>862</v>
      </c>
      <c r="X73" s="219">
        <v>0</v>
      </c>
      <c r="Y73" s="219" t="s">
        <v>863</v>
      </c>
      <c r="Z73" s="219" t="s">
        <v>863</v>
      </c>
      <c r="AA73" s="219" t="s">
        <v>863</v>
      </c>
      <c r="AB73" s="219">
        <v>0</v>
      </c>
      <c r="AC73" s="219">
        <v>0</v>
      </c>
    </row>
    <row r="74" spans="1:29" x14ac:dyDescent="0.3">
      <c r="A74">
        <v>294</v>
      </c>
      <c r="B74" t="s">
        <v>650</v>
      </c>
      <c r="C74">
        <v>999999</v>
      </c>
      <c r="D74" s="43" t="s">
        <v>101</v>
      </c>
      <c r="E74" t="s">
        <v>101</v>
      </c>
      <c r="F74">
        <v>77</v>
      </c>
      <c r="G74" t="s">
        <v>53</v>
      </c>
      <c r="H74" t="s">
        <v>50</v>
      </c>
      <c r="I74" t="s">
        <v>476</v>
      </c>
      <c r="J74" t="s">
        <v>478</v>
      </c>
      <c r="K74" s="89">
        <v>2019</v>
      </c>
      <c r="L74" s="211">
        <v>1600</v>
      </c>
      <c r="M74" s="211">
        <v>400</v>
      </c>
      <c r="N74" s="143">
        <v>110.256</v>
      </c>
      <c r="O74" s="143">
        <v>110.256</v>
      </c>
      <c r="P74" s="143">
        <v>0</v>
      </c>
      <c r="Q74" t="s">
        <v>451</v>
      </c>
      <c r="R74">
        <v>2021</v>
      </c>
      <c r="S74" s="214">
        <v>0</v>
      </c>
      <c r="T74" s="215">
        <v>0</v>
      </c>
      <c r="U74" s="215">
        <f t="shared" si="5"/>
        <v>0</v>
      </c>
      <c r="V74" s="53">
        <v>0</v>
      </c>
      <c r="W74" s="219" t="s">
        <v>862</v>
      </c>
      <c r="X74" s="219">
        <v>0</v>
      </c>
      <c r="Y74" s="219" t="s">
        <v>863</v>
      </c>
      <c r="Z74" s="219" t="s">
        <v>863</v>
      </c>
      <c r="AA74" s="219" t="s">
        <v>863</v>
      </c>
      <c r="AB74" s="219">
        <v>0</v>
      </c>
      <c r="AC74" s="219">
        <v>0</v>
      </c>
    </row>
    <row r="75" spans="1:29" x14ac:dyDescent="0.3">
      <c r="A75">
        <v>246</v>
      </c>
      <c r="B75" t="s">
        <v>629</v>
      </c>
      <c r="C75">
        <v>838250</v>
      </c>
      <c r="D75" t="s">
        <v>627</v>
      </c>
      <c r="E75" t="s">
        <v>627</v>
      </c>
      <c r="G75" t="s">
        <v>92</v>
      </c>
      <c r="H75" t="s">
        <v>98</v>
      </c>
      <c r="I75" t="s">
        <v>476</v>
      </c>
      <c r="J75" t="s">
        <v>45</v>
      </c>
      <c r="K75" s="89">
        <v>2019</v>
      </c>
      <c r="L75" s="210">
        <v>1000</v>
      </c>
      <c r="M75" s="210">
        <v>250</v>
      </c>
      <c r="N75" s="143">
        <v>150</v>
      </c>
      <c r="O75" s="143">
        <v>150</v>
      </c>
      <c r="P75" s="143">
        <v>0</v>
      </c>
      <c r="Q75" t="s">
        <v>451</v>
      </c>
      <c r="R75">
        <v>2021</v>
      </c>
      <c r="S75" s="214">
        <v>30</v>
      </c>
      <c r="T75" s="215">
        <v>32409</v>
      </c>
      <c r="U75" s="215">
        <f t="shared" si="5"/>
        <v>32.408999999999999</v>
      </c>
      <c r="V75" s="53">
        <v>0</v>
      </c>
      <c r="W75" s="219" t="s">
        <v>862</v>
      </c>
      <c r="X75" s="219">
        <v>0</v>
      </c>
      <c r="Y75" s="219" t="s">
        <v>863</v>
      </c>
      <c r="Z75" s="219" t="s">
        <v>863</v>
      </c>
      <c r="AA75" s="219" t="s">
        <v>863</v>
      </c>
      <c r="AB75" s="219">
        <v>0</v>
      </c>
      <c r="AC75" s="219">
        <v>0</v>
      </c>
    </row>
    <row r="76" spans="1:29" x14ac:dyDescent="0.3">
      <c r="A76">
        <v>293</v>
      </c>
      <c r="B76" t="s">
        <v>649</v>
      </c>
      <c r="C76">
        <v>729800</v>
      </c>
      <c r="D76" t="s">
        <v>647</v>
      </c>
      <c r="E76" s="208" t="s">
        <v>647</v>
      </c>
      <c r="F76">
        <v>86</v>
      </c>
      <c r="G76" t="s">
        <v>89</v>
      </c>
      <c r="H76" t="s">
        <v>50</v>
      </c>
      <c r="I76" t="s">
        <v>476</v>
      </c>
      <c r="J76" t="s">
        <v>478</v>
      </c>
      <c r="K76" s="89">
        <v>2013</v>
      </c>
      <c r="L76" s="210">
        <v>3200</v>
      </c>
      <c r="M76" s="210">
        <v>800</v>
      </c>
      <c r="N76" s="143">
        <v>217.798</v>
      </c>
      <c r="O76" s="143">
        <v>217.798</v>
      </c>
      <c r="P76" s="143">
        <v>0</v>
      </c>
      <c r="Q76" t="s">
        <v>451</v>
      </c>
      <c r="R76">
        <v>2021</v>
      </c>
      <c r="S76" s="214">
        <v>900</v>
      </c>
      <c r="T76" s="215">
        <v>2589442</v>
      </c>
      <c r="U76" s="215">
        <f t="shared" si="5"/>
        <v>2589.442</v>
      </c>
      <c r="V76" s="53">
        <v>0</v>
      </c>
      <c r="W76" s="219" t="s">
        <v>862</v>
      </c>
      <c r="X76" s="219">
        <v>0</v>
      </c>
      <c r="Y76" s="219" t="s">
        <v>863</v>
      </c>
      <c r="Z76" s="219" t="s">
        <v>863</v>
      </c>
      <c r="AA76" s="219" t="s">
        <v>863</v>
      </c>
      <c r="AB76" s="219">
        <v>0</v>
      </c>
      <c r="AC76" s="219">
        <v>0</v>
      </c>
    </row>
    <row r="77" spans="1:29" x14ac:dyDescent="0.3">
      <c r="A77">
        <v>308</v>
      </c>
      <c r="B77" t="s">
        <v>626</v>
      </c>
      <c r="C77">
        <v>999999</v>
      </c>
      <c r="D77" s="208" t="s">
        <v>605</v>
      </c>
      <c r="E77" t="s">
        <v>605</v>
      </c>
      <c r="F77">
        <v>94</v>
      </c>
      <c r="G77" t="s">
        <v>92</v>
      </c>
      <c r="H77" t="s">
        <v>98</v>
      </c>
      <c r="I77" t="s">
        <v>476</v>
      </c>
      <c r="J77" t="s">
        <v>45</v>
      </c>
      <c r="K77" s="89">
        <v>1964</v>
      </c>
      <c r="L77" s="210">
        <v>2000</v>
      </c>
      <c r="M77" s="210">
        <v>400</v>
      </c>
      <c r="N77" s="143">
        <v>260</v>
      </c>
      <c r="O77" s="143">
        <v>260</v>
      </c>
      <c r="P77" s="143">
        <v>0</v>
      </c>
      <c r="Q77" t="s">
        <v>451</v>
      </c>
      <c r="R77">
        <v>2021</v>
      </c>
      <c r="S77" s="214">
        <v>0</v>
      </c>
      <c r="T77" s="215">
        <v>0</v>
      </c>
      <c r="U77" s="215">
        <f t="shared" si="5"/>
        <v>0</v>
      </c>
      <c r="V77" s="53">
        <v>0</v>
      </c>
      <c r="W77" s="219" t="s">
        <v>862</v>
      </c>
      <c r="X77" s="219">
        <v>0</v>
      </c>
      <c r="Y77" s="219" t="s">
        <v>863</v>
      </c>
      <c r="Z77" s="219" t="s">
        <v>863</v>
      </c>
      <c r="AA77" s="219" t="s">
        <v>863</v>
      </c>
      <c r="AB77" s="219">
        <v>0</v>
      </c>
      <c r="AC77" s="219">
        <v>0</v>
      </c>
    </row>
    <row r="78" spans="1:29" x14ac:dyDescent="0.3">
      <c r="A78">
        <v>190</v>
      </c>
      <c r="B78" t="s">
        <v>626</v>
      </c>
      <c r="C78">
        <v>838140</v>
      </c>
      <c r="D78" s="208" t="s">
        <v>33</v>
      </c>
      <c r="E78" t="s">
        <v>581</v>
      </c>
      <c r="F78">
        <v>93</v>
      </c>
      <c r="G78" t="s">
        <v>33</v>
      </c>
      <c r="H78" t="s">
        <v>98</v>
      </c>
      <c r="I78" t="s">
        <v>476</v>
      </c>
      <c r="J78" t="s">
        <v>45</v>
      </c>
      <c r="K78" s="89">
        <v>2021</v>
      </c>
      <c r="L78" s="211">
        <v>1800</v>
      </c>
      <c r="M78" s="211">
        <v>600</v>
      </c>
      <c r="N78" s="143">
        <v>292</v>
      </c>
      <c r="O78" s="143">
        <v>292</v>
      </c>
      <c r="P78" s="143">
        <v>0</v>
      </c>
      <c r="Q78" t="s">
        <v>451</v>
      </c>
      <c r="R78">
        <v>2021</v>
      </c>
      <c r="S78" s="214">
        <v>30</v>
      </c>
      <c r="T78" s="215">
        <v>32451</v>
      </c>
      <c r="U78" s="215">
        <f t="shared" si="5"/>
        <v>32.451000000000001</v>
      </c>
      <c r="V78" s="53">
        <v>0</v>
      </c>
      <c r="W78" s="219" t="s">
        <v>862</v>
      </c>
      <c r="X78" s="219">
        <v>0</v>
      </c>
      <c r="Y78" s="219" t="s">
        <v>863</v>
      </c>
      <c r="Z78" s="219" t="s">
        <v>863</v>
      </c>
      <c r="AA78" s="219" t="s">
        <v>863</v>
      </c>
      <c r="AB78" s="219">
        <v>0</v>
      </c>
      <c r="AC78" s="219">
        <v>0</v>
      </c>
    </row>
    <row r="79" spans="1:29" x14ac:dyDescent="0.3">
      <c r="A79">
        <v>358</v>
      </c>
      <c r="B79" t="s">
        <v>626</v>
      </c>
      <c r="C79">
        <v>838140</v>
      </c>
      <c r="D79" s="208" t="s">
        <v>33</v>
      </c>
      <c r="E79" t="s">
        <v>581</v>
      </c>
      <c r="F79">
        <v>93</v>
      </c>
      <c r="G79" t="s">
        <v>33</v>
      </c>
      <c r="H79" t="s">
        <v>98</v>
      </c>
      <c r="I79" t="s">
        <v>476</v>
      </c>
      <c r="J79" t="s">
        <v>45</v>
      </c>
      <c r="K79">
        <v>2021</v>
      </c>
      <c r="L79" s="143">
        <v>1800</v>
      </c>
      <c r="M79" s="143">
        <v>600</v>
      </c>
      <c r="N79" s="143">
        <v>292</v>
      </c>
      <c r="O79" s="143">
        <v>292</v>
      </c>
      <c r="P79" s="143">
        <v>0</v>
      </c>
      <c r="Q79" t="s">
        <v>451</v>
      </c>
      <c r="R79">
        <v>2021</v>
      </c>
      <c r="S79" s="221">
        <v>30</v>
      </c>
      <c r="T79" s="223">
        <v>32451</v>
      </c>
      <c r="U79" s="223">
        <v>32.451000000000001</v>
      </c>
      <c r="V79" s="53">
        <v>0</v>
      </c>
      <c r="W79" s="219" t="s">
        <v>862</v>
      </c>
      <c r="X79" s="219">
        <v>0</v>
      </c>
      <c r="Y79" s="219" t="s">
        <v>863</v>
      </c>
      <c r="Z79" s="219" t="s">
        <v>863</v>
      </c>
      <c r="AA79" s="219" t="s">
        <v>863</v>
      </c>
      <c r="AB79" s="219">
        <v>0</v>
      </c>
      <c r="AC79" s="219">
        <v>0</v>
      </c>
    </row>
    <row r="80" spans="1:29" x14ac:dyDescent="0.3">
      <c r="A80">
        <v>168</v>
      </c>
      <c r="B80" t="s">
        <v>124</v>
      </c>
      <c r="C80">
        <v>877600</v>
      </c>
      <c r="D80" s="208" t="s">
        <v>33</v>
      </c>
      <c r="E80" t="s">
        <v>574</v>
      </c>
      <c r="F80">
        <v>65</v>
      </c>
      <c r="G80" t="s">
        <v>33</v>
      </c>
      <c r="H80" t="s">
        <v>98</v>
      </c>
      <c r="I80" t="s">
        <v>476</v>
      </c>
      <c r="J80" t="s">
        <v>45</v>
      </c>
      <c r="K80" s="89">
        <v>2018</v>
      </c>
      <c r="L80" s="211">
        <v>500</v>
      </c>
      <c r="M80" s="211">
        <v>500</v>
      </c>
      <c r="N80" s="143">
        <v>324</v>
      </c>
      <c r="O80" s="143">
        <v>324</v>
      </c>
      <c r="P80" s="143">
        <v>0</v>
      </c>
      <c r="Q80" t="s">
        <v>451</v>
      </c>
      <c r="R80">
        <v>2021</v>
      </c>
      <c r="S80" s="214">
        <v>400</v>
      </c>
      <c r="T80" s="215">
        <v>929824</v>
      </c>
      <c r="U80" s="215">
        <f>+T80/1000</f>
        <v>929.82399999999996</v>
      </c>
      <c r="V80" s="53">
        <v>0</v>
      </c>
      <c r="W80" s="219" t="s">
        <v>862</v>
      </c>
      <c r="X80" s="219">
        <v>0</v>
      </c>
      <c r="Y80" s="219" t="s">
        <v>863</v>
      </c>
      <c r="Z80" s="219" t="s">
        <v>863</v>
      </c>
      <c r="AA80" s="219" t="s">
        <v>863</v>
      </c>
      <c r="AB80" s="219">
        <v>0</v>
      </c>
      <c r="AC80" s="219">
        <v>0</v>
      </c>
    </row>
    <row r="81" spans="1:29" x14ac:dyDescent="0.3">
      <c r="A81">
        <v>292</v>
      </c>
      <c r="B81" t="s">
        <v>802</v>
      </c>
      <c r="C81">
        <v>710600</v>
      </c>
      <c r="D81" t="s">
        <v>647</v>
      </c>
      <c r="E81" s="208" t="s">
        <v>647</v>
      </c>
      <c r="F81">
        <v>86</v>
      </c>
      <c r="G81" t="s">
        <v>89</v>
      </c>
      <c r="H81" t="s">
        <v>50</v>
      </c>
      <c r="I81" t="s">
        <v>476</v>
      </c>
      <c r="J81" t="s">
        <v>478</v>
      </c>
      <c r="K81" s="89">
        <v>2021</v>
      </c>
      <c r="L81" s="210">
        <v>1600</v>
      </c>
      <c r="M81" s="210">
        <v>400</v>
      </c>
      <c r="N81" s="143">
        <v>349.375</v>
      </c>
      <c r="O81" s="143">
        <v>349.375</v>
      </c>
      <c r="P81" s="143">
        <v>0</v>
      </c>
      <c r="Q81" t="s">
        <v>451</v>
      </c>
      <c r="R81">
        <v>2021</v>
      </c>
      <c r="S81" s="214">
        <v>600</v>
      </c>
      <c r="T81" s="215">
        <v>734668</v>
      </c>
      <c r="U81" s="215">
        <f>+T81/1000</f>
        <v>734.66800000000001</v>
      </c>
      <c r="V81" s="53">
        <v>0</v>
      </c>
      <c r="W81" s="219" t="s">
        <v>862</v>
      </c>
      <c r="X81" s="219">
        <v>0</v>
      </c>
      <c r="Y81" s="219" t="s">
        <v>863</v>
      </c>
      <c r="Z81" s="219" t="s">
        <v>863</v>
      </c>
      <c r="AA81" s="219" t="s">
        <v>863</v>
      </c>
      <c r="AB81" s="219">
        <v>0</v>
      </c>
      <c r="AC81" s="219">
        <v>0</v>
      </c>
    </row>
    <row r="82" spans="1:29" x14ac:dyDescent="0.3">
      <c r="A82">
        <v>370</v>
      </c>
      <c r="B82" t="s">
        <v>802</v>
      </c>
      <c r="C82">
        <v>710600</v>
      </c>
      <c r="D82" t="s">
        <v>647</v>
      </c>
      <c r="E82" s="208" t="s">
        <v>647</v>
      </c>
      <c r="F82">
        <v>86</v>
      </c>
      <c r="G82" t="s">
        <v>89</v>
      </c>
      <c r="H82" t="s">
        <v>50</v>
      </c>
      <c r="I82" t="s">
        <v>476</v>
      </c>
      <c r="J82" t="s">
        <v>478</v>
      </c>
      <c r="K82">
        <v>2021</v>
      </c>
      <c r="L82" s="143">
        <v>1600</v>
      </c>
      <c r="M82" s="143">
        <v>400</v>
      </c>
      <c r="N82" s="143">
        <v>349.375</v>
      </c>
      <c r="O82" s="143">
        <v>349.375</v>
      </c>
      <c r="P82" s="143">
        <v>0</v>
      </c>
      <c r="Q82" t="s">
        <v>451</v>
      </c>
      <c r="R82">
        <v>2021</v>
      </c>
      <c r="S82" s="221">
        <v>600</v>
      </c>
      <c r="T82" s="223">
        <v>734668</v>
      </c>
      <c r="U82" s="223">
        <v>734.66800000000001</v>
      </c>
      <c r="V82" s="53">
        <v>0</v>
      </c>
      <c r="W82" s="219" t="s">
        <v>862</v>
      </c>
      <c r="X82" s="219">
        <v>0</v>
      </c>
      <c r="Y82" s="219" t="s">
        <v>863</v>
      </c>
      <c r="Z82" s="219" t="s">
        <v>863</v>
      </c>
      <c r="AA82" s="219" t="s">
        <v>863</v>
      </c>
      <c r="AB82" s="219">
        <v>0</v>
      </c>
      <c r="AC82" s="219">
        <v>0</v>
      </c>
    </row>
    <row r="83" spans="1:29" x14ac:dyDescent="0.3">
      <c r="A83">
        <v>169</v>
      </c>
      <c r="B83" t="s">
        <v>579</v>
      </c>
      <c r="C83">
        <v>877600</v>
      </c>
      <c r="D83" s="208" t="s">
        <v>33</v>
      </c>
      <c r="E83" t="s">
        <v>574</v>
      </c>
      <c r="F83">
        <v>65</v>
      </c>
      <c r="G83" t="s">
        <v>33</v>
      </c>
      <c r="H83" t="s">
        <v>98</v>
      </c>
      <c r="I83" t="s">
        <v>476</v>
      </c>
      <c r="J83" t="s">
        <v>45</v>
      </c>
      <c r="K83" s="89">
        <v>2013</v>
      </c>
      <c r="L83" s="211">
        <v>400</v>
      </c>
      <c r="M83" s="211">
        <v>400</v>
      </c>
      <c r="N83" s="143">
        <v>350.42</v>
      </c>
      <c r="O83" s="143">
        <v>350.42</v>
      </c>
      <c r="P83" s="143">
        <v>0</v>
      </c>
      <c r="Q83" t="s">
        <v>451</v>
      </c>
      <c r="R83">
        <v>2021</v>
      </c>
      <c r="S83" s="214">
        <v>0</v>
      </c>
      <c r="T83" s="215">
        <v>0</v>
      </c>
      <c r="U83" s="215">
        <f t="shared" ref="U83:U97" si="6">+T83/1000</f>
        <v>0</v>
      </c>
      <c r="V83" s="53">
        <v>0</v>
      </c>
      <c r="W83" s="219" t="s">
        <v>862</v>
      </c>
      <c r="X83" s="219">
        <v>0</v>
      </c>
      <c r="Y83" s="219" t="s">
        <v>863</v>
      </c>
      <c r="Z83" s="219" t="s">
        <v>863</v>
      </c>
      <c r="AA83" s="219" t="s">
        <v>863</v>
      </c>
      <c r="AB83" s="219">
        <v>0</v>
      </c>
      <c r="AC83" s="219">
        <v>0</v>
      </c>
    </row>
    <row r="84" spans="1:29" x14ac:dyDescent="0.3">
      <c r="A84">
        <v>167</v>
      </c>
      <c r="B84" t="s">
        <v>124</v>
      </c>
      <c r="C84">
        <v>877600</v>
      </c>
      <c r="D84" s="208" t="s">
        <v>33</v>
      </c>
      <c r="E84" t="s">
        <v>574</v>
      </c>
      <c r="F84">
        <v>65</v>
      </c>
      <c r="G84" t="s">
        <v>33</v>
      </c>
      <c r="H84" t="s">
        <v>98</v>
      </c>
      <c r="I84" t="s">
        <v>476</v>
      </c>
      <c r="J84" t="s">
        <v>45</v>
      </c>
      <c r="K84" s="89">
        <v>2018</v>
      </c>
      <c r="L84" s="211">
        <v>1500</v>
      </c>
      <c r="M84" s="211">
        <v>1500</v>
      </c>
      <c r="N84" s="143">
        <v>677.4</v>
      </c>
      <c r="O84" s="143">
        <v>677.4</v>
      </c>
      <c r="P84" s="143">
        <v>0</v>
      </c>
      <c r="Q84" t="s">
        <v>451</v>
      </c>
      <c r="R84">
        <v>2021</v>
      </c>
      <c r="S84" s="214">
        <v>0</v>
      </c>
      <c r="T84" s="215">
        <v>0</v>
      </c>
      <c r="U84" s="215">
        <f t="shared" si="6"/>
        <v>0</v>
      </c>
      <c r="V84" s="53">
        <v>0</v>
      </c>
      <c r="W84" s="219" t="s">
        <v>862</v>
      </c>
      <c r="X84" s="219">
        <v>0</v>
      </c>
      <c r="Y84" s="219" t="s">
        <v>863</v>
      </c>
      <c r="Z84" s="219" t="s">
        <v>863</v>
      </c>
      <c r="AA84" s="219" t="s">
        <v>863</v>
      </c>
      <c r="AB84" s="219">
        <v>0</v>
      </c>
      <c r="AC84" s="219">
        <v>0</v>
      </c>
    </row>
    <row r="85" spans="1:29" x14ac:dyDescent="0.3">
      <c r="A85">
        <v>114</v>
      </c>
      <c r="B85" t="s">
        <v>735</v>
      </c>
      <c r="C85">
        <v>664070</v>
      </c>
      <c r="D85" s="208" t="s">
        <v>71</v>
      </c>
      <c r="E85" t="s">
        <v>71</v>
      </c>
      <c r="F85">
        <v>82</v>
      </c>
      <c r="G85" t="s">
        <v>64</v>
      </c>
      <c r="H85" t="s">
        <v>98</v>
      </c>
      <c r="I85" t="s">
        <v>476</v>
      </c>
      <c r="J85" t="s">
        <v>45</v>
      </c>
      <c r="K85" s="89">
        <v>2020</v>
      </c>
      <c r="L85" s="210">
        <v>1500</v>
      </c>
      <c r="M85" s="210">
        <v>750</v>
      </c>
      <c r="N85" s="143">
        <v>680.36</v>
      </c>
      <c r="O85" s="143">
        <v>680.36</v>
      </c>
      <c r="P85" s="143">
        <v>0</v>
      </c>
      <c r="Q85" t="s">
        <v>451</v>
      </c>
      <c r="R85">
        <v>2021</v>
      </c>
      <c r="S85" s="214">
        <v>630</v>
      </c>
      <c r="T85" s="215">
        <v>70920</v>
      </c>
      <c r="U85" s="215">
        <f t="shared" si="6"/>
        <v>70.92</v>
      </c>
      <c r="V85" s="53">
        <v>0</v>
      </c>
      <c r="W85" s="219" t="s">
        <v>862</v>
      </c>
      <c r="X85" s="219">
        <v>0</v>
      </c>
      <c r="Y85" s="219" t="s">
        <v>863</v>
      </c>
      <c r="Z85" s="219" t="s">
        <v>863</v>
      </c>
      <c r="AA85" s="219" t="s">
        <v>863</v>
      </c>
      <c r="AB85" s="219">
        <v>0</v>
      </c>
      <c r="AC85" s="219">
        <v>0</v>
      </c>
    </row>
    <row r="86" spans="1:29" x14ac:dyDescent="0.3">
      <c r="A86">
        <v>39</v>
      </c>
      <c r="B86" t="s">
        <v>499</v>
      </c>
      <c r="C86">
        <v>456101</v>
      </c>
      <c r="D86" t="s">
        <v>500</v>
      </c>
      <c r="E86" t="s">
        <v>500</v>
      </c>
      <c r="G86" t="s">
        <v>131</v>
      </c>
      <c r="H86" t="s">
        <v>59</v>
      </c>
      <c r="I86" t="s">
        <v>476</v>
      </c>
      <c r="J86" t="s">
        <v>70</v>
      </c>
      <c r="K86" s="89">
        <v>2009</v>
      </c>
      <c r="L86" s="210">
        <v>4500</v>
      </c>
      <c r="M86" s="210">
        <v>3200</v>
      </c>
      <c r="N86" s="143">
        <v>1959</v>
      </c>
      <c r="O86" s="143">
        <v>1959</v>
      </c>
      <c r="P86" s="143">
        <v>0</v>
      </c>
      <c r="Q86" t="s">
        <v>451</v>
      </c>
      <c r="R86">
        <v>2021</v>
      </c>
      <c r="S86" s="214">
        <v>0</v>
      </c>
      <c r="T86" s="215">
        <v>0</v>
      </c>
      <c r="U86" s="215">
        <f t="shared" si="6"/>
        <v>0</v>
      </c>
      <c r="V86" s="53">
        <v>0</v>
      </c>
      <c r="W86" s="219" t="s">
        <v>862</v>
      </c>
      <c r="X86" s="219">
        <v>0</v>
      </c>
      <c r="Y86" s="219" t="s">
        <v>863</v>
      </c>
      <c r="Z86" s="219" t="s">
        <v>863</v>
      </c>
      <c r="AA86" s="219" t="s">
        <v>863</v>
      </c>
      <c r="AB86" s="219">
        <v>0</v>
      </c>
      <c r="AC86" s="219">
        <v>0</v>
      </c>
    </row>
    <row r="87" spans="1:29" x14ac:dyDescent="0.3">
      <c r="A87">
        <v>38</v>
      </c>
      <c r="B87" t="s">
        <v>499</v>
      </c>
      <c r="C87">
        <v>456100</v>
      </c>
      <c r="D87" t="s">
        <v>500</v>
      </c>
      <c r="E87" t="s">
        <v>500</v>
      </c>
      <c r="G87" t="s">
        <v>131</v>
      </c>
      <c r="H87" t="s">
        <v>59</v>
      </c>
      <c r="I87" t="s">
        <v>476</v>
      </c>
      <c r="J87" t="s">
        <v>70</v>
      </c>
      <c r="K87" s="89">
        <v>2009</v>
      </c>
      <c r="L87" s="210">
        <v>4500</v>
      </c>
      <c r="M87" s="210">
        <v>3200</v>
      </c>
      <c r="N87" s="143">
        <v>2304</v>
      </c>
      <c r="O87" s="143">
        <v>2304</v>
      </c>
      <c r="P87" s="143">
        <v>0</v>
      </c>
      <c r="Q87" t="s">
        <v>451</v>
      </c>
      <c r="R87">
        <v>2021</v>
      </c>
      <c r="S87" s="214">
        <v>2500</v>
      </c>
      <c r="T87" s="215">
        <v>1937824</v>
      </c>
      <c r="U87" s="215">
        <f t="shared" si="6"/>
        <v>1937.8240000000001</v>
      </c>
      <c r="V87" s="53">
        <v>0</v>
      </c>
      <c r="W87" s="219" t="s">
        <v>862</v>
      </c>
      <c r="X87" s="219">
        <v>0</v>
      </c>
      <c r="Y87" s="219" t="s">
        <v>863</v>
      </c>
      <c r="Z87" s="219" t="s">
        <v>863</v>
      </c>
      <c r="AA87" s="219" t="s">
        <v>863</v>
      </c>
      <c r="AB87" s="219">
        <v>0</v>
      </c>
      <c r="AC87" s="219">
        <v>0</v>
      </c>
    </row>
    <row r="88" spans="1:29" x14ac:dyDescent="0.3">
      <c r="A88">
        <v>12</v>
      </c>
      <c r="B88" t="s">
        <v>289</v>
      </c>
      <c r="C88">
        <v>313210</v>
      </c>
      <c r="D88" s="208" t="s">
        <v>57</v>
      </c>
      <c r="E88" t="s">
        <v>57</v>
      </c>
      <c r="F88">
        <v>73</v>
      </c>
      <c r="G88" t="s">
        <v>53</v>
      </c>
      <c r="H88" t="s">
        <v>55</v>
      </c>
      <c r="I88" t="s">
        <v>476</v>
      </c>
      <c r="J88" t="s">
        <v>70</v>
      </c>
      <c r="K88" s="89">
        <v>2011</v>
      </c>
      <c r="L88" s="210">
        <v>3300</v>
      </c>
      <c r="M88" s="210">
        <v>2900</v>
      </c>
      <c r="N88" s="143">
        <v>3409</v>
      </c>
      <c r="O88" s="143">
        <v>3409</v>
      </c>
      <c r="P88" s="143">
        <v>0</v>
      </c>
      <c r="Q88" t="s">
        <v>451</v>
      </c>
      <c r="R88">
        <v>2021</v>
      </c>
      <c r="S88" s="214">
        <v>1000</v>
      </c>
      <c r="T88" s="215">
        <v>324458</v>
      </c>
      <c r="U88" s="215">
        <f t="shared" si="6"/>
        <v>324.45800000000003</v>
      </c>
      <c r="V88" s="53">
        <v>0</v>
      </c>
      <c r="W88" s="219" t="s">
        <v>862</v>
      </c>
      <c r="X88" s="219">
        <v>0</v>
      </c>
      <c r="Y88" s="219" t="s">
        <v>863</v>
      </c>
      <c r="Z88" s="219" t="s">
        <v>863</v>
      </c>
      <c r="AA88" s="219" t="s">
        <v>863</v>
      </c>
      <c r="AB88" s="219">
        <v>0</v>
      </c>
      <c r="AC88" s="219">
        <v>0</v>
      </c>
    </row>
    <row r="89" spans="1:29" x14ac:dyDescent="0.3">
      <c r="A89">
        <v>1</v>
      </c>
      <c r="B89" t="s">
        <v>475</v>
      </c>
      <c r="C89">
        <v>311192</v>
      </c>
      <c r="D89" s="208" t="s">
        <v>57</v>
      </c>
      <c r="E89" t="s">
        <v>57</v>
      </c>
      <c r="F89">
        <v>73</v>
      </c>
      <c r="G89" t="s">
        <v>53</v>
      </c>
      <c r="H89" t="s">
        <v>59</v>
      </c>
      <c r="I89" t="s">
        <v>476</v>
      </c>
      <c r="J89" t="s">
        <v>70</v>
      </c>
      <c r="K89" s="89">
        <v>2015</v>
      </c>
      <c r="L89" s="210">
        <v>11000</v>
      </c>
      <c r="M89" s="210">
        <v>5000</v>
      </c>
      <c r="N89" s="143">
        <v>6540</v>
      </c>
      <c r="O89" s="143">
        <v>6540</v>
      </c>
      <c r="P89" s="143">
        <v>0</v>
      </c>
      <c r="Q89" t="s">
        <v>451</v>
      </c>
      <c r="R89">
        <v>2021</v>
      </c>
      <c r="S89" s="214">
        <v>3213</v>
      </c>
      <c r="T89" s="215">
        <v>2575393</v>
      </c>
      <c r="U89" s="215">
        <f t="shared" si="6"/>
        <v>2575.393</v>
      </c>
      <c r="V89" s="53">
        <v>0</v>
      </c>
      <c r="W89" s="219" t="s">
        <v>862</v>
      </c>
      <c r="X89" s="219">
        <v>0</v>
      </c>
      <c r="Y89" s="219" t="s">
        <v>863</v>
      </c>
      <c r="Z89" s="219" t="s">
        <v>863</v>
      </c>
      <c r="AA89" s="219" t="s">
        <v>863</v>
      </c>
      <c r="AB89" s="219">
        <v>0</v>
      </c>
      <c r="AC89" s="219">
        <v>0</v>
      </c>
    </row>
    <row r="90" spans="1:29" x14ac:dyDescent="0.3">
      <c r="A90">
        <v>77</v>
      </c>
      <c r="B90" t="s">
        <v>523</v>
      </c>
      <c r="C90">
        <v>549998</v>
      </c>
      <c r="D90" t="s">
        <v>518</v>
      </c>
      <c r="E90" t="s">
        <v>518</v>
      </c>
      <c r="G90" t="s">
        <v>64</v>
      </c>
      <c r="H90" t="s">
        <v>73</v>
      </c>
      <c r="I90" t="s">
        <v>476</v>
      </c>
      <c r="J90" t="s">
        <v>45</v>
      </c>
      <c r="K90" s="89">
        <v>2019</v>
      </c>
      <c r="L90" s="210">
        <v>4000</v>
      </c>
      <c r="M90" s="210">
        <v>3750</v>
      </c>
      <c r="N90" s="143">
        <v>10902</v>
      </c>
      <c r="O90" s="143">
        <v>10902</v>
      </c>
      <c r="P90" s="143">
        <v>0</v>
      </c>
      <c r="Q90" t="s">
        <v>451</v>
      </c>
      <c r="R90">
        <v>2021</v>
      </c>
      <c r="S90" s="214">
        <v>1250</v>
      </c>
      <c r="T90" s="215">
        <v>345446</v>
      </c>
      <c r="U90" s="215">
        <f t="shared" si="6"/>
        <v>345.44600000000003</v>
      </c>
      <c r="V90" s="53">
        <v>0</v>
      </c>
      <c r="W90" s="219" t="s">
        <v>862</v>
      </c>
      <c r="X90" s="219">
        <v>0</v>
      </c>
      <c r="Y90" s="219" t="s">
        <v>863</v>
      </c>
      <c r="Z90" s="219" t="s">
        <v>863</v>
      </c>
      <c r="AA90" s="219" t="s">
        <v>863</v>
      </c>
      <c r="AB90" s="219">
        <v>0</v>
      </c>
      <c r="AC90" s="219">
        <v>0</v>
      </c>
    </row>
    <row r="91" spans="1:29" x14ac:dyDescent="0.3">
      <c r="A91">
        <v>30</v>
      </c>
      <c r="B91" t="s">
        <v>498</v>
      </c>
      <c r="C91">
        <v>423590</v>
      </c>
      <c r="D91" s="208" t="s">
        <v>497</v>
      </c>
      <c r="E91" t="s">
        <v>140</v>
      </c>
      <c r="F91">
        <v>74</v>
      </c>
      <c r="G91" t="s">
        <v>131</v>
      </c>
      <c r="H91" t="s">
        <v>59</v>
      </c>
      <c r="I91" t="s">
        <v>476</v>
      </c>
      <c r="J91" t="s">
        <v>70</v>
      </c>
      <c r="K91" s="89">
        <v>2003</v>
      </c>
      <c r="L91" s="210">
        <v>4500</v>
      </c>
      <c r="M91" s="210">
        <v>2800</v>
      </c>
      <c r="N91" s="143">
        <v>16075</v>
      </c>
      <c r="O91" s="143">
        <v>16075</v>
      </c>
      <c r="P91" s="143">
        <v>0</v>
      </c>
      <c r="Q91" t="s">
        <v>451</v>
      </c>
      <c r="R91">
        <v>2021</v>
      </c>
      <c r="S91" s="214">
        <v>2000</v>
      </c>
      <c r="T91" s="215">
        <v>738038</v>
      </c>
      <c r="U91" s="215">
        <f t="shared" si="6"/>
        <v>738.03800000000001</v>
      </c>
      <c r="V91" s="53">
        <v>0</v>
      </c>
      <c r="W91" s="219" t="s">
        <v>862</v>
      </c>
      <c r="X91" s="219">
        <v>0</v>
      </c>
      <c r="Y91" s="219" t="s">
        <v>863</v>
      </c>
      <c r="Z91" s="219" t="s">
        <v>863</v>
      </c>
      <c r="AA91" s="219" t="s">
        <v>863</v>
      </c>
      <c r="AB91" s="219">
        <v>0</v>
      </c>
      <c r="AC91" s="219">
        <v>0</v>
      </c>
    </row>
    <row r="92" spans="1:29" x14ac:dyDescent="0.3">
      <c r="A92">
        <v>226</v>
      </c>
      <c r="B92" t="s">
        <v>619</v>
      </c>
      <c r="C92">
        <v>874131</v>
      </c>
      <c r="D92" s="208" t="s">
        <v>33</v>
      </c>
      <c r="E92" t="s">
        <v>574</v>
      </c>
      <c r="F92">
        <v>65</v>
      </c>
      <c r="G92" t="s">
        <v>33</v>
      </c>
      <c r="H92" t="s">
        <v>98</v>
      </c>
      <c r="I92" t="s">
        <v>476</v>
      </c>
      <c r="J92" t="s">
        <v>478</v>
      </c>
      <c r="K92" s="89">
        <v>2019</v>
      </c>
      <c r="L92" s="211">
        <v>32000</v>
      </c>
      <c r="M92" s="211">
        <v>8500</v>
      </c>
      <c r="N92" s="143">
        <v>35700</v>
      </c>
      <c r="O92" s="143">
        <v>35700</v>
      </c>
      <c r="P92" s="143">
        <v>0</v>
      </c>
      <c r="Q92" t="s">
        <v>451</v>
      </c>
      <c r="R92">
        <v>2021</v>
      </c>
      <c r="S92" s="214">
        <v>800</v>
      </c>
      <c r="T92" s="215">
        <v>129793</v>
      </c>
      <c r="U92" s="215">
        <f t="shared" si="6"/>
        <v>129.79300000000001</v>
      </c>
      <c r="V92" s="53">
        <v>0</v>
      </c>
      <c r="W92" s="219" t="s">
        <v>862</v>
      </c>
      <c r="X92" s="219">
        <v>0</v>
      </c>
      <c r="Y92" s="219" t="s">
        <v>863</v>
      </c>
      <c r="Z92" s="219" t="s">
        <v>863</v>
      </c>
      <c r="AA92" s="219" t="s">
        <v>863</v>
      </c>
      <c r="AB92" s="219">
        <v>0</v>
      </c>
      <c r="AC92" s="219">
        <v>0</v>
      </c>
    </row>
    <row r="93" spans="1:29" x14ac:dyDescent="0.3">
      <c r="A93">
        <v>5</v>
      </c>
      <c r="B93" t="s">
        <v>480</v>
      </c>
      <c r="C93">
        <v>303010</v>
      </c>
      <c r="D93" s="208" t="s">
        <v>52</v>
      </c>
      <c r="E93" t="s">
        <v>52</v>
      </c>
      <c r="F93">
        <v>71</v>
      </c>
      <c r="G93" t="s">
        <v>53</v>
      </c>
      <c r="H93" t="s">
        <v>55</v>
      </c>
      <c r="I93" t="s">
        <v>476</v>
      </c>
      <c r="J93" t="s">
        <v>70</v>
      </c>
      <c r="K93" s="89">
        <v>2008</v>
      </c>
      <c r="L93" s="210">
        <v>8000</v>
      </c>
      <c r="M93" s="210">
        <v>5500</v>
      </c>
      <c r="N93" s="143">
        <v>48571</v>
      </c>
      <c r="O93" s="143">
        <v>48571</v>
      </c>
      <c r="P93" s="143">
        <v>0</v>
      </c>
      <c r="Q93" t="s">
        <v>451</v>
      </c>
      <c r="R93">
        <v>2021</v>
      </c>
      <c r="S93" s="214">
        <v>22300</v>
      </c>
      <c r="T93" s="215">
        <v>96902536</v>
      </c>
      <c r="U93" s="215">
        <f t="shared" si="6"/>
        <v>96902.535999999993</v>
      </c>
      <c r="V93" s="53">
        <v>0</v>
      </c>
      <c r="W93" s="219" t="s">
        <v>862</v>
      </c>
      <c r="X93" s="219">
        <v>0</v>
      </c>
      <c r="Y93" s="219" t="s">
        <v>863</v>
      </c>
      <c r="Z93" s="219" t="s">
        <v>863</v>
      </c>
      <c r="AA93" s="219" t="s">
        <v>863</v>
      </c>
      <c r="AB93" s="219">
        <v>0</v>
      </c>
      <c r="AC93" s="219">
        <v>0</v>
      </c>
    </row>
    <row r="94" spans="1:29" x14ac:dyDescent="0.3">
      <c r="A94">
        <v>303</v>
      </c>
      <c r="B94" t="s">
        <v>657</v>
      </c>
      <c r="C94">
        <v>60560</v>
      </c>
      <c r="D94" s="208" t="s">
        <v>40</v>
      </c>
      <c r="E94" t="s">
        <v>39</v>
      </c>
      <c r="F94">
        <v>60</v>
      </c>
      <c r="G94" t="s">
        <v>40</v>
      </c>
      <c r="H94" t="s">
        <v>55</v>
      </c>
      <c r="I94" t="s">
        <v>476</v>
      </c>
      <c r="J94" t="s">
        <v>478</v>
      </c>
      <c r="K94" s="89">
        <v>2018</v>
      </c>
      <c r="L94" s="210">
        <v>22500</v>
      </c>
      <c r="M94" s="210">
        <v>12300</v>
      </c>
      <c r="N94" s="143">
        <v>103372</v>
      </c>
      <c r="O94" s="143">
        <v>103372</v>
      </c>
      <c r="P94" s="143">
        <v>0</v>
      </c>
      <c r="Q94" t="s">
        <v>451</v>
      </c>
      <c r="R94">
        <v>2021</v>
      </c>
      <c r="S94" s="214">
        <v>100</v>
      </c>
      <c r="T94" s="215">
        <v>206040</v>
      </c>
      <c r="U94" s="215">
        <f t="shared" si="6"/>
        <v>206.04</v>
      </c>
      <c r="V94" s="53">
        <v>0</v>
      </c>
      <c r="W94" s="219" t="s">
        <v>862</v>
      </c>
      <c r="X94" s="219">
        <v>0</v>
      </c>
      <c r="Y94" s="219" t="s">
        <v>863</v>
      </c>
      <c r="Z94" s="219" t="s">
        <v>863</v>
      </c>
      <c r="AA94" s="219" t="s">
        <v>863</v>
      </c>
      <c r="AB94" s="219">
        <v>0</v>
      </c>
      <c r="AC94" s="219">
        <v>0</v>
      </c>
    </row>
    <row r="95" spans="1:29" x14ac:dyDescent="0.3">
      <c r="A95">
        <v>225</v>
      </c>
      <c r="B95" t="s">
        <v>618</v>
      </c>
      <c r="C95">
        <v>874120</v>
      </c>
      <c r="D95" s="208" t="s">
        <v>33</v>
      </c>
      <c r="E95" t="s">
        <v>574</v>
      </c>
      <c r="F95">
        <v>65</v>
      </c>
      <c r="G95" t="s">
        <v>33</v>
      </c>
      <c r="H95" t="s">
        <v>98</v>
      </c>
      <c r="I95" t="s">
        <v>476</v>
      </c>
      <c r="J95" t="s">
        <v>478</v>
      </c>
      <c r="K95" s="89">
        <v>2017</v>
      </c>
      <c r="L95" s="211">
        <v>60000</v>
      </c>
      <c r="M95" s="211">
        <v>14000</v>
      </c>
      <c r="N95" s="143">
        <v>113800</v>
      </c>
      <c r="O95" s="143">
        <v>113800</v>
      </c>
      <c r="P95" s="143">
        <v>0</v>
      </c>
      <c r="Q95" t="s">
        <v>451</v>
      </c>
      <c r="R95">
        <v>2021</v>
      </c>
      <c r="S95" s="214">
        <v>600</v>
      </c>
      <c r="T95" s="215">
        <v>239280</v>
      </c>
      <c r="U95" s="215">
        <f t="shared" si="6"/>
        <v>239.28</v>
      </c>
      <c r="V95" s="53">
        <v>0</v>
      </c>
      <c r="W95" s="219" t="s">
        <v>862</v>
      </c>
      <c r="X95" s="219">
        <v>0</v>
      </c>
      <c r="Y95" s="219" t="s">
        <v>863</v>
      </c>
      <c r="Z95" s="219" t="s">
        <v>863</v>
      </c>
      <c r="AA95" s="219" t="s">
        <v>863</v>
      </c>
      <c r="AB95" s="219">
        <v>0</v>
      </c>
      <c r="AC95" s="219">
        <v>0</v>
      </c>
    </row>
    <row r="96" spans="1:29" x14ac:dyDescent="0.3">
      <c r="A96">
        <v>140</v>
      </c>
      <c r="B96" t="s">
        <v>746</v>
      </c>
      <c r="C96">
        <v>861170</v>
      </c>
      <c r="D96" s="208" t="s">
        <v>33</v>
      </c>
      <c r="E96" t="s">
        <v>562</v>
      </c>
      <c r="F96">
        <v>91</v>
      </c>
      <c r="G96" t="s">
        <v>33</v>
      </c>
      <c r="H96" t="s">
        <v>35</v>
      </c>
      <c r="I96" t="s">
        <v>483</v>
      </c>
      <c r="J96" t="s">
        <v>484</v>
      </c>
      <c r="K96" s="89">
        <v>2020</v>
      </c>
      <c r="L96" s="211">
        <v>12</v>
      </c>
      <c r="M96" s="211">
        <v>12</v>
      </c>
      <c r="N96" s="143">
        <v>21</v>
      </c>
      <c r="O96" s="143">
        <v>22.86</v>
      </c>
      <c r="P96" s="143">
        <v>1.7199999999999989</v>
      </c>
      <c r="Q96" t="s">
        <v>439</v>
      </c>
      <c r="R96">
        <v>2021</v>
      </c>
      <c r="S96" s="214">
        <v>150</v>
      </c>
      <c r="T96" s="215">
        <v>125095</v>
      </c>
      <c r="U96" s="215">
        <f t="shared" si="6"/>
        <v>125.095</v>
      </c>
      <c r="V96" s="224">
        <f t="shared" ref="V96:V127" si="7">+N96*1000/L96</f>
        <v>1750</v>
      </c>
      <c r="W96" s="219" t="s">
        <v>881</v>
      </c>
      <c r="X96" s="219">
        <v>48</v>
      </c>
      <c r="Y96" s="219" t="s">
        <v>865</v>
      </c>
      <c r="Z96" s="219" t="s">
        <v>873</v>
      </c>
      <c r="AA96" s="219" t="s">
        <v>867</v>
      </c>
      <c r="AB96" s="219">
        <v>3</v>
      </c>
      <c r="AC96" s="219">
        <v>76.8</v>
      </c>
    </row>
    <row r="97" spans="1:29" x14ac:dyDescent="0.3">
      <c r="A97">
        <v>41</v>
      </c>
      <c r="B97" t="s">
        <v>502</v>
      </c>
      <c r="C97">
        <v>528676</v>
      </c>
      <c r="D97" s="90" t="s">
        <v>330</v>
      </c>
      <c r="E97" t="s">
        <v>330</v>
      </c>
      <c r="F97">
        <v>72</v>
      </c>
      <c r="G97" t="s">
        <v>131</v>
      </c>
      <c r="H97" t="s">
        <v>35</v>
      </c>
      <c r="I97" t="s">
        <v>483</v>
      </c>
      <c r="J97" t="s">
        <v>484</v>
      </c>
      <c r="K97" s="89">
        <v>2018</v>
      </c>
      <c r="L97" s="210">
        <v>274.27</v>
      </c>
      <c r="M97" s="210">
        <v>274.27</v>
      </c>
      <c r="N97" s="143">
        <v>512.95899999999995</v>
      </c>
      <c r="O97" s="143">
        <v>445.31599999999997</v>
      </c>
      <c r="P97" s="143">
        <v>167.64299999999997</v>
      </c>
      <c r="Q97" t="s">
        <v>439</v>
      </c>
      <c r="R97">
        <v>2021</v>
      </c>
      <c r="S97" s="214">
        <v>300</v>
      </c>
      <c r="T97" s="215">
        <v>651247</v>
      </c>
      <c r="U97" s="215">
        <f t="shared" si="6"/>
        <v>651.24699999999996</v>
      </c>
      <c r="V97" s="224">
        <f t="shared" si="7"/>
        <v>1870.2701717285886</v>
      </c>
      <c r="W97" s="219" t="s">
        <v>881</v>
      </c>
      <c r="X97" s="219">
        <v>1035</v>
      </c>
      <c r="Y97" s="219" t="s">
        <v>865</v>
      </c>
      <c r="Z97" s="219" t="s">
        <v>876</v>
      </c>
      <c r="AA97" s="219" t="s">
        <v>867</v>
      </c>
      <c r="AB97" s="219">
        <v>5</v>
      </c>
      <c r="AC97" s="219">
        <v>1656</v>
      </c>
    </row>
    <row r="98" spans="1:29" x14ac:dyDescent="0.3">
      <c r="A98">
        <v>360</v>
      </c>
      <c r="B98" t="s">
        <v>775</v>
      </c>
      <c r="C98">
        <v>784220</v>
      </c>
      <c r="D98" s="208" t="s">
        <v>88</v>
      </c>
      <c r="E98" t="s">
        <v>88</v>
      </c>
      <c r="F98">
        <v>97</v>
      </c>
      <c r="G98" t="s">
        <v>89</v>
      </c>
      <c r="H98" t="s">
        <v>42</v>
      </c>
      <c r="I98" t="s">
        <v>483</v>
      </c>
      <c r="J98" t="s">
        <v>484</v>
      </c>
      <c r="K98">
        <v>2021</v>
      </c>
      <c r="L98" s="143">
        <v>12</v>
      </c>
      <c r="M98" s="143">
        <v>12</v>
      </c>
      <c r="N98" s="143">
        <v>22</v>
      </c>
      <c r="O98" s="143">
        <v>14.84</v>
      </c>
      <c r="P98" s="143">
        <v>16.420000000000002</v>
      </c>
      <c r="Q98" t="s">
        <v>439</v>
      </c>
      <c r="R98">
        <v>2021</v>
      </c>
      <c r="S98" s="221">
        <v>15</v>
      </c>
      <c r="T98" s="223">
        <v>12020</v>
      </c>
      <c r="U98" s="223">
        <v>12.02</v>
      </c>
      <c r="V98" s="224">
        <f t="shared" si="7"/>
        <v>1833.3333333333333</v>
      </c>
      <c r="W98" s="219" t="s">
        <v>886</v>
      </c>
      <c r="X98" s="219">
        <v>48</v>
      </c>
      <c r="Y98" s="219" t="s">
        <v>865</v>
      </c>
      <c r="Z98" s="219" t="s">
        <v>873</v>
      </c>
      <c r="AA98" s="219" t="s">
        <v>867</v>
      </c>
      <c r="AB98" s="219">
        <v>1</v>
      </c>
      <c r="AC98" s="219">
        <v>76.8</v>
      </c>
    </row>
    <row r="99" spans="1:29" x14ac:dyDescent="0.3">
      <c r="A99">
        <v>333</v>
      </c>
      <c r="B99" t="s">
        <v>683</v>
      </c>
      <c r="C99">
        <v>74300</v>
      </c>
      <c r="D99" s="208" t="s">
        <v>40</v>
      </c>
      <c r="E99" t="s">
        <v>39</v>
      </c>
      <c r="F99">
        <v>60</v>
      </c>
      <c r="G99" t="s">
        <v>40</v>
      </c>
      <c r="H99" t="s">
        <v>42</v>
      </c>
      <c r="I99" t="s">
        <v>483</v>
      </c>
      <c r="J99" t="s">
        <v>484</v>
      </c>
      <c r="K99" s="89">
        <v>2016</v>
      </c>
      <c r="L99" s="210">
        <v>20</v>
      </c>
      <c r="M99" s="210">
        <v>20</v>
      </c>
      <c r="N99" s="143">
        <v>36</v>
      </c>
      <c r="O99" s="143">
        <v>36</v>
      </c>
      <c r="P99" s="143">
        <v>1</v>
      </c>
      <c r="Q99" t="s">
        <v>439</v>
      </c>
      <c r="R99">
        <v>2021</v>
      </c>
      <c r="S99" s="214">
        <v>250</v>
      </c>
      <c r="T99" s="215">
        <v>364688</v>
      </c>
      <c r="U99" s="215">
        <f t="shared" ref="U99:U126" si="8">+T99/1000</f>
        <v>364.68799999999999</v>
      </c>
      <c r="V99" s="224">
        <f t="shared" si="7"/>
        <v>1800</v>
      </c>
      <c r="W99" s="219" t="s">
        <v>887</v>
      </c>
      <c r="X99" s="219">
        <v>80</v>
      </c>
      <c r="Y99" s="219" t="s">
        <v>865</v>
      </c>
      <c r="Z99" s="219" t="s">
        <v>873</v>
      </c>
      <c r="AA99" s="219" t="s">
        <v>867</v>
      </c>
      <c r="AB99" s="219">
        <v>0</v>
      </c>
      <c r="AC99" s="219">
        <v>128</v>
      </c>
    </row>
    <row r="100" spans="1:29" x14ac:dyDescent="0.3">
      <c r="A100">
        <v>141</v>
      </c>
      <c r="B100" t="s">
        <v>747</v>
      </c>
      <c r="C100">
        <v>862760</v>
      </c>
      <c r="D100" s="208" t="s">
        <v>33</v>
      </c>
      <c r="E100" t="s">
        <v>562</v>
      </c>
      <c r="F100">
        <v>91</v>
      </c>
      <c r="G100" t="s">
        <v>33</v>
      </c>
      <c r="H100" t="s">
        <v>73</v>
      </c>
      <c r="I100" t="s">
        <v>483</v>
      </c>
      <c r="J100" t="s">
        <v>484</v>
      </c>
      <c r="K100" s="89">
        <v>2020</v>
      </c>
      <c r="L100" s="211">
        <v>27.28</v>
      </c>
      <c r="M100" s="211">
        <v>27.28</v>
      </c>
      <c r="N100" s="143">
        <v>49</v>
      </c>
      <c r="O100" s="143">
        <v>18.54</v>
      </c>
      <c r="P100" s="143">
        <v>35.21</v>
      </c>
      <c r="Q100" t="s">
        <v>439</v>
      </c>
      <c r="R100">
        <v>2021</v>
      </c>
      <c r="S100" s="214">
        <v>50</v>
      </c>
      <c r="T100" s="215">
        <v>22291</v>
      </c>
      <c r="U100" s="215">
        <f t="shared" si="8"/>
        <v>22.291</v>
      </c>
      <c r="V100" s="224">
        <f t="shared" si="7"/>
        <v>1796.1876832844573</v>
      </c>
      <c r="W100" s="219" t="s">
        <v>899</v>
      </c>
      <c r="X100" s="219">
        <v>88</v>
      </c>
      <c r="Y100" s="219" t="s">
        <v>865</v>
      </c>
      <c r="Z100" s="219" t="s">
        <v>873</v>
      </c>
      <c r="AA100" s="219" t="s">
        <v>867</v>
      </c>
      <c r="AB100" s="219">
        <v>1</v>
      </c>
      <c r="AC100" s="219">
        <v>140.80000000000001</v>
      </c>
    </row>
    <row r="101" spans="1:29" x14ac:dyDescent="0.3">
      <c r="A101">
        <v>92</v>
      </c>
      <c r="B101" t="s">
        <v>532</v>
      </c>
      <c r="C101">
        <v>696450</v>
      </c>
      <c r="D101" t="s">
        <v>113</v>
      </c>
      <c r="E101" t="s">
        <v>113</v>
      </c>
      <c r="G101" t="s">
        <v>64</v>
      </c>
      <c r="H101" t="s">
        <v>42</v>
      </c>
      <c r="I101" t="s">
        <v>483</v>
      </c>
      <c r="J101" t="s">
        <v>484</v>
      </c>
      <c r="K101" s="89">
        <v>2018</v>
      </c>
      <c r="L101" s="210">
        <v>25</v>
      </c>
      <c r="M101" s="210">
        <v>25</v>
      </c>
      <c r="N101" s="143">
        <v>44.54</v>
      </c>
      <c r="O101" s="143">
        <v>53.54</v>
      </c>
      <c r="P101" s="143">
        <v>0</v>
      </c>
      <c r="Q101" t="s">
        <v>439</v>
      </c>
      <c r="R101">
        <v>2021</v>
      </c>
      <c r="S101" s="214">
        <v>20</v>
      </c>
      <c r="T101" s="215">
        <v>38087</v>
      </c>
      <c r="U101" s="215">
        <f t="shared" si="8"/>
        <v>38.087000000000003</v>
      </c>
      <c r="V101" s="224">
        <f t="shared" si="7"/>
        <v>1781.6</v>
      </c>
      <c r="W101" s="219" t="s">
        <v>881</v>
      </c>
      <c r="X101" s="219">
        <v>78</v>
      </c>
      <c r="Y101" s="219" t="s">
        <v>865</v>
      </c>
      <c r="Z101" s="219" t="s">
        <v>873</v>
      </c>
      <c r="AA101" s="219" t="s">
        <v>867</v>
      </c>
      <c r="AB101" s="219">
        <v>2</v>
      </c>
      <c r="AC101" s="219">
        <v>124.80000000000001</v>
      </c>
    </row>
    <row r="102" spans="1:29" x14ac:dyDescent="0.3">
      <c r="A102">
        <v>27</v>
      </c>
      <c r="B102" t="s">
        <v>495</v>
      </c>
      <c r="C102">
        <v>369025</v>
      </c>
      <c r="D102" s="43" t="s">
        <v>101</v>
      </c>
      <c r="E102" t="s">
        <v>101</v>
      </c>
      <c r="F102">
        <v>77</v>
      </c>
      <c r="G102" t="s">
        <v>53</v>
      </c>
      <c r="H102" t="s">
        <v>35</v>
      </c>
      <c r="I102" t="s">
        <v>483</v>
      </c>
      <c r="J102" t="s">
        <v>484</v>
      </c>
      <c r="K102" s="89">
        <v>2017</v>
      </c>
      <c r="L102" s="210">
        <v>40</v>
      </c>
      <c r="M102" s="210">
        <v>40</v>
      </c>
      <c r="N102" s="143">
        <v>71</v>
      </c>
      <c r="O102" s="143">
        <v>153.66</v>
      </c>
      <c r="P102" s="143">
        <v>38.420000000000016</v>
      </c>
      <c r="Q102" t="s">
        <v>439</v>
      </c>
      <c r="R102">
        <v>2021</v>
      </c>
      <c r="S102" s="214">
        <v>160</v>
      </c>
      <c r="T102" s="215">
        <v>63735</v>
      </c>
      <c r="U102" s="215">
        <f t="shared" si="8"/>
        <v>63.734999999999999</v>
      </c>
      <c r="V102" s="224">
        <f t="shared" si="7"/>
        <v>1775</v>
      </c>
      <c r="W102" s="219" t="s">
        <v>871</v>
      </c>
      <c r="X102" s="219">
        <v>177</v>
      </c>
      <c r="Y102" s="219" t="s">
        <v>865</v>
      </c>
      <c r="Z102" s="219" t="s">
        <v>869</v>
      </c>
      <c r="AA102" s="219" t="s">
        <v>867</v>
      </c>
      <c r="AB102" s="219">
        <v>7</v>
      </c>
      <c r="AC102" s="219">
        <v>283</v>
      </c>
    </row>
    <row r="103" spans="1:29" x14ac:dyDescent="0.3">
      <c r="A103">
        <v>209</v>
      </c>
      <c r="B103" t="s">
        <v>607</v>
      </c>
      <c r="C103">
        <v>894650</v>
      </c>
      <c r="D103" s="208" t="s">
        <v>605</v>
      </c>
      <c r="E103" t="s">
        <v>605</v>
      </c>
      <c r="F103">
        <v>94</v>
      </c>
      <c r="G103" t="s">
        <v>92</v>
      </c>
      <c r="H103" t="s">
        <v>35</v>
      </c>
      <c r="I103" t="s">
        <v>483</v>
      </c>
      <c r="J103" t="s">
        <v>484</v>
      </c>
      <c r="K103" s="89">
        <v>2019</v>
      </c>
      <c r="L103" s="210">
        <v>26.25</v>
      </c>
      <c r="M103" s="210">
        <v>26.25</v>
      </c>
      <c r="N103" s="143">
        <v>46.3</v>
      </c>
      <c r="O103" s="143">
        <v>43.05</v>
      </c>
      <c r="P103" s="143">
        <v>3.25</v>
      </c>
      <c r="Q103" t="s">
        <v>439</v>
      </c>
      <c r="R103">
        <v>2021</v>
      </c>
      <c r="S103" s="214">
        <v>150</v>
      </c>
      <c r="T103" s="215">
        <v>305710</v>
      </c>
      <c r="U103" s="215">
        <f t="shared" si="8"/>
        <v>305.70999999999998</v>
      </c>
      <c r="V103" s="224">
        <f t="shared" si="7"/>
        <v>1763.8095238095239</v>
      </c>
      <c r="W103" s="219" t="s">
        <v>871</v>
      </c>
      <c r="X103" s="219">
        <v>105</v>
      </c>
      <c r="Y103" s="219" t="s">
        <v>865</v>
      </c>
      <c r="Z103" s="219" t="s">
        <v>901</v>
      </c>
      <c r="AA103" s="219" t="s">
        <v>867</v>
      </c>
      <c r="AB103" s="219">
        <v>4</v>
      </c>
      <c r="AC103" s="219">
        <v>168</v>
      </c>
    </row>
    <row r="104" spans="1:29" x14ac:dyDescent="0.3">
      <c r="A104">
        <v>247</v>
      </c>
      <c r="B104" t="s">
        <v>775</v>
      </c>
      <c r="C104">
        <v>784220</v>
      </c>
      <c r="D104" s="208" t="s">
        <v>88</v>
      </c>
      <c r="E104" t="s">
        <v>88</v>
      </c>
      <c r="F104">
        <v>97</v>
      </c>
      <c r="G104" t="s">
        <v>89</v>
      </c>
      <c r="H104" t="s">
        <v>42</v>
      </c>
      <c r="I104" t="s">
        <v>483</v>
      </c>
      <c r="J104" t="s">
        <v>484</v>
      </c>
      <c r="K104" s="89">
        <v>2021</v>
      </c>
      <c r="L104" s="211">
        <v>12</v>
      </c>
      <c r="M104" s="211">
        <v>12</v>
      </c>
      <c r="N104" s="143">
        <v>21</v>
      </c>
      <c r="O104" s="143">
        <v>14.84</v>
      </c>
      <c r="P104" s="143">
        <v>16.420000000000002</v>
      </c>
      <c r="Q104" t="s">
        <v>439</v>
      </c>
      <c r="R104">
        <v>2021</v>
      </c>
      <c r="S104" s="214">
        <v>15</v>
      </c>
      <c r="T104" s="215">
        <v>12020</v>
      </c>
      <c r="U104" s="215">
        <f t="shared" si="8"/>
        <v>12.02</v>
      </c>
      <c r="V104" s="224">
        <f t="shared" si="7"/>
        <v>1750</v>
      </c>
      <c r="W104" s="219" t="s">
        <v>886</v>
      </c>
      <c r="X104" s="219">
        <v>48</v>
      </c>
      <c r="Y104" s="219" t="s">
        <v>865</v>
      </c>
      <c r="Z104" s="219" t="s">
        <v>873</v>
      </c>
      <c r="AA104" s="219" t="s">
        <v>867</v>
      </c>
      <c r="AB104" s="219">
        <v>1</v>
      </c>
      <c r="AC104" s="219">
        <v>76.8</v>
      </c>
    </row>
    <row r="105" spans="1:29" x14ac:dyDescent="0.3">
      <c r="A105">
        <v>219</v>
      </c>
      <c r="B105" t="s">
        <v>613</v>
      </c>
      <c r="C105">
        <v>899100</v>
      </c>
      <c r="D105" s="208" t="s">
        <v>605</v>
      </c>
      <c r="E105" t="s">
        <v>605</v>
      </c>
      <c r="F105">
        <v>94</v>
      </c>
      <c r="G105" t="s">
        <v>92</v>
      </c>
      <c r="H105" t="s">
        <v>42</v>
      </c>
      <c r="I105" t="s">
        <v>483</v>
      </c>
      <c r="J105" t="s">
        <v>484</v>
      </c>
      <c r="K105" s="89">
        <v>1982</v>
      </c>
      <c r="L105" s="210">
        <v>21</v>
      </c>
      <c r="M105" s="210">
        <v>21</v>
      </c>
      <c r="N105" s="143">
        <v>36.6</v>
      </c>
      <c r="O105" s="143">
        <v>34.6</v>
      </c>
      <c r="P105" s="143">
        <v>2</v>
      </c>
      <c r="Q105" t="s">
        <v>439</v>
      </c>
      <c r="R105">
        <v>2021</v>
      </c>
      <c r="S105" s="214">
        <v>80</v>
      </c>
      <c r="T105" s="215">
        <v>53737</v>
      </c>
      <c r="U105" s="215">
        <f t="shared" si="8"/>
        <v>53.737000000000002</v>
      </c>
      <c r="V105" s="224">
        <f t="shared" si="7"/>
        <v>1742.8571428571429</v>
      </c>
      <c r="W105" s="219" t="s">
        <v>881</v>
      </c>
      <c r="X105" s="219">
        <v>105</v>
      </c>
      <c r="Y105" s="219" t="s">
        <v>865</v>
      </c>
      <c r="Z105" s="219" t="s">
        <v>873</v>
      </c>
      <c r="AA105" s="219" t="s">
        <v>867</v>
      </c>
      <c r="AB105" s="219">
        <v>3</v>
      </c>
      <c r="AC105" s="219">
        <v>168</v>
      </c>
    </row>
    <row r="106" spans="1:29" x14ac:dyDescent="0.3">
      <c r="A106">
        <v>248</v>
      </c>
      <c r="B106" t="s">
        <v>630</v>
      </c>
      <c r="C106">
        <v>784201</v>
      </c>
      <c r="D106" s="208" t="s">
        <v>88</v>
      </c>
      <c r="E106" t="s">
        <v>88</v>
      </c>
      <c r="F106">
        <v>97</v>
      </c>
      <c r="G106" t="s">
        <v>89</v>
      </c>
      <c r="H106" t="s">
        <v>42</v>
      </c>
      <c r="I106" t="s">
        <v>483</v>
      </c>
      <c r="J106" t="s">
        <v>484</v>
      </c>
      <c r="K106" s="89">
        <v>1998</v>
      </c>
      <c r="L106" s="211">
        <v>24</v>
      </c>
      <c r="M106" s="211">
        <v>24</v>
      </c>
      <c r="N106" s="143">
        <v>41.76</v>
      </c>
      <c r="O106" s="143">
        <v>31.48</v>
      </c>
      <c r="P106" s="143">
        <v>10.279999999999998</v>
      </c>
      <c r="Q106" t="s">
        <v>439</v>
      </c>
      <c r="R106">
        <v>2021</v>
      </c>
      <c r="S106" s="214">
        <v>25</v>
      </c>
      <c r="T106" s="215">
        <v>32187</v>
      </c>
      <c r="U106" s="215">
        <f t="shared" si="8"/>
        <v>32.186999999999998</v>
      </c>
      <c r="V106" s="224">
        <f t="shared" si="7"/>
        <v>1740</v>
      </c>
      <c r="W106" s="219" t="s">
        <v>886</v>
      </c>
      <c r="X106" s="219">
        <v>96</v>
      </c>
      <c r="Y106" s="219" t="s">
        <v>865</v>
      </c>
      <c r="Z106" s="219" t="s">
        <v>873</v>
      </c>
      <c r="AA106" s="219" t="s">
        <v>867</v>
      </c>
      <c r="AB106" s="219">
        <v>1</v>
      </c>
      <c r="AC106" s="219">
        <v>153.6</v>
      </c>
    </row>
    <row r="107" spans="1:29" x14ac:dyDescent="0.3">
      <c r="A107">
        <v>250</v>
      </c>
      <c r="B107" t="s">
        <v>632</v>
      </c>
      <c r="C107">
        <v>797750</v>
      </c>
      <c r="D107" s="208" t="s">
        <v>88</v>
      </c>
      <c r="E107" t="s">
        <v>88</v>
      </c>
      <c r="F107">
        <v>97</v>
      </c>
      <c r="G107" t="s">
        <v>89</v>
      </c>
      <c r="H107" t="s">
        <v>35</v>
      </c>
      <c r="I107" t="s">
        <v>483</v>
      </c>
      <c r="J107" t="s">
        <v>484</v>
      </c>
      <c r="K107" s="89">
        <v>2017</v>
      </c>
      <c r="L107" s="211">
        <v>5</v>
      </c>
      <c r="M107" s="211">
        <v>5</v>
      </c>
      <c r="N107" s="143">
        <v>8.67</v>
      </c>
      <c r="O107" s="143">
        <v>6.8</v>
      </c>
      <c r="P107" s="143">
        <v>1.87</v>
      </c>
      <c r="Q107" t="s">
        <v>439</v>
      </c>
      <c r="R107">
        <v>2021</v>
      </c>
      <c r="S107" s="214">
        <v>128</v>
      </c>
      <c r="T107" s="215">
        <v>280633</v>
      </c>
      <c r="U107" s="215">
        <f t="shared" si="8"/>
        <v>280.63299999999998</v>
      </c>
      <c r="V107" s="224">
        <f t="shared" si="7"/>
        <v>1734</v>
      </c>
      <c r="W107" s="219" t="s">
        <v>899</v>
      </c>
      <c r="X107" s="219">
        <v>20</v>
      </c>
      <c r="Y107" s="219" t="s">
        <v>865</v>
      </c>
      <c r="Z107" s="219" t="s">
        <v>873</v>
      </c>
      <c r="AA107" s="219" t="s">
        <v>867</v>
      </c>
      <c r="AB107" s="219">
        <v>2</v>
      </c>
      <c r="AC107" s="219">
        <v>32</v>
      </c>
    </row>
    <row r="108" spans="1:29" x14ac:dyDescent="0.3">
      <c r="A108">
        <v>251</v>
      </c>
      <c r="B108" t="s">
        <v>633</v>
      </c>
      <c r="C108">
        <v>797755</v>
      </c>
      <c r="D108" s="208" t="s">
        <v>88</v>
      </c>
      <c r="E108" t="s">
        <v>88</v>
      </c>
      <c r="F108">
        <v>97</v>
      </c>
      <c r="G108" t="s">
        <v>89</v>
      </c>
      <c r="H108" t="s">
        <v>35</v>
      </c>
      <c r="I108" t="s">
        <v>483</v>
      </c>
      <c r="J108" t="s">
        <v>484</v>
      </c>
      <c r="K108" s="89">
        <v>2013</v>
      </c>
      <c r="L108" s="211">
        <v>5.7</v>
      </c>
      <c r="M108" s="211">
        <v>5.7</v>
      </c>
      <c r="N108" s="143">
        <v>9.7899999999999991</v>
      </c>
      <c r="O108" s="143">
        <v>8.1999999999999993</v>
      </c>
      <c r="P108" s="143">
        <v>1.5899999999999999</v>
      </c>
      <c r="Q108" t="s">
        <v>439</v>
      </c>
      <c r="R108">
        <v>2021</v>
      </c>
      <c r="S108" s="214">
        <v>0</v>
      </c>
      <c r="T108" s="215">
        <v>0</v>
      </c>
      <c r="U108" s="215">
        <f t="shared" si="8"/>
        <v>0</v>
      </c>
      <c r="V108" s="224">
        <f t="shared" si="7"/>
        <v>1717.5438596491229</v>
      </c>
      <c r="W108" s="219" t="s">
        <v>910</v>
      </c>
      <c r="X108" s="219">
        <v>22</v>
      </c>
      <c r="Y108" s="219" t="s">
        <v>865</v>
      </c>
      <c r="Z108" s="219" t="s">
        <v>876</v>
      </c>
      <c r="AA108" s="219" t="s">
        <v>867</v>
      </c>
      <c r="AB108" s="219">
        <v>1</v>
      </c>
      <c r="AC108" s="219">
        <v>35.200000000000003</v>
      </c>
    </row>
    <row r="109" spans="1:29" x14ac:dyDescent="0.3">
      <c r="A109">
        <v>163</v>
      </c>
      <c r="B109" t="s">
        <v>575</v>
      </c>
      <c r="C109">
        <v>876440</v>
      </c>
      <c r="D109" s="208" t="s">
        <v>33</v>
      </c>
      <c r="E109" t="s">
        <v>574</v>
      </c>
      <c r="F109">
        <v>65</v>
      </c>
      <c r="G109" t="s">
        <v>33</v>
      </c>
      <c r="H109" t="s">
        <v>35</v>
      </c>
      <c r="I109" t="s">
        <v>483</v>
      </c>
      <c r="J109" t="s">
        <v>484</v>
      </c>
      <c r="K109" s="89">
        <v>2010</v>
      </c>
      <c r="L109" s="211">
        <v>10</v>
      </c>
      <c r="M109" s="211">
        <v>10</v>
      </c>
      <c r="N109" s="143">
        <v>17</v>
      </c>
      <c r="O109" s="143">
        <v>17</v>
      </c>
      <c r="P109" s="143">
        <v>0</v>
      </c>
      <c r="Q109" t="s">
        <v>439</v>
      </c>
      <c r="R109">
        <v>2021</v>
      </c>
      <c r="S109" s="214">
        <v>130</v>
      </c>
      <c r="T109" s="215">
        <v>691647</v>
      </c>
      <c r="U109" s="215">
        <f t="shared" si="8"/>
        <v>691.64700000000005</v>
      </c>
      <c r="V109" s="224">
        <f t="shared" si="7"/>
        <v>1700</v>
      </c>
      <c r="W109" s="219" t="s">
        <v>886</v>
      </c>
      <c r="X109" s="219">
        <v>40</v>
      </c>
      <c r="Y109" s="219" t="s">
        <v>865</v>
      </c>
      <c r="Z109" s="219" t="s">
        <v>881</v>
      </c>
      <c r="AA109" s="219" t="s">
        <v>894</v>
      </c>
      <c r="AB109" s="219">
        <v>1</v>
      </c>
      <c r="AC109" s="219">
        <v>64</v>
      </c>
    </row>
    <row r="110" spans="1:29" x14ac:dyDescent="0.3">
      <c r="A110">
        <v>194</v>
      </c>
      <c r="B110" t="s">
        <v>762</v>
      </c>
      <c r="C110">
        <v>696937</v>
      </c>
      <c r="D110" t="s">
        <v>33</v>
      </c>
      <c r="E110" t="s">
        <v>592</v>
      </c>
      <c r="F110">
        <v>64</v>
      </c>
      <c r="G110" t="s">
        <v>33</v>
      </c>
      <c r="H110" t="s">
        <v>66</v>
      </c>
      <c r="I110" t="s">
        <v>483</v>
      </c>
      <c r="J110" t="s">
        <v>484</v>
      </c>
      <c r="K110" s="89">
        <v>2020</v>
      </c>
      <c r="L110" s="210">
        <v>52</v>
      </c>
      <c r="M110" s="210">
        <v>52</v>
      </c>
      <c r="N110" s="143">
        <v>88.3</v>
      </c>
      <c r="O110" s="143">
        <v>88.3</v>
      </c>
      <c r="P110" s="143">
        <v>0</v>
      </c>
      <c r="Q110" t="s">
        <v>439</v>
      </c>
      <c r="R110">
        <v>2021</v>
      </c>
      <c r="S110" s="214">
        <v>0</v>
      </c>
      <c r="T110" s="215">
        <v>0</v>
      </c>
      <c r="U110" s="215">
        <f t="shared" si="8"/>
        <v>0</v>
      </c>
      <c r="V110" s="224">
        <f t="shared" si="7"/>
        <v>1698.0769230769231</v>
      </c>
      <c r="W110" s="219" t="s">
        <v>875</v>
      </c>
      <c r="X110" s="219">
        <v>208</v>
      </c>
      <c r="Y110" s="219" t="s">
        <v>865</v>
      </c>
      <c r="Z110" s="219" t="s">
        <v>884</v>
      </c>
      <c r="AA110" s="219" t="s">
        <v>867</v>
      </c>
      <c r="AB110" s="219">
        <v>3</v>
      </c>
      <c r="AC110" s="219">
        <v>332.8</v>
      </c>
    </row>
    <row r="111" spans="1:29" x14ac:dyDescent="0.3">
      <c r="A111">
        <v>119</v>
      </c>
      <c r="B111" t="s">
        <v>547</v>
      </c>
      <c r="C111">
        <v>850100</v>
      </c>
      <c r="D111" s="208" t="s">
        <v>33</v>
      </c>
      <c r="E111" t="s">
        <v>548</v>
      </c>
      <c r="F111">
        <v>87</v>
      </c>
      <c r="G111" t="s">
        <v>33</v>
      </c>
      <c r="H111" t="s">
        <v>35</v>
      </c>
      <c r="I111" t="s">
        <v>483</v>
      </c>
      <c r="J111" t="s">
        <v>484</v>
      </c>
      <c r="K111" s="89">
        <v>1996</v>
      </c>
      <c r="L111" s="210">
        <v>99.7</v>
      </c>
      <c r="M111" s="210">
        <v>99.7</v>
      </c>
      <c r="N111" s="143">
        <v>164.8</v>
      </c>
      <c r="O111" s="143">
        <v>126.46</v>
      </c>
      <c r="P111" s="143">
        <v>38.340000000000018</v>
      </c>
      <c r="Q111" t="s">
        <v>439</v>
      </c>
      <c r="R111">
        <v>2021</v>
      </c>
      <c r="S111" s="214">
        <v>150</v>
      </c>
      <c r="T111" s="215">
        <v>271118</v>
      </c>
      <c r="U111" s="215">
        <f t="shared" si="8"/>
        <v>271.11799999999999</v>
      </c>
      <c r="V111" s="224">
        <f t="shared" si="7"/>
        <v>1652.9588766298896</v>
      </c>
      <c r="W111" s="219" t="s">
        <v>881</v>
      </c>
      <c r="X111" s="219">
        <v>306</v>
      </c>
      <c r="Y111" s="219" t="s">
        <v>865</v>
      </c>
      <c r="Z111" s="219" t="s">
        <v>873</v>
      </c>
      <c r="AA111" s="219" t="s">
        <v>867</v>
      </c>
      <c r="AB111" s="219">
        <v>4</v>
      </c>
      <c r="AC111" s="219">
        <v>582</v>
      </c>
    </row>
    <row r="112" spans="1:29" x14ac:dyDescent="0.3">
      <c r="A112">
        <v>81</v>
      </c>
      <c r="B112" t="s">
        <v>526</v>
      </c>
      <c r="C112">
        <v>574145</v>
      </c>
      <c r="D112" t="s">
        <v>518</v>
      </c>
      <c r="E112" t="s">
        <v>63</v>
      </c>
      <c r="F112">
        <v>80</v>
      </c>
      <c r="G112" t="s">
        <v>64</v>
      </c>
      <c r="H112" t="s">
        <v>79</v>
      </c>
      <c r="I112" t="s">
        <v>483</v>
      </c>
      <c r="J112" t="s">
        <v>484</v>
      </c>
      <c r="K112" s="89">
        <v>2017</v>
      </c>
      <c r="L112" s="210">
        <v>148</v>
      </c>
      <c r="M112" s="210">
        <v>148</v>
      </c>
      <c r="N112" s="143">
        <v>244.3</v>
      </c>
      <c r="O112" s="143">
        <v>236.17</v>
      </c>
      <c r="P112" s="143">
        <v>8.1300000000000239</v>
      </c>
      <c r="Q112" t="s">
        <v>439</v>
      </c>
      <c r="R112">
        <v>2021</v>
      </c>
      <c r="S112" s="214">
        <v>400</v>
      </c>
      <c r="T112" s="215">
        <v>446316</v>
      </c>
      <c r="U112" s="215">
        <f t="shared" si="8"/>
        <v>446.31599999999997</v>
      </c>
      <c r="V112" s="224">
        <f t="shared" si="7"/>
        <v>1650.6756756756756</v>
      </c>
      <c r="W112" s="219" t="s">
        <v>881</v>
      </c>
      <c r="X112" s="219">
        <v>529</v>
      </c>
      <c r="Y112" s="219" t="s">
        <v>865</v>
      </c>
      <c r="Z112" s="219" t="s">
        <v>881</v>
      </c>
      <c r="AA112" s="219" t="s">
        <v>867</v>
      </c>
      <c r="AB112" s="219">
        <v>6</v>
      </c>
      <c r="AC112" s="219">
        <v>846.40000000000009</v>
      </c>
    </row>
    <row r="113" spans="1:29" x14ac:dyDescent="0.3">
      <c r="A113">
        <v>298</v>
      </c>
      <c r="B113" t="s">
        <v>654</v>
      </c>
      <c r="C113">
        <v>725135</v>
      </c>
      <c r="D113" t="s">
        <v>647</v>
      </c>
      <c r="E113" s="208" t="s">
        <v>647</v>
      </c>
      <c r="F113">
        <v>86</v>
      </c>
      <c r="G113" t="s">
        <v>89</v>
      </c>
      <c r="H113" t="s">
        <v>35</v>
      </c>
      <c r="I113" t="s">
        <v>483</v>
      </c>
      <c r="J113" t="s">
        <v>484</v>
      </c>
      <c r="K113" s="89">
        <v>1982</v>
      </c>
      <c r="L113" s="210">
        <v>12</v>
      </c>
      <c r="M113" s="210">
        <v>12</v>
      </c>
      <c r="N113" s="143">
        <v>19.8</v>
      </c>
      <c r="O113" s="143">
        <v>19.8</v>
      </c>
      <c r="P113" s="143">
        <v>0</v>
      </c>
      <c r="Q113" t="s">
        <v>439</v>
      </c>
      <c r="R113">
        <v>2021</v>
      </c>
      <c r="S113" s="214">
        <v>63</v>
      </c>
      <c r="T113" s="215">
        <v>178606</v>
      </c>
      <c r="U113" s="215">
        <f t="shared" si="8"/>
        <v>178.60599999999999</v>
      </c>
      <c r="V113" s="224">
        <f t="shared" si="7"/>
        <v>1650</v>
      </c>
      <c r="W113" s="219" t="s">
        <v>911</v>
      </c>
      <c r="X113" s="219">
        <v>48</v>
      </c>
      <c r="Y113" s="219" t="s">
        <v>874</v>
      </c>
      <c r="Z113" s="219" t="s">
        <v>884</v>
      </c>
      <c r="AA113" s="219" t="s">
        <v>867</v>
      </c>
      <c r="AB113" s="219">
        <v>1</v>
      </c>
      <c r="AC113" s="219">
        <v>76.8</v>
      </c>
    </row>
    <row r="114" spans="1:29" x14ac:dyDescent="0.3">
      <c r="A114">
        <v>309</v>
      </c>
      <c r="B114" t="s">
        <v>112</v>
      </c>
      <c r="C114">
        <v>703110</v>
      </c>
      <c r="D114" t="s">
        <v>647</v>
      </c>
      <c r="E114" s="208" t="s">
        <v>647</v>
      </c>
      <c r="F114">
        <v>86</v>
      </c>
      <c r="G114" t="s">
        <v>89</v>
      </c>
      <c r="H114" t="s">
        <v>42</v>
      </c>
      <c r="I114" t="s">
        <v>483</v>
      </c>
      <c r="J114" t="s">
        <v>484</v>
      </c>
      <c r="K114" s="89">
        <v>2017</v>
      </c>
      <c r="L114" s="210">
        <v>7.2</v>
      </c>
      <c r="M114" s="210">
        <v>7.2</v>
      </c>
      <c r="N114" s="143">
        <v>11.8</v>
      </c>
      <c r="O114" s="143">
        <v>10.199999999999999</v>
      </c>
      <c r="P114" s="143">
        <v>1.6000000000000014</v>
      </c>
      <c r="Q114" t="s">
        <v>439</v>
      </c>
      <c r="R114">
        <v>2021</v>
      </c>
      <c r="S114" s="214">
        <v>315</v>
      </c>
      <c r="T114" s="215">
        <v>356494</v>
      </c>
      <c r="U114" s="215">
        <f t="shared" si="8"/>
        <v>356.49400000000003</v>
      </c>
      <c r="V114" s="224">
        <f t="shared" si="7"/>
        <v>1638.8888888888889</v>
      </c>
      <c r="W114" s="219" t="s">
        <v>872</v>
      </c>
      <c r="X114" s="219">
        <v>32</v>
      </c>
      <c r="Y114" s="219" t="s">
        <v>865</v>
      </c>
      <c r="Z114" s="219" t="s">
        <v>873</v>
      </c>
      <c r="AA114" s="219" t="s">
        <v>867</v>
      </c>
      <c r="AB114" s="219">
        <v>3</v>
      </c>
      <c r="AC114" s="219">
        <v>51.2</v>
      </c>
    </row>
    <row r="115" spans="1:29" x14ac:dyDescent="0.3">
      <c r="A115">
        <v>186</v>
      </c>
      <c r="B115" t="s">
        <v>589</v>
      </c>
      <c r="C115">
        <v>830090</v>
      </c>
      <c r="D115" s="208" t="s">
        <v>33</v>
      </c>
      <c r="E115" t="s">
        <v>581</v>
      </c>
      <c r="F115">
        <v>93</v>
      </c>
      <c r="G115" t="s">
        <v>33</v>
      </c>
      <c r="H115" t="s">
        <v>42</v>
      </c>
      <c r="I115" t="s">
        <v>483</v>
      </c>
      <c r="J115" t="s">
        <v>484</v>
      </c>
      <c r="K115" s="89">
        <v>2019</v>
      </c>
      <c r="L115" s="211">
        <v>11</v>
      </c>
      <c r="M115" s="211">
        <v>11</v>
      </c>
      <c r="N115" s="143">
        <v>18</v>
      </c>
      <c r="O115" s="143">
        <v>8.3640000000000008</v>
      </c>
      <c r="P115" s="143">
        <v>0</v>
      </c>
      <c r="Q115" t="s">
        <v>439</v>
      </c>
      <c r="R115">
        <v>2021</v>
      </c>
      <c r="S115" s="214">
        <v>550</v>
      </c>
      <c r="T115" s="215">
        <v>589144</v>
      </c>
      <c r="U115" s="215">
        <f t="shared" si="8"/>
        <v>589.14400000000001</v>
      </c>
      <c r="V115" s="224">
        <f t="shared" si="7"/>
        <v>1636.3636363636363</v>
      </c>
      <c r="W115" s="219" t="s">
        <v>878</v>
      </c>
      <c r="X115" s="219">
        <v>44</v>
      </c>
      <c r="Y115" s="219" t="s">
        <v>865</v>
      </c>
      <c r="Z115" s="219" t="s">
        <v>884</v>
      </c>
      <c r="AA115" s="219" t="s">
        <v>867</v>
      </c>
      <c r="AB115" s="219">
        <v>3</v>
      </c>
      <c r="AC115" s="219">
        <v>70.400000000000006</v>
      </c>
    </row>
    <row r="116" spans="1:29" x14ac:dyDescent="0.3">
      <c r="A116">
        <v>300</v>
      </c>
      <c r="B116" t="s">
        <v>655</v>
      </c>
      <c r="C116">
        <v>722150</v>
      </c>
      <c r="D116" t="s">
        <v>647</v>
      </c>
      <c r="E116" s="208" t="s">
        <v>647</v>
      </c>
      <c r="F116">
        <v>86</v>
      </c>
      <c r="G116" t="s">
        <v>89</v>
      </c>
      <c r="H116" t="s">
        <v>42</v>
      </c>
      <c r="I116" t="s">
        <v>483</v>
      </c>
      <c r="J116" t="s">
        <v>484</v>
      </c>
      <c r="K116" s="89">
        <v>1982</v>
      </c>
      <c r="L116" s="210">
        <v>7.3</v>
      </c>
      <c r="M116" s="210">
        <v>7.3</v>
      </c>
      <c r="N116" s="143">
        <v>11.9</v>
      </c>
      <c r="O116" s="143">
        <v>11.9</v>
      </c>
      <c r="P116" s="143">
        <v>0</v>
      </c>
      <c r="Q116" t="s">
        <v>439</v>
      </c>
      <c r="R116">
        <v>2021</v>
      </c>
      <c r="S116" s="214">
        <v>200</v>
      </c>
      <c r="T116" s="215">
        <v>113974</v>
      </c>
      <c r="U116" s="215">
        <f t="shared" si="8"/>
        <v>113.974</v>
      </c>
      <c r="V116" s="224">
        <f t="shared" si="7"/>
        <v>1630.1369863013699</v>
      </c>
      <c r="W116" s="219" t="s">
        <v>920</v>
      </c>
      <c r="X116" s="219">
        <v>32</v>
      </c>
      <c r="Y116" s="219" t="s">
        <v>865</v>
      </c>
      <c r="Z116" s="219" t="s">
        <v>873</v>
      </c>
      <c r="AA116" s="219" t="s">
        <v>867</v>
      </c>
      <c r="AB116" s="219">
        <v>3</v>
      </c>
      <c r="AC116" s="219">
        <v>51.2</v>
      </c>
    </row>
    <row r="117" spans="1:29" x14ac:dyDescent="0.3">
      <c r="A117">
        <v>162</v>
      </c>
      <c r="B117" t="s">
        <v>573</v>
      </c>
      <c r="C117">
        <v>876490</v>
      </c>
      <c r="D117" s="208" t="s">
        <v>33</v>
      </c>
      <c r="E117" t="s">
        <v>574</v>
      </c>
      <c r="F117">
        <v>65</v>
      </c>
      <c r="G117" t="s">
        <v>33</v>
      </c>
      <c r="H117" t="s">
        <v>35</v>
      </c>
      <c r="I117" t="s">
        <v>483</v>
      </c>
      <c r="J117" t="s">
        <v>484</v>
      </c>
      <c r="K117" s="89">
        <v>2013</v>
      </c>
      <c r="L117" s="211">
        <v>65.08</v>
      </c>
      <c r="M117" s="211">
        <v>65.08</v>
      </c>
      <c r="N117" s="143">
        <v>106</v>
      </c>
      <c r="O117" s="143">
        <v>205.7</v>
      </c>
      <c r="P117" s="143">
        <v>0</v>
      </c>
      <c r="Q117" t="s">
        <v>439</v>
      </c>
      <c r="R117">
        <v>2021</v>
      </c>
      <c r="S117" s="214">
        <v>10</v>
      </c>
      <c r="T117" s="215">
        <v>4317</v>
      </c>
      <c r="U117" s="215">
        <f t="shared" si="8"/>
        <v>4.3170000000000002</v>
      </c>
      <c r="V117" s="224">
        <f t="shared" si="7"/>
        <v>1628.7645974185618</v>
      </c>
      <c r="W117" s="219" t="s">
        <v>900</v>
      </c>
      <c r="X117" s="219">
        <v>241</v>
      </c>
      <c r="Y117" s="219" t="s">
        <v>865</v>
      </c>
      <c r="Z117" s="219" t="s">
        <v>901</v>
      </c>
      <c r="AA117" s="219" t="s">
        <v>894</v>
      </c>
      <c r="AB117" s="219">
        <v>5</v>
      </c>
      <c r="AC117" s="219">
        <v>385.6</v>
      </c>
    </row>
    <row r="118" spans="1:29" x14ac:dyDescent="0.3">
      <c r="A118">
        <v>102</v>
      </c>
      <c r="B118" t="s">
        <v>728</v>
      </c>
      <c r="C118">
        <v>616650</v>
      </c>
      <c r="D118" s="208" t="s">
        <v>67</v>
      </c>
      <c r="E118" t="s">
        <v>221</v>
      </c>
      <c r="F118">
        <v>84</v>
      </c>
      <c r="G118" t="s">
        <v>64</v>
      </c>
      <c r="H118" t="s">
        <v>730</v>
      </c>
      <c r="I118" t="s">
        <v>483</v>
      </c>
      <c r="J118" t="s">
        <v>484</v>
      </c>
      <c r="K118" s="89">
        <v>2020</v>
      </c>
      <c r="L118" s="210">
        <v>72</v>
      </c>
      <c r="M118" s="210">
        <v>72</v>
      </c>
      <c r="N118" s="143">
        <v>116.7</v>
      </c>
      <c r="O118" s="143">
        <v>116.7</v>
      </c>
      <c r="P118" s="143">
        <v>0</v>
      </c>
      <c r="Q118" t="s">
        <v>439</v>
      </c>
      <c r="R118">
        <v>2021</v>
      </c>
      <c r="S118" s="214">
        <v>150</v>
      </c>
      <c r="T118" s="215">
        <v>253931</v>
      </c>
      <c r="U118" s="215">
        <f t="shared" si="8"/>
        <v>253.93100000000001</v>
      </c>
      <c r="V118" s="224">
        <f t="shared" si="7"/>
        <v>1620.8333333333333</v>
      </c>
      <c r="W118" s="219" t="s">
        <v>881</v>
      </c>
      <c r="X118" s="219">
        <v>288</v>
      </c>
      <c r="Y118" s="219" t="s">
        <v>865</v>
      </c>
      <c r="Z118" s="219" t="s">
        <v>881</v>
      </c>
      <c r="AA118" s="219" t="s">
        <v>867</v>
      </c>
      <c r="AB118" s="219">
        <v>3</v>
      </c>
      <c r="AC118" s="219">
        <v>462</v>
      </c>
    </row>
    <row r="119" spans="1:29" x14ac:dyDescent="0.3">
      <c r="A119">
        <v>331</v>
      </c>
      <c r="B119" t="s">
        <v>682</v>
      </c>
      <c r="C119">
        <v>28020</v>
      </c>
      <c r="D119" s="208" t="s">
        <v>40</v>
      </c>
      <c r="E119" t="s">
        <v>39</v>
      </c>
      <c r="F119">
        <v>60</v>
      </c>
      <c r="G119" t="s">
        <v>40</v>
      </c>
      <c r="H119" t="s">
        <v>42</v>
      </c>
      <c r="I119" t="s">
        <v>483</v>
      </c>
      <c r="J119" t="s">
        <v>484</v>
      </c>
      <c r="K119" s="89">
        <v>2016</v>
      </c>
      <c r="L119" s="210">
        <v>7.56</v>
      </c>
      <c r="M119" s="210">
        <v>7.56</v>
      </c>
      <c r="N119" s="143">
        <v>12.2</v>
      </c>
      <c r="O119" s="143">
        <v>12.2</v>
      </c>
      <c r="P119" s="143">
        <v>1</v>
      </c>
      <c r="Q119" t="s">
        <v>439</v>
      </c>
      <c r="R119">
        <v>2021</v>
      </c>
      <c r="S119" s="214">
        <v>0</v>
      </c>
      <c r="T119" s="215">
        <v>0</v>
      </c>
      <c r="U119" s="215">
        <f t="shared" si="8"/>
        <v>0</v>
      </c>
      <c r="V119" s="224">
        <f t="shared" si="7"/>
        <v>1613.7566137566139</v>
      </c>
      <c r="W119" s="219" t="s">
        <v>886</v>
      </c>
      <c r="X119" s="219">
        <v>28</v>
      </c>
      <c r="Y119" s="219" t="s">
        <v>874</v>
      </c>
      <c r="Z119" s="219" t="s">
        <v>873</v>
      </c>
      <c r="AA119" s="219" t="s">
        <v>867</v>
      </c>
      <c r="AB119" s="219">
        <v>1</v>
      </c>
      <c r="AC119" s="219">
        <v>44.8</v>
      </c>
    </row>
    <row r="120" spans="1:29" x14ac:dyDescent="0.3">
      <c r="A120">
        <v>24</v>
      </c>
      <c r="B120" t="s">
        <v>493</v>
      </c>
      <c r="C120">
        <v>358151</v>
      </c>
      <c r="D120" s="43" t="s">
        <v>101</v>
      </c>
      <c r="E120" t="s">
        <v>101</v>
      </c>
      <c r="F120">
        <v>77</v>
      </c>
      <c r="G120" t="s">
        <v>53</v>
      </c>
      <c r="H120" t="s">
        <v>35</v>
      </c>
      <c r="I120" t="s">
        <v>483</v>
      </c>
      <c r="J120" t="s">
        <v>484</v>
      </c>
      <c r="K120" s="89">
        <v>2018</v>
      </c>
      <c r="L120" s="210">
        <v>19.5</v>
      </c>
      <c r="M120" s="210">
        <v>19.5</v>
      </c>
      <c r="N120" s="143">
        <v>31.2</v>
      </c>
      <c r="O120" s="143">
        <v>11.3</v>
      </c>
      <c r="P120" s="143">
        <v>19.899999999999999</v>
      </c>
      <c r="Q120" t="s">
        <v>439</v>
      </c>
      <c r="R120">
        <v>2021</v>
      </c>
      <c r="S120" s="214">
        <v>25</v>
      </c>
      <c r="T120" s="215">
        <v>14662</v>
      </c>
      <c r="U120" s="215">
        <f t="shared" si="8"/>
        <v>14.662000000000001</v>
      </c>
      <c r="V120" s="224">
        <f t="shared" si="7"/>
        <v>1600</v>
      </c>
      <c r="W120" s="219" t="s">
        <v>868</v>
      </c>
      <c r="X120" s="219">
        <v>78</v>
      </c>
      <c r="Y120" s="219" t="s">
        <v>874</v>
      </c>
      <c r="Z120" s="219" t="s">
        <v>869</v>
      </c>
      <c r="AA120" s="219" t="s">
        <v>867</v>
      </c>
      <c r="AB120" s="219">
        <v>3</v>
      </c>
      <c r="AC120" s="219">
        <v>92.82</v>
      </c>
    </row>
    <row r="121" spans="1:29" x14ac:dyDescent="0.3">
      <c r="A121">
        <v>199</v>
      </c>
      <c r="B121" t="s">
        <v>597</v>
      </c>
      <c r="C121">
        <v>948680</v>
      </c>
      <c r="D121" t="s">
        <v>849</v>
      </c>
      <c r="E121" t="s">
        <v>598</v>
      </c>
      <c r="G121" t="s">
        <v>92</v>
      </c>
      <c r="H121" t="s">
        <v>35</v>
      </c>
      <c r="I121" t="s">
        <v>483</v>
      </c>
      <c r="J121" t="s">
        <v>484</v>
      </c>
      <c r="K121" s="89">
        <v>2019</v>
      </c>
      <c r="L121" s="210">
        <v>211</v>
      </c>
      <c r="M121" s="210">
        <v>211</v>
      </c>
      <c r="N121" s="143">
        <v>335.75</v>
      </c>
      <c r="O121" s="143">
        <v>312.05</v>
      </c>
      <c r="P121" s="143">
        <v>23.699999999999989</v>
      </c>
      <c r="Q121" t="s">
        <v>439</v>
      </c>
      <c r="R121">
        <v>2021</v>
      </c>
      <c r="S121" s="214">
        <v>200</v>
      </c>
      <c r="T121" s="215">
        <v>438633</v>
      </c>
      <c r="U121" s="215">
        <f t="shared" si="8"/>
        <v>438.63299999999998</v>
      </c>
      <c r="V121" s="224">
        <f t="shared" si="7"/>
        <v>1591.2322274881517</v>
      </c>
      <c r="W121" s="219" t="s">
        <v>881</v>
      </c>
      <c r="X121" s="219">
        <v>880</v>
      </c>
      <c r="Y121" s="219" t="s">
        <v>865</v>
      </c>
      <c r="Z121" s="219" t="s">
        <v>904</v>
      </c>
      <c r="AA121" s="219" t="s">
        <v>867</v>
      </c>
      <c r="AB121" s="219">
        <v>14</v>
      </c>
      <c r="AC121" s="219">
        <v>1408</v>
      </c>
    </row>
    <row r="122" spans="1:29" x14ac:dyDescent="0.3">
      <c r="A122">
        <v>330</v>
      </c>
      <c r="B122" t="s">
        <v>682</v>
      </c>
      <c r="C122">
        <v>28020</v>
      </c>
      <c r="D122" s="208" t="s">
        <v>40</v>
      </c>
      <c r="E122" t="s">
        <v>39</v>
      </c>
      <c r="F122">
        <v>60</v>
      </c>
      <c r="G122" t="s">
        <v>40</v>
      </c>
      <c r="H122" t="s">
        <v>79</v>
      </c>
      <c r="I122" t="s">
        <v>483</v>
      </c>
      <c r="J122" t="s">
        <v>484</v>
      </c>
      <c r="K122" s="89">
        <v>2016</v>
      </c>
      <c r="L122" s="210">
        <v>9</v>
      </c>
      <c r="M122" s="210">
        <v>9</v>
      </c>
      <c r="N122" s="143">
        <v>14.08</v>
      </c>
      <c r="O122" s="143">
        <v>14.08</v>
      </c>
      <c r="P122" s="143">
        <v>1</v>
      </c>
      <c r="Q122" t="s">
        <v>439</v>
      </c>
      <c r="R122">
        <v>2021</v>
      </c>
      <c r="S122" s="214">
        <v>300</v>
      </c>
      <c r="T122" s="215">
        <v>137541</v>
      </c>
      <c r="U122" s="215">
        <f t="shared" si="8"/>
        <v>137.541</v>
      </c>
      <c r="V122" s="224">
        <f t="shared" si="7"/>
        <v>1564.4444444444443</v>
      </c>
      <c r="W122" s="219" t="s">
        <v>886</v>
      </c>
      <c r="X122" s="219">
        <v>36</v>
      </c>
      <c r="Y122" s="219" t="s">
        <v>865</v>
      </c>
      <c r="Z122" s="219" t="s">
        <v>873</v>
      </c>
      <c r="AA122" s="219" t="s">
        <v>867</v>
      </c>
      <c r="AB122" s="219">
        <v>1</v>
      </c>
      <c r="AC122" s="219">
        <v>57.6</v>
      </c>
    </row>
    <row r="123" spans="1:29" x14ac:dyDescent="0.3">
      <c r="A123">
        <v>176</v>
      </c>
      <c r="B123" t="s">
        <v>753</v>
      </c>
      <c r="C123">
        <v>816590</v>
      </c>
      <c r="D123" s="208" t="s">
        <v>33</v>
      </c>
      <c r="E123" t="s">
        <v>581</v>
      </c>
      <c r="F123">
        <v>93</v>
      </c>
      <c r="G123" t="s">
        <v>33</v>
      </c>
      <c r="H123" t="s">
        <v>79</v>
      </c>
      <c r="I123" t="s">
        <v>483</v>
      </c>
      <c r="J123" t="s">
        <v>484</v>
      </c>
      <c r="K123" s="89">
        <v>2020</v>
      </c>
      <c r="L123" s="211">
        <v>40</v>
      </c>
      <c r="M123" s="211">
        <v>40</v>
      </c>
      <c r="N123" s="143">
        <v>62.27</v>
      </c>
      <c r="O123" s="143">
        <v>1</v>
      </c>
      <c r="P123" s="143">
        <v>61.27</v>
      </c>
      <c r="Q123" t="s">
        <v>439</v>
      </c>
      <c r="R123">
        <v>2021</v>
      </c>
      <c r="S123" s="214">
        <v>200</v>
      </c>
      <c r="T123" s="215">
        <v>426299</v>
      </c>
      <c r="U123" s="215">
        <f t="shared" si="8"/>
        <v>426.29899999999998</v>
      </c>
      <c r="V123" s="224">
        <f t="shared" si="7"/>
        <v>1556.75</v>
      </c>
      <c r="W123" s="219" t="s">
        <v>899</v>
      </c>
      <c r="X123" s="219">
        <v>124</v>
      </c>
      <c r="Y123" s="219" t="s">
        <v>865</v>
      </c>
      <c r="Z123" s="219" t="s">
        <v>873</v>
      </c>
      <c r="AA123" s="219" t="s">
        <v>867</v>
      </c>
      <c r="AB123" s="219">
        <v>2</v>
      </c>
      <c r="AC123" s="219">
        <v>198.4</v>
      </c>
    </row>
    <row r="124" spans="1:29" x14ac:dyDescent="0.3">
      <c r="A124">
        <v>207</v>
      </c>
      <c r="B124" t="s">
        <v>604</v>
      </c>
      <c r="C124">
        <v>894500</v>
      </c>
      <c r="D124" s="208" t="s">
        <v>605</v>
      </c>
      <c r="E124" t="s">
        <v>605</v>
      </c>
      <c r="F124">
        <v>94</v>
      </c>
      <c r="G124" t="s">
        <v>92</v>
      </c>
      <c r="H124" t="s">
        <v>35</v>
      </c>
      <c r="I124" t="s">
        <v>483</v>
      </c>
      <c r="J124" t="s">
        <v>484</v>
      </c>
      <c r="K124" s="89">
        <v>2004</v>
      </c>
      <c r="L124" s="210">
        <v>22.5</v>
      </c>
      <c r="M124" s="210">
        <v>22.5</v>
      </c>
      <c r="N124" s="143">
        <v>35</v>
      </c>
      <c r="O124" s="143">
        <v>32.549999999999997</v>
      </c>
      <c r="P124" s="143">
        <v>2.4500000000000028</v>
      </c>
      <c r="Q124" t="s">
        <v>439</v>
      </c>
      <c r="R124">
        <v>2021</v>
      </c>
      <c r="S124" s="214">
        <v>100</v>
      </c>
      <c r="T124" s="215">
        <v>195429</v>
      </c>
      <c r="U124" s="215">
        <f t="shared" si="8"/>
        <v>195.429</v>
      </c>
      <c r="V124" s="224">
        <f t="shared" si="7"/>
        <v>1555.5555555555557</v>
      </c>
      <c r="W124" s="219" t="s">
        <v>871</v>
      </c>
      <c r="X124" s="219">
        <v>90</v>
      </c>
      <c r="Y124" s="219" t="s">
        <v>865</v>
      </c>
      <c r="Z124" s="219" t="s">
        <v>901</v>
      </c>
      <c r="AA124" s="219" t="s">
        <v>867</v>
      </c>
      <c r="AB124" s="219">
        <v>4</v>
      </c>
      <c r="AC124" s="219">
        <v>144</v>
      </c>
    </row>
    <row r="125" spans="1:29" x14ac:dyDescent="0.3">
      <c r="A125">
        <v>220</v>
      </c>
      <c r="B125" t="s">
        <v>614</v>
      </c>
      <c r="C125">
        <v>883150</v>
      </c>
      <c r="D125" s="208" t="s">
        <v>605</v>
      </c>
      <c r="E125" t="s">
        <v>605</v>
      </c>
      <c r="F125">
        <v>94</v>
      </c>
      <c r="G125" t="s">
        <v>92</v>
      </c>
      <c r="H125" t="s">
        <v>42</v>
      </c>
      <c r="I125" t="s">
        <v>483</v>
      </c>
      <c r="J125" t="s">
        <v>484</v>
      </c>
      <c r="K125" s="89">
        <v>1977</v>
      </c>
      <c r="L125" s="210">
        <v>3.6</v>
      </c>
      <c r="M125" s="210">
        <v>3.6</v>
      </c>
      <c r="N125" s="143">
        <v>5.6</v>
      </c>
      <c r="O125" s="143">
        <v>5.0999999999999996</v>
      </c>
      <c r="P125" s="143">
        <v>0.5</v>
      </c>
      <c r="Q125" t="s">
        <v>439</v>
      </c>
      <c r="R125">
        <v>2021</v>
      </c>
      <c r="S125" s="214">
        <v>200</v>
      </c>
      <c r="T125" s="215">
        <v>132699</v>
      </c>
      <c r="U125" s="215">
        <f t="shared" si="8"/>
        <v>132.69900000000001</v>
      </c>
      <c r="V125" s="224">
        <f t="shared" si="7"/>
        <v>1555.5555555555554</v>
      </c>
      <c r="W125" s="219" t="s">
        <v>881</v>
      </c>
      <c r="X125" s="219">
        <v>14</v>
      </c>
      <c r="Y125" s="219" t="s">
        <v>865</v>
      </c>
      <c r="Z125" s="219" t="s">
        <v>873</v>
      </c>
      <c r="AA125" s="219" t="s">
        <v>867</v>
      </c>
      <c r="AB125" s="219">
        <v>1</v>
      </c>
      <c r="AC125" s="219">
        <v>22.4</v>
      </c>
    </row>
    <row r="126" spans="1:29" x14ac:dyDescent="0.3">
      <c r="A126">
        <v>73</v>
      </c>
      <c r="B126" t="s">
        <v>722</v>
      </c>
      <c r="C126">
        <v>541440</v>
      </c>
      <c r="D126" t="s">
        <v>518</v>
      </c>
      <c r="E126" t="s">
        <v>518</v>
      </c>
      <c r="G126" t="s">
        <v>64</v>
      </c>
      <c r="H126" t="s">
        <v>79</v>
      </c>
      <c r="I126" t="s">
        <v>483</v>
      </c>
      <c r="J126" t="s">
        <v>484</v>
      </c>
      <c r="K126" s="89">
        <v>2021</v>
      </c>
      <c r="L126" s="210">
        <v>15</v>
      </c>
      <c r="M126" s="210">
        <v>15</v>
      </c>
      <c r="N126" s="143">
        <v>23</v>
      </c>
      <c r="O126" s="143">
        <v>5</v>
      </c>
      <c r="P126" s="143">
        <v>18</v>
      </c>
      <c r="Q126" t="s">
        <v>439</v>
      </c>
      <c r="R126">
        <v>2021</v>
      </c>
      <c r="S126" s="214">
        <v>30</v>
      </c>
      <c r="T126" s="215">
        <v>15341</v>
      </c>
      <c r="U126" s="215">
        <f t="shared" si="8"/>
        <v>15.340999999999999</v>
      </c>
      <c r="V126" s="224">
        <f t="shared" si="7"/>
        <v>1533.3333333333333</v>
      </c>
      <c r="W126" s="219" t="s">
        <v>871</v>
      </c>
      <c r="X126" s="219">
        <v>60</v>
      </c>
      <c r="Y126" s="219" t="s">
        <v>865</v>
      </c>
      <c r="Z126" s="219" t="s">
        <v>881</v>
      </c>
      <c r="AA126" s="219" t="s">
        <v>867</v>
      </c>
      <c r="AB126" s="219">
        <v>2</v>
      </c>
      <c r="AC126" s="219">
        <v>96</v>
      </c>
    </row>
    <row r="127" spans="1:29" x14ac:dyDescent="0.3">
      <c r="A127">
        <v>356</v>
      </c>
      <c r="B127" t="s">
        <v>722</v>
      </c>
      <c r="C127">
        <v>541440</v>
      </c>
      <c r="D127" t="s">
        <v>518</v>
      </c>
      <c r="E127" t="s">
        <v>518</v>
      </c>
      <c r="G127" t="s">
        <v>64</v>
      </c>
      <c r="H127" t="s">
        <v>79</v>
      </c>
      <c r="I127" t="s">
        <v>483</v>
      </c>
      <c r="J127" t="s">
        <v>484</v>
      </c>
      <c r="K127">
        <v>2021</v>
      </c>
      <c r="L127" s="143">
        <v>15</v>
      </c>
      <c r="M127" s="143">
        <v>15</v>
      </c>
      <c r="N127" s="143">
        <v>23</v>
      </c>
      <c r="O127" s="143">
        <v>5</v>
      </c>
      <c r="P127" s="143">
        <v>18</v>
      </c>
      <c r="Q127" t="s">
        <v>439</v>
      </c>
      <c r="R127">
        <v>2021</v>
      </c>
      <c r="S127" s="221">
        <v>30</v>
      </c>
      <c r="T127" s="223">
        <v>15341</v>
      </c>
      <c r="U127" s="223">
        <v>15.340999999999999</v>
      </c>
      <c r="V127" s="224">
        <f t="shared" si="7"/>
        <v>1533.3333333333333</v>
      </c>
      <c r="W127" s="219" t="s">
        <v>871</v>
      </c>
      <c r="X127" s="219">
        <v>60</v>
      </c>
      <c r="Y127" s="219" t="s">
        <v>865</v>
      </c>
      <c r="Z127" s="219" t="s">
        <v>881</v>
      </c>
      <c r="AA127" s="219" t="s">
        <v>867</v>
      </c>
      <c r="AB127" s="219">
        <v>2</v>
      </c>
      <c r="AC127" s="219">
        <v>96</v>
      </c>
    </row>
    <row r="128" spans="1:29" x14ac:dyDescent="0.3">
      <c r="A128">
        <v>188</v>
      </c>
      <c r="B128" t="s">
        <v>760</v>
      </c>
      <c r="C128">
        <v>838370</v>
      </c>
      <c r="D128" s="208" t="s">
        <v>33</v>
      </c>
      <c r="E128" t="s">
        <v>581</v>
      </c>
      <c r="F128">
        <v>93</v>
      </c>
      <c r="G128" t="s">
        <v>33</v>
      </c>
      <c r="H128" t="s">
        <v>42</v>
      </c>
      <c r="I128" t="s">
        <v>483</v>
      </c>
      <c r="J128" t="s">
        <v>484</v>
      </c>
      <c r="K128" s="89">
        <v>2020</v>
      </c>
      <c r="L128" s="211">
        <v>13</v>
      </c>
      <c r="M128" s="211">
        <v>13</v>
      </c>
      <c r="N128" s="143">
        <v>19.78</v>
      </c>
      <c r="O128" s="143">
        <v>7.9</v>
      </c>
      <c r="P128" s="143">
        <v>11.88</v>
      </c>
      <c r="Q128" t="s">
        <v>439</v>
      </c>
      <c r="R128">
        <v>2021</v>
      </c>
      <c r="S128" s="214">
        <v>30</v>
      </c>
      <c r="T128" s="215">
        <v>29597</v>
      </c>
      <c r="U128" s="215">
        <f t="shared" ref="U128:U147" si="9">+T128/1000</f>
        <v>29.597000000000001</v>
      </c>
      <c r="V128" s="224">
        <f t="shared" ref="V128:V159" si="10">+N128*1000/L128</f>
        <v>1521.5384615384614</v>
      </c>
      <c r="W128" s="219" t="s">
        <v>881</v>
      </c>
      <c r="X128" s="219">
        <v>52</v>
      </c>
      <c r="Y128" s="219" t="s">
        <v>865</v>
      </c>
      <c r="Z128" s="219" t="s">
        <v>873</v>
      </c>
      <c r="AA128" s="219" t="s">
        <v>867</v>
      </c>
      <c r="AB128" s="219">
        <v>2</v>
      </c>
      <c r="AC128" s="219">
        <v>83.2</v>
      </c>
    </row>
    <row r="129" spans="1:29" x14ac:dyDescent="0.3">
      <c r="A129">
        <v>154</v>
      </c>
      <c r="B129" t="s">
        <v>569</v>
      </c>
      <c r="C129">
        <v>869460</v>
      </c>
      <c r="D129" s="208" t="s">
        <v>33</v>
      </c>
      <c r="E129" t="s">
        <v>562</v>
      </c>
      <c r="F129">
        <v>91</v>
      </c>
      <c r="G129" t="s">
        <v>33</v>
      </c>
      <c r="H129" t="s">
        <v>73</v>
      </c>
      <c r="I129" t="s">
        <v>483</v>
      </c>
      <c r="J129" t="s">
        <v>484</v>
      </c>
      <c r="K129" s="89">
        <v>2015</v>
      </c>
      <c r="L129" s="211">
        <v>75</v>
      </c>
      <c r="M129" s="211">
        <v>75</v>
      </c>
      <c r="N129" s="143">
        <v>113.57</v>
      </c>
      <c r="O129" s="143">
        <v>73.61</v>
      </c>
      <c r="P129" s="143">
        <v>39.959999999999994</v>
      </c>
      <c r="Q129" t="s">
        <v>439</v>
      </c>
      <c r="R129">
        <v>2021</v>
      </c>
      <c r="S129" s="214">
        <v>0</v>
      </c>
      <c r="T129" s="215">
        <v>0</v>
      </c>
      <c r="U129" s="215">
        <f t="shared" si="9"/>
        <v>0</v>
      </c>
      <c r="V129" s="224">
        <f t="shared" si="10"/>
        <v>1514.2666666666667</v>
      </c>
      <c r="W129" s="219" t="s">
        <v>899</v>
      </c>
      <c r="X129" s="219">
        <v>224</v>
      </c>
      <c r="Y129" s="219" t="s">
        <v>865</v>
      </c>
      <c r="Z129" s="219" t="s">
        <v>873</v>
      </c>
      <c r="AA129" s="219" t="s">
        <v>867</v>
      </c>
      <c r="AB129" s="219">
        <v>3</v>
      </c>
      <c r="AC129" s="219">
        <v>358.4</v>
      </c>
    </row>
    <row r="130" spans="1:29" x14ac:dyDescent="0.3">
      <c r="A130">
        <v>120</v>
      </c>
      <c r="B130" t="s">
        <v>739</v>
      </c>
      <c r="C130">
        <v>849560</v>
      </c>
      <c r="D130" s="208" t="s">
        <v>33</v>
      </c>
      <c r="E130" t="s">
        <v>548</v>
      </c>
      <c r="F130">
        <v>87</v>
      </c>
      <c r="G130" t="s">
        <v>33</v>
      </c>
      <c r="H130" t="s">
        <v>55</v>
      </c>
      <c r="I130" t="s">
        <v>483</v>
      </c>
      <c r="J130" t="s">
        <v>484</v>
      </c>
      <c r="K130" s="89">
        <v>2020</v>
      </c>
      <c r="L130" s="210">
        <v>300</v>
      </c>
      <c r="M130" s="210">
        <v>300</v>
      </c>
      <c r="N130" s="143">
        <v>446.23</v>
      </c>
      <c r="O130" s="143">
        <v>393.63</v>
      </c>
      <c r="P130" s="143">
        <v>52.600000000000023</v>
      </c>
      <c r="Q130" t="s">
        <v>439</v>
      </c>
      <c r="R130">
        <v>2021</v>
      </c>
      <c r="S130" s="214">
        <v>400</v>
      </c>
      <c r="T130" s="215">
        <v>834550</v>
      </c>
      <c r="U130" s="215">
        <f t="shared" si="9"/>
        <v>834.55</v>
      </c>
      <c r="V130" s="224">
        <f t="shared" si="10"/>
        <v>1487.4333333333334</v>
      </c>
      <c r="W130" s="219" t="s">
        <v>881</v>
      </c>
      <c r="X130" s="219">
        <v>909</v>
      </c>
      <c r="Y130" s="219" t="s">
        <v>865</v>
      </c>
      <c r="Z130" s="219" t="s">
        <v>873</v>
      </c>
      <c r="AA130" s="219" t="s">
        <v>867</v>
      </c>
      <c r="AB130" s="219">
        <v>12</v>
      </c>
      <c r="AC130" s="219">
        <v>1727</v>
      </c>
    </row>
    <row r="131" spans="1:29" x14ac:dyDescent="0.3">
      <c r="A131">
        <v>155</v>
      </c>
      <c r="B131" t="s">
        <v>318</v>
      </c>
      <c r="C131">
        <v>869460</v>
      </c>
      <c r="D131" s="208" t="s">
        <v>33</v>
      </c>
      <c r="E131" t="s">
        <v>562</v>
      </c>
      <c r="F131">
        <v>91</v>
      </c>
      <c r="G131" t="s">
        <v>33</v>
      </c>
      <c r="H131" t="s">
        <v>73</v>
      </c>
      <c r="I131" t="s">
        <v>483</v>
      </c>
      <c r="J131" t="s">
        <v>484</v>
      </c>
      <c r="K131" s="89">
        <v>2015</v>
      </c>
      <c r="L131" s="211">
        <v>101</v>
      </c>
      <c r="M131" s="211">
        <v>101</v>
      </c>
      <c r="N131" s="143">
        <v>149.96</v>
      </c>
      <c r="O131" s="143">
        <v>96.15</v>
      </c>
      <c r="P131" s="143">
        <v>53.81</v>
      </c>
      <c r="Q131" t="s">
        <v>439</v>
      </c>
      <c r="R131">
        <v>2021</v>
      </c>
      <c r="S131" s="214">
        <v>300</v>
      </c>
      <c r="T131" s="215">
        <v>139808</v>
      </c>
      <c r="U131" s="215">
        <f t="shared" si="9"/>
        <v>139.80799999999999</v>
      </c>
      <c r="V131" s="224">
        <f t="shared" si="10"/>
        <v>1484.7524752475247</v>
      </c>
      <c r="W131" s="219" t="s">
        <v>899</v>
      </c>
      <c r="X131" s="219">
        <v>302</v>
      </c>
      <c r="Y131" s="219" t="s">
        <v>865</v>
      </c>
      <c r="Z131" s="219" t="s">
        <v>873</v>
      </c>
      <c r="AA131" s="219" t="s">
        <v>867</v>
      </c>
      <c r="AB131" s="219">
        <v>4</v>
      </c>
      <c r="AC131" s="219">
        <v>483.2</v>
      </c>
    </row>
    <row r="132" spans="1:29" x14ac:dyDescent="0.3">
      <c r="A132">
        <v>173</v>
      </c>
      <c r="B132" t="s">
        <v>583</v>
      </c>
      <c r="C132">
        <v>814580</v>
      </c>
      <c r="D132" s="208" t="s">
        <v>33</v>
      </c>
      <c r="E132" t="s">
        <v>581</v>
      </c>
      <c r="F132">
        <v>93</v>
      </c>
      <c r="G132" t="s">
        <v>33</v>
      </c>
      <c r="H132" t="s">
        <v>42</v>
      </c>
      <c r="I132" t="s">
        <v>483</v>
      </c>
      <c r="J132" t="s">
        <v>484</v>
      </c>
      <c r="K132" s="89">
        <v>1960</v>
      </c>
      <c r="L132" s="211">
        <v>60</v>
      </c>
      <c r="M132" s="211">
        <v>60</v>
      </c>
      <c r="N132" s="143">
        <v>88.927000000000007</v>
      </c>
      <c r="O132" s="143">
        <v>66.2</v>
      </c>
      <c r="P132" s="143">
        <v>22.727000000000004</v>
      </c>
      <c r="Q132" t="s">
        <v>439</v>
      </c>
      <c r="R132">
        <v>2021</v>
      </c>
      <c r="S132" s="214">
        <v>0</v>
      </c>
      <c r="T132" s="215">
        <v>0</v>
      </c>
      <c r="U132" s="215">
        <f t="shared" si="9"/>
        <v>0</v>
      </c>
      <c r="V132" s="224">
        <f t="shared" si="10"/>
        <v>1482.1166666666666</v>
      </c>
      <c r="W132" s="219" t="s">
        <v>899</v>
      </c>
      <c r="X132" s="219">
        <v>200</v>
      </c>
      <c r="Y132" s="219" t="s">
        <v>865</v>
      </c>
      <c r="Z132" s="219" t="s">
        <v>873</v>
      </c>
      <c r="AA132" s="219" t="s">
        <v>867</v>
      </c>
      <c r="AB132" s="219">
        <v>3</v>
      </c>
      <c r="AC132" s="219">
        <v>400</v>
      </c>
    </row>
    <row r="133" spans="1:29" x14ac:dyDescent="0.3">
      <c r="A133">
        <v>145</v>
      </c>
      <c r="B133" t="s">
        <v>564</v>
      </c>
      <c r="C133">
        <v>869040</v>
      </c>
      <c r="D133" s="208" t="s">
        <v>33</v>
      </c>
      <c r="E133" t="s">
        <v>562</v>
      </c>
      <c r="F133">
        <v>91</v>
      </c>
      <c r="G133" t="s">
        <v>33</v>
      </c>
      <c r="H133" t="s">
        <v>55</v>
      </c>
      <c r="I133" t="s">
        <v>483</v>
      </c>
      <c r="J133" t="s">
        <v>484</v>
      </c>
      <c r="K133" s="89">
        <v>2015</v>
      </c>
      <c r="L133" s="211">
        <v>92.22</v>
      </c>
      <c r="M133" s="211">
        <v>92.23</v>
      </c>
      <c r="N133" s="143">
        <v>135.76499999999999</v>
      </c>
      <c r="O133" s="143">
        <v>135.76499999999999</v>
      </c>
      <c r="P133" s="143">
        <v>0</v>
      </c>
      <c r="Q133" t="s">
        <v>439</v>
      </c>
      <c r="R133">
        <v>2021</v>
      </c>
      <c r="S133" s="214">
        <v>0</v>
      </c>
      <c r="T133" s="215">
        <v>0</v>
      </c>
      <c r="U133" s="215">
        <f t="shared" si="9"/>
        <v>0</v>
      </c>
      <c r="V133" s="224">
        <f t="shared" si="10"/>
        <v>1472.1860767729343</v>
      </c>
      <c r="W133" s="219" t="s">
        <v>881</v>
      </c>
      <c r="X133" s="219">
        <v>318</v>
      </c>
      <c r="Y133" s="219" t="s">
        <v>865</v>
      </c>
      <c r="Z133" s="219" t="s">
        <v>884</v>
      </c>
      <c r="AA133" s="219" t="s">
        <v>867</v>
      </c>
      <c r="AB133" s="219">
        <v>3</v>
      </c>
      <c r="AC133" s="219">
        <v>509</v>
      </c>
    </row>
    <row r="134" spans="1:29" x14ac:dyDescent="0.3">
      <c r="A134">
        <v>126</v>
      </c>
      <c r="B134" t="s">
        <v>741</v>
      </c>
      <c r="C134">
        <v>852239</v>
      </c>
      <c r="D134" s="208" t="s">
        <v>33</v>
      </c>
      <c r="E134" t="s">
        <v>548</v>
      </c>
      <c r="F134">
        <v>87</v>
      </c>
      <c r="G134" t="s">
        <v>33</v>
      </c>
      <c r="H134" t="s">
        <v>35</v>
      </c>
      <c r="I134" t="s">
        <v>483</v>
      </c>
      <c r="J134" t="s">
        <v>484</v>
      </c>
      <c r="K134" s="89">
        <v>2020</v>
      </c>
      <c r="L134" s="210">
        <v>49.49</v>
      </c>
      <c r="M134" s="210">
        <v>49.49</v>
      </c>
      <c r="N134" s="143">
        <v>72.254000000000005</v>
      </c>
      <c r="O134" s="143">
        <v>52.774999999999999</v>
      </c>
      <c r="P134" s="143">
        <v>19.479000000000006</v>
      </c>
      <c r="Q134" t="s">
        <v>439</v>
      </c>
      <c r="R134">
        <v>2021</v>
      </c>
      <c r="S134" s="214">
        <v>60</v>
      </c>
      <c r="T134" s="215">
        <v>102601</v>
      </c>
      <c r="U134" s="215">
        <f t="shared" si="9"/>
        <v>102.601</v>
      </c>
      <c r="V134" s="224">
        <f t="shared" si="10"/>
        <v>1459.97171145686</v>
      </c>
      <c r="W134" s="219" t="s">
        <v>887</v>
      </c>
      <c r="X134" s="219">
        <v>184</v>
      </c>
      <c r="Y134" s="219" t="s">
        <v>865</v>
      </c>
      <c r="Z134" s="219" t="s">
        <v>898</v>
      </c>
      <c r="AA134" s="219" t="s">
        <v>867</v>
      </c>
      <c r="AB134" s="219">
        <v>2</v>
      </c>
      <c r="AC134" s="219">
        <v>294.39999999999998</v>
      </c>
    </row>
    <row r="135" spans="1:29" x14ac:dyDescent="0.3">
      <c r="A135">
        <v>149</v>
      </c>
      <c r="B135" t="s">
        <v>82</v>
      </c>
      <c r="C135">
        <v>805070</v>
      </c>
      <c r="D135" s="208" t="s">
        <v>33</v>
      </c>
      <c r="E135" t="s">
        <v>562</v>
      </c>
      <c r="F135">
        <v>91</v>
      </c>
      <c r="G135" t="s">
        <v>33</v>
      </c>
      <c r="H135" t="s">
        <v>59</v>
      </c>
      <c r="I135" t="s">
        <v>483</v>
      </c>
      <c r="J135" t="s">
        <v>484</v>
      </c>
      <c r="K135" s="89">
        <v>2019</v>
      </c>
      <c r="L135" s="211">
        <v>25.175000000000001</v>
      </c>
      <c r="M135" s="211">
        <v>25.175000000000001</v>
      </c>
      <c r="N135" s="143">
        <v>36.619999999999997</v>
      </c>
      <c r="O135" s="143">
        <v>18.760000000000002</v>
      </c>
      <c r="P135" s="143">
        <v>17.859999999999996</v>
      </c>
      <c r="Q135" t="s">
        <v>439</v>
      </c>
      <c r="R135">
        <v>2021</v>
      </c>
      <c r="S135" s="214">
        <v>0</v>
      </c>
      <c r="T135" s="215">
        <v>0</v>
      </c>
      <c r="U135" s="215">
        <f t="shared" si="9"/>
        <v>0</v>
      </c>
      <c r="V135" s="224">
        <f t="shared" si="10"/>
        <v>1454.6176762661371</v>
      </c>
      <c r="W135" s="219" t="s">
        <v>871</v>
      </c>
      <c r="X135" s="219">
        <v>95</v>
      </c>
      <c r="Y135" s="219" t="s">
        <v>865</v>
      </c>
      <c r="Z135" s="219" t="s">
        <v>881</v>
      </c>
      <c r="AA135" s="219" t="s">
        <v>867</v>
      </c>
      <c r="AB135" s="219">
        <v>5</v>
      </c>
      <c r="AC135" s="219">
        <v>152</v>
      </c>
    </row>
    <row r="136" spans="1:29" x14ac:dyDescent="0.3">
      <c r="A136">
        <v>13</v>
      </c>
      <c r="B136" t="s">
        <v>290</v>
      </c>
      <c r="C136">
        <v>322296</v>
      </c>
      <c r="D136" s="208" t="s">
        <v>57</v>
      </c>
      <c r="E136" t="s">
        <v>57</v>
      </c>
      <c r="F136">
        <v>73</v>
      </c>
      <c r="G136" t="s">
        <v>53</v>
      </c>
      <c r="H136" t="s">
        <v>730</v>
      </c>
      <c r="I136" t="s">
        <v>483</v>
      </c>
      <c r="J136" t="s">
        <v>484</v>
      </c>
      <c r="K136" s="89">
        <v>2017</v>
      </c>
      <c r="L136" s="210">
        <v>39.875</v>
      </c>
      <c r="M136" s="210">
        <v>39.875</v>
      </c>
      <c r="N136" s="143">
        <v>56.87</v>
      </c>
      <c r="O136" s="143">
        <v>0</v>
      </c>
      <c r="P136" s="143">
        <v>56.87</v>
      </c>
      <c r="Q136" t="s">
        <v>439</v>
      </c>
      <c r="R136">
        <v>2021</v>
      </c>
      <c r="S136" s="214">
        <v>60</v>
      </c>
      <c r="T136" s="215">
        <v>96196</v>
      </c>
      <c r="U136" s="215">
        <f t="shared" si="9"/>
        <v>96.195999999999998</v>
      </c>
      <c r="V136" s="224">
        <f t="shared" si="10"/>
        <v>1426.2068965517242</v>
      </c>
      <c r="W136" s="219" t="s">
        <v>868</v>
      </c>
      <c r="X136" s="219">
        <v>143</v>
      </c>
      <c r="Y136" s="219" t="s">
        <v>865</v>
      </c>
      <c r="Z136" s="219" t="s">
        <v>869</v>
      </c>
      <c r="AA136" s="219" t="s">
        <v>867</v>
      </c>
      <c r="AB136" s="219">
        <v>2</v>
      </c>
      <c r="AC136" s="219">
        <v>238.8</v>
      </c>
    </row>
    <row r="137" spans="1:29" x14ac:dyDescent="0.3">
      <c r="A137">
        <v>343</v>
      </c>
      <c r="B137" t="s">
        <v>691</v>
      </c>
      <c r="C137">
        <v>673230</v>
      </c>
      <c r="D137" t="s">
        <v>113</v>
      </c>
      <c r="E137" t="s">
        <v>113</v>
      </c>
      <c r="G137" t="s">
        <v>64</v>
      </c>
      <c r="H137" t="s">
        <v>42</v>
      </c>
      <c r="I137" t="s">
        <v>483</v>
      </c>
      <c r="J137" t="s">
        <v>484</v>
      </c>
      <c r="K137" s="89">
        <v>2018</v>
      </c>
      <c r="L137" s="210">
        <v>5.36</v>
      </c>
      <c r="M137" s="210">
        <v>5.36</v>
      </c>
      <c r="N137" s="143">
        <v>7.6</v>
      </c>
      <c r="O137" s="143">
        <v>7.6</v>
      </c>
      <c r="P137" s="143">
        <v>1</v>
      </c>
      <c r="Q137" t="s">
        <v>439</v>
      </c>
      <c r="R137">
        <v>2021</v>
      </c>
      <c r="S137" s="214">
        <v>0</v>
      </c>
      <c r="T137" s="215">
        <v>0</v>
      </c>
      <c r="U137" s="215">
        <f t="shared" si="9"/>
        <v>0</v>
      </c>
      <c r="V137" s="224">
        <f t="shared" si="10"/>
        <v>1417.9104477611938</v>
      </c>
      <c r="W137" s="219" t="s">
        <v>928</v>
      </c>
      <c r="X137" s="219">
        <v>20</v>
      </c>
      <c r="Y137" s="219" t="s">
        <v>865</v>
      </c>
      <c r="Z137" s="219" t="s">
        <v>884</v>
      </c>
      <c r="AA137" s="219" t="s">
        <v>867</v>
      </c>
      <c r="AB137" s="219">
        <v>1</v>
      </c>
      <c r="AC137" s="219">
        <v>38.4</v>
      </c>
    </row>
    <row r="138" spans="1:29" x14ac:dyDescent="0.3">
      <c r="A138">
        <v>344</v>
      </c>
      <c r="B138" t="s">
        <v>691</v>
      </c>
      <c r="C138">
        <v>673230</v>
      </c>
      <c r="D138" t="s">
        <v>113</v>
      </c>
      <c r="E138" t="s">
        <v>113</v>
      </c>
      <c r="G138" t="s">
        <v>64</v>
      </c>
      <c r="H138" t="s">
        <v>42</v>
      </c>
      <c r="I138" t="s">
        <v>483</v>
      </c>
      <c r="J138" t="s">
        <v>484</v>
      </c>
      <c r="K138" s="89">
        <v>2017</v>
      </c>
      <c r="L138" s="210">
        <v>2.4</v>
      </c>
      <c r="M138" s="210">
        <v>2.4</v>
      </c>
      <c r="N138" s="143">
        <v>3.4</v>
      </c>
      <c r="O138" s="143">
        <v>3.4</v>
      </c>
      <c r="P138" s="143">
        <v>1</v>
      </c>
      <c r="Q138" t="s">
        <v>439</v>
      </c>
      <c r="R138">
        <v>2021</v>
      </c>
      <c r="S138" s="214">
        <v>0</v>
      </c>
      <c r="T138" s="215">
        <v>0</v>
      </c>
      <c r="U138" s="215">
        <f t="shared" si="9"/>
        <v>0</v>
      </c>
      <c r="V138" s="224">
        <f t="shared" si="10"/>
        <v>1416.6666666666667</v>
      </c>
      <c r="W138" s="219" t="s">
        <v>532</v>
      </c>
      <c r="X138" s="219">
        <v>4</v>
      </c>
      <c r="Y138" s="219" t="s">
        <v>874</v>
      </c>
      <c r="Z138" s="219" t="s">
        <v>884</v>
      </c>
      <c r="AA138" s="219" t="s">
        <v>867</v>
      </c>
      <c r="AB138" s="219">
        <v>1</v>
      </c>
      <c r="AC138" s="219">
        <v>8.8000000000000007</v>
      </c>
    </row>
    <row r="139" spans="1:29" x14ac:dyDescent="0.3">
      <c r="A139">
        <v>310</v>
      </c>
      <c r="B139" t="s">
        <v>662</v>
      </c>
      <c r="C139">
        <v>954600</v>
      </c>
      <c r="D139" s="90" t="s">
        <v>851</v>
      </c>
      <c r="E139" t="s">
        <v>331</v>
      </c>
      <c r="F139">
        <v>98</v>
      </c>
      <c r="G139" t="s">
        <v>92</v>
      </c>
      <c r="H139" t="s">
        <v>42</v>
      </c>
      <c r="I139" t="s">
        <v>483</v>
      </c>
      <c r="J139" t="s">
        <v>484</v>
      </c>
      <c r="K139" s="89">
        <v>2017</v>
      </c>
      <c r="L139" s="210">
        <v>14.3</v>
      </c>
      <c r="M139" s="210">
        <v>14.3</v>
      </c>
      <c r="N139" s="143">
        <v>20.09</v>
      </c>
      <c r="O139" s="143">
        <v>12.6</v>
      </c>
      <c r="P139" s="143">
        <v>7.49</v>
      </c>
      <c r="Q139" t="s">
        <v>439</v>
      </c>
      <c r="R139">
        <v>2021</v>
      </c>
      <c r="S139" s="214">
        <v>100</v>
      </c>
      <c r="T139" s="215">
        <v>58250</v>
      </c>
      <c r="U139" s="215">
        <f t="shared" si="9"/>
        <v>58.25</v>
      </c>
      <c r="V139" s="224">
        <f t="shared" si="10"/>
        <v>1404.8951048951049</v>
      </c>
      <c r="W139" s="219" t="s">
        <v>881</v>
      </c>
      <c r="X139" s="219">
        <v>64</v>
      </c>
      <c r="Y139" s="219" t="s">
        <v>865</v>
      </c>
      <c r="Z139" s="219" t="s">
        <v>884</v>
      </c>
      <c r="AA139" s="219" t="s">
        <v>867</v>
      </c>
      <c r="AB139" s="219">
        <v>6</v>
      </c>
      <c r="AC139" s="219">
        <v>117.7</v>
      </c>
    </row>
    <row r="140" spans="1:29" x14ac:dyDescent="0.3">
      <c r="A140">
        <v>332</v>
      </c>
      <c r="B140" t="s">
        <v>682</v>
      </c>
      <c r="C140">
        <v>28020</v>
      </c>
      <c r="D140" s="208" t="s">
        <v>40</v>
      </c>
      <c r="E140" t="s">
        <v>39</v>
      </c>
      <c r="F140">
        <v>60</v>
      </c>
      <c r="G140" t="s">
        <v>40</v>
      </c>
      <c r="H140" t="s">
        <v>42</v>
      </c>
      <c r="I140" t="s">
        <v>483</v>
      </c>
      <c r="J140" t="s">
        <v>484</v>
      </c>
      <c r="K140" s="89">
        <v>2016</v>
      </c>
      <c r="L140" s="210">
        <v>3</v>
      </c>
      <c r="M140" s="210">
        <v>3</v>
      </c>
      <c r="N140" s="143">
        <v>4.2</v>
      </c>
      <c r="O140" s="143">
        <v>4.2</v>
      </c>
      <c r="P140" s="143">
        <v>1</v>
      </c>
      <c r="Q140" t="s">
        <v>439</v>
      </c>
      <c r="R140">
        <v>2021</v>
      </c>
      <c r="S140" s="214">
        <v>0</v>
      </c>
      <c r="T140" s="215">
        <v>0</v>
      </c>
      <c r="U140" s="215">
        <f t="shared" si="9"/>
        <v>0</v>
      </c>
      <c r="V140" s="224">
        <f t="shared" si="10"/>
        <v>1400</v>
      </c>
      <c r="W140" s="219" t="s">
        <v>885</v>
      </c>
      <c r="X140" s="219">
        <v>20</v>
      </c>
      <c r="Y140" s="219" t="s">
        <v>902</v>
      </c>
      <c r="Z140" s="219" t="s">
        <v>873</v>
      </c>
      <c r="AA140" s="219" t="s">
        <v>867</v>
      </c>
      <c r="AB140" s="219">
        <v>1</v>
      </c>
      <c r="AC140" s="219">
        <v>22</v>
      </c>
    </row>
    <row r="141" spans="1:29" x14ac:dyDescent="0.3">
      <c r="A141">
        <v>48</v>
      </c>
      <c r="B141" t="s">
        <v>505</v>
      </c>
      <c r="C141">
        <v>216116</v>
      </c>
      <c r="D141" s="208" t="s">
        <v>40</v>
      </c>
      <c r="E141" t="s">
        <v>39</v>
      </c>
      <c r="F141">
        <v>60</v>
      </c>
      <c r="G141" t="s">
        <v>40</v>
      </c>
      <c r="H141" t="s">
        <v>42</v>
      </c>
      <c r="I141" t="s">
        <v>483</v>
      </c>
      <c r="J141" t="s">
        <v>484</v>
      </c>
      <c r="K141" s="89">
        <v>2018</v>
      </c>
      <c r="L141" s="210">
        <v>47.08</v>
      </c>
      <c r="M141" s="210">
        <v>47.08</v>
      </c>
      <c r="N141" s="143">
        <v>65.319000000000003</v>
      </c>
      <c r="O141" s="143">
        <v>1</v>
      </c>
      <c r="P141" s="143">
        <v>64.319000000000003</v>
      </c>
      <c r="Q141" t="s">
        <v>439</v>
      </c>
      <c r="R141">
        <v>2021</v>
      </c>
      <c r="S141" s="214">
        <v>160</v>
      </c>
      <c r="T141" s="215">
        <v>197666</v>
      </c>
      <c r="U141" s="215">
        <f t="shared" si="9"/>
        <v>197.666</v>
      </c>
      <c r="V141" s="224">
        <f t="shared" si="10"/>
        <v>1387.4044180118947</v>
      </c>
      <c r="W141" s="219" t="s">
        <v>885</v>
      </c>
      <c r="X141" s="219">
        <v>335</v>
      </c>
      <c r="Y141" s="219" t="s">
        <v>865</v>
      </c>
      <c r="Z141" s="219" t="s">
        <v>873</v>
      </c>
      <c r="AA141" s="219" t="s">
        <v>867</v>
      </c>
      <c r="AB141" s="219">
        <v>2</v>
      </c>
      <c r="AC141" s="219">
        <v>536</v>
      </c>
    </row>
    <row r="142" spans="1:29" x14ac:dyDescent="0.3">
      <c r="A142">
        <v>340</v>
      </c>
      <c r="B142" t="s">
        <v>690</v>
      </c>
      <c r="C142">
        <v>38470</v>
      </c>
      <c r="D142" s="208" t="s">
        <v>40</v>
      </c>
      <c r="E142" t="s">
        <v>39</v>
      </c>
      <c r="F142">
        <v>60</v>
      </c>
      <c r="G142" t="s">
        <v>40</v>
      </c>
      <c r="H142" t="s">
        <v>42</v>
      </c>
      <c r="I142" t="s">
        <v>483</v>
      </c>
      <c r="J142" t="s">
        <v>484</v>
      </c>
      <c r="K142" s="89">
        <v>2017</v>
      </c>
      <c r="L142" s="210">
        <v>2.9</v>
      </c>
      <c r="M142" s="210">
        <v>2.9</v>
      </c>
      <c r="N142" s="143">
        <v>4</v>
      </c>
      <c r="O142" s="143">
        <v>4</v>
      </c>
      <c r="P142" s="143">
        <v>1</v>
      </c>
      <c r="Q142" t="s">
        <v>439</v>
      </c>
      <c r="R142">
        <v>2021</v>
      </c>
      <c r="S142" s="214">
        <v>0</v>
      </c>
      <c r="T142" s="215">
        <v>0</v>
      </c>
      <c r="U142" s="215">
        <f t="shared" si="9"/>
        <v>0</v>
      </c>
      <c r="V142" s="224">
        <f t="shared" si="10"/>
        <v>1379.3103448275863</v>
      </c>
      <c r="W142" s="219" t="s">
        <v>924</v>
      </c>
      <c r="X142" s="219">
        <v>12</v>
      </c>
      <c r="Y142" s="219" t="s">
        <v>874</v>
      </c>
      <c r="Z142" s="219" t="s">
        <v>873</v>
      </c>
      <c r="AA142" s="219" t="s">
        <v>867</v>
      </c>
      <c r="AB142" s="219">
        <v>1</v>
      </c>
      <c r="AC142" s="219">
        <v>19.2</v>
      </c>
    </row>
    <row r="143" spans="1:29" x14ac:dyDescent="0.3">
      <c r="A143">
        <v>50</v>
      </c>
      <c r="B143" t="s">
        <v>507</v>
      </c>
      <c r="C143">
        <v>668019</v>
      </c>
      <c r="D143" s="208" t="s">
        <v>71</v>
      </c>
      <c r="E143" t="s">
        <v>71</v>
      </c>
      <c r="F143">
        <v>82</v>
      </c>
      <c r="G143" t="s">
        <v>64</v>
      </c>
      <c r="H143" t="s">
        <v>42</v>
      </c>
      <c r="I143" t="s">
        <v>483</v>
      </c>
      <c r="J143" t="s">
        <v>484</v>
      </c>
      <c r="K143" s="89">
        <v>2018</v>
      </c>
      <c r="L143" s="210">
        <v>62.7</v>
      </c>
      <c r="M143" s="210">
        <v>62.7</v>
      </c>
      <c r="N143" s="143">
        <v>86.313999999999993</v>
      </c>
      <c r="O143" s="143">
        <v>1</v>
      </c>
      <c r="P143" s="143">
        <v>85.313999999999993</v>
      </c>
      <c r="Q143" t="s">
        <v>439</v>
      </c>
      <c r="R143">
        <v>2021</v>
      </c>
      <c r="S143" s="214">
        <v>160</v>
      </c>
      <c r="T143" s="215">
        <v>271947</v>
      </c>
      <c r="U143" s="215">
        <f t="shared" si="9"/>
        <v>271.947</v>
      </c>
      <c r="V143" s="224">
        <f t="shared" si="10"/>
        <v>1376.6188197767144</v>
      </c>
      <c r="W143" s="219" t="s">
        <v>885</v>
      </c>
      <c r="X143" s="219">
        <v>280</v>
      </c>
      <c r="Y143" s="219" t="s">
        <v>865</v>
      </c>
      <c r="Z143" s="219" t="s">
        <v>873</v>
      </c>
      <c r="AA143" s="219" t="s">
        <v>867</v>
      </c>
      <c r="AB143" s="219">
        <v>2</v>
      </c>
      <c r="AC143" s="219">
        <v>448</v>
      </c>
    </row>
    <row r="144" spans="1:29" x14ac:dyDescent="0.3">
      <c r="A144">
        <v>313</v>
      </c>
      <c r="B144" t="s">
        <v>664</v>
      </c>
      <c r="C144">
        <v>216351</v>
      </c>
      <c r="D144" s="207" t="s">
        <v>126</v>
      </c>
      <c r="E144" t="s">
        <v>846</v>
      </c>
      <c r="F144">
        <v>69</v>
      </c>
      <c r="G144" t="s">
        <v>40</v>
      </c>
      <c r="H144" t="s">
        <v>42</v>
      </c>
      <c r="I144" t="s">
        <v>483</v>
      </c>
      <c r="J144" t="s">
        <v>484</v>
      </c>
      <c r="K144" s="89">
        <v>2008</v>
      </c>
      <c r="L144" s="210">
        <v>150.41499999999999</v>
      </c>
      <c r="M144" s="210">
        <v>150.41499999999999</v>
      </c>
      <c r="N144" s="143">
        <v>201.136</v>
      </c>
      <c r="O144" s="143">
        <v>180.4</v>
      </c>
      <c r="P144" s="143">
        <v>20.736000000000001</v>
      </c>
      <c r="Q144" t="s">
        <v>439</v>
      </c>
      <c r="R144">
        <v>2021</v>
      </c>
      <c r="S144" s="214">
        <v>550</v>
      </c>
      <c r="T144" s="215">
        <v>460619</v>
      </c>
      <c r="U144" s="215">
        <f t="shared" si="9"/>
        <v>460.61900000000003</v>
      </c>
      <c r="V144" s="224">
        <f t="shared" si="10"/>
        <v>1337.2070604660439</v>
      </c>
      <c r="W144" s="219" t="s">
        <v>900</v>
      </c>
      <c r="X144" s="219">
        <v>433</v>
      </c>
      <c r="Y144" s="219" t="s">
        <v>865</v>
      </c>
      <c r="Z144" s="219" t="s">
        <v>901</v>
      </c>
      <c r="AA144" s="219" t="s">
        <v>867</v>
      </c>
      <c r="AB144" s="219">
        <v>7</v>
      </c>
      <c r="AC144" s="219">
        <v>822.7</v>
      </c>
    </row>
    <row r="145" spans="1:29" x14ac:dyDescent="0.3">
      <c r="A145">
        <v>255</v>
      </c>
      <c r="B145" t="s">
        <v>637</v>
      </c>
      <c r="C145">
        <v>791495</v>
      </c>
      <c r="D145" s="208" t="s">
        <v>88</v>
      </c>
      <c r="E145" t="s">
        <v>88</v>
      </c>
      <c r="F145">
        <v>97</v>
      </c>
      <c r="G145" t="s">
        <v>89</v>
      </c>
      <c r="H145" t="s">
        <v>42</v>
      </c>
      <c r="I145" t="s">
        <v>483</v>
      </c>
      <c r="J145" t="s">
        <v>484</v>
      </c>
      <c r="K145" s="89">
        <v>2014</v>
      </c>
      <c r="L145" s="211">
        <v>2</v>
      </c>
      <c r="M145" s="211">
        <v>2</v>
      </c>
      <c r="N145" s="143">
        <v>2.64</v>
      </c>
      <c r="O145" s="143">
        <v>2.61</v>
      </c>
      <c r="P145" s="143">
        <v>3.0000000000000249E-2</v>
      </c>
      <c r="Q145" t="s">
        <v>439</v>
      </c>
      <c r="R145">
        <v>2021</v>
      </c>
      <c r="S145" s="214">
        <v>200</v>
      </c>
      <c r="T145" s="215">
        <v>245735</v>
      </c>
      <c r="U145" s="215">
        <f t="shared" si="9"/>
        <v>245.73500000000001</v>
      </c>
      <c r="V145" s="224">
        <f t="shared" si="10"/>
        <v>1320</v>
      </c>
      <c r="W145" s="219" t="s">
        <v>872</v>
      </c>
      <c r="X145" s="219">
        <v>8</v>
      </c>
      <c r="Y145" s="219" t="s">
        <v>865</v>
      </c>
      <c r="Z145" s="219" t="s">
        <v>873</v>
      </c>
      <c r="AA145" s="219" t="s">
        <v>867</v>
      </c>
      <c r="AB145" s="219">
        <v>2</v>
      </c>
      <c r="AC145" s="219">
        <v>12</v>
      </c>
    </row>
    <row r="146" spans="1:29" x14ac:dyDescent="0.3">
      <c r="A146">
        <v>288</v>
      </c>
      <c r="B146" t="s">
        <v>646</v>
      </c>
      <c r="C146">
        <v>703420</v>
      </c>
      <c r="D146" t="s">
        <v>647</v>
      </c>
      <c r="E146" s="208" t="s">
        <v>647</v>
      </c>
      <c r="F146">
        <v>86</v>
      </c>
      <c r="G146" t="s">
        <v>89</v>
      </c>
      <c r="H146" t="s">
        <v>42</v>
      </c>
      <c r="I146" t="s">
        <v>483</v>
      </c>
      <c r="J146" t="s">
        <v>484</v>
      </c>
      <c r="K146" s="89">
        <v>2013</v>
      </c>
      <c r="L146" s="210">
        <v>16</v>
      </c>
      <c r="M146" s="210">
        <v>16</v>
      </c>
      <c r="N146" s="143">
        <v>20.8</v>
      </c>
      <c r="O146" s="143">
        <v>15.1</v>
      </c>
      <c r="P146" s="143">
        <v>5.7000000000000011</v>
      </c>
      <c r="Q146" t="s">
        <v>439</v>
      </c>
      <c r="R146">
        <v>2021</v>
      </c>
      <c r="S146" s="214">
        <v>100</v>
      </c>
      <c r="T146" s="215">
        <v>106613</v>
      </c>
      <c r="U146" s="215">
        <f t="shared" si="9"/>
        <v>106.613</v>
      </c>
      <c r="V146" s="224">
        <f t="shared" si="10"/>
        <v>1300</v>
      </c>
      <c r="W146" s="219" t="s">
        <v>881</v>
      </c>
      <c r="X146" s="219">
        <v>64</v>
      </c>
      <c r="Y146" s="219" t="s">
        <v>865</v>
      </c>
      <c r="Z146" s="219" t="s">
        <v>873</v>
      </c>
      <c r="AA146" s="219" t="s">
        <v>867</v>
      </c>
      <c r="AB146" s="219">
        <v>3</v>
      </c>
      <c r="AC146" s="219">
        <v>102.4</v>
      </c>
    </row>
    <row r="147" spans="1:29" x14ac:dyDescent="0.3">
      <c r="A147">
        <v>56</v>
      </c>
      <c r="B147" t="s">
        <v>717</v>
      </c>
      <c r="C147">
        <v>26270</v>
      </c>
      <c r="D147" s="208" t="s">
        <v>40</v>
      </c>
      <c r="E147" t="s">
        <v>39</v>
      </c>
      <c r="F147">
        <v>60</v>
      </c>
      <c r="G147" t="s">
        <v>40</v>
      </c>
      <c r="H147" t="s">
        <v>42</v>
      </c>
      <c r="I147" t="s">
        <v>483</v>
      </c>
      <c r="J147" t="s">
        <v>484</v>
      </c>
      <c r="K147" s="89">
        <v>2021</v>
      </c>
      <c r="L147" s="210">
        <v>40</v>
      </c>
      <c r="M147" s="210">
        <v>40</v>
      </c>
      <c r="N147" s="143">
        <v>50.843000000000004</v>
      </c>
      <c r="O147" s="143">
        <v>39.5</v>
      </c>
      <c r="P147" s="143">
        <v>11.343000000000004</v>
      </c>
      <c r="Q147" t="s">
        <v>439</v>
      </c>
      <c r="R147">
        <v>2021</v>
      </c>
      <c r="S147" s="214">
        <v>315</v>
      </c>
      <c r="T147" s="215">
        <v>109135</v>
      </c>
      <c r="U147" s="215">
        <f t="shared" si="9"/>
        <v>109.13500000000001</v>
      </c>
      <c r="V147" s="224">
        <f t="shared" si="10"/>
        <v>1271.075</v>
      </c>
      <c r="W147" s="219" t="s">
        <v>883</v>
      </c>
      <c r="X147" s="219">
        <v>124</v>
      </c>
      <c r="Y147" s="219" t="s">
        <v>865</v>
      </c>
      <c r="Z147" s="219" t="s">
        <v>873</v>
      </c>
      <c r="AA147" s="219" t="s">
        <v>867</v>
      </c>
      <c r="AB147" s="219">
        <v>2</v>
      </c>
      <c r="AC147" s="219">
        <v>198.4</v>
      </c>
    </row>
    <row r="148" spans="1:29" x14ac:dyDescent="0.3">
      <c r="A148">
        <v>354</v>
      </c>
      <c r="B148" t="s">
        <v>717</v>
      </c>
      <c r="C148">
        <v>26270</v>
      </c>
      <c r="D148" s="208" t="s">
        <v>40</v>
      </c>
      <c r="E148" t="s">
        <v>39</v>
      </c>
      <c r="F148">
        <v>60</v>
      </c>
      <c r="G148" t="s">
        <v>40</v>
      </c>
      <c r="H148" t="s">
        <v>42</v>
      </c>
      <c r="I148" t="s">
        <v>483</v>
      </c>
      <c r="J148" t="s">
        <v>484</v>
      </c>
      <c r="K148">
        <v>2021</v>
      </c>
      <c r="L148" s="143">
        <v>40</v>
      </c>
      <c r="M148" s="143">
        <v>40</v>
      </c>
      <c r="N148" s="143">
        <v>50.843000000000004</v>
      </c>
      <c r="O148" s="143">
        <v>39.5</v>
      </c>
      <c r="P148" s="143">
        <v>11.343000000000004</v>
      </c>
      <c r="Q148" t="s">
        <v>439</v>
      </c>
      <c r="R148">
        <v>2021</v>
      </c>
      <c r="S148" s="221">
        <v>315</v>
      </c>
      <c r="T148" s="223">
        <v>109135</v>
      </c>
      <c r="U148" s="223">
        <v>109.13500000000001</v>
      </c>
      <c r="V148" s="224">
        <f t="shared" si="10"/>
        <v>1271.075</v>
      </c>
      <c r="W148" s="219" t="s">
        <v>883</v>
      </c>
      <c r="X148" s="219">
        <v>124</v>
      </c>
      <c r="Y148" s="219" t="s">
        <v>865</v>
      </c>
      <c r="Z148" s="219" t="s">
        <v>873</v>
      </c>
      <c r="AA148" s="219" t="s">
        <v>867</v>
      </c>
      <c r="AB148" s="219">
        <v>2</v>
      </c>
      <c r="AC148" s="219">
        <v>198.4</v>
      </c>
    </row>
    <row r="149" spans="1:29" x14ac:dyDescent="0.3">
      <c r="A149">
        <v>337</v>
      </c>
      <c r="B149" t="s">
        <v>688</v>
      </c>
      <c r="C149">
        <v>245035</v>
      </c>
      <c r="D149" t="s">
        <v>40</v>
      </c>
      <c r="E149" t="s">
        <v>685</v>
      </c>
      <c r="F149">
        <v>70</v>
      </c>
      <c r="G149" t="s">
        <v>40</v>
      </c>
      <c r="H149" t="s">
        <v>42</v>
      </c>
      <c r="I149" t="s">
        <v>483</v>
      </c>
      <c r="J149" t="s">
        <v>484</v>
      </c>
      <c r="K149" s="89">
        <v>2019</v>
      </c>
      <c r="L149" s="210">
        <v>15.9</v>
      </c>
      <c r="M149" s="210">
        <v>15.9</v>
      </c>
      <c r="N149" s="143">
        <v>19.908000000000001</v>
      </c>
      <c r="O149" s="143">
        <v>12.848000000000001</v>
      </c>
      <c r="P149" s="143">
        <v>7.06</v>
      </c>
      <c r="Q149" t="s">
        <v>439</v>
      </c>
      <c r="R149">
        <v>2021</v>
      </c>
      <c r="S149" s="214">
        <v>135</v>
      </c>
      <c r="T149" s="215">
        <v>61169</v>
      </c>
      <c r="U149" s="215">
        <f t="shared" ref="U149:U189" si="11">+T149/1000</f>
        <v>61.168999999999997</v>
      </c>
      <c r="V149" s="224">
        <f t="shared" si="10"/>
        <v>1252.0754716981132</v>
      </c>
      <c r="W149" s="219" t="s">
        <v>887</v>
      </c>
      <c r="X149" s="219">
        <v>53</v>
      </c>
      <c r="Y149" s="219" t="s">
        <v>865</v>
      </c>
      <c r="Z149" s="219" t="s">
        <v>873</v>
      </c>
      <c r="AA149" s="219" t="s">
        <v>867</v>
      </c>
      <c r="AB149" s="219">
        <v>1</v>
      </c>
      <c r="AC149" s="219">
        <v>84.8</v>
      </c>
    </row>
    <row r="150" spans="1:29" x14ac:dyDescent="0.3">
      <c r="A150">
        <v>341</v>
      </c>
      <c r="B150" t="s">
        <v>690</v>
      </c>
      <c r="C150">
        <v>48470</v>
      </c>
      <c r="D150" s="208" t="s">
        <v>40</v>
      </c>
      <c r="E150" t="s">
        <v>39</v>
      </c>
      <c r="F150">
        <v>60</v>
      </c>
      <c r="G150" t="s">
        <v>40</v>
      </c>
      <c r="H150" t="s">
        <v>42</v>
      </c>
      <c r="I150" t="s">
        <v>483</v>
      </c>
      <c r="J150" t="s">
        <v>484</v>
      </c>
      <c r="K150" s="89">
        <v>2015</v>
      </c>
      <c r="L150" s="210">
        <v>3.3</v>
      </c>
      <c r="M150" s="210">
        <v>3.3</v>
      </c>
      <c r="N150" s="143">
        <v>4.0999999999999996</v>
      </c>
      <c r="O150" s="143">
        <v>4.0999999999999996</v>
      </c>
      <c r="P150" s="143">
        <v>1</v>
      </c>
      <c r="Q150" t="s">
        <v>439</v>
      </c>
      <c r="R150">
        <v>2021</v>
      </c>
      <c r="S150" s="214">
        <v>0</v>
      </c>
      <c r="T150" s="215">
        <v>0</v>
      </c>
      <c r="U150" s="215">
        <f t="shared" si="11"/>
        <v>0</v>
      </c>
      <c r="V150" s="224">
        <f t="shared" si="10"/>
        <v>1242.4242424242425</v>
      </c>
      <c r="W150" s="219" t="s">
        <v>924</v>
      </c>
      <c r="X150" s="219">
        <v>24</v>
      </c>
      <c r="Y150" s="219" t="s">
        <v>865</v>
      </c>
      <c r="Z150" s="219" t="s">
        <v>873</v>
      </c>
      <c r="AA150" s="219" t="s">
        <v>867</v>
      </c>
      <c r="AB150" s="219">
        <v>1</v>
      </c>
      <c r="AC150" s="219">
        <v>23.04</v>
      </c>
    </row>
    <row r="151" spans="1:29" x14ac:dyDescent="0.3">
      <c r="A151">
        <v>123</v>
      </c>
      <c r="B151" t="s">
        <v>550</v>
      </c>
      <c r="C151">
        <v>846565</v>
      </c>
      <c r="D151" s="208" t="s">
        <v>33</v>
      </c>
      <c r="E151" t="s">
        <v>548</v>
      </c>
      <c r="F151">
        <v>87</v>
      </c>
      <c r="G151" t="s">
        <v>33</v>
      </c>
      <c r="H151" t="s">
        <v>35</v>
      </c>
      <c r="I151" t="s">
        <v>483</v>
      </c>
      <c r="J151" t="s">
        <v>484</v>
      </c>
      <c r="K151" s="89">
        <v>2018</v>
      </c>
      <c r="L151" s="210">
        <v>40</v>
      </c>
      <c r="M151" s="210">
        <v>40</v>
      </c>
      <c r="N151" s="143">
        <v>49.5</v>
      </c>
      <c r="O151" s="143">
        <v>40.1</v>
      </c>
      <c r="P151" s="143">
        <v>9.3999999999999986</v>
      </c>
      <c r="Q151" t="s">
        <v>439</v>
      </c>
      <c r="R151">
        <v>2021</v>
      </c>
      <c r="S151" s="214">
        <v>60</v>
      </c>
      <c r="T151" s="215">
        <v>7408</v>
      </c>
      <c r="U151" s="215">
        <f t="shared" si="11"/>
        <v>7.4080000000000004</v>
      </c>
      <c r="V151" s="224">
        <f t="shared" si="10"/>
        <v>1237.5</v>
      </c>
      <c r="W151" s="219" t="s">
        <v>881</v>
      </c>
      <c r="X151" s="219">
        <v>126</v>
      </c>
      <c r="Y151" s="219" t="s">
        <v>865</v>
      </c>
      <c r="Z151" s="219" t="s">
        <v>873</v>
      </c>
      <c r="AA151" s="219" t="s">
        <v>867</v>
      </c>
      <c r="AB151" s="219">
        <v>2</v>
      </c>
      <c r="AC151" s="219">
        <v>201.5</v>
      </c>
    </row>
    <row r="152" spans="1:29" x14ac:dyDescent="0.3">
      <c r="A152">
        <v>210</v>
      </c>
      <c r="B152" t="s">
        <v>767</v>
      </c>
      <c r="C152">
        <v>894070</v>
      </c>
      <c r="D152" s="208" t="s">
        <v>605</v>
      </c>
      <c r="E152" t="s">
        <v>605</v>
      </c>
      <c r="F152">
        <v>94</v>
      </c>
      <c r="G152" t="s">
        <v>92</v>
      </c>
      <c r="H152" t="s">
        <v>42</v>
      </c>
      <c r="I152" t="s">
        <v>483</v>
      </c>
      <c r="J152" t="s">
        <v>484</v>
      </c>
      <c r="K152" s="89">
        <v>2020</v>
      </c>
      <c r="L152" s="210">
        <v>97.9</v>
      </c>
      <c r="M152" s="210">
        <v>97.9</v>
      </c>
      <c r="N152" s="143">
        <v>120.2</v>
      </c>
      <c r="O152" s="143">
        <v>108.18</v>
      </c>
      <c r="P152" s="143">
        <v>12.019999999999996</v>
      </c>
      <c r="Q152" t="s">
        <v>439</v>
      </c>
      <c r="R152">
        <v>2021</v>
      </c>
      <c r="S152" s="214">
        <v>83</v>
      </c>
      <c r="T152" s="215">
        <v>454083</v>
      </c>
      <c r="U152" s="215">
        <f t="shared" si="11"/>
        <v>454.08300000000003</v>
      </c>
      <c r="V152" s="224">
        <f t="shared" si="10"/>
        <v>1227.7834525025535</v>
      </c>
      <c r="W152" s="219" t="s">
        <v>864</v>
      </c>
      <c r="X152" s="219">
        <v>392</v>
      </c>
      <c r="Y152" s="219" t="s">
        <v>865</v>
      </c>
      <c r="Z152" s="219" t="s">
        <v>881</v>
      </c>
      <c r="AA152" s="219" t="s">
        <v>867</v>
      </c>
      <c r="AB152" s="219">
        <v>4</v>
      </c>
      <c r="AC152" s="219">
        <v>627.20000000000005</v>
      </c>
    </row>
    <row r="153" spans="1:29" x14ac:dyDescent="0.3">
      <c r="A153">
        <v>118</v>
      </c>
      <c r="B153" t="s">
        <v>738</v>
      </c>
      <c r="C153">
        <v>850160</v>
      </c>
      <c r="D153" s="208" t="s">
        <v>33</v>
      </c>
      <c r="E153" t="s">
        <v>548</v>
      </c>
      <c r="F153">
        <v>87</v>
      </c>
      <c r="G153" t="s">
        <v>33</v>
      </c>
      <c r="H153" t="s">
        <v>79</v>
      </c>
      <c r="I153" t="s">
        <v>483</v>
      </c>
      <c r="J153" t="s">
        <v>484</v>
      </c>
      <c r="K153" s="89">
        <v>2020</v>
      </c>
      <c r="L153" s="210">
        <v>70</v>
      </c>
      <c r="M153" s="210">
        <v>70</v>
      </c>
      <c r="N153" s="143">
        <v>85.6</v>
      </c>
      <c r="O153" s="143">
        <v>14.5</v>
      </c>
      <c r="P153" s="143">
        <v>71.099999999999994</v>
      </c>
      <c r="Q153" t="s">
        <v>439</v>
      </c>
      <c r="R153">
        <v>2021</v>
      </c>
      <c r="S153" s="214">
        <v>150</v>
      </c>
      <c r="T153" s="215">
        <v>74513</v>
      </c>
      <c r="U153" s="215">
        <f t="shared" si="11"/>
        <v>74.513000000000005</v>
      </c>
      <c r="V153" s="224">
        <f t="shared" si="10"/>
        <v>1222.8571428571429</v>
      </c>
      <c r="W153" s="219" t="s">
        <v>875</v>
      </c>
      <c r="X153" s="219">
        <v>280</v>
      </c>
      <c r="Y153" s="219" t="s">
        <v>865</v>
      </c>
      <c r="Z153" s="219" t="s">
        <v>884</v>
      </c>
      <c r="AA153" s="219" t="s">
        <v>867</v>
      </c>
      <c r="AB153" s="219">
        <v>3</v>
      </c>
      <c r="AC153" s="219">
        <v>448</v>
      </c>
    </row>
    <row r="154" spans="1:29" x14ac:dyDescent="0.3">
      <c r="A154">
        <v>150</v>
      </c>
      <c r="B154" t="s">
        <v>566</v>
      </c>
      <c r="C154">
        <v>864250</v>
      </c>
      <c r="D154" s="208" t="s">
        <v>33</v>
      </c>
      <c r="E154" t="s">
        <v>562</v>
      </c>
      <c r="F154">
        <v>91</v>
      </c>
      <c r="G154" t="s">
        <v>33</v>
      </c>
      <c r="H154" t="s">
        <v>35</v>
      </c>
      <c r="I154" t="s">
        <v>483</v>
      </c>
      <c r="J154" t="s">
        <v>484</v>
      </c>
      <c r="K154" s="89">
        <v>2018</v>
      </c>
      <c r="L154" s="211">
        <v>153</v>
      </c>
      <c r="M154" s="211">
        <v>153</v>
      </c>
      <c r="N154" s="143">
        <v>175.2</v>
      </c>
      <c r="O154" s="143">
        <v>23.77</v>
      </c>
      <c r="P154" s="143">
        <v>151.42999999999998</v>
      </c>
      <c r="Q154" t="s">
        <v>439</v>
      </c>
      <c r="R154">
        <v>2021</v>
      </c>
      <c r="S154" s="214">
        <v>150</v>
      </c>
      <c r="T154" s="215">
        <v>192307</v>
      </c>
      <c r="U154" s="215">
        <f t="shared" si="11"/>
        <v>192.30699999999999</v>
      </c>
      <c r="V154" s="224">
        <f t="shared" si="10"/>
        <v>1145.0980392156862</v>
      </c>
      <c r="W154" s="219" t="s">
        <v>871</v>
      </c>
      <c r="X154" s="219">
        <v>680</v>
      </c>
      <c r="Y154" s="219" t="s">
        <v>865</v>
      </c>
      <c r="Z154" s="219" t="s">
        <v>876</v>
      </c>
      <c r="AA154" s="219" t="s">
        <v>867</v>
      </c>
      <c r="AB154" s="219">
        <v>3</v>
      </c>
      <c r="AC154" s="219">
        <v>1088</v>
      </c>
    </row>
    <row r="155" spans="1:29" x14ac:dyDescent="0.3">
      <c r="A155">
        <v>339</v>
      </c>
      <c r="B155" t="s">
        <v>690</v>
      </c>
      <c r="C155">
        <v>38470</v>
      </c>
      <c r="D155" s="208" t="s">
        <v>40</v>
      </c>
      <c r="E155" t="s">
        <v>39</v>
      </c>
      <c r="F155">
        <v>60</v>
      </c>
      <c r="G155" t="s">
        <v>40</v>
      </c>
      <c r="H155" t="s">
        <v>42</v>
      </c>
      <c r="I155" t="s">
        <v>483</v>
      </c>
      <c r="J155" t="s">
        <v>484</v>
      </c>
      <c r="K155" s="89">
        <v>2019</v>
      </c>
      <c r="L155" s="210">
        <v>5.4</v>
      </c>
      <c r="M155" s="210">
        <v>5.4</v>
      </c>
      <c r="N155" s="143">
        <v>5.9</v>
      </c>
      <c r="O155" s="143">
        <v>5.9</v>
      </c>
      <c r="P155" s="143">
        <v>1</v>
      </c>
      <c r="Q155" t="s">
        <v>439</v>
      </c>
      <c r="R155">
        <v>2021</v>
      </c>
      <c r="S155" s="214">
        <v>35</v>
      </c>
      <c r="T155" s="215">
        <v>43035</v>
      </c>
      <c r="U155" s="215">
        <f t="shared" si="11"/>
        <v>43.034999999999997</v>
      </c>
      <c r="V155" s="224">
        <f t="shared" si="10"/>
        <v>1092.5925925925926</v>
      </c>
      <c r="W155" s="219" t="s">
        <v>915</v>
      </c>
      <c r="X155" s="219">
        <v>20</v>
      </c>
      <c r="Y155" s="219" t="s">
        <v>874</v>
      </c>
      <c r="Z155" s="219" t="s">
        <v>927</v>
      </c>
      <c r="AA155" s="219" t="s">
        <v>867</v>
      </c>
      <c r="AB155" s="219">
        <v>1</v>
      </c>
      <c r="AC155" s="219">
        <v>38</v>
      </c>
    </row>
    <row r="156" spans="1:29" x14ac:dyDescent="0.3">
      <c r="A156">
        <v>42</v>
      </c>
      <c r="B156" t="s">
        <v>503</v>
      </c>
      <c r="C156">
        <v>504065</v>
      </c>
      <c r="D156" s="90" t="s">
        <v>330</v>
      </c>
      <c r="E156" t="s">
        <v>330</v>
      </c>
      <c r="F156">
        <v>72</v>
      </c>
      <c r="G156" t="s">
        <v>131</v>
      </c>
      <c r="H156" t="s">
        <v>42</v>
      </c>
      <c r="I156" t="s">
        <v>483</v>
      </c>
      <c r="J156" t="s">
        <v>484</v>
      </c>
      <c r="K156" s="89">
        <v>2016</v>
      </c>
      <c r="L156" s="210">
        <v>35</v>
      </c>
      <c r="M156" s="210">
        <v>35</v>
      </c>
      <c r="N156" s="143">
        <v>38.229999999999997</v>
      </c>
      <c r="O156" s="143">
        <v>26.69</v>
      </c>
      <c r="P156" s="143">
        <v>11.539999999999996</v>
      </c>
      <c r="Q156" t="s">
        <v>439</v>
      </c>
      <c r="R156">
        <v>2021</v>
      </c>
      <c r="S156" s="214">
        <v>35</v>
      </c>
      <c r="T156" s="215">
        <v>26605</v>
      </c>
      <c r="U156" s="215">
        <f t="shared" si="11"/>
        <v>26.605</v>
      </c>
      <c r="V156" s="224">
        <f t="shared" si="10"/>
        <v>1092.2857142857142</v>
      </c>
      <c r="W156" s="219" t="s">
        <v>880</v>
      </c>
      <c r="X156" s="219">
        <v>53</v>
      </c>
      <c r="Y156" s="219" t="s">
        <v>874</v>
      </c>
      <c r="Z156" s="219" t="s">
        <v>873</v>
      </c>
      <c r="AA156" s="219" t="s">
        <v>867</v>
      </c>
      <c r="AB156" s="219">
        <v>2</v>
      </c>
      <c r="AC156" s="219">
        <v>84.8</v>
      </c>
    </row>
    <row r="157" spans="1:29" x14ac:dyDescent="0.3">
      <c r="A157">
        <v>182</v>
      </c>
      <c r="B157" t="s">
        <v>757</v>
      </c>
      <c r="C157">
        <v>835430</v>
      </c>
      <c r="D157" s="208" t="s">
        <v>33</v>
      </c>
      <c r="E157" t="s">
        <v>581</v>
      </c>
      <c r="F157">
        <v>93</v>
      </c>
      <c r="G157" t="s">
        <v>33</v>
      </c>
      <c r="H157" t="s">
        <v>59</v>
      </c>
      <c r="I157" t="s">
        <v>483</v>
      </c>
      <c r="J157" t="s">
        <v>484</v>
      </c>
      <c r="K157" s="89">
        <v>2020</v>
      </c>
      <c r="L157" s="211">
        <v>90.21</v>
      </c>
      <c r="M157" s="211">
        <v>90.21</v>
      </c>
      <c r="N157" s="143">
        <v>96.7</v>
      </c>
      <c r="O157" s="143">
        <v>59.55</v>
      </c>
      <c r="P157" s="143">
        <v>37.150000000000006</v>
      </c>
      <c r="Q157" t="s">
        <v>439</v>
      </c>
      <c r="R157">
        <v>2021</v>
      </c>
      <c r="S157" s="214">
        <v>100</v>
      </c>
      <c r="T157" s="215">
        <v>127933</v>
      </c>
      <c r="U157" s="215">
        <f t="shared" si="11"/>
        <v>127.93300000000001</v>
      </c>
      <c r="V157" s="224">
        <f t="shared" si="10"/>
        <v>1071.9432435428446</v>
      </c>
      <c r="W157" s="219" t="s">
        <v>899</v>
      </c>
      <c r="X157" s="219">
        <v>291</v>
      </c>
      <c r="Y157" s="219" t="s">
        <v>874</v>
      </c>
      <c r="Z157" s="219" t="s">
        <v>873</v>
      </c>
      <c r="AA157" s="219" t="s">
        <v>867</v>
      </c>
      <c r="AB157" s="219">
        <v>4</v>
      </c>
      <c r="AC157" s="219">
        <v>465.6</v>
      </c>
    </row>
    <row r="158" spans="1:29" x14ac:dyDescent="0.3">
      <c r="A158">
        <v>76</v>
      </c>
      <c r="B158" t="s">
        <v>522</v>
      </c>
      <c r="C158">
        <v>542155</v>
      </c>
      <c r="D158" t="s">
        <v>518</v>
      </c>
      <c r="E158" t="s">
        <v>518</v>
      </c>
      <c r="G158" t="s">
        <v>64</v>
      </c>
      <c r="H158" t="s">
        <v>42</v>
      </c>
      <c r="I158" t="s">
        <v>483</v>
      </c>
      <c r="J158" t="s">
        <v>484</v>
      </c>
      <c r="K158" s="89">
        <v>2019</v>
      </c>
      <c r="L158" s="210">
        <v>10</v>
      </c>
      <c r="M158" s="210">
        <v>10</v>
      </c>
      <c r="N158" s="143">
        <v>10.7</v>
      </c>
      <c r="O158" s="143">
        <v>10.7</v>
      </c>
      <c r="P158" s="143">
        <v>0</v>
      </c>
      <c r="Q158" t="s">
        <v>439</v>
      </c>
      <c r="R158">
        <v>2021</v>
      </c>
      <c r="S158" s="214">
        <v>200</v>
      </c>
      <c r="T158" s="215">
        <v>241098</v>
      </c>
      <c r="U158" s="215">
        <f t="shared" si="11"/>
        <v>241.09800000000001</v>
      </c>
      <c r="V158" s="224">
        <f t="shared" si="10"/>
        <v>1070</v>
      </c>
      <c r="W158" s="219" t="s">
        <v>881</v>
      </c>
      <c r="X158" s="219">
        <v>40</v>
      </c>
      <c r="Y158" s="219" t="s">
        <v>865</v>
      </c>
      <c r="Z158" s="219" t="s">
        <v>873</v>
      </c>
      <c r="AA158" s="219" t="s">
        <v>867</v>
      </c>
      <c r="AB158" s="219">
        <v>1</v>
      </c>
      <c r="AC158" s="219">
        <v>64</v>
      </c>
    </row>
    <row r="159" spans="1:29" x14ac:dyDescent="0.3">
      <c r="A159">
        <v>342</v>
      </c>
      <c r="B159" t="s">
        <v>691</v>
      </c>
      <c r="C159">
        <v>673230</v>
      </c>
      <c r="D159" t="s">
        <v>113</v>
      </c>
      <c r="E159" t="s">
        <v>113</v>
      </c>
      <c r="G159" t="s">
        <v>64</v>
      </c>
      <c r="H159" t="s">
        <v>42</v>
      </c>
      <c r="I159" t="s">
        <v>483</v>
      </c>
      <c r="J159" t="s">
        <v>484</v>
      </c>
      <c r="K159" s="89">
        <v>2019</v>
      </c>
      <c r="L159" s="210">
        <v>5.36</v>
      </c>
      <c r="M159" s="210">
        <v>5.36</v>
      </c>
      <c r="N159" s="143">
        <v>5.73</v>
      </c>
      <c r="O159" s="143">
        <v>5.73</v>
      </c>
      <c r="P159" s="143">
        <v>1</v>
      </c>
      <c r="Q159" t="s">
        <v>439</v>
      </c>
      <c r="R159">
        <v>2021</v>
      </c>
      <c r="S159" s="214">
        <v>200</v>
      </c>
      <c r="T159" s="215">
        <v>78282</v>
      </c>
      <c r="U159" s="215">
        <f t="shared" si="11"/>
        <v>78.281999999999996</v>
      </c>
      <c r="V159" s="224">
        <f t="shared" si="10"/>
        <v>1069.0298507462685</v>
      </c>
      <c r="W159" s="219" t="s">
        <v>915</v>
      </c>
      <c r="X159" s="219">
        <v>20</v>
      </c>
      <c r="Y159" s="219" t="s">
        <v>874</v>
      </c>
      <c r="Z159" s="219" t="s">
        <v>927</v>
      </c>
      <c r="AA159" s="219" t="s">
        <v>867</v>
      </c>
      <c r="AB159" s="219">
        <v>1</v>
      </c>
      <c r="AC159" s="219">
        <v>38</v>
      </c>
    </row>
    <row r="160" spans="1:29" x14ac:dyDescent="0.3">
      <c r="A160">
        <v>84</v>
      </c>
      <c r="B160" t="s">
        <v>723</v>
      </c>
      <c r="C160">
        <v>597030</v>
      </c>
      <c r="D160" s="208" t="s">
        <v>67</v>
      </c>
      <c r="E160" t="s">
        <v>67</v>
      </c>
      <c r="F160">
        <v>81</v>
      </c>
      <c r="G160" t="s">
        <v>64</v>
      </c>
      <c r="H160" t="s">
        <v>35</v>
      </c>
      <c r="I160" t="s">
        <v>483</v>
      </c>
      <c r="J160" t="s">
        <v>484</v>
      </c>
      <c r="K160" s="89">
        <v>2020</v>
      </c>
      <c r="L160" s="210">
        <v>150</v>
      </c>
      <c r="M160" s="210">
        <v>150</v>
      </c>
      <c r="N160" s="143">
        <v>160.12</v>
      </c>
      <c r="O160" s="143">
        <v>98.4</v>
      </c>
      <c r="P160" s="143">
        <v>61.72</v>
      </c>
      <c r="Q160" t="s">
        <v>439</v>
      </c>
      <c r="R160">
        <v>2021</v>
      </c>
      <c r="S160" s="214">
        <v>100</v>
      </c>
      <c r="T160" s="215">
        <v>166397</v>
      </c>
      <c r="U160" s="215">
        <f t="shared" si="11"/>
        <v>166.39699999999999</v>
      </c>
      <c r="V160" s="224">
        <f t="shared" ref="V160:V191" si="12">+N160*1000/L160</f>
        <v>1067.4666666666667</v>
      </c>
      <c r="W160" s="219" t="s">
        <v>881</v>
      </c>
      <c r="X160" s="219">
        <v>555</v>
      </c>
      <c r="Y160" s="219" t="s">
        <v>865</v>
      </c>
      <c r="Z160" s="219" t="s">
        <v>869</v>
      </c>
      <c r="AA160" s="219" t="s">
        <v>867</v>
      </c>
      <c r="AB160" s="219">
        <v>8</v>
      </c>
      <c r="AC160" s="219">
        <v>888</v>
      </c>
    </row>
    <row r="161" spans="1:29" x14ac:dyDescent="0.3">
      <c r="A161">
        <v>187</v>
      </c>
      <c r="B161" t="s">
        <v>589</v>
      </c>
      <c r="C161">
        <v>830090</v>
      </c>
      <c r="D161" s="208" t="s">
        <v>33</v>
      </c>
      <c r="E161" t="s">
        <v>581</v>
      </c>
      <c r="F161">
        <v>93</v>
      </c>
      <c r="G161" t="s">
        <v>33</v>
      </c>
      <c r="H161" t="s">
        <v>42</v>
      </c>
      <c r="I161" t="s">
        <v>483</v>
      </c>
      <c r="J161" t="s">
        <v>484</v>
      </c>
      <c r="K161" s="89">
        <v>2019</v>
      </c>
      <c r="L161" s="211">
        <v>2</v>
      </c>
      <c r="M161" s="211">
        <v>2</v>
      </c>
      <c r="N161" s="143">
        <v>2.12</v>
      </c>
      <c r="O161" s="143">
        <v>2.12</v>
      </c>
      <c r="P161" s="143">
        <v>0</v>
      </c>
      <c r="Q161" t="s">
        <v>439</v>
      </c>
      <c r="R161">
        <v>2021</v>
      </c>
      <c r="S161" s="214">
        <v>0</v>
      </c>
      <c r="T161" s="215">
        <v>0</v>
      </c>
      <c r="U161" s="215">
        <f t="shared" si="11"/>
        <v>0</v>
      </c>
      <c r="V161" s="224">
        <f t="shared" si="12"/>
        <v>1060</v>
      </c>
      <c r="W161" s="219" t="s">
        <v>878</v>
      </c>
      <c r="X161" s="219">
        <v>16</v>
      </c>
      <c r="Y161" s="219" t="s">
        <v>902</v>
      </c>
      <c r="Z161" s="219" t="s">
        <v>884</v>
      </c>
      <c r="AA161" s="219" t="s">
        <v>867</v>
      </c>
      <c r="AB161" s="219">
        <v>16</v>
      </c>
      <c r="AC161" s="219">
        <v>17.600000000000001</v>
      </c>
    </row>
    <row r="162" spans="1:29" x14ac:dyDescent="0.3">
      <c r="A162">
        <v>196</v>
      </c>
      <c r="B162" t="s">
        <v>595</v>
      </c>
      <c r="C162">
        <v>857396</v>
      </c>
      <c r="D162" t="s">
        <v>33</v>
      </c>
      <c r="E162" t="s">
        <v>592</v>
      </c>
      <c r="F162">
        <v>64</v>
      </c>
      <c r="G162" t="s">
        <v>33</v>
      </c>
      <c r="H162" t="s">
        <v>79</v>
      </c>
      <c r="I162" t="s">
        <v>483</v>
      </c>
      <c r="J162" t="s">
        <v>484</v>
      </c>
      <c r="K162" s="89">
        <v>2017</v>
      </c>
      <c r="L162" s="210">
        <v>76.319999999999993</v>
      </c>
      <c r="M162" s="210">
        <v>76.319999999999993</v>
      </c>
      <c r="N162" s="143">
        <v>79.58</v>
      </c>
      <c r="O162" s="143">
        <v>79.58</v>
      </c>
      <c r="P162" s="143">
        <v>0</v>
      </c>
      <c r="Q162" t="s">
        <v>439</v>
      </c>
      <c r="R162">
        <v>2021</v>
      </c>
      <c r="S162" s="214">
        <v>150</v>
      </c>
      <c r="T162" s="215">
        <v>33372</v>
      </c>
      <c r="U162" s="215">
        <f t="shared" si="11"/>
        <v>33.372</v>
      </c>
      <c r="V162" s="224">
        <f t="shared" si="12"/>
        <v>1042.714884696017</v>
      </c>
      <c r="W162" s="219" t="s">
        <v>886</v>
      </c>
      <c r="X162" s="219">
        <v>288</v>
      </c>
      <c r="Y162" s="219" t="s">
        <v>865</v>
      </c>
      <c r="Z162" s="219" t="s">
        <v>873</v>
      </c>
      <c r="AA162" s="219" t="s">
        <v>867</v>
      </c>
      <c r="AB162" s="219">
        <v>3</v>
      </c>
      <c r="AC162" s="219">
        <v>480.6</v>
      </c>
    </row>
    <row r="163" spans="1:29" x14ac:dyDescent="0.3">
      <c r="A163">
        <v>124</v>
      </c>
      <c r="B163" t="s">
        <v>551</v>
      </c>
      <c r="C163">
        <v>852180</v>
      </c>
      <c r="D163" s="208" t="s">
        <v>33</v>
      </c>
      <c r="E163" t="s">
        <v>548</v>
      </c>
      <c r="F163">
        <v>87</v>
      </c>
      <c r="G163" t="s">
        <v>33</v>
      </c>
      <c r="H163" t="s">
        <v>35</v>
      </c>
      <c r="I163" t="s">
        <v>483</v>
      </c>
      <c r="J163" t="s">
        <v>484</v>
      </c>
      <c r="K163" s="89">
        <v>2019</v>
      </c>
      <c r="L163" s="210">
        <v>12</v>
      </c>
      <c r="M163" s="210">
        <v>12</v>
      </c>
      <c r="N163" s="143">
        <v>12.34</v>
      </c>
      <c r="O163" s="143">
        <v>3.44</v>
      </c>
      <c r="P163" s="143">
        <v>8.9</v>
      </c>
      <c r="Q163" t="s">
        <v>439</v>
      </c>
      <c r="R163">
        <v>2021</v>
      </c>
      <c r="S163" s="214">
        <v>63</v>
      </c>
      <c r="T163" s="215">
        <v>10795</v>
      </c>
      <c r="U163" s="215">
        <f t="shared" si="11"/>
        <v>10.795</v>
      </c>
      <c r="V163" s="224">
        <f t="shared" si="12"/>
        <v>1028.3333333333333</v>
      </c>
      <c r="W163" s="219" t="s">
        <v>881</v>
      </c>
      <c r="X163" s="219">
        <v>48</v>
      </c>
      <c r="Y163" s="219" t="s">
        <v>865</v>
      </c>
      <c r="Z163" s="219" t="s">
        <v>884</v>
      </c>
      <c r="AA163" s="219" t="s">
        <v>867</v>
      </c>
      <c r="AB163" s="219">
        <v>1</v>
      </c>
      <c r="AC163" s="219">
        <v>76.8</v>
      </c>
    </row>
    <row r="164" spans="1:29" x14ac:dyDescent="0.3">
      <c r="A164">
        <v>25</v>
      </c>
      <c r="B164" t="s">
        <v>494</v>
      </c>
      <c r="C164">
        <v>369005</v>
      </c>
      <c r="D164" s="43" t="s">
        <v>101</v>
      </c>
      <c r="E164" t="s">
        <v>101</v>
      </c>
      <c r="F164">
        <v>77</v>
      </c>
      <c r="G164" t="s">
        <v>53</v>
      </c>
      <c r="H164" t="s">
        <v>59</v>
      </c>
      <c r="I164" t="s">
        <v>483</v>
      </c>
      <c r="J164" t="s">
        <v>484</v>
      </c>
      <c r="K164" s="89">
        <v>2019</v>
      </c>
      <c r="L164" s="210">
        <v>149.81</v>
      </c>
      <c r="M164" s="210">
        <v>149.81</v>
      </c>
      <c r="N164" s="143">
        <v>152.56</v>
      </c>
      <c r="O164" s="143">
        <v>152.56</v>
      </c>
      <c r="P164" s="143">
        <v>0</v>
      </c>
      <c r="Q164" t="s">
        <v>439</v>
      </c>
      <c r="R164">
        <v>2021</v>
      </c>
      <c r="S164" s="214">
        <v>150</v>
      </c>
      <c r="T164" s="215">
        <v>95183</v>
      </c>
      <c r="U164" s="215">
        <f t="shared" si="11"/>
        <v>95.183000000000007</v>
      </c>
      <c r="V164" s="224">
        <f t="shared" si="12"/>
        <v>1018.3565850076764</v>
      </c>
      <c r="W164" s="219" t="s">
        <v>870</v>
      </c>
      <c r="X164" s="219">
        <v>422</v>
      </c>
      <c r="Y164" s="219" t="s">
        <v>865</v>
      </c>
      <c r="Z164" s="219" t="s">
        <v>869</v>
      </c>
      <c r="AA164" s="219" t="s">
        <v>867</v>
      </c>
      <c r="AB164" s="219">
        <v>5</v>
      </c>
      <c r="AC164" s="219">
        <v>801</v>
      </c>
    </row>
    <row r="165" spans="1:29" x14ac:dyDescent="0.3">
      <c r="A165">
        <v>29</v>
      </c>
      <c r="B165" t="s">
        <v>496</v>
      </c>
      <c r="C165">
        <v>429286</v>
      </c>
      <c r="D165" s="208" t="s">
        <v>497</v>
      </c>
      <c r="E165" t="s">
        <v>140</v>
      </c>
      <c r="F165">
        <v>74</v>
      </c>
      <c r="G165" t="s">
        <v>131</v>
      </c>
      <c r="H165" t="s">
        <v>35</v>
      </c>
      <c r="I165" t="s">
        <v>483</v>
      </c>
      <c r="J165" t="s">
        <v>484</v>
      </c>
      <c r="K165" s="89">
        <v>2019</v>
      </c>
      <c r="L165" s="210">
        <v>45.6</v>
      </c>
      <c r="M165" s="210">
        <v>45.6</v>
      </c>
      <c r="N165" s="143">
        <v>44</v>
      </c>
      <c r="O165" s="143">
        <v>29</v>
      </c>
      <c r="P165" s="143">
        <v>15</v>
      </c>
      <c r="Q165" t="s">
        <v>439</v>
      </c>
      <c r="R165">
        <v>2021</v>
      </c>
      <c r="S165" s="214">
        <v>15</v>
      </c>
      <c r="T165" s="215">
        <v>21555</v>
      </c>
      <c r="U165" s="215">
        <f t="shared" si="11"/>
        <v>21.555</v>
      </c>
      <c r="V165" s="224">
        <f t="shared" si="12"/>
        <v>964.91228070175441</v>
      </c>
      <c r="W165" s="219" t="s">
        <v>878</v>
      </c>
      <c r="X165" s="219">
        <v>166</v>
      </c>
      <c r="Y165" s="219" t="s">
        <v>865</v>
      </c>
      <c r="Z165" s="219" t="s">
        <v>879</v>
      </c>
      <c r="AA165" s="219" t="s">
        <v>867</v>
      </c>
      <c r="AB165" s="219">
        <v>1</v>
      </c>
      <c r="AC165" s="219">
        <v>265.60000000000002</v>
      </c>
    </row>
    <row r="166" spans="1:29" x14ac:dyDescent="0.3">
      <c r="A166">
        <v>125</v>
      </c>
      <c r="B166" t="s">
        <v>552</v>
      </c>
      <c r="C166">
        <v>850235</v>
      </c>
      <c r="D166" s="208" t="s">
        <v>33</v>
      </c>
      <c r="E166" t="s">
        <v>548</v>
      </c>
      <c r="F166">
        <v>87</v>
      </c>
      <c r="G166" t="s">
        <v>33</v>
      </c>
      <c r="H166" t="s">
        <v>35</v>
      </c>
      <c r="I166" t="s">
        <v>483</v>
      </c>
      <c r="J166" t="s">
        <v>484</v>
      </c>
      <c r="K166" s="89">
        <v>2019</v>
      </c>
      <c r="L166" s="210">
        <v>12</v>
      </c>
      <c r="M166" s="210">
        <v>12</v>
      </c>
      <c r="N166" s="143">
        <v>11.5</v>
      </c>
      <c r="O166" s="143">
        <v>10.4</v>
      </c>
      <c r="P166" s="143">
        <v>1.0999999999999996</v>
      </c>
      <c r="Q166" t="s">
        <v>439</v>
      </c>
      <c r="R166">
        <v>2021</v>
      </c>
      <c r="S166" s="214">
        <v>0</v>
      </c>
      <c r="T166" s="215">
        <v>0</v>
      </c>
      <c r="U166" s="215">
        <f t="shared" si="11"/>
        <v>0</v>
      </c>
      <c r="V166" s="224">
        <f t="shared" si="12"/>
        <v>958.33333333333337</v>
      </c>
      <c r="W166" s="219" t="s">
        <v>881</v>
      </c>
      <c r="X166" s="219">
        <v>48</v>
      </c>
      <c r="Y166" s="219" t="s">
        <v>865</v>
      </c>
      <c r="Z166" s="219" t="s">
        <v>873</v>
      </c>
      <c r="AA166" s="219" t="s">
        <v>867</v>
      </c>
      <c r="AB166" s="219">
        <v>1</v>
      </c>
      <c r="AC166" s="219">
        <v>78.400000000000006</v>
      </c>
    </row>
    <row r="167" spans="1:29" x14ac:dyDescent="0.3">
      <c r="A167">
        <v>180</v>
      </c>
      <c r="B167" t="s">
        <v>756</v>
      </c>
      <c r="C167">
        <v>834700</v>
      </c>
      <c r="D167" s="208" t="s">
        <v>33</v>
      </c>
      <c r="E167" t="s">
        <v>581</v>
      </c>
      <c r="F167">
        <v>93</v>
      </c>
      <c r="G167" t="s">
        <v>33</v>
      </c>
      <c r="H167" t="s">
        <v>79</v>
      </c>
      <c r="I167" t="s">
        <v>483</v>
      </c>
      <c r="J167" t="s">
        <v>484</v>
      </c>
      <c r="K167" s="89">
        <v>2020</v>
      </c>
      <c r="L167" s="211">
        <v>110</v>
      </c>
      <c r="M167" s="211">
        <v>110</v>
      </c>
      <c r="N167" s="143">
        <v>104.5</v>
      </c>
      <c r="O167" s="143">
        <v>53.7</v>
      </c>
      <c r="P167" s="143">
        <v>50.8</v>
      </c>
      <c r="Q167" t="s">
        <v>439</v>
      </c>
      <c r="R167">
        <v>2021</v>
      </c>
      <c r="S167" s="214">
        <v>200</v>
      </c>
      <c r="T167" s="215">
        <v>224304</v>
      </c>
      <c r="U167" s="215">
        <f t="shared" si="11"/>
        <v>224.304</v>
      </c>
      <c r="V167" s="224">
        <f t="shared" si="12"/>
        <v>950</v>
      </c>
      <c r="W167" s="219" t="s">
        <v>886</v>
      </c>
      <c r="X167" s="219">
        <v>440</v>
      </c>
      <c r="Y167" s="219" t="s">
        <v>865</v>
      </c>
      <c r="Z167" s="219" t="s">
        <v>884</v>
      </c>
      <c r="AA167" s="219" t="s">
        <v>867</v>
      </c>
      <c r="AB167" s="219">
        <v>4</v>
      </c>
      <c r="AC167" s="219">
        <v>704</v>
      </c>
    </row>
    <row r="168" spans="1:29" x14ac:dyDescent="0.3">
      <c r="A168">
        <v>193</v>
      </c>
      <c r="B168" t="s">
        <v>593</v>
      </c>
      <c r="C168">
        <v>999999</v>
      </c>
      <c r="D168" t="s">
        <v>33</v>
      </c>
      <c r="E168" t="s">
        <v>592</v>
      </c>
      <c r="F168">
        <v>64</v>
      </c>
      <c r="G168" t="s">
        <v>33</v>
      </c>
      <c r="H168" t="s">
        <v>35</v>
      </c>
      <c r="I168" t="s">
        <v>483</v>
      </c>
      <c r="J168" t="s">
        <v>484</v>
      </c>
      <c r="K168" s="89">
        <v>2016</v>
      </c>
      <c r="L168" s="210">
        <v>69.989999999999995</v>
      </c>
      <c r="M168" s="210">
        <v>66.989999999999995</v>
      </c>
      <c r="N168" s="143">
        <v>66.2</v>
      </c>
      <c r="O168" s="143">
        <v>66.2</v>
      </c>
      <c r="P168" s="143">
        <v>0</v>
      </c>
      <c r="Q168" t="s">
        <v>439</v>
      </c>
      <c r="R168">
        <v>2021</v>
      </c>
      <c r="S168" s="214">
        <v>0</v>
      </c>
      <c r="T168" s="215">
        <v>0</v>
      </c>
      <c r="U168" s="215">
        <f t="shared" si="11"/>
        <v>0</v>
      </c>
      <c r="V168" s="224">
        <f t="shared" si="12"/>
        <v>945.8494070581512</v>
      </c>
      <c r="W168" s="219" t="s">
        <v>881</v>
      </c>
      <c r="X168" s="219">
        <v>280</v>
      </c>
      <c r="Y168" s="219" t="s">
        <v>865</v>
      </c>
      <c r="Z168" s="219" t="s">
        <v>884</v>
      </c>
      <c r="AA168" s="219" t="s">
        <v>867</v>
      </c>
      <c r="AB168" s="219">
        <v>3</v>
      </c>
      <c r="AC168" s="219">
        <v>448</v>
      </c>
    </row>
    <row r="169" spans="1:29" x14ac:dyDescent="0.3">
      <c r="A169">
        <v>67</v>
      </c>
      <c r="B169" t="s">
        <v>516</v>
      </c>
      <c r="C169">
        <v>668018</v>
      </c>
      <c r="D169" s="208" t="s">
        <v>71</v>
      </c>
      <c r="E169" t="s">
        <v>71</v>
      </c>
      <c r="F169">
        <v>82</v>
      </c>
      <c r="G169" t="s">
        <v>64</v>
      </c>
      <c r="H169" t="s">
        <v>42</v>
      </c>
      <c r="I169" t="s">
        <v>483</v>
      </c>
      <c r="J169" t="s">
        <v>484</v>
      </c>
      <c r="K169" s="89">
        <v>2012</v>
      </c>
      <c r="L169" s="210">
        <v>6.9</v>
      </c>
      <c r="M169" s="210">
        <v>6.9</v>
      </c>
      <c r="N169" s="143">
        <v>6.5</v>
      </c>
      <c r="O169" s="143">
        <v>5</v>
      </c>
      <c r="P169" s="143">
        <v>1.5</v>
      </c>
      <c r="Q169" t="s">
        <v>439</v>
      </c>
      <c r="R169">
        <v>2021</v>
      </c>
      <c r="S169" s="214">
        <v>160</v>
      </c>
      <c r="T169" s="215">
        <v>167840</v>
      </c>
      <c r="U169" s="215">
        <f t="shared" si="11"/>
        <v>167.84</v>
      </c>
      <c r="V169" s="224">
        <f t="shared" si="12"/>
        <v>942.02898550724638</v>
      </c>
      <c r="W169" s="219" t="s">
        <v>871</v>
      </c>
      <c r="X169" s="219">
        <v>27</v>
      </c>
      <c r="Y169" s="219" t="s">
        <v>874</v>
      </c>
      <c r="Z169" s="219" t="s">
        <v>890</v>
      </c>
      <c r="AA169" s="219" t="s">
        <v>867</v>
      </c>
      <c r="AB169" s="219">
        <v>1</v>
      </c>
      <c r="AC169" s="219">
        <v>43.6</v>
      </c>
    </row>
    <row r="170" spans="1:29" x14ac:dyDescent="0.3">
      <c r="A170">
        <v>58</v>
      </c>
      <c r="B170" t="s">
        <v>49</v>
      </c>
      <c r="C170">
        <v>215075</v>
      </c>
      <c r="D170" s="207" t="s">
        <v>126</v>
      </c>
      <c r="E170" t="s">
        <v>846</v>
      </c>
      <c r="F170">
        <v>69</v>
      </c>
      <c r="G170" t="s">
        <v>40</v>
      </c>
      <c r="H170" t="s">
        <v>42</v>
      </c>
      <c r="I170" t="s">
        <v>483</v>
      </c>
      <c r="J170" t="s">
        <v>484</v>
      </c>
      <c r="K170" s="89">
        <v>2020</v>
      </c>
      <c r="L170" s="210">
        <v>600</v>
      </c>
      <c r="M170" s="210">
        <v>600</v>
      </c>
      <c r="N170" s="143">
        <v>560</v>
      </c>
      <c r="O170" s="143">
        <v>560</v>
      </c>
      <c r="P170" s="143">
        <v>0</v>
      </c>
      <c r="Q170" t="s">
        <v>439</v>
      </c>
      <c r="R170">
        <v>2021</v>
      </c>
      <c r="S170" s="214">
        <v>1400</v>
      </c>
      <c r="T170" s="215">
        <v>4252594</v>
      </c>
      <c r="U170" s="215">
        <f t="shared" si="11"/>
        <v>4252.5940000000001</v>
      </c>
      <c r="V170" s="224">
        <f t="shared" si="12"/>
        <v>933.33333333333337</v>
      </c>
      <c r="W170" s="219" t="s">
        <v>886</v>
      </c>
      <c r="X170" s="219">
        <v>2520</v>
      </c>
      <c r="Y170" s="219" t="s">
        <v>865</v>
      </c>
      <c r="Z170" s="219" t="s">
        <v>888</v>
      </c>
      <c r="AA170" s="219" t="s">
        <v>867</v>
      </c>
      <c r="AB170" s="219">
        <v>6</v>
      </c>
      <c r="AC170" s="219">
        <v>4032</v>
      </c>
    </row>
    <row r="171" spans="1:29" x14ac:dyDescent="0.3">
      <c r="A171">
        <v>134</v>
      </c>
      <c r="B171" t="s">
        <v>558</v>
      </c>
      <c r="C171">
        <v>844850</v>
      </c>
      <c r="D171" s="208" t="s">
        <v>33</v>
      </c>
      <c r="E171" t="s">
        <v>548</v>
      </c>
      <c r="F171">
        <v>87</v>
      </c>
      <c r="G171" t="s">
        <v>33</v>
      </c>
      <c r="H171" t="s">
        <v>446</v>
      </c>
      <c r="I171" t="s">
        <v>483</v>
      </c>
      <c r="J171" t="s">
        <v>484</v>
      </c>
      <c r="K171" s="89">
        <v>2018</v>
      </c>
      <c r="L171" s="211">
        <v>45</v>
      </c>
      <c r="M171" s="211">
        <v>45</v>
      </c>
      <c r="N171" s="143">
        <v>41.4</v>
      </c>
      <c r="O171" s="143">
        <v>37.31</v>
      </c>
      <c r="P171" s="143">
        <v>4.0899999999999963</v>
      </c>
      <c r="Q171" t="s">
        <v>439</v>
      </c>
      <c r="R171">
        <v>2021</v>
      </c>
      <c r="S171" s="214">
        <v>225</v>
      </c>
      <c r="T171" s="215">
        <v>119982</v>
      </c>
      <c r="U171" s="215">
        <f t="shared" si="11"/>
        <v>119.982</v>
      </c>
      <c r="V171" s="224">
        <f t="shared" si="12"/>
        <v>920</v>
      </c>
      <c r="W171" s="219" t="s">
        <v>881</v>
      </c>
      <c r="X171" s="219">
        <v>180</v>
      </c>
      <c r="Y171" s="219" t="s">
        <v>865</v>
      </c>
      <c r="Z171" s="219" t="s">
        <v>884</v>
      </c>
      <c r="AA171" s="219" t="s">
        <v>867</v>
      </c>
      <c r="AB171" s="219">
        <v>2</v>
      </c>
      <c r="AC171" s="219">
        <v>288</v>
      </c>
    </row>
    <row r="172" spans="1:29" x14ac:dyDescent="0.3">
      <c r="A172">
        <v>86</v>
      </c>
      <c r="B172" t="s">
        <v>529</v>
      </c>
      <c r="C172">
        <v>599005</v>
      </c>
      <c r="D172" s="208" t="s">
        <v>67</v>
      </c>
      <c r="E172" t="s">
        <v>67</v>
      </c>
      <c r="F172">
        <v>81</v>
      </c>
      <c r="G172" t="s">
        <v>64</v>
      </c>
      <c r="H172" t="s">
        <v>42</v>
      </c>
      <c r="I172" t="s">
        <v>483</v>
      </c>
      <c r="J172" t="s">
        <v>484</v>
      </c>
      <c r="K172" s="89">
        <v>2016</v>
      </c>
      <c r="L172" s="210">
        <v>22</v>
      </c>
      <c r="M172" s="210">
        <v>22</v>
      </c>
      <c r="N172" s="143">
        <v>19.84</v>
      </c>
      <c r="O172" s="143">
        <v>19.84</v>
      </c>
      <c r="P172" s="143">
        <v>0</v>
      </c>
      <c r="Q172" t="s">
        <v>439</v>
      </c>
      <c r="R172">
        <v>2021</v>
      </c>
      <c r="S172" s="214">
        <v>90</v>
      </c>
      <c r="T172" s="215">
        <v>46846</v>
      </c>
      <c r="U172" s="215">
        <f t="shared" si="11"/>
        <v>46.845999999999997</v>
      </c>
      <c r="V172" s="224">
        <f t="shared" si="12"/>
        <v>901.81818181818187</v>
      </c>
      <c r="W172" s="219" t="s">
        <v>881</v>
      </c>
      <c r="X172" s="219">
        <v>84</v>
      </c>
      <c r="Y172" s="219" t="s">
        <v>865</v>
      </c>
      <c r="Z172" s="219" t="s">
        <v>884</v>
      </c>
      <c r="AA172" s="219" t="s">
        <v>867</v>
      </c>
      <c r="AB172" s="219">
        <v>2</v>
      </c>
      <c r="AC172" s="219">
        <v>145</v>
      </c>
    </row>
    <row r="173" spans="1:29" x14ac:dyDescent="0.3">
      <c r="A173">
        <v>65</v>
      </c>
      <c r="B173" t="s">
        <v>515</v>
      </c>
      <c r="C173">
        <v>618341</v>
      </c>
      <c r="D173" t="s">
        <v>518</v>
      </c>
      <c r="E173" t="s">
        <v>63</v>
      </c>
      <c r="F173">
        <v>80</v>
      </c>
      <c r="G173" t="s">
        <v>64</v>
      </c>
      <c r="H173" t="s">
        <v>42</v>
      </c>
      <c r="I173" t="s">
        <v>483</v>
      </c>
      <c r="J173" t="s">
        <v>484</v>
      </c>
      <c r="K173" s="89">
        <v>2014</v>
      </c>
      <c r="L173" s="210">
        <v>6</v>
      </c>
      <c r="M173" s="210">
        <v>6</v>
      </c>
      <c r="N173" s="143">
        <v>5.2</v>
      </c>
      <c r="O173" s="143">
        <v>4.2</v>
      </c>
      <c r="P173" s="143">
        <v>1</v>
      </c>
      <c r="Q173" t="s">
        <v>439</v>
      </c>
      <c r="R173">
        <v>2021</v>
      </c>
      <c r="S173" s="214">
        <v>0</v>
      </c>
      <c r="T173" s="215">
        <v>0</v>
      </c>
      <c r="U173" s="215">
        <f t="shared" si="11"/>
        <v>0</v>
      </c>
      <c r="V173" s="224">
        <f t="shared" si="12"/>
        <v>866.66666666666663</v>
      </c>
      <c r="W173" s="219" t="s">
        <v>871</v>
      </c>
      <c r="X173" s="219">
        <v>27</v>
      </c>
      <c r="Y173" s="219" t="s">
        <v>874</v>
      </c>
      <c r="Z173" s="219" t="s">
        <v>873</v>
      </c>
      <c r="AA173" s="219" t="s">
        <v>867</v>
      </c>
      <c r="AB173" s="219">
        <v>1</v>
      </c>
      <c r="AC173" s="219">
        <v>43</v>
      </c>
    </row>
    <row r="174" spans="1:29" x14ac:dyDescent="0.3">
      <c r="A174">
        <v>127</v>
      </c>
      <c r="B174" t="s">
        <v>553</v>
      </c>
      <c r="C174">
        <v>852006</v>
      </c>
      <c r="D174" s="208" t="s">
        <v>33</v>
      </c>
      <c r="E174" t="s">
        <v>548</v>
      </c>
      <c r="F174">
        <v>87</v>
      </c>
      <c r="G174" t="s">
        <v>33</v>
      </c>
      <c r="H174" t="s">
        <v>73</v>
      </c>
      <c r="I174" t="s">
        <v>483</v>
      </c>
      <c r="J174" t="s">
        <v>484</v>
      </c>
      <c r="K174" s="89">
        <v>2020</v>
      </c>
      <c r="L174" s="210">
        <v>182</v>
      </c>
      <c r="M174" s="210">
        <v>182</v>
      </c>
      <c r="N174" s="143">
        <v>155.74</v>
      </c>
      <c r="O174" s="143">
        <v>143.4</v>
      </c>
      <c r="P174" s="143">
        <v>12.340000000000003</v>
      </c>
      <c r="Q174" t="s">
        <v>439</v>
      </c>
      <c r="R174">
        <v>2021</v>
      </c>
      <c r="S174" s="214">
        <v>400</v>
      </c>
      <c r="T174" s="215">
        <v>759992</v>
      </c>
      <c r="U174" s="215">
        <f t="shared" si="11"/>
        <v>759.99199999999996</v>
      </c>
      <c r="V174" s="224">
        <f t="shared" si="12"/>
        <v>855.71428571428567</v>
      </c>
      <c r="W174" s="219" t="s">
        <v>886</v>
      </c>
      <c r="X174" s="219">
        <v>552</v>
      </c>
      <c r="Y174" s="219" t="s">
        <v>865</v>
      </c>
      <c r="Z174" s="219" t="s">
        <v>873</v>
      </c>
      <c r="AA174" s="219" t="s">
        <v>867</v>
      </c>
      <c r="AB174" s="219">
        <v>7</v>
      </c>
      <c r="AC174" s="219">
        <v>884.8</v>
      </c>
    </row>
    <row r="175" spans="1:29" x14ac:dyDescent="0.3">
      <c r="A175">
        <v>138</v>
      </c>
      <c r="B175" t="s">
        <v>559</v>
      </c>
      <c r="C175">
        <v>844540</v>
      </c>
      <c r="D175" s="208" t="s">
        <v>33</v>
      </c>
      <c r="E175" t="s">
        <v>548</v>
      </c>
      <c r="F175">
        <v>87</v>
      </c>
      <c r="G175" t="s">
        <v>33</v>
      </c>
      <c r="H175" t="s">
        <v>73</v>
      </c>
      <c r="I175" t="s">
        <v>483</v>
      </c>
      <c r="J175" t="s">
        <v>484</v>
      </c>
      <c r="K175" s="89">
        <v>2014</v>
      </c>
      <c r="L175" s="211">
        <v>87.1</v>
      </c>
      <c r="M175" s="211">
        <v>87.1</v>
      </c>
      <c r="N175" s="143">
        <v>72.87</v>
      </c>
      <c r="O175" s="143">
        <v>41.11</v>
      </c>
      <c r="P175" s="143">
        <v>31.760000000000005</v>
      </c>
      <c r="Q175" t="s">
        <v>439</v>
      </c>
      <c r="R175">
        <v>2021</v>
      </c>
      <c r="S175" s="214">
        <v>150</v>
      </c>
      <c r="T175" s="215">
        <v>42645</v>
      </c>
      <c r="U175" s="215">
        <f t="shared" si="11"/>
        <v>42.645000000000003</v>
      </c>
      <c r="V175" s="224">
        <f t="shared" si="12"/>
        <v>836.62456946039038</v>
      </c>
      <c r="W175" s="219" t="s">
        <v>899</v>
      </c>
      <c r="X175" s="219">
        <v>268</v>
      </c>
      <c r="Y175" s="219" t="s">
        <v>865</v>
      </c>
      <c r="Z175" s="219" t="s">
        <v>873</v>
      </c>
      <c r="AA175" s="219" t="s">
        <v>867</v>
      </c>
      <c r="AB175" s="219">
        <v>1</v>
      </c>
      <c r="AC175" s="219">
        <v>428.8</v>
      </c>
    </row>
    <row r="176" spans="1:29" x14ac:dyDescent="0.3">
      <c r="A176">
        <v>51</v>
      </c>
      <c r="B176" t="s">
        <v>508</v>
      </c>
      <c r="C176">
        <v>584247</v>
      </c>
      <c r="D176" s="208" t="s">
        <v>67</v>
      </c>
      <c r="E176" t="s">
        <v>67</v>
      </c>
      <c r="F176">
        <v>81</v>
      </c>
      <c r="G176" t="s">
        <v>64</v>
      </c>
      <c r="H176" t="s">
        <v>42</v>
      </c>
      <c r="I176" t="s">
        <v>483</v>
      </c>
      <c r="J176" t="s">
        <v>484</v>
      </c>
      <c r="K176" s="89">
        <v>2019</v>
      </c>
      <c r="L176" s="210">
        <v>67.78</v>
      </c>
      <c r="M176" s="210">
        <v>67.78</v>
      </c>
      <c r="N176" s="143">
        <v>55.433</v>
      </c>
      <c r="O176" s="143">
        <v>1</v>
      </c>
      <c r="P176" s="143">
        <v>54.433</v>
      </c>
      <c r="Q176" t="s">
        <v>439</v>
      </c>
      <c r="R176">
        <v>2021</v>
      </c>
      <c r="S176" s="214">
        <v>160</v>
      </c>
      <c r="T176" s="215">
        <v>237370</v>
      </c>
      <c r="U176" s="215">
        <f t="shared" si="11"/>
        <v>237.37</v>
      </c>
      <c r="V176" s="224">
        <f t="shared" si="12"/>
        <v>817.83712009442308</v>
      </c>
      <c r="W176" s="219" t="s">
        <v>885</v>
      </c>
      <c r="X176" s="219">
        <v>280</v>
      </c>
      <c r="Y176" s="219" t="s">
        <v>865</v>
      </c>
      <c r="Z176" s="219" t="s">
        <v>873</v>
      </c>
      <c r="AA176" s="219" t="s">
        <v>867</v>
      </c>
      <c r="AB176" s="219">
        <v>2</v>
      </c>
      <c r="AC176" s="219">
        <v>447</v>
      </c>
    </row>
    <row r="177" spans="1:29" x14ac:dyDescent="0.3">
      <c r="A177">
        <v>57</v>
      </c>
      <c r="B177" t="s">
        <v>47</v>
      </c>
      <c r="C177">
        <v>26310</v>
      </c>
      <c r="D177" s="208" t="s">
        <v>40</v>
      </c>
      <c r="E177" t="s">
        <v>39</v>
      </c>
      <c r="F177">
        <v>60</v>
      </c>
      <c r="G177" t="s">
        <v>40</v>
      </c>
      <c r="H177" t="s">
        <v>42</v>
      </c>
      <c r="I177" t="s">
        <v>483</v>
      </c>
      <c r="J177" t="s">
        <v>484</v>
      </c>
      <c r="K177" s="89">
        <v>2020</v>
      </c>
      <c r="L177" s="210">
        <v>10</v>
      </c>
      <c r="M177" s="210">
        <v>10</v>
      </c>
      <c r="N177" s="143">
        <v>8.1</v>
      </c>
      <c r="O177" s="143">
        <v>2.13</v>
      </c>
      <c r="P177" s="143">
        <v>5.97</v>
      </c>
      <c r="Q177" t="s">
        <v>439</v>
      </c>
      <c r="R177">
        <v>2021</v>
      </c>
      <c r="S177" s="214">
        <v>315</v>
      </c>
      <c r="T177" s="215">
        <v>135164</v>
      </c>
      <c r="U177" s="215">
        <f t="shared" si="11"/>
        <v>135.16399999999999</v>
      </c>
      <c r="V177" s="224">
        <f t="shared" si="12"/>
        <v>810</v>
      </c>
      <c r="W177" s="219" t="s">
        <v>881</v>
      </c>
      <c r="X177" s="219">
        <v>52</v>
      </c>
      <c r="Y177" s="219" t="s">
        <v>874</v>
      </c>
      <c r="Z177" s="219" t="s">
        <v>873</v>
      </c>
      <c r="AA177" s="219" t="s">
        <v>867</v>
      </c>
      <c r="AB177" s="219">
        <v>1</v>
      </c>
      <c r="AC177" s="219">
        <v>98.8</v>
      </c>
    </row>
    <row r="178" spans="1:29" x14ac:dyDescent="0.3">
      <c r="A178">
        <v>49</v>
      </c>
      <c r="B178" t="s">
        <v>506</v>
      </c>
      <c r="C178">
        <v>397600</v>
      </c>
      <c r="D178" s="208" t="s">
        <v>101</v>
      </c>
      <c r="E178" t="s">
        <v>147</v>
      </c>
      <c r="F178">
        <v>78</v>
      </c>
      <c r="G178" t="s">
        <v>53</v>
      </c>
      <c r="H178" t="s">
        <v>42</v>
      </c>
      <c r="I178" t="s">
        <v>483</v>
      </c>
      <c r="J178" t="s">
        <v>484</v>
      </c>
      <c r="K178" s="89">
        <v>2018</v>
      </c>
      <c r="L178" s="210">
        <v>36.6</v>
      </c>
      <c r="M178" s="210">
        <v>36.6</v>
      </c>
      <c r="N178" s="143">
        <v>28.61</v>
      </c>
      <c r="O178" s="143">
        <v>1</v>
      </c>
      <c r="P178" s="143">
        <v>27.61</v>
      </c>
      <c r="Q178" t="s">
        <v>439</v>
      </c>
      <c r="R178">
        <v>2021</v>
      </c>
      <c r="S178" s="214">
        <v>400</v>
      </c>
      <c r="T178" s="215">
        <v>440866</v>
      </c>
      <c r="U178" s="215">
        <f t="shared" si="11"/>
        <v>440.86599999999999</v>
      </c>
      <c r="V178" s="224">
        <f t="shared" si="12"/>
        <v>781.69398907103823</v>
      </c>
      <c r="W178" s="219" t="s">
        <v>885</v>
      </c>
      <c r="X178" s="219">
        <v>163</v>
      </c>
      <c r="Y178" s="219" t="s">
        <v>865</v>
      </c>
      <c r="Z178" s="219" t="s">
        <v>873</v>
      </c>
      <c r="AA178" s="219" t="s">
        <v>867</v>
      </c>
      <c r="AB178" s="219">
        <v>1</v>
      </c>
      <c r="AC178" s="219">
        <v>261</v>
      </c>
    </row>
    <row r="179" spans="1:29" x14ac:dyDescent="0.3">
      <c r="A179">
        <v>66</v>
      </c>
      <c r="B179" t="s">
        <v>719</v>
      </c>
      <c r="C179">
        <v>584249</v>
      </c>
      <c r="D179" s="208" t="s">
        <v>67</v>
      </c>
      <c r="E179" t="s">
        <v>67</v>
      </c>
      <c r="F179">
        <v>81</v>
      </c>
      <c r="G179" t="s">
        <v>64</v>
      </c>
      <c r="H179" t="s">
        <v>42</v>
      </c>
      <c r="I179" t="s">
        <v>483</v>
      </c>
      <c r="J179" t="s">
        <v>484</v>
      </c>
      <c r="K179" s="89">
        <v>2020</v>
      </c>
      <c r="L179" s="210">
        <v>6.5</v>
      </c>
      <c r="M179" s="210">
        <v>6.5</v>
      </c>
      <c r="N179" s="143">
        <v>4.5999999999999996</v>
      </c>
      <c r="O179" s="143">
        <v>3.9</v>
      </c>
      <c r="P179" s="143">
        <v>0.69999999999999973</v>
      </c>
      <c r="Q179" t="s">
        <v>439</v>
      </c>
      <c r="R179">
        <v>2021</v>
      </c>
      <c r="S179" s="214">
        <v>160</v>
      </c>
      <c r="T179" s="215">
        <v>237583</v>
      </c>
      <c r="U179" s="215">
        <f t="shared" si="11"/>
        <v>237.583</v>
      </c>
      <c r="V179" s="224">
        <f t="shared" si="12"/>
        <v>707.69230769230774</v>
      </c>
      <c r="W179" s="219" t="s">
        <v>871</v>
      </c>
      <c r="X179" s="219">
        <v>27</v>
      </c>
      <c r="Y179" s="219" t="s">
        <v>874</v>
      </c>
      <c r="Z179" s="219" t="s">
        <v>890</v>
      </c>
      <c r="AA179" s="219" t="s">
        <v>867</v>
      </c>
      <c r="AB179" s="219">
        <v>1</v>
      </c>
      <c r="AC179" s="219">
        <v>43.2</v>
      </c>
    </row>
    <row r="180" spans="1:29" x14ac:dyDescent="0.3">
      <c r="A180">
        <v>74</v>
      </c>
      <c r="B180" t="s">
        <v>521</v>
      </c>
      <c r="C180">
        <v>537800</v>
      </c>
      <c r="D180" t="s">
        <v>518</v>
      </c>
      <c r="E180" t="s">
        <v>518</v>
      </c>
      <c r="G180" t="s">
        <v>64</v>
      </c>
      <c r="H180" t="s">
        <v>42</v>
      </c>
      <c r="I180" t="s">
        <v>483</v>
      </c>
      <c r="J180" t="s">
        <v>484</v>
      </c>
      <c r="K180" s="89">
        <v>2016</v>
      </c>
      <c r="L180" s="210">
        <v>21</v>
      </c>
      <c r="M180" s="210">
        <v>21</v>
      </c>
      <c r="N180" s="143">
        <v>14.5</v>
      </c>
      <c r="O180" s="143">
        <v>2.9</v>
      </c>
      <c r="P180" s="143">
        <v>11.6</v>
      </c>
      <c r="Q180" t="s">
        <v>439</v>
      </c>
      <c r="R180">
        <v>2021</v>
      </c>
      <c r="S180" s="214">
        <v>27</v>
      </c>
      <c r="T180" s="215">
        <v>25772</v>
      </c>
      <c r="U180" s="215">
        <f t="shared" si="11"/>
        <v>25.771999999999998</v>
      </c>
      <c r="V180" s="224">
        <f t="shared" si="12"/>
        <v>690.47619047619048</v>
      </c>
      <c r="W180" s="219" t="s">
        <v>881</v>
      </c>
      <c r="X180" s="219">
        <v>73</v>
      </c>
      <c r="Y180" s="219" t="s">
        <v>865</v>
      </c>
      <c r="Z180" s="219" t="s">
        <v>873</v>
      </c>
      <c r="AA180" s="219" t="s">
        <v>867</v>
      </c>
      <c r="AB180" s="219">
        <v>2</v>
      </c>
      <c r="AC180" s="219">
        <v>139</v>
      </c>
    </row>
    <row r="181" spans="1:29" x14ac:dyDescent="0.3">
      <c r="A181">
        <v>314</v>
      </c>
      <c r="B181" t="s">
        <v>665</v>
      </c>
      <c r="C181">
        <v>226530</v>
      </c>
      <c r="D181" s="207" t="s">
        <v>126</v>
      </c>
      <c r="E181" t="s">
        <v>846</v>
      </c>
      <c r="F181">
        <v>69</v>
      </c>
      <c r="G181" t="s">
        <v>40</v>
      </c>
      <c r="H181" t="s">
        <v>42</v>
      </c>
      <c r="I181" t="s">
        <v>483</v>
      </c>
      <c r="J181" t="s">
        <v>484</v>
      </c>
      <c r="K181" s="89">
        <v>2012</v>
      </c>
      <c r="L181" s="210">
        <v>11.13</v>
      </c>
      <c r="M181" s="210">
        <v>11.13</v>
      </c>
      <c r="N181" s="143">
        <v>7.6</v>
      </c>
      <c r="O181" s="143">
        <v>5.7</v>
      </c>
      <c r="P181" s="143">
        <v>2</v>
      </c>
      <c r="Q181" t="s">
        <v>439</v>
      </c>
      <c r="R181">
        <v>2021</v>
      </c>
      <c r="S181" s="214">
        <v>200</v>
      </c>
      <c r="T181" s="215">
        <v>328684</v>
      </c>
      <c r="U181" s="215">
        <f t="shared" si="11"/>
        <v>328.68400000000003</v>
      </c>
      <c r="V181" s="224">
        <f t="shared" si="12"/>
        <v>682.83917340521111</v>
      </c>
      <c r="W181" s="219" t="s">
        <v>924</v>
      </c>
      <c r="X181" s="219">
        <v>53</v>
      </c>
      <c r="Y181" s="219" t="s">
        <v>865</v>
      </c>
      <c r="Z181" s="219" t="s">
        <v>873</v>
      </c>
      <c r="AA181" s="219" t="s">
        <v>867</v>
      </c>
      <c r="AB181" s="219">
        <v>3</v>
      </c>
      <c r="AC181" s="219">
        <v>84.7</v>
      </c>
    </row>
    <row r="182" spans="1:29" x14ac:dyDescent="0.3">
      <c r="A182">
        <v>14</v>
      </c>
      <c r="B182" t="s">
        <v>488</v>
      </c>
      <c r="C182">
        <v>390110</v>
      </c>
      <c r="D182" s="208" t="s">
        <v>101</v>
      </c>
      <c r="E182" t="s">
        <v>147</v>
      </c>
      <c r="F182">
        <v>78</v>
      </c>
      <c r="G182" t="s">
        <v>53</v>
      </c>
      <c r="H182" t="s">
        <v>730</v>
      </c>
      <c r="I182" t="s">
        <v>483</v>
      </c>
      <c r="J182" t="s">
        <v>484</v>
      </c>
      <c r="K182" s="89">
        <v>2019</v>
      </c>
      <c r="L182" s="210">
        <v>235</v>
      </c>
      <c r="M182" s="210">
        <v>235</v>
      </c>
      <c r="N182" s="143">
        <v>160</v>
      </c>
      <c r="O182" s="143">
        <v>160</v>
      </c>
      <c r="P182" s="143">
        <v>0</v>
      </c>
      <c r="Q182" t="s">
        <v>439</v>
      </c>
      <c r="R182">
        <v>2021</v>
      </c>
      <c r="S182" s="214">
        <v>800</v>
      </c>
      <c r="T182" s="215">
        <v>2227366</v>
      </c>
      <c r="U182" s="215">
        <f t="shared" si="11"/>
        <v>2227.366</v>
      </c>
      <c r="V182" s="224">
        <f t="shared" si="12"/>
        <v>680.85106382978722</v>
      </c>
      <c r="W182" s="219" t="s">
        <v>870</v>
      </c>
      <c r="X182" s="219">
        <v>864</v>
      </c>
      <c r="Y182" s="219" t="s">
        <v>865</v>
      </c>
      <c r="Z182" s="219" t="s">
        <v>869</v>
      </c>
      <c r="AA182" s="219" t="s">
        <v>867</v>
      </c>
      <c r="AB182" s="219">
        <v>8</v>
      </c>
      <c r="AC182" s="219">
        <v>1641.6</v>
      </c>
    </row>
    <row r="183" spans="1:29" x14ac:dyDescent="0.3">
      <c r="A183">
        <v>157</v>
      </c>
      <c r="B183" t="s">
        <v>571</v>
      </c>
      <c r="C183">
        <v>864560</v>
      </c>
      <c r="D183" s="208" t="s">
        <v>33</v>
      </c>
      <c r="E183" t="s">
        <v>562</v>
      </c>
      <c r="F183">
        <v>91</v>
      </c>
      <c r="G183" t="s">
        <v>33</v>
      </c>
      <c r="H183" t="s">
        <v>35</v>
      </c>
      <c r="I183" t="s">
        <v>483</v>
      </c>
      <c r="J183" t="s">
        <v>484</v>
      </c>
      <c r="K183" s="89">
        <v>2009</v>
      </c>
      <c r="L183" s="211">
        <v>150</v>
      </c>
      <c r="M183" s="211">
        <v>150</v>
      </c>
      <c r="N183" s="143">
        <v>100.45</v>
      </c>
      <c r="O183" s="143">
        <v>66.16</v>
      </c>
      <c r="P183" s="143">
        <v>34.290000000000006</v>
      </c>
      <c r="Q183" t="s">
        <v>439</v>
      </c>
      <c r="R183">
        <v>2021</v>
      </c>
      <c r="S183" s="214">
        <v>100</v>
      </c>
      <c r="T183" s="215">
        <v>372112</v>
      </c>
      <c r="U183" s="215">
        <f t="shared" si="11"/>
        <v>372.11200000000002</v>
      </c>
      <c r="V183" s="224">
        <f t="shared" si="12"/>
        <v>669.66666666666663</v>
      </c>
      <c r="W183" s="219" t="s">
        <v>871</v>
      </c>
      <c r="X183" s="219">
        <v>621</v>
      </c>
      <c r="Y183" s="219" t="s">
        <v>865</v>
      </c>
      <c r="Z183" s="219" t="s">
        <v>876</v>
      </c>
      <c r="AA183" s="219" t="s">
        <v>867</v>
      </c>
      <c r="AB183" s="219">
        <v>3</v>
      </c>
      <c r="AC183" s="219">
        <v>993.6</v>
      </c>
    </row>
    <row r="184" spans="1:29" x14ac:dyDescent="0.3">
      <c r="A184">
        <v>7</v>
      </c>
      <c r="B184" t="s">
        <v>482</v>
      </c>
      <c r="C184">
        <v>298672</v>
      </c>
      <c r="D184" s="208" t="s">
        <v>52</v>
      </c>
      <c r="E184" t="s">
        <v>52</v>
      </c>
      <c r="F184">
        <v>71</v>
      </c>
      <c r="G184" t="s">
        <v>53</v>
      </c>
      <c r="H184" t="s">
        <v>73</v>
      </c>
      <c r="I184" t="s">
        <v>483</v>
      </c>
      <c r="J184" t="s">
        <v>484</v>
      </c>
      <c r="K184" s="89">
        <v>2018</v>
      </c>
      <c r="L184" s="210">
        <v>120</v>
      </c>
      <c r="M184" s="210">
        <v>120</v>
      </c>
      <c r="N184" s="143">
        <v>30.439</v>
      </c>
      <c r="O184" s="143">
        <v>12.96</v>
      </c>
      <c r="P184" s="143">
        <v>17.478999999999999</v>
      </c>
      <c r="Q184" t="s">
        <v>439</v>
      </c>
      <c r="R184">
        <v>2021</v>
      </c>
      <c r="S184" s="214">
        <v>0</v>
      </c>
      <c r="T184" s="215">
        <v>0</v>
      </c>
      <c r="U184" s="215">
        <f t="shared" si="11"/>
        <v>0</v>
      </c>
      <c r="V184" s="224">
        <f t="shared" si="12"/>
        <v>253.65833333333333</v>
      </c>
      <c r="W184" s="219" t="s">
        <v>864</v>
      </c>
      <c r="X184" s="219">
        <v>528</v>
      </c>
      <c r="Y184" s="219" t="s">
        <v>865</v>
      </c>
      <c r="Z184" s="219" t="s">
        <v>866</v>
      </c>
      <c r="AA184" s="220" t="s">
        <v>867</v>
      </c>
      <c r="AB184" s="219">
        <v>3</v>
      </c>
      <c r="AC184" s="219">
        <v>844.80000000000007</v>
      </c>
    </row>
    <row r="185" spans="1:29" x14ac:dyDescent="0.3">
      <c r="A185">
        <v>59</v>
      </c>
      <c r="B185" t="s">
        <v>509</v>
      </c>
      <c r="C185">
        <v>36830</v>
      </c>
      <c r="D185" s="208" t="s">
        <v>40</v>
      </c>
      <c r="E185" t="s">
        <v>39</v>
      </c>
      <c r="F185">
        <v>60</v>
      </c>
      <c r="G185" t="s">
        <v>40</v>
      </c>
      <c r="H185" t="s">
        <v>42</v>
      </c>
      <c r="I185" t="s">
        <v>483</v>
      </c>
      <c r="J185" t="s">
        <v>484</v>
      </c>
      <c r="K185" s="89">
        <v>2019</v>
      </c>
      <c r="L185" s="210">
        <v>6</v>
      </c>
      <c r="M185" s="210">
        <v>6</v>
      </c>
      <c r="N185" s="143">
        <v>1.5</v>
      </c>
      <c r="O185" s="143">
        <v>1</v>
      </c>
      <c r="P185" s="143">
        <v>0.5</v>
      </c>
      <c r="Q185" t="s">
        <v>439</v>
      </c>
      <c r="R185">
        <v>2021</v>
      </c>
      <c r="S185" s="214">
        <v>40</v>
      </c>
      <c r="T185" s="215">
        <v>24959</v>
      </c>
      <c r="U185" s="215">
        <f t="shared" si="11"/>
        <v>24.959</v>
      </c>
      <c r="V185" s="224">
        <f t="shared" si="12"/>
        <v>250</v>
      </c>
      <c r="W185" s="219" t="s">
        <v>871</v>
      </c>
      <c r="X185" s="219">
        <v>28</v>
      </c>
      <c r="Y185" s="219" t="s">
        <v>874</v>
      </c>
      <c r="Z185" s="219" t="s">
        <v>873</v>
      </c>
      <c r="AA185" s="219" t="s">
        <v>867</v>
      </c>
      <c r="AB185" s="219">
        <v>1</v>
      </c>
      <c r="AC185" s="219">
        <v>33.32</v>
      </c>
    </row>
    <row r="186" spans="1:29" x14ac:dyDescent="0.3">
      <c r="A186">
        <v>329</v>
      </c>
      <c r="B186" t="s">
        <v>681</v>
      </c>
      <c r="C186">
        <v>137530</v>
      </c>
      <c r="D186" t="s">
        <v>850</v>
      </c>
      <c r="E186" t="s">
        <v>106</v>
      </c>
      <c r="F186">
        <v>62</v>
      </c>
      <c r="G186" t="s">
        <v>40</v>
      </c>
      <c r="H186" t="s">
        <v>42</v>
      </c>
      <c r="I186" t="s">
        <v>483</v>
      </c>
      <c r="J186" t="s">
        <v>484</v>
      </c>
      <c r="K186" s="89">
        <v>2019</v>
      </c>
      <c r="L186" s="210">
        <v>55.9</v>
      </c>
      <c r="M186" s="210">
        <v>55.9</v>
      </c>
      <c r="N186" s="143">
        <v>12.829000000000001</v>
      </c>
      <c r="O186" s="143">
        <v>10.17</v>
      </c>
      <c r="P186" s="143">
        <v>2.657</v>
      </c>
      <c r="Q186" t="s">
        <v>439</v>
      </c>
      <c r="R186">
        <v>2021</v>
      </c>
      <c r="S186" s="214">
        <v>80</v>
      </c>
      <c r="T186" s="215">
        <v>75951</v>
      </c>
      <c r="U186" s="215">
        <f t="shared" si="11"/>
        <v>75.950999999999993</v>
      </c>
      <c r="V186" s="224">
        <f t="shared" si="12"/>
        <v>229.49910554561717</v>
      </c>
      <c r="W186" s="219" t="s">
        <v>924</v>
      </c>
      <c r="X186" s="219">
        <v>170</v>
      </c>
      <c r="Y186" s="219" t="s">
        <v>865</v>
      </c>
      <c r="Z186" s="219" t="s">
        <v>898</v>
      </c>
      <c r="AA186" s="219" t="s">
        <v>867</v>
      </c>
      <c r="AB186" s="219">
        <v>4</v>
      </c>
      <c r="AC186" s="219">
        <v>372.66</v>
      </c>
    </row>
    <row r="187" spans="1:29" x14ac:dyDescent="0.3">
      <c r="A187">
        <v>224</v>
      </c>
      <c r="B187" t="s">
        <v>617</v>
      </c>
      <c r="C187">
        <v>907010</v>
      </c>
      <c r="D187" s="208" t="s">
        <v>605</v>
      </c>
      <c r="E187" t="s">
        <v>605</v>
      </c>
      <c r="F187">
        <v>94</v>
      </c>
      <c r="G187" t="s">
        <v>92</v>
      </c>
      <c r="H187" t="s">
        <v>35</v>
      </c>
      <c r="I187" t="s">
        <v>483</v>
      </c>
      <c r="J187" t="s">
        <v>484</v>
      </c>
      <c r="K187" s="89">
        <v>2014</v>
      </c>
      <c r="L187" s="210">
        <v>20.8</v>
      </c>
      <c r="M187" s="210">
        <v>20.8</v>
      </c>
      <c r="N187" s="143">
        <v>4.21</v>
      </c>
      <c r="O187" s="143">
        <v>3</v>
      </c>
      <c r="P187" s="143">
        <v>1.21</v>
      </c>
      <c r="Q187" t="s">
        <v>439</v>
      </c>
      <c r="R187">
        <v>2021</v>
      </c>
      <c r="S187" s="214">
        <v>27</v>
      </c>
      <c r="T187" s="215">
        <v>175305</v>
      </c>
      <c r="U187" s="215">
        <f t="shared" si="11"/>
        <v>175.30500000000001</v>
      </c>
      <c r="V187" s="224">
        <f t="shared" si="12"/>
        <v>202.40384615384616</v>
      </c>
      <c r="W187" s="219" t="s">
        <v>900</v>
      </c>
      <c r="X187" s="219">
        <v>76</v>
      </c>
      <c r="Y187" s="219" t="s">
        <v>865</v>
      </c>
      <c r="Z187" s="219" t="s">
        <v>898</v>
      </c>
      <c r="AA187" s="219" t="s">
        <v>867</v>
      </c>
      <c r="AB187" s="219">
        <v>1</v>
      </c>
      <c r="AC187" s="219">
        <v>121.6</v>
      </c>
    </row>
    <row r="188" spans="1:29" x14ac:dyDescent="0.3">
      <c r="A188">
        <v>328</v>
      </c>
      <c r="B188" t="s">
        <v>680</v>
      </c>
      <c r="C188">
        <v>285065</v>
      </c>
      <c r="D188" s="208" t="s">
        <v>138</v>
      </c>
      <c r="E188" t="s">
        <v>138</v>
      </c>
      <c r="F188">
        <v>66</v>
      </c>
      <c r="G188" t="s">
        <v>40</v>
      </c>
      <c r="H188" t="s">
        <v>55</v>
      </c>
      <c r="I188" t="s">
        <v>483</v>
      </c>
      <c r="J188" t="s">
        <v>484</v>
      </c>
      <c r="K188" s="89">
        <v>2017</v>
      </c>
      <c r="L188" s="210">
        <v>63</v>
      </c>
      <c r="M188" s="210">
        <v>63</v>
      </c>
      <c r="N188" s="143">
        <v>12.4</v>
      </c>
      <c r="O188" s="143">
        <v>12.4</v>
      </c>
      <c r="P188" s="143">
        <v>1</v>
      </c>
      <c r="Q188" t="s">
        <v>439</v>
      </c>
      <c r="R188">
        <v>2021</v>
      </c>
      <c r="S188" s="214">
        <v>200</v>
      </c>
      <c r="T188" s="215">
        <v>80257</v>
      </c>
      <c r="U188" s="215">
        <f t="shared" si="11"/>
        <v>80.257000000000005</v>
      </c>
      <c r="V188" s="224">
        <f t="shared" si="12"/>
        <v>196.82539682539684</v>
      </c>
      <c r="W188" s="219" t="s">
        <v>885</v>
      </c>
      <c r="X188" s="219">
        <v>84</v>
      </c>
      <c r="Y188" s="219" t="s">
        <v>865</v>
      </c>
      <c r="Z188" s="219" t="s">
        <v>881</v>
      </c>
      <c r="AA188" s="219" t="s">
        <v>867</v>
      </c>
      <c r="AB188" s="219">
        <v>3</v>
      </c>
      <c r="AC188" s="219">
        <v>134.4</v>
      </c>
    </row>
    <row r="189" spans="1:29" x14ac:dyDescent="0.3">
      <c r="A189">
        <v>200</v>
      </c>
      <c r="B189" t="s">
        <v>764</v>
      </c>
      <c r="C189">
        <v>949300</v>
      </c>
      <c r="D189" s="90" t="s">
        <v>851</v>
      </c>
      <c r="E189" t="s">
        <v>331</v>
      </c>
      <c r="F189">
        <v>98</v>
      </c>
      <c r="G189" t="s">
        <v>92</v>
      </c>
      <c r="H189" t="s">
        <v>42</v>
      </c>
      <c r="I189" t="s">
        <v>483</v>
      </c>
      <c r="J189" t="s">
        <v>484</v>
      </c>
      <c r="K189" s="89">
        <v>2021</v>
      </c>
      <c r="L189" s="210">
        <v>254</v>
      </c>
      <c r="M189" s="210">
        <v>254</v>
      </c>
      <c r="N189" s="143">
        <v>47.523000000000003</v>
      </c>
      <c r="O189" s="143">
        <v>19.52</v>
      </c>
      <c r="P189" s="143">
        <v>28.003000000000004</v>
      </c>
      <c r="Q189" t="s">
        <v>439</v>
      </c>
      <c r="R189">
        <v>2021</v>
      </c>
      <c r="S189" s="214">
        <v>0</v>
      </c>
      <c r="T189" s="215">
        <v>0</v>
      </c>
      <c r="U189" s="215">
        <f t="shared" si="11"/>
        <v>0</v>
      </c>
      <c r="V189" s="224">
        <f t="shared" si="12"/>
        <v>187.0984251968504</v>
      </c>
      <c r="W189" s="219" t="s">
        <v>871</v>
      </c>
      <c r="X189" s="219">
        <v>752</v>
      </c>
      <c r="Y189" s="219" t="s">
        <v>865</v>
      </c>
      <c r="Z189" s="219" t="s">
        <v>905</v>
      </c>
      <c r="AA189" s="219" t="s">
        <v>867</v>
      </c>
      <c r="AB189" s="219">
        <v>6</v>
      </c>
      <c r="AC189" s="219">
        <v>1203</v>
      </c>
    </row>
    <row r="190" spans="1:29" x14ac:dyDescent="0.3">
      <c r="A190">
        <v>359</v>
      </c>
      <c r="B190" t="s">
        <v>764</v>
      </c>
      <c r="C190">
        <v>949300</v>
      </c>
      <c r="D190" s="90" t="s">
        <v>851</v>
      </c>
      <c r="E190" t="s">
        <v>331</v>
      </c>
      <c r="F190">
        <v>98</v>
      </c>
      <c r="G190" t="s">
        <v>92</v>
      </c>
      <c r="H190" t="s">
        <v>42</v>
      </c>
      <c r="I190" t="s">
        <v>483</v>
      </c>
      <c r="J190" t="s">
        <v>484</v>
      </c>
      <c r="K190">
        <v>2021</v>
      </c>
      <c r="L190" s="143">
        <v>254</v>
      </c>
      <c r="M190" s="143">
        <v>254</v>
      </c>
      <c r="N190" s="143">
        <v>47.523000000000003</v>
      </c>
      <c r="O190" s="143">
        <v>19.52</v>
      </c>
      <c r="P190" s="143">
        <v>28.003000000000004</v>
      </c>
      <c r="Q190" t="s">
        <v>439</v>
      </c>
      <c r="R190">
        <v>2021</v>
      </c>
      <c r="S190" s="221">
        <v>0</v>
      </c>
      <c r="T190" s="223">
        <v>0</v>
      </c>
      <c r="U190" s="223">
        <v>0</v>
      </c>
      <c r="V190" s="224">
        <f t="shared" si="12"/>
        <v>187.0984251968504</v>
      </c>
      <c r="W190" s="219" t="s">
        <v>871</v>
      </c>
      <c r="X190" s="219">
        <v>752</v>
      </c>
      <c r="Y190" s="219" t="s">
        <v>865</v>
      </c>
      <c r="Z190" s="219" t="s">
        <v>905</v>
      </c>
      <c r="AA190" s="219" t="s">
        <v>867</v>
      </c>
      <c r="AB190" s="219">
        <v>6</v>
      </c>
      <c r="AC190" s="219">
        <v>1203</v>
      </c>
    </row>
    <row r="191" spans="1:29" x14ac:dyDescent="0.3">
      <c r="A191">
        <v>107</v>
      </c>
      <c r="B191" t="s">
        <v>542</v>
      </c>
      <c r="C191">
        <v>620345</v>
      </c>
      <c r="D191" s="208" t="s">
        <v>67</v>
      </c>
      <c r="E191" t="s">
        <v>221</v>
      </c>
      <c r="F191">
        <v>84</v>
      </c>
      <c r="G191" t="s">
        <v>64</v>
      </c>
      <c r="H191" t="s">
        <v>730</v>
      </c>
      <c r="I191" t="s">
        <v>483</v>
      </c>
      <c r="J191" t="s">
        <v>484</v>
      </c>
      <c r="K191" s="89">
        <v>2017</v>
      </c>
      <c r="L191" s="210">
        <v>445</v>
      </c>
      <c r="M191" s="210">
        <v>445</v>
      </c>
      <c r="N191" s="143">
        <v>79.52</v>
      </c>
      <c r="O191" s="143">
        <v>71.62</v>
      </c>
      <c r="P191" s="143">
        <v>7.8999999999999915</v>
      </c>
      <c r="Q191" t="s">
        <v>439</v>
      </c>
      <c r="R191">
        <v>2021</v>
      </c>
      <c r="S191" s="214">
        <v>0</v>
      </c>
      <c r="T191" s="215">
        <v>0</v>
      </c>
      <c r="U191" s="215">
        <f t="shared" ref="U191:U203" si="13">+T191/1000</f>
        <v>0</v>
      </c>
      <c r="V191" s="224">
        <f t="shared" si="12"/>
        <v>178.69662921348313</v>
      </c>
      <c r="W191" s="219" t="s">
        <v>887</v>
      </c>
      <c r="X191" s="219">
        <v>1188</v>
      </c>
      <c r="Y191" s="219" t="s">
        <v>874</v>
      </c>
      <c r="Z191" s="219" t="s">
        <v>881</v>
      </c>
      <c r="AA191" s="219" t="s">
        <v>867</v>
      </c>
      <c r="AB191" s="219">
        <v>7</v>
      </c>
      <c r="AC191" s="219">
        <v>2257.1999999999998</v>
      </c>
    </row>
    <row r="192" spans="1:29" x14ac:dyDescent="0.3">
      <c r="A192">
        <v>170</v>
      </c>
      <c r="B192" t="s">
        <v>752</v>
      </c>
      <c r="C192">
        <v>874380</v>
      </c>
      <c r="D192" s="208" t="s">
        <v>33</v>
      </c>
      <c r="E192" t="s">
        <v>574</v>
      </c>
      <c r="F192">
        <v>65</v>
      </c>
      <c r="G192" t="s">
        <v>33</v>
      </c>
      <c r="H192" t="s">
        <v>35</v>
      </c>
      <c r="I192" t="s">
        <v>483</v>
      </c>
      <c r="J192" t="s">
        <v>484</v>
      </c>
      <c r="K192" s="89">
        <v>2020</v>
      </c>
      <c r="L192" s="211">
        <v>25</v>
      </c>
      <c r="M192" s="211">
        <v>25</v>
      </c>
      <c r="N192" s="143">
        <v>3.15</v>
      </c>
      <c r="O192" s="143">
        <v>3.15</v>
      </c>
      <c r="P192" s="143">
        <v>0</v>
      </c>
      <c r="Q192" t="s">
        <v>439</v>
      </c>
      <c r="R192">
        <v>2021</v>
      </c>
      <c r="S192" s="214">
        <v>225</v>
      </c>
      <c r="T192" s="215">
        <v>219696</v>
      </c>
      <c r="U192" s="215">
        <f t="shared" si="13"/>
        <v>219.696</v>
      </c>
      <c r="V192" s="224">
        <f t="shared" ref="V192:V223" si="14">+N192*1000/L192</f>
        <v>126</v>
      </c>
      <c r="W192" s="219" t="s">
        <v>881</v>
      </c>
      <c r="X192" s="219">
        <v>100</v>
      </c>
      <c r="Y192" s="219" t="s">
        <v>865</v>
      </c>
      <c r="Z192" s="219" t="s">
        <v>873</v>
      </c>
      <c r="AA192" s="219" t="s">
        <v>867</v>
      </c>
      <c r="AB192" s="219">
        <v>1</v>
      </c>
      <c r="AC192" s="219">
        <v>160</v>
      </c>
    </row>
    <row r="193" spans="1:29" x14ac:dyDescent="0.3">
      <c r="A193">
        <v>189</v>
      </c>
      <c r="B193" t="s">
        <v>761</v>
      </c>
      <c r="C193">
        <v>838190</v>
      </c>
      <c r="D193" s="208" t="s">
        <v>33</v>
      </c>
      <c r="E193" t="s">
        <v>581</v>
      </c>
      <c r="F193">
        <v>93</v>
      </c>
      <c r="G193" t="s">
        <v>33</v>
      </c>
      <c r="H193" t="s">
        <v>42</v>
      </c>
      <c r="I193" t="s">
        <v>483</v>
      </c>
      <c r="J193" t="s">
        <v>484</v>
      </c>
      <c r="K193" s="89">
        <v>2020</v>
      </c>
      <c r="L193" s="211">
        <v>60.68</v>
      </c>
      <c r="M193" s="211">
        <v>60.68</v>
      </c>
      <c r="N193" s="143">
        <v>2</v>
      </c>
      <c r="O193" s="143">
        <v>1</v>
      </c>
      <c r="P193" s="143">
        <v>1</v>
      </c>
      <c r="Q193" t="s">
        <v>439</v>
      </c>
      <c r="R193">
        <v>2021</v>
      </c>
      <c r="S193" s="214">
        <v>225</v>
      </c>
      <c r="T193" s="215">
        <v>388355</v>
      </c>
      <c r="U193" s="215">
        <f t="shared" si="13"/>
        <v>388.35500000000002</v>
      </c>
      <c r="V193" s="224">
        <f t="shared" si="14"/>
        <v>32.959789057350037</v>
      </c>
      <c r="W193" s="219" t="s">
        <v>871</v>
      </c>
      <c r="X193" s="219">
        <v>184</v>
      </c>
      <c r="Y193" s="219" t="s">
        <v>874</v>
      </c>
      <c r="Z193" s="219" t="s">
        <v>903</v>
      </c>
      <c r="AA193" s="219" t="s">
        <v>867</v>
      </c>
      <c r="AB193" s="219">
        <v>2</v>
      </c>
      <c r="AC193" s="219">
        <v>368</v>
      </c>
    </row>
    <row r="194" spans="1:29" x14ac:dyDescent="0.3">
      <c r="A194">
        <v>108</v>
      </c>
      <c r="B194" t="s">
        <v>543</v>
      </c>
      <c r="C194">
        <v>620202</v>
      </c>
      <c r="D194" s="208" t="s">
        <v>67</v>
      </c>
      <c r="E194" t="s">
        <v>221</v>
      </c>
      <c r="F194">
        <v>84</v>
      </c>
      <c r="G194" t="s">
        <v>64</v>
      </c>
      <c r="H194" t="s">
        <v>730</v>
      </c>
      <c r="I194" t="s">
        <v>483</v>
      </c>
      <c r="J194" t="s">
        <v>484</v>
      </c>
      <c r="K194" s="89">
        <v>2019</v>
      </c>
      <c r="L194" s="210">
        <v>351</v>
      </c>
      <c r="M194" s="210">
        <v>351</v>
      </c>
      <c r="N194" s="143">
        <v>2</v>
      </c>
      <c r="O194" s="143">
        <v>1</v>
      </c>
      <c r="P194" s="143">
        <v>1</v>
      </c>
      <c r="Q194" t="s">
        <v>439</v>
      </c>
      <c r="R194">
        <v>2021</v>
      </c>
      <c r="S194" s="214">
        <v>1000</v>
      </c>
      <c r="T194" s="215">
        <v>3582401</v>
      </c>
      <c r="U194" s="215">
        <f t="shared" si="13"/>
        <v>3582.4009999999998</v>
      </c>
      <c r="V194" s="224">
        <f t="shared" si="14"/>
        <v>5.6980056980056979</v>
      </c>
      <c r="W194" s="219" t="s">
        <v>896</v>
      </c>
      <c r="X194" s="219">
        <v>937</v>
      </c>
      <c r="Y194" s="219" t="s">
        <v>874</v>
      </c>
      <c r="Z194" s="219" t="s">
        <v>877</v>
      </c>
      <c r="AA194" s="219" t="s">
        <v>867</v>
      </c>
      <c r="AB194" s="219">
        <v>7</v>
      </c>
      <c r="AC194" s="219">
        <v>1874</v>
      </c>
    </row>
    <row r="195" spans="1:29" x14ac:dyDescent="0.3">
      <c r="A195">
        <v>244</v>
      </c>
      <c r="B195" t="s">
        <v>628</v>
      </c>
      <c r="C195">
        <v>920350</v>
      </c>
      <c r="D195" t="s">
        <v>627</v>
      </c>
      <c r="E195" t="s">
        <v>627</v>
      </c>
      <c r="G195" t="s">
        <v>92</v>
      </c>
      <c r="H195" t="s">
        <v>35</v>
      </c>
      <c r="I195" t="s">
        <v>483</v>
      </c>
      <c r="J195" t="s">
        <v>484</v>
      </c>
      <c r="K195" s="89">
        <v>2019</v>
      </c>
      <c r="L195" s="210">
        <v>16.8</v>
      </c>
      <c r="M195" s="210">
        <v>16.8</v>
      </c>
      <c r="N195" s="143">
        <v>0</v>
      </c>
      <c r="O195" s="143">
        <v>0</v>
      </c>
      <c r="P195" s="143">
        <v>0</v>
      </c>
      <c r="Q195" t="s">
        <v>439</v>
      </c>
      <c r="R195">
        <v>2021</v>
      </c>
      <c r="S195" s="214">
        <v>62</v>
      </c>
      <c r="T195" s="215">
        <v>296811</v>
      </c>
      <c r="U195" s="215">
        <f t="shared" si="13"/>
        <v>296.81099999999998</v>
      </c>
      <c r="V195" s="224">
        <f t="shared" si="14"/>
        <v>0</v>
      </c>
      <c r="W195" s="219" t="s">
        <v>881</v>
      </c>
      <c r="X195" s="219">
        <v>168</v>
      </c>
      <c r="Y195" s="219" t="s">
        <v>902</v>
      </c>
      <c r="Z195" s="219" t="s">
        <v>873</v>
      </c>
      <c r="AA195" s="219" t="s">
        <v>867</v>
      </c>
      <c r="AB195" s="219">
        <v>168</v>
      </c>
      <c r="AC195" s="219">
        <v>184.8</v>
      </c>
    </row>
    <row r="196" spans="1:29" x14ac:dyDescent="0.3">
      <c r="A196">
        <v>177</v>
      </c>
      <c r="B196" t="s">
        <v>754</v>
      </c>
      <c r="C196">
        <v>814310</v>
      </c>
      <c r="D196" s="208" t="s">
        <v>33</v>
      </c>
      <c r="E196" t="s">
        <v>581</v>
      </c>
      <c r="F196">
        <v>93</v>
      </c>
      <c r="G196" t="s">
        <v>33</v>
      </c>
      <c r="H196" t="s">
        <v>79</v>
      </c>
      <c r="I196" t="s">
        <v>483</v>
      </c>
      <c r="J196" t="s">
        <v>484</v>
      </c>
      <c r="K196" s="89">
        <v>2020</v>
      </c>
      <c r="L196" s="211">
        <v>127.075</v>
      </c>
      <c r="M196" s="211">
        <v>127.075</v>
      </c>
      <c r="N196" s="143">
        <v>0</v>
      </c>
      <c r="O196" s="143">
        <v>0</v>
      </c>
      <c r="P196" s="143">
        <v>0</v>
      </c>
      <c r="Q196" t="s">
        <v>439</v>
      </c>
      <c r="R196">
        <v>2021</v>
      </c>
      <c r="S196" s="214">
        <v>145</v>
      </c>
      <c r="T196" s="215">
        <v>758496</v>
      </c>
      <c r="U196" s="215">
        <f t="shared" si="13"/>
        <v>758.49599999999998</v>
      </c>
      <c r="V196" s="224">
        <f t="shared" si="14"/>
        <v>0</v>
      </c>
      <c r="W196" s="219" t="s">
        <v>899</v>
      </c>
      <c r="X196" s="219">
        <v>391</v>
      </c>
      <c r="Y196" s="219" t="s">
        <v>874</v>
      </c>
      <c r="Z196" s="219" t="s">
        <v>873</v>
      </c>
      <c r="AA196" s="219" t="s">
        <v>867</v>
      </c>
      <c r="AB196" s="219">
        <v>5</v>
      </c>
      <c r="AC196" s="219">
        <v>625.6</v>
      </c>
    </row>
    <row r="197" spans="1:29" x14ac:dyDescent="0.3">
      <c r="A197">
        <v>316</v>
      </c>
      <c r="B197" t="s">
        <v>667</v>
      </c>
      <c r="C197">
        <v>199800</v>
      </c>
      <c r="D197" t="s">
        <v>850</v>
      </c>
      <c r="E197" t="s">
        <v>514</v>
      </c>
      <c r="G197" t="s">
        <v>40</v>
      </c>
      <c r="H197" t="s">
        <v>35</v>
      </c>
      <c r="I197" t="s">
        <v>483</v>
      </c>
      <c r="J197" t="s">
        <v>484</v>
      </c>
      <c r="K197" s="89">
        <v>2015</v>
      </c>
      <c r="L197" s="210">
        <v>20.100000000000001</v>
      </c>
      <c r="M197" s="210">
        <v>20.100000000000001</v>
      </c>
      <c r="N197" s="143">
        <v>0</v>
      </c>
      <c r="O197" s="143">
        <v>0</v>
      </c>
      <c r="P197" s="143">
        <v>0</v>
      </c>
      <c r="Q197" t="s">
        <v>439</v>
      </c>
      <c r="R197">
        <v>2021</v>
      </c>
      <c r="S197" s="214">
        <v>40</v>
      </c>
      <c r="T197" s="215">
        <v>46899</v>
      </c>
      <c r="U197" s="215">
        <f t="shared" si="13"/>
        <v>46.899000000000001</v>
      </c>
      <c r="V197" s="224">
        <f t="shared" si="14"/>
        <v>0</v>
      </c>
      <c r="W197" s="219" t="s">
        <v>899</v>
      </c>
      <c r="X197" s="219">
        <v>60</v>
      </c>
      <c r="Y197" s="219" t="s">
        <v>874</v>
      </c>
      <c r="Z197" s="219" t="s">
        <v>898</v>
      </c>
      <c r="AA197" s="219" t="s">
        <v>867</v>
      </c>
      <c r="AB197" s="219">
        <v>1</v>
      </c>
      <c r="AC197" s="219">
        <v>96</v>
      </c>
    </row>
    <row r="198" spans="1:29" x14ac:dyDescent="0.3">
      <c r="A198">
        <v>106</v>
      </c>
      <c r="B198" t="s">
        <v>731</v>
      </c>
      <c r="C198">
        <v>620570</v>
      </c>
      <c r="D198" s="208" t="s">
        <v>67</v>
      </c>
      <c r="E198" t="s">
        <v>221</v>
      </c>
      <c r="F198">
        <v>84</v>
      </c>
      <c r="G198" t="s">
        <v>64</v>
      </c>
      <c r="H198" t="s">
        <v>73</v>
      </c>
      <c r="I198" t="s">
        <v>483</v>
      </c>
      <c r="J198" t="s">
        <v>484</v>
      </c>
      <c r="K198" s="89">
        <v>2020</v>
      </c>
      <c r="L198" s="210">
        <v>198.1</v>
      </c>
      <c r="M198" s="210">
        <v>198.1</v>
      </c>
      <c r="N198" s="143">
        <v>0</v>
      </c>
      <c r="O198" s="143">
        <v>0</v>
      </c>
      <c r="P198" s="143">
        <v>0</v>
      </c>
      <c r="Q198" t="s">
        <v>439</v>
      </c>
      <c r="R198">
        <v>2021</v>
      </c>
      <c r="S198" s="214">
        <v>500</v>
      </c>
      <c r="T198" s="215">
        <v>542670</v>
      </c>
      <c r="U198" s="215">
        <f t="shared" si="13"/>
        <v>542.66999999999996</v>
      </c>
      <c r="V198" s="53">
        <f t="shared" si="14"/>
        <v>0</v>
      </c>
      <c r="W198" s="219" t="s">
        <v>881</v>
      </c>
      <c r="X198" s="219">
        <v>576</v>
      </c>
      <c r="Y198" s="219" t="s">
        <v>874</v>
      </c>
      <c r="Z198" s="219" t="s">
        <v>877</v>
      </c>
      <c r="AA198" s="219" t="s">
        <v>867</v>
      </c>
      <c r="AB198" s="219">
        <v>9</v>
      </c>
      <c r="AC198" s="219">
        <v>1152</v>
      </c>
    </row>
    <row r="199" spans="1:29" x14ac:dyDescent="0.3">
      <c r="A199">
        <v>256</v>
      </c>
      <c r="B199" t="s">
        <v>637</v>
      </c>
      <c r="C199">
        <v>791495</v>
      </c>
      <c r="D199" s="208" t="s">
        <v>88</v>
      </c>
      <c r="E199" t="s">
        <v>88</v>
      </c>
      <c r="F199">
        <v>97</v>
      </c>
      <c r="G199" t="s">
        <v>89</v>
      </c>
      <c r="H199" t="s">
        <v>42</v>
      </c>
      <c r="I199" t="s">
        <v>483</v>
      </c>
      <c r="J199" t="s">
        <v>484</v>
      </c>
      <c r="K199" s="89">
        <v>2015</v>
      </c>
      <c r="L199" s="211">
        <v>18</v>
      </c>
      <c r="M199" s="211">
        <v>18</v>
      </c>
      <c r="N199" s="143">
        <v>0</v>
      </c>
      <c r="O199" s="143">
        <v>0</v>
      </c>
      <c r="P199" s="143">
        <v>0</v>
      </c>
      <c r="Q199" t="s">
        <v>439</v>
      </c>
      <c r="R199">
        <v>2021</v>
      </c>
      <c r="S199" s="214">
        <v>0</v>
      </c>
      <c r="T199" s="215">
        <v>0</v>
      </c>
      <c r="U199" s="215">
        <f t="shared" si="13"/>
        <v>0</v>
      </c>
      <c r="V199" s="53">
        <f t="shared" si="14"/>
        <v>0</v>
      </c>
      <c r="W199" s="219" t="s">
        <v>881</v>
      </c>
      <c r="X199" s="219">
        <v>60</v>
      </c>
      <c r="Y199" s="219" t="s">
        <v>874</v>
      </c>
      <c r="Z199" s="219" t="s">
        <v>873</v>
      </c>
      <c r="AA199" s="219" t="s">
        <v>867</v>
      </c>
      <c r="AB199" s="219">
        <v>60</v>
      </c>
      <c r="AC199" s="219">
        <v>96</v>
      </c>
    </row>
    <row r="200" spans="1:29" x14ac:dyDescent="0.3">
      <c r="A200">
        <v>245</v>
      </c>
      <c r="B200" t="s">
        <v>774</v>
      </c>
      <c r="C200">
        <v>919040</v>
      </c>
      <c r="D200" t="s">
        <v>627</v>
      </c>
      <c r="E200" t="s">
        <v>627</v>
      </c>
      <c r="G200" t="s">
        <v>92</v>
      </c>
      <c r="H200" t="s">
        <v>59</v>
      </c>
      <c r="I200" t="s">
        <v>483</v>
      </c>
      <c r="J200" t="s">
        <v>484</v>
      </c>
      <c r="K200" s="89">
        <v>2020</v>
      </c>
      <c r="L200" s="210">
        <v>5.5</v>
      </c>
      <c r="M200" s="210">
        <v>5.5</v>
      </c>
      <c r="N200" s="143">
        <v>0</v>
      </c>
      <c r="O200" s="143">
        <v>0</v>
      </c>
      <c r="P200" s="143">
        <v>0</v>
      </c>
      <c r="Q200" t="s">
        <v>439</v>
      </c>
      <c r="R200">
        <v>2021</v>
      </c>
      <c r="S200" s="214">
        <v>0</v>
      </c>
      <c r="T200" s="215">
        <v>0</v>
      </c>
      <c r="U200" s="215">
        <f t="shared" si="13"/>
        <v>0</v>
      </c>
      <c r="V200" s="53">
        <f t="shared" si="14"/>
        <v>0</v>
      </c>
      <c r="W200" s="219" t="s">
        <v>872</v>
      </c>
      <c r="X200" s="219">
        <v>22</v>
      </c>
      <c r="Y200" s="219" t="s">
        <v>874</v>
      </c>
      <c r="Z200" s="219" t="s">
        <v>884</v>
      </c>
      <c r="AA200" s="219" t="s">
        <v>867</v>
      </c>
      <c r="AB200" s="219">
        <v>1</v>
      </c>
      <c r="AC200" s="219">
        <v>41.8</v>
      </c>
    </row>
    <row r="201" spans="1:29" x14ac:dyDescent="0.3">
      <c r="A201">
        <v>175</v>
      </c>
      <c r="B201" t="s">
        <v>585</v>
      </c>
      <c r="C201">
        <v>816430</v>
      </c>
      <c r="D201" s="208" t="s">
        <v>33</v>
      </c>
      <c r="E201" t="s">
        <v>581</v>
      </c>
      <c r="F201">
        <v>93</v>
      </c>
      <c r="G201" t="s">
        <v>33</v>
      </c>
      <c r="H201" t="s">
        <v>79</v>
      </c>
      <c r="I201" t="s">
        <v>483</v>
      </c>
      <c r="J201" t="s">
        <v>484</v>
      </c>
      <c r="K201" s="89">
        <v>2019</v>
      </c>
      <c r="L201" s="211">
        <v>60</v>
      </c>
      <c r="M201" s="211">
        <v>60</v>
      </c>
      <c r="N201" s="143">
        <v>0</v>
      </c>
      <c r="O201" s="143">
        <v>0</v>
      </c>
      <c r="P201" s="143">
        <v>0</v>
      </c>
      <c r="Q201" t="s">
        <v>439</v>
      </c>
      <c r="R201">
        <v>2021</v>
      </c>
      <c r="S201" s="214">
        <v>120</v>
      </c>
      <c r="T201" s="215">
        <v>159748</v>
      </c>
      <c r="U201" s="215">
        <f t="shared" si="13"/>
        <v>159.74799999999999</v>
      </c>
      <c r="V201" s="53">
        <f t="shared" si="14"/>
        <v>0</v>
      </c>
      <c r="W201" s="219" t="s">
        <v>870</v>
      </c>
      <c r="X201" s="219">
        <v>124</v>
      </c>
      <c r="Y201" s="219" t="s">
        <v>874</v>
      </c>
      <c r="Z201" s="219" t="s">
        <v>884</v>
      </c>
      <c r="AA201" s="219" t="s">
        <v>867</v>
      </c>
      <c r="AB201" s="219">
        <v>2</v>
      </c>
      <c r="AC201" s="219">
        <v>235.6</v>
      </c>
    </row>
    <row r="202" spans="1:29" x14ac:dyDescent="0.3">
      <c r="A202">
        <v>116</v>
      </c>
      <c r="B202" t="s">
        <v>737</v>
      </c>
      <c r="C202">
        <v>667050</v>
      </c>
      <c r="D202" s="208" t="s">
        <v>71</v>
      </c>
      <c r="E202" t="s">
        <v>71</v>
      </c>
      <c r="F202">
        <v>82</v>
      </c>
      <c r="G202" t="s">
        <v>64</v>
      </c>
      <c r="H202" t="s">
        <v>35</v>
      </c>
      <c r="I202" t="s">
        <v>483</v>
      </c>
      <c r="J202" t="s">
        <v>484</v>
      </c>
      <c r="K202" s="89">
        <v>2020</v>
      </c>
      <c r="L202" s="210">
        <v>16</v>
      </c>
      <c r="M202" s="210">
        <v>16</v>
      </c>
      <c r="N202" s="143">
        <v>0</v>
      </c>
      <c r="O202" s="143">
        <v>0</v>
      </c>
      <c r="P202" s="143">
        <v>0</v>
      </c>
      <c r="Q202" t="s">
        <v>439</v>
      </c>
      <c r="R202">
        <v>2021</v>
      </c>
      <c r="S202" s="214">
        <v>9</v>
      </c>
      <c r="T202" s="215">
        <v>43178</v>
      </c>
      <c r="U202" s="215">
        <f t="shared" si="13"/>
        <v>43.177999999999997</v>
      </c>
      <c r="V202" s="53">
        <f t="shared" si="14"/>
        <v>0</v>
      </c>
      <c r="W202" s="219" t="s">
        <v>870</v>
      </c>
      <c r="X202" s="219">
        <v>40</v>
      </c>
      <c r="Y202" s="219" t="s">
        <v>874</v>
      </c>
      <c r="Z202" s="219" t="s">
        <v>869</v>
      </c>
      <c r="AA202" s="219" t="s">
        <v>867</v>
      </c>
      <c r="AB202" s="219">
        <v>1</v>
      </c>
      <c r="AC202" s="219">
        <v>76</v>
      </c>
    </row>
    <row r="203" spans="1:29" x14ac:dyDescent="0.3">
      <c r="A203">
        <v>346</v>
      </c>
      <c r="B203" t="s">
        <v>693</v>
      </c>
      <c r="C203">
        <v>412650</v>
      </c>
      <c r="D203" s="208" t="s">
        <v>101</v>
      </c>
      <c r="E203" t="s">
        <v>652</v>
      </c>
      <c r="G203" t="s">
        <v>53</v>
      </c>
      <c r="H203" t="s">
        <v>42</v>
      </c>
      <c r="I203" t="s">
        <v>483</v>
      </c>
      <c r="J203" t="s">
        <v>484</v>
      </c>
      <c r="K203" s="89">
        <v>2021</v>
      </c>
      <c r="L203" s="210">
        <v>50.22</v>
      </c>
      <c r="M203" s="210">
        <v>50.22</v>
      </c>
      <c r="N203" s="143">
        <v>0</v>
      </c>
      <c r="O203" s="143">
        <v>0</v>
      </c>
      <c r="P203" s="143">
        <v>0</v>
      </c>
      <c r="Q203" t="s">
        <v>439</v>
      </c>
      <c r="R203">
        <v>2021</v>
      </c>
      <c r="S203" s="214">
        <v>200</v>
      </c>
      <c r="T203" s="215">
        <v>173018</v>
      </c>
      <c r="U203" s="215">
        <f t="shared" si="13"/>
        <v>173.018</v>
      </c>
      <c r="V203" s="53">
        <f t="shared" si="14"/>
        <v>0</v>
      </c>
      <c r="W203" s="219" t="s">
        <v>870</v>
      </c>
      <c r="X203" s="219">
        <v>124</v>
      </c>
      <c r="Y203" s="219" t="s">
        <v>874</v>
      </c>
      <c r="Z203" s="219" t="s">
        <v>879</v>
      </c>
      <c r="AA203" s="219" t="s">
        <v>867</v>
      </c>
      <c r="AB203" s="219">
        <v>2</v>
      </c>
      <c r="AC203" s="219">
        <v>248</v>
      </c>
    </row>
    <row r="204" spans="1:29" x14ac:dyDescent="0.3">
      <c r="A204">
        <v>378</v>
      </c>
      <c r="B204" t="s">
        <v>693</v>
      </c>
      <c r="C204">
        <v>412650</v>
      </c>
      <c r="D204" s="208" t="s">
        <v>101</v>
      </c>
      <c r="E204" t="s">
        <v>652</v>
      </c>
      <c r="G204" t="s">
        <v>53</v>
      </c>
      <c r="H204" t="s">
        <v>42</v>
      </c>
      <c r="I204" t="s">
        <v>483</v>
      </c>
      <c r="J204" t="s">
        <v>484</v>
      </c>
      <c r="K204">
        <v>2021</v>
      </c>
      <c r="L204" s="143">
        <v>50.22</v>
      </c>
      <c r="M204" s="143">
        <v>50.22</v>
      </c>
      <c r="N204" s="143">
        <v>0</v>
      </c>
      <c r="O204" s="143">
        <v>0</v>
      </c>
      <c r="P204" s="143">
        <v>0</v>
      </c>
      <c r="Q204" t="s">
        <v>439</v>
      </c>
      <c r="R204">
        <v>2021</v>
      </c>
      <c r="S204" s="221">
        <v>200</v>
      </c>
      <c r="T204" s="223">
        <v>173018</v>
      </c>
      <c r="U204" s="223">
        <v>173.018</v>
      </c>
      <c r="V204" s="53">
        <f t="shared" si="14"/>
        <v>0</v>
      </c>
      <c r="W204" s="219" t="s">
        <v>870</v>
      </c>
      <c r="X204" s="219">
        <v>124</v>
      </c>
      <c r="Y204" s="219" t="s">
        <v>874</v>
      </c>
      <c r="Z204" s="219" t="s">
        <v>879</v>
      </c>
      <c r="AA204" s="219" t="s">
        <v>867</v>
      </c>
      <c r="AB204" s="219">
        <v>2</v>
      </c>
      <c r="AC204" s="219">
        <v>248</v>
      </c>
    </row>
    <row r="205" spans="1:29" x14ac:dyDescent="0.3">
      <c r="A205">
        <v>335</v>
      </c>
      <c r="B205" t="s">
        <v>686</v>
      </c>
      <c r="C205">
        <v>16220</v>
      </c>
      <c r="D205" s="208" t="s">
        <v>40</v>
      </c>
      <c r="E205" t="s">
        <v>39</v>
      </c>
      <c r="F205">
        <v>60</v>
      </c>
      <c r="G205" t="s">
        <v>40</v>
      </c>
      <c r="H205" t="s">
        <v>42</v>
      </c>
      <c r="I205" t="s">
        <v>483</v>
      </c>
      <c r="J205" t="s">
        <v>484</v>
      </c>
      <c r="K205" s="89">
        <v>2020</v>
      </c>
      <c r="L205" s="210">
        <v>40</v>
      </c>
      <c r="M205" s="210">
        <v>40</v>
      </c>
      <c r="N205" s="143">
        <v>0</v>
      </c>
      <c r="O205" s="143">
        <v>0</v>
      </c>
      <c r="P205" s="143">
        <v>0</v>
      </c>
      <c r="Q205" t="s">
        <v>439</v>
      </c>
      <c r="R205">
        <v>2021</v>
      </c>
      <c r="S205" s="214">
        <v>400</v>
      </c>
      <c r="T205" s="215">
        <v>141406</v>
      </c>
      <c r="U205" s="215">
        <f t="shared" ref="U205:U213" si="15">+T205/1000</f>
        <v>141.40600000000001</v>
      </c>
      <c r="V205" s="53">
        <f t="shared" si="14"/>
        <v>0</v>
      </c>
      <c r="W205" s="219" t="s">
        <v>870</v>
      </c>
      <c r="X205" s="219">
        <v>80</v>
      </c>
      <c r="Y205" s="219" t="s">
        <v>874</v>
      </c>
      <c r="Z205" s="219" t="s">
        <v>891</v>
      </c>
      <c r="AA205" s="219" t="s">
        <v>867</v>
      </c>
      <c r="AB205" s="219">
        <v>2</v>
      </c>
      <c r="AC205" s="219">
        <v>172.2</v>
      </c>
    </row>
    <row r="206" spans="1:29" x14ac:dyDescent="0.3">
      <c r="A206">
        <v>156</v>
      </c>
      <c r="B206" t="s">
        <v>570</v>
      </c>
      <c r="C206">
        <v>870301</v>
      </c>
      <c r="D206" s="208" t="s">
        <v>33</v>
      </c>
      <c r="E206" t="s">
        <v>562</v>
      </c>
      <c r="F206">
        <v>91</v>
      </c>
      <c r="G206" t="s">
        <v>33</v>
      </c>
      <c r="H206" t="s">
        <v>59</v>
      </c>
      <c r="I206" t="s">
        <v>483</v>
      </c>
      <c r="J206" t="s">
        <v>484</v>
      </c>
      <c r="K206" s="89">
        <v>2001</v>
      </c>
      <c r="L206" s="211">
        <v>36</v>
      </c>
      <c r="M206" s="211">
        <v>36</v>
      </c>
      <c r="N206" s="143">
        <v>0</v>
      </c>
      <c r="O206" s="143">
        <v>0</v>
      </c>
      <c r="P206" s="143">
        <v>0</v>
      </c>
      <c r="Q206" t="s">
        <v>439</v>
      </c>
      <c r="R206">
        <v>2021</v>
      </c>
      <c r="S206" s="214">
        <v>80</v>
      </c>
      <c r="T206" s="215">
        <v>58818</v>
      </c>
      <c r="U206" s="215">
        <f t="shared" si="15"/>
        <v>58.817999999999998</v>
      </c>
      <c r="V206" s="53">
        <f t="shared" si="14"/>
        <v>0</v>
      </c>
      <c r="W206" s="219" t="s">
        <v>870</v>
      </c>
      <c r="X206" s="219">
        <v>80</v>
      </c>
      <c r="Y206" s="219" t="s">
        <v>874</v>
      </c>
      <c r="Z206" s="219" t="s">
        <v>873</v>
      </c>
      <c r="AA206" s="219" t="s">
        <v>867</v>
      </c>
      <c r="AB206" s="219">
        <v>2</v>
      </c>
      <c r="AC206" s="219">
        <v>176</v>
      </c>
    </row>
    <row r="207" spans="1:29" x14ac:dyDescent="0.3">
      <c r="A207">
        <v>115</v>
      </c>
      <c r="B207" t="s">
        <v>736</v>
      </c>
      <c r="C207">
        <v>667080</v>
      </c>
      <c r="D207" s="208" t="s">
        <v>71</v>
      </c>
      <c r="E207" t="s">
        <v>71</v>
      </c>
      <c r="F207">
        <v>82</v>
      </c>
      <c r="G207" t="s">
        <v>64</v>
      </c>
      <c r="H207" t="s">
        <v>35</v>
      </c>
      <c r="I207" t="s">
        <v>483</v>
      </c>
      <c r="J207" t="s">
        <v>484</v>
      </c>
      <c r="K207" s="89">
        <v>2020</v>
      </c>
      <c r="L207" s="210">
        <v>66.400000000000006</v>
      </c>
      <c r="M207" s="210">
        <v>66.400000000000006</v>
      </c>
      <c r="N207" s="143">
        <v>0</v>
      </c>
      <c r="O207" s="143">
        <v>0</v>
      </c>
      <c r="P207" s="143">
        <v>0</v>
      </c>
      <c r="Q207" t="s">
        <v>439</v>
      </c>
      <c r="R207">
        <v>2021</v>
      </c>
      <c r="S207" s="214">
        <v>300</v>
      </c>
      <c r="T207" s="215">
        <v>257238</v>
      </c>
      <c r="U207" s="215">
        <f t="shared" si="15"/>
        <v>257.238</v>
      </c>
      <c r="V207" s="53">
        <f t="shared" si="14"/>
        <v>0</v>
      </c>
      <c r="W207" s="219" t="s">
        <v>870</v>
      </c>
      <c r="X207" s="219">
        <v>160</v>
      </c>
      <c r="Y207" s="219" t="s">
        <v>874</v>
      </c>
      <c r="Z207" s="219" t="s">
        <v>869</v>
      </c>
      <c r="AA207" s="219" t="s">
        <v>867</v>
      </c>
      <c r="AB207" s="219">
        <v>3</v>
      </c>
      <c r="AC207" s="219">
        <v>304</v>
      </c>
    </row>
    <row r="208" spans="1:29" x14ac:dyDescent="0.3">
      <c r="A208">
        <v>171</v>
      </c>
      <c r="B208" t="s">
        <v>580</v>
      </c>
      <c r="C208">
        <v>808220</v>
      </c>
      <c r="D208" s="208" t="s">
        <v>33</v>
      </c>
      <c r="E208" t="s">
        <v>581</v>
      </c>
      <c r="F208">
        <v>93</v>
      </c>
      <c r="G208" t="s">
        <v>33</v>
      </c>
      <c r="H208" t="s">
        <v>59</v>
      </c>
      <c r="I208" t="s">
        <v>483</v>
      </c>
      <c r="J208" t="s">
        <v>484</v>
      </c>
      <c r="K208" s="89">
        <v>1987</v>
      </c>
      <c r="L208" s="211">
        <v>180</v>
      </c>
      <c r="M208" s="211">
        <v>180</v>
      </c>
      <c r="N208" s="143">
        <v>0</v>
      </c>
      <c r="O208" s="143">
        <v>0</v>
      </c>
      <c r="P208" s="143">
        <v>0</v>
      </c>
      <c r="Q208" t="s">
        <v>439</v>
      </c>
      <c r="R208">
        <v>2021</v>
      </c>
      <c r="S208" s="214">
        <v>200</v>
      </c>
      <c r="T208" s="215">
        <v>745492</v>
      </c>
      <c r="U208" s="215">
        <f t="shared" si="15"/>
        <v>745.49199999999996</v>
      </c>
      <c r="V208" s="53">
        <f t="shared" si="14"/>
        <v>0</v>
      </c>
      <c r="W208" s="219" t="s">
        <v>870</v>
      </c>
      <c r="X208" s="219">
        <v>372</v>
      </c>
      <c r="Y208" s="219" t="s">
        <v>874</v>
      </c>
      <c r="Z208" s="219" t="s">
        <v>884</v>
      </c>
      <c r="AA208" s="219" t="s">
        <v>867</v>
      </c>
      <c r="AB208" s="219">
        <v>3</v>
      </c>
      <c r="AC208" s="219">
        <v>744</v>
      </c>
    </row>
    <row r="209" spans="1:29" x14ac:dyDescent="0.3">
      <c r="A209">
        <v>183</v>
      </c>
      <c r="B209" t="s">
        <v>758</v>
      </c>
      <c r="C209">
        <v>835740</v>
      </c>
      <c r="D209" s="208" t="s">
        <v>33</v>
      </c>
      <c r="E209" t="s">
        <v>581</v>
      </c>
      <c r="F209">
        <v>93</v>
      </c>
      <c r="G209" t="s">
        <v>33</v>
      </c>
      <c r="H209" t="s">
        <v>42</v>
      </c>
      <c r="I209" t="s">
        <v>483</v>
      </c>
      <c r="J209" t="s">
        <v>484</v>
      </c>
      <c r="K209" s="89">
        <v>2020</v>
      </c>
      <c r="L209" s="211">
        <v>545.02</v>
      </c>
      <c r="M209" s="211">
        <v>545.02</v>
      </c>
      <c r="N209" s="143">
        <v>0</v>
      </c>
      <c r="O209" s="143">
        <v>0</v>
      </c>
      <c r="P209" s="143">
        <v>0</v>
      </c>
      <c r="Q209" t="s">
        <v>439</v>
      </c>
      <c r="R209">
        <v>2021</v>
      </c>
      <c r="S209" s="214">
        <v>320</v>
      </c>
      <c r="T209" s="215">
        <v>1462510</v>
      </c>
      <c r="U209" s="215">
        <f t="shared" si="15"/>
        <v>1462.51</v>
      </c>
      <c r="V209" s="53">
        <f t="shared" si="14"/>
        <v>0</v>
      </c>
      <c r="W209" s="219" t="s">
        <v>875</v>
      </c>
      <c r="X209" s="219">
        <v>1605</v>
      </c>
      <c r="Y209" s="219" t="s">
        <v>874</v>
      </c>
      <c r="Z209" s="219" t="s">
        <v>873</v>
      </c>
      <c r="AA209" s="219" t="s">
        <v>867</v>
      </c>
      <c r="AB209" s="219">
        <v>22</v>
      </c>
      <c r="AC209" s="219">
        <v>2564.8000000000002</v>
      </c>
    </row>
    <row r="210" spans="1:29" x14ac:dyDescent="0.3">
      <c r="A210">
        <v>109</v>
      </c>
      <c r="B210" t="s">
        <v>732</v>
      </c>
      <c r="C210">
        <v>620152</v>
      </c>
      <c r="D210" s="208" t="s">
        <v>67</v>
      </c>
      <c r="E210" t="s">
        <v>221</v>
      </c>
      <c r="F210">
        <v>84</v>
      </c>
      <c r="G210" t="s">
        <v>64</v>
      </c>
      <c r="H210" t="s">
        <v>730</v>
      </c>
      <c r="I210" t="s">
        <v>483</v>
      </c>
      <c r="J210" t="s">
        <v>484</v>
      </c>
      <c r="K210" s="89">
        <v>2020</v>
      </c>
      <c r="L210" s="210">
        <v>260.5</v>
      </c>
      <c r="M210" s="210">
        <v>260.5</v>
      </c>
      <c r="N210" s="143">
        <v>0</v>
      </c>
      <c r="O210" s="143">
        <v>0</v>
      </c>
      <c r="P210" s="143">
        <v>0</v>
      </c>
      <c r="Q210" t="s">
        <v>439</v>
      </c>
      <c r="R210">
        <v>2021</v>
      </c>
      <c r="S210" s="214">
        <v>0</v>
      </c>
      <c r="T210" s="215">
        <v>0</v>
      </c>
      <c r="U210" s="215">
        <f t="shared" si="15"/>
        <v>0</v>
      </c>
      <c r="V210" s="53">
        <f t="shared" si="14"/>
        <v>0</v>
      </c>
      <c r="W210" s="219" t="s">
        <v>896</v>
      </c>
      <c r="X210" s="219">
        <v>778</v>
      </c>
      <c r="Y210" s="219" t="s">
        <v>874</v>
      </c>
      <c r="Z210" s="219" t="s">
        <v>877</v>
      </c>
      <c r="AA210" s="219" t="s">
        <v>867</v>
      </c>
      <c r="AB210" s="219">
        <v>7</v>
      </c>
      <c r="AC210" s="219">
        <v>1556</v>
      </c>
    </row>
    <row r="211" spans="1:29" x14ac:dyDescent="0.3">
      <c r="A211">
        <v>322</v>
      </c>
      <c r="B211" t="s">
        <v>674</v>
      </c>
      <c r="C211">
        <v>274143</v>
      </c>
      <c r="D211" s="208" t="s">
        <v>138</v>
      </c>
      <c r="E211" t="s">
        <v>138</v>
      </c>
      <c r="F211">
        <v>66</v>
      </c>
      <c r="G211" t="s">
        <v>40</v>
      </c>
      <c r="H211" t="s">
        <v>79</v>
      </c>
      <c r="I211" t="s">
        <v>483</v>
      </c>
      <c r="J211" t="s">
        <v>484</v>
      </c>
      <c r="K211" s="89">
        <v>2020</v>
      </c>
      <c r="L211" s="210">
        <v>19.8</v>
      </c>
      <c r="M211" s="210">
        <v>19.8</v>
      </c>
      <c r="N211" s="143">
        <v>0</v>
      </c>
      <c r="O211" s="143">
        <v>0</v>
      </c>
      <c r="P211" s="143">
        <v>0</v>
      </c>
      <c r="Q211" t="s">
        <v>439</v>
      </c>
      <c r="R211">
        <v>2021</v>
      </c>
      <c r="S211" s="214">
        <v>160</v>
      </c>
      <c r="T211" s="215">
        <v>40746</v>
      </c>
      <c r="U211" s="215">
        <f t="shared" si="15"/>
        <v>40.746000000000002</v>
      </c>
      <c r="V211" s="53">
        <f t="shared" si="14"/>
        <v>0</v>
      </c>
      <c r="W211" s="219" t="s">
        <v>926</v>
      </c>
      <c r="X211" s="219">
        <v>51</v>
      </c>
      <c r="Y211" s="219" t="s">
        <v>874</v>
      </c>
      <c r="Z211" s="219" t="s">
        <v>898</v>
      </c>
      <c r="AA211" s="219" t="s">
        <v>867</v>
      </c>
      <c r="AB211" s="219">
        <v>1</v>
      </c>
      <c r="AC211" s="219">
        <v>81.599999999999994</v>
      </c>
    </row>
    <row r="212" spans="1:29" x14ac:dyDescent="0.3">
      <c r="A212">
        <v>201</v>
      </c>
      <c r="B212" t="s">
        <v>599</v>
      </c>
      <c r="C212">
        <v>949300</v>
      </c>
      <c r="D212" s="90" t="s">
        <v>851</v>
      </c>
      <c r="E212" t="s">
        <v>331</v>
      </c>
      <c r="F212">
        <v>98</v>
      </c>
      <c r="G212" t="s">
        <v>92</v>
      </c>
      <c r="H212" t="s">
        <v>446</v>
      </c>
      <c r="I212" t="s">
        <v>483</v>
      </c>
      <c r="J212" t="s">
        <v>484</v>
      </c>
      <c r="K212" s="89">
        <v>2018</v>
      </c>
      <c r="L212" s="210">
        <v>128</v>
      </c>
      <c r="M212" s="210">
        <v>128</v>
      </c>
      <c r="N212" s="143">
        <v>0</v>
      </c>
      <c r="O212" s="143">
        <v>0</v>
      </c>
      <c r="P212" s="143">
        <v>0</v>
      </c>
      <c r="Q212" t="s">
        <v>439</v>
      </c>
      <c r="R212">
        <v>2021</v>
      </c>
      <c r="S212" s="214">
        <v>565</v>
      </c>
      <c r="T212" s="215">
        <v>1071384</v>
      </c>
      <c r="U212" s="215">
        <f t="shared" si="15"/>
        <v>1071.384</v>
      </c>
      <c r="V212" s="53">
        <f t="shared" si="14"/>
        <v>0</v>
      </c>
      <c r="W212" s="219" t="s">
        <v>871</v>
      </c>
      <c r="X212" s="219">
        <v>320</v>
      </c>
      <c r="Y212" s="219" t="s">
        <v>874</v>
      </c>
      <c r="Z212" s="219" t="s">
        <v>873</v>
      </c>
      <c r="AA212" s="219" t="s">
        <v>867</v>
      </c>
      <c r="AB212" s="219">
        <v>7</v>
      </c>
      <c r="AC212" s="219">
        <v>608</v>
      </c>
    </row>
    <row r="213" spans="1:29" x14ac:dyDescent="0.3">
      <c r="A213">
        <v>327</v>
      </c>
      <c r="B213" t="s">
        <v>679</v>
      </c>
      <c r="C213">
        <v>850250</v>
      </c>
      <c r="D213" s="208" t="s">
        <v>33</v>
      </c>
      <c r="E213" t="s">
        <v>548</v>
      </c>
      <c r="F213">
        <v>87</v>
      </c>
      <c r="G213" t="s">
        <v>33</v>
      </c>
      <c r="H213" t="s">
        <v>42</v>
      </c>
      <c r="I213" t="s">
        <v>483</v>
      </c>
      <c r="J213" t="s">
        <v>484</v>
      </c>
      <c r="K213" s="89">
        <v>2022</v>
      </c>
      <c r="L213" s="211">
        <v>70.52</v>
      </c>
      <c r="M213" s="211">
        <v>70.52</v>
      </c>
      <c r="N213" s="143">
        <v>0</v>
      </c>
      <c r="O213" s="143">
        <v>0</v>
      </c>
      <c r="P213" s="143">
        <v>0</v>
      </c>
      <c r="Q213" t="s">
        <v>439</v>
      </c>
      <c r="R213">
        <v>2021</v>
      </c>
      <c r="S213" s="214">
        <v>400</v>
      </c>
      <c r="T213" s="215">
        <v>250047</v>
      </c>
      <c r="U213" s="215">
        <f t="shared" si="15"/>
        <v>250.047</v>
      </c>
      <c r="V213" s="53">
        <f t="shared" si="14"/>
        <v>0</v>
      </c>
      <c r="W213" s="219" t="s">
        <v>871</v>
      </c>
      <c r="X213" s="219">
        <v>172</v>
      </c>
      <c r="Y213" s="219" t="s">
        <v>874</v>
      </c>
      <c r="Z213" s="219" t="s">
        <v>903</v>
      </c>
      <c r="AA213" s="219" t="s">
        <v>867</v>
      </c>
      <c r="AB213" s="219">
        <v>2</v>
      </c>
      <c r="AC213" s="219">
        <v>326.8</v>
      </c>
    </row>
    <row r="214" spans="1:29" x14ac:dyDescent="0.3">
      <c r="A214">
        <v>377</v>
      </c>
      <c r="B214" t="s">
        <v>679</v>
      </c>
      <c r="C214">
        <v>850250</v>
      </c>
      <c r="D214" s="208" t="s">
        <v>33</v>
      </c>
      <c r="E214" t="s">
        <v>548</v>
      </c>
      <c r="F214">
        <v>87</v>
      </c>
      <c r="G214" t="s">
        <v>33</v>
      </c>
      <c r="H214" t="s">
        <v>42</v>
      </c>
      <c r="I214" t="s">
        <v>483</v>
      </c>
      <c r="J214" t="s">
        <v>484</v>
      </c>
      <c r="K214">
        <v>2022</v>
      </c>
      <c r="L214" s="143">
        <v>70.52</v>
      </c>
      <c r="M214" s="143">
        <v>70.52</v>
      </c>
      <c r="N214" s="143">
        <v>0</v>
      </c>
      <c r="O214" s="143">
        <v>0</v>
      </c>
      <c r="P214" s="143">
        <v>0</v>
      </c>
      <c r="Q214" t="s">
        <v>439</v>
      </c>
      <c r="R214">
        <v>2021</v>
      </c>
      <c r="S214" s="221">
        <v>400</v>
      </c>
      <c r="T214" s="223">
        <v>250047</v>
      </c>
      <c r="U214" s="223">
        <v>250.047</v>
      </c>
      <c r="V214" s="53">
        <f t="shared" si="14"/>
        <v>0</v>
      </c>
      <c r="W214" s="219" t="s">
        <v>871</v>
      </c>
      <c r="X214" s="219">
        <v>172</v>
      </c>
      <c r="Y214" s="219" t="s">
        <v>874</v>
      </c>
      <c r="Z214" s="219" t="s">
        <v>903</v>
      </c>
      <c r="AA214" s="219" t="s">
        <v>867</v>
      </c>
      <c r="AB214" s="219">
        <v>2</v>
      </c>
      <c r="AC214" s="219">
        <v>326.8</v>
      </c>
    </row>
    <row r="215" spans="1:29" x14ac:dyDescent="0.3">
      <c r="A215">
        <v>70</v>
      </c>
      <c r="B215" t="s">
        <v>519</v>
      </c>
      <c r="C215">
        <v>545090</v>
      </c>
      <c r="D215" t="s">
        <v>518</v>
      </c>
      <c r="E215" t="s">
        <v>518</v>
      </c>
      <c r="G215" t="s">
        <v>64</v>
      </c>
      <c r="H215" t="s">
        <v>42</v>
      </c>
      <c r="I215" t="s">
        <v>483</v>
      </c>
      <c r="J215" t="s">
        <v>484</v>
      </c>
      <c r="K215" s="89">
        <v>2013</v>
      </c>
      <c r="L215" s="210">
        <v>6.5</v>
      </c>
      <c r="M215" s="210">
        <v>6.5</v>
      </c>
      <c r="N215" s="143">
        <v>0</v>
      </c>
      <c r="O215" s="143">
        <v>0</v>
      </c>
      <c r="P215" s="143">
        <v>0</v>
      </c>
      <c r="Q215" t="s">
        <v>439</v>
      </c>
      <c r="R215">
        <v>2021</v>
      </c>
      <c r="S215" s="214">
        <v>160</v>
      </c>
      <c r="T215" s="215">
        <v>105429</v>
      </c>
      <c r="U215" s="215">
        <f t="shared" ref="U215:U221" si="16">+T215/1000</f>
        <v>105.429</v>
      </c>
      <c r="V215" s="53">
        <f t="shared" si="14"/>
        <v>0</v>
      </c>
      <c r="W215" s="219" t="s">
        <v>871</v>
      </c>
      <c r="X215" s="219">
        <v>27</v>
      </c>
      <c r="Y215" s="219" t="s">
        <v>874</v>
      </c>
      <c r="Z215" s="219" t="s">
        <v>890</v>
      </c>
      <c r="AA215" s="219" t="s">
        <v>867</v>
      </c>
      <c r="AB215" s="219">
        <v>1</v>
      </c>
      <c r="AC215" s="219">
        <v>42</v>
      </c>
    </row>
    <row r="216" spans="1:29" x14ac:dyDescent="0.3">
      <c r="A216">
        <v>203</v>
      </c>
      <c r="B216" t="s">
        <v>600</v>
      </c>
      <c r="C216">
        <v>970785</v>
      </c>
      <c r="D216" t="s">
        <v>601</v>
      </c>
      <c r="E216" t="s">
        <v>601</v>
      </c>
      <c r="G216" t="s">
        <v>92</v>
      </c>
      <c r="H216" t="s">
        <v>35</v>
      </c>
      <c r="I216" t="s">
        <v>483</v>
      </c>
      <c r="J216" t="s">
        <v>484</v>
      </c>
      <c r="K216" s="89">
        <v>2019</v>
      </c>
      <c r="L216" s="211">
        <v>67</v>
      </c>
      <c r="M216" s="211">
        <v>67</v>
      </c>
      <c r="N216" s="143">
        <v>0</v>
      </c>
      <c r="O216" s="143">
        <v>0</v>
      </c>
      <c r="P216" s="143">
        <v>0</v>
      </c>
      <c r="Q216" t="s">
        <v>439</v>
      </c>
      <c r="R216">
        <v>2021</v>
      </c>
      <c r="S216" s="214">
        <v>20</v>
      </c>
      <c r="T216" s="215">
        <v>115267</v>
      </c>
      <c r="U216" s="215">
        <f t="shared" si="16"/>
        <v>115.267</v>
      </c>
      <c r="V216" s="53">
        <f t="shared" si="14"/>
        <v>0</v>
      </c>
      <c r="W216" s="219" t="s">
        <v>887</v>
      </c>
      <c r="X216" s="219">
        <v>200</v>
      </c>
      <c r="Y216" s="219" t="s">
        <v>874</v>
      </c>
      <c r="Z216" s="219" t="s">
        <v>898</v>
      </c>
      <c r="AA216" s="219" t="s">
        <v>867</v>
      </c>
      <c r="AB216" s="219">
        <v>3</v>
      </c>
      <c r="AC216" s="219">
        <v>320</v>
      </c>
    </row>
    <row r="217" spans="1:29" x14ac:dyDescent="0.3">
      <c r="A217">
        <v>204</v>
      </c>
      <c r="B217" t="s">
        <v>602</v>
      </c>
      <c r="C217">
        <v>970579</v>
      </c>
      <c r="D217" t="s">
        <v>601</v>
      </c>
      <c r="E217" t="s">
        <v>601</v>
      </c>
      <c r="G217" t="s">
        <v>92</v>
      </c>
      <c r="H217" t="s">
        <v>35</v>
      </c>
      <c r="I217" t="s">
        <v>483</v>
      </c>
      <c r="J217" t="s">
        <v>484</v>
      </c>
      <c r="K217" s="89">
        <v>2013</v>
      </c>
      <c r="L217" s="211">
        <v>67</v>
      </c>
      <c r="M217" s="211">
        <v>67</v>
      </c>
      <c r="N217" s="143">
        <v>0</v>
      </c>
      <c r="O217" s="143">
        <v>0</v>
      </c>
      <c r="P217" s="143">
        <v>0</v>
      </c>
      <c r="Q217" t="s">
        <v>439</v>
      </c>
      <c r="R217">
        <v>2021</v>
      </c>
      <c r="S217" s="214">
        <v>0</v>
      </c>
      <c r="T217" s="215">
        <v>0</v>
      </c>
      <c r="U217" s="215">
        <f t="shared" si="16"/>
        <v>0</v>
      </c>
      <c r="V217" s="53">
        <f t="shared" si="14"/>
        <v>0</v>
      </c>
      <c r="W217" s="219" t="s">
        <v>887</v>
      </c>
      <c r="X217" s="219">
        <v>200</v>
      </c>
      <c r="Y217" s="219" t="s">
        <v>874</v>
      </c>
      <c r="Z217" s="219" t="s">
        <v>869</v>
      </c>
      <c r="AA217" s="219" t="s">
        <v>867</v>
      </c>
      <c r="AB217" s="219">
        <v>3</v>
      </c>
      <c r="AC217" s="219">
        <v>320</v>
      </c>
    </row>
    <row r="218" spans="1:29" x14ac:dyDescent="0.3">
      <c r="A218">
        <v>338</v>
      </c>
      <c r="B218" t="s">
        <v>689</v>
      </c>
      <c r="C218">
        <v>240485</v>
      </c>
      <c r="D218" t="s">
        <v>40</v>
      </c>
      <c r="E218" t="s">
        <v>685</v>
      </c>
      <c r="F218">
        <v>70</v>
      </c>
      <c r="G218" t="s">
        <v>40</v>
      </c>
      <c r="H218" t="s">
        <v>42</v>
      </c>
      <c r="I218" t="s">
        <v>483</v>
      </c>
      <c r="J218" t="s">
        <v>484</v>
      </c>
      <c r="K218" s="89">
        <v>2020</v>
      </c>
      <c r="L218" s="210">
        <v>80.3</v>
      </c>
      <c r="M218" s="210">
        <v>80.3</v>
      </c>
      <c r="N218" s="143">
        <v>0</v>
      </c>
      <c r="O218" s="143">
        <v>0</v>
      </c>
      <c r="P218" s="143">
        <v>0</v>
      </c>
      <c r="Q218" t="s">
        <v>439</v>
      </c>
      <c r="R218">
        <v>2021</v>
      </c>
      <c r="S218" s="214">
        <v>650</v>
      </c>
      <c r="T218" s="215">
        <v>1035977</v>
      </c>
      <c r="U218" s="215">
        <f t="shared" si="16"/>
        <v>1035.9770000000001</v>
      </c>
      <c r="V218" s="53">
        <f t="shared" si="14"/>
        <v>0</v>
      </c>
      <c r="W218" s="219" t="s">
        <v>887</v>
      </c>
      <c r="X218" s="219">
        <v>220</v>
      </c>
      <c r="Y218" s="219" t="s">
        <v>874</v>
      </c>
      <c r="Z218" s="219" t="s">
        <v>879</v>
      </c>
      <c r="AA218" s="219" t="s">
        <v>867</v>
      </c>
      <c r="AB218" s="219">
        <v>2</v>
      </c>
      <c r="AC218" s="219">
        <v>418</v>
      </c>
    </row>
    <row r="219" spans="1:29" x14ac:dyDescent="0.3">
      <c r="A219">
        <v>223</v>
      </c>
      <c r="B219" t="s">
        <v>768</v>
      </c>
      <c r="C219">
        <v>902200</v>
      </c>
      <c r="D219" s="208" t="s">
        <v>605</v>
      </c>
      <c r="E219" t="s">
        <v>605</v>
      </c>
      <c r="F219">
        <v>94</v>
      </c>
      <c r="G219" t="s">
        <v>92</v>
      </c>
      <c r="H219" t="s">
        <v>42</v>
      </c>
      <c r="I219" t="s">
        <v>525</v>
      </c>
      <c r="J219" t="s">
        <v>484</v>
      </c>
      <c r="K219" s="89">
        <v>2020</v>
      </c>
      <c r="L219" s="210">
        <v>1000</v>
      </c>
      <c r="M219" s="210">
        <v>1000</v>
      </c>
      <c r="N219" s="143">
        <v>0</v>
      </c>
      <c r="O219" s="143">
        <v>0</v>
      </c>
      <c r="P219" s="143">
        <v>0</v>
      </c>
      <c r="Q219" t="s">
        <v>439</v>
      </c>
      <c r="R219">
        <v>2021</v>
      </c>
      <c r="S219" s="214">
        <v>0</v>
      </c>
      <c r="T219" s="215">
        <v>0</v>
      </c>
      <c r="U219" s="215">
        <f t="shared" si="16"/>
        <v>0</v>
      </c>
      <c r="V219" s="53">
        <f t="shared" si="14"/>
        <v>0</v>
      </c>
      <c r="W219" s="219" t="s">
        <v>887</v>
      </c>
      <c r="X219" s="219">
        <v>2564</v>
      </c>
      <c r="Y219" s="219" t="s">
        <v>874</v>
      </c>
      <c r="Z219" s="219" t="s">
        <v>877</v>
      </c>
      <c r="AA219" s="219" t="s">
        <v>867</v>
      </c>
      <c r="AB219" s="219">
        <v>6</v>
      </c>
      <c r="AC219" s="219">
        <v>4872</v>
      </c>
    </row>
    <row r="220" spans="1:29" x14ac:dyDescent="0.3">
      <c r="A220">
        <v>242</v>
      </c>
      <c r="B220" t="s">
        <v>773</v>
      </c>
      <c r="C220">
        <v>999999</v>
      </c>
      <c r="D220" t="s">
        <v>627</v>
      </c>
      <c r="E220" t="s">
        <v>627</v>
      </c>
      <c r="G220" t="s">
        <v>92</v>
      </c>
      <c r="H220" t="s">
        <v>42</v>
      </c>
      <c r="I220" t="s">
        <v>525</v>
      </c>
      <c r="J220" t="s">
        <v>484</v>
      </c>
      <c r="K220" s="89">
        <v>2020</v>
      </c>
      <c r="L220" s="210">
        <v>1000</v>
      </c>
      <c r="M220" s="210">
        <v>1000</v>
      </c>
      <c r="N220" s="143">
        <v>0</v>
      </c>
      <c r="O220" s="143">
        <v>0</v>
      </c>
      <c r="P220" s="143">
        <v>0</v>
      </c>
      <c r="Q220" t="s">
        <v>439</v>
      </c>
      <c r="R220">
        <v>2021</v>
      </c>
      <c r="S220" s="214">
        <v>0</v>
      </c>
      <c r="T220" s="215">
        <v>0</v>
      </c>
      <c r="U220" s="215">
        <f t="shared" si="16"/>
        <v>0</v>
      </c>
      <c r="V220" s="53">
        <f t="shared" si="14"/>
        <v>0</v>
      </c>
      <c r="W220" s="219" t="s">
        <v>887</v>
      </c>
      <c r="X220" s="219">
        <v>2256</v>
      </c>
      <c r="Y220" s="219" t="s">
        <v>874</v>
      </c>
      <c r="Z220" s="219" t="s">
        <v>881</v>
      </c>
      <c r="AA220" s="219" t="s">
        <v>867</v>
      </c>
      <c r="AB220" s="219">
        <v>8</v>
      </c>
      <c r="AC220" s="219">
        <v>4737.6000000000004</v>
      </c>
    </row>
    <row r="221" spans="1:29" x14ac:dyDescent="0.3">
      <c r="A221">
        <v>323</v>
      </c>
      <c r="B221" t="s">
        <v>675</v>
      </c>
      <c r="C221">
        <v>279230</v>
      </c>
      <c r="D221" s="208" t="s">
        <v>138</v>
      </c>
      <c r="E221" t="s">
        <v>138</v>
      </c>
      <c r="F221">
        <v>66</v>
      </c>
      <c r="G221" t="s">
        <v>40</v>
      </c>
      <c r="H221" t="s">
        <v>35</v>
      </c>
      <c r="I221" t="s">
        <v>483</v>
      </c>
      <c r="J221" t="s">
        <v>484</v>
      </c>
      <c r="K221" s="89">
        <v>2021</v>
      </c>
      <c r="L221" s="210">
        <v>75.3</v>
      </c>
      <c r="M221" s="210">
        <v>75.3</v>
      </c>
      <c r="N221" s="143">
        <v>0</v>
      </c>
      <c r="O221" s="143">
        <v>0</v>
      </c>
      <c r="P221" s="143">
        <v>0</v>
      </c>
      <c r="Q221" t="s">
        <v>439</v>
      </c>
      <c r="R221">
        <v>2021</v>
      </c>
      <c r="S221" s="214">
        <v>80</v>
      </c>
      <c r="T221" s="215">
        <v>228988</v>
      </c>
      <c r="U221" s="215">
        <f t="shared" si="16"/>
        <v>228.988</v>
      </c>
      <c r="V221" s="53">
        <f t="shared" si="14"/>
        <v>0</v>
      </c>
      <c r="W221" s="219" t="s">
        <v>887</v>
      </c>
      <c r="X221" s="219">
        <v>225</v>
      </c>
      <c r="Y221" s="219" t="s">
        <v>874</v>
      </c>
      <c r="Z221" s="219" t="s">
        <v>873</v>
      </c>
      <c r="AA221" s="219" t="s">
        <v>867</v>
      </c>
      <c r="AB221" s="219">
        <v>3</v>
      </c>
      <c r="AC221" s="219">
        <v>336</v>
      </c>
    </row>
    <row r="222" spans="1:29" x14ac:dyDescent="0.3">
      <c r="A222">
        <v>376</v>
      </c>
      <c r="B222" t="s">
        <v>675</v>
      </c>
      <c r="C222">
        <v>279230</v>
      </c>
      <c r="D222" s="208" t="s">
        <v>138</v>
      </c>
      <c r="E222" t="s">
        <v>138</v>
      </c>
      <c r="F222">
        <v>66</v>
      </c>
      <c r="G222" t="s">
        <v>40</v>
      </c>
      <c r="H222" t="s">
        <v>35</v>
      </c>
      <c r="I222" t="s">
        <v>483</v>
      </c>
      <c r="J222" t="s">
        <v>484</v>
      </c>
      <c r="K222">
        <v>2021</v>
      </c>
      <c r="L222" s="143">
        <v>75.3</v>
      </c>
      <c r="M222" s="143">
        <v>75.3</v>
      </c>
      <c r="N222" s="143">
        <v>0</v>
      </c>
      <c r="O222" s="143">
        <v>0</v>
      </c>
      <c r="P222" s="143">
        <v>0</v>
      </c>
      <c r="Q222" t="s">
        <v>439</v>
      </c>
      <c r="R222">
        <v>2021</v>
      </c>
      <c r="S222" s="221">
        <v>80</v>
      </c>
      <c r="T222" s="223">
        <v>228988</v>
      </c>
      <c r="U222" s="223">
        <v>228.988</v>
      </c>
      <c r="V222" s="53">
        <f t="shared" si="14"/>
        <v>0</v>
      </c>
      <c r="W222" s="219" t="s">
        <v>887</v>
      </c>
      <c r="X222" s="219">
        <v>225</v>
      </c>
      <c r="Y222" s="219" t="s">
        <v>874</v>
      </c>
      <c r="Z222" s="219" t="s">
        <v>873</v>
      </c>
      <c r="AA222" s="219" t="s">
        <v>867</v>
      </c>
      <c r="AB222" s="219">
        <v>3</v>
      </c>
      <c r="AC222" s="219">
        <v>336</v>
      </c>
    </row>
    <row r="223" spans="1:29" x14ac:dyDescent="0.3">
      <c r="A223">
        <v>336</v>
      </c>
      <c r="B223" t="s">
        <v>687</v>
      </c>
      <c r="C223">
        <v>60010</v>
      </c>
      <c r="D223" s="208" t="s">
        <v>40</v>
      </c>
      <c r="E223" t="s">
        <v>39</v>
      </c>
      <c r="F223">
        <v>60</v>
      </c>
      <c r="G223" t="s">
        <v>40</v>
      </c>
      <c r="H223" t="s">
        <v>42</v>
      </c>
      <c r="I223" t="s">
        <v>483</v>
      </c>
      <c r="J223" t="s">
        <v>484</v>
      </c>
      <c r="K223" s="89">
        <v>2019</v>
      </c>
      <c r="L223" s="210">
        <v>30</v>
      </c>
      <c r="M223" s="210">
        <v>30</v>
      </c>
      <c r="N223" s="143">
        <v>0</v>
      </c>
      <c r="O223" s="143">
        <v>0</v>
      </c>
      <c r="P223" s="143">
        <v>0</v>
      </c>
      <c r="Q223" t="s">
        <v>439</v>
      </c>
      <c r="R223">
        <v>2021</v>
      </c>
      <c r="S223" s="214">
        <v>100</v>
      </c>
      <c r="T223" s="215">
        <v>115163</v>
      </c>
      <c r="U223" s="215">
        <f t="shared" ref="U223:U233" si="17">+T223/1000</f>
        <v>115.163</v>
      </c>
      <c r="V223" s="53">
        <f t="shared" si="14"/>
        <v>0</v>
      </c>
      <c r="W223" s="219" t="s">
        <v>887</v>
      </c>
      <c r="X223" s="219">
        <v>75</v>
      </c>
      <c r="Y223" s="219" t="s">
        <v>874</v>
      </c>
      <c r="Z223" s="219" t="s">
        <v>873</v>
      </c>
      <c r="AA223" s="219" t="s">
        <v>867</v>
      </c>
      <c r="AB223" s="219">
        <v>1</v>
      </c>
      <c r="AC223" s="219">
        <v>157.6</v>
      </c>
    </row>
    <row r="224" spans="1:29" x14ac:dyDescent="0.3">
      <c r="A224">
        <v>111</v>
      </c>
      <c r="B224" t="s">
        <v>733</v>
      </c>
      <c r="C224">
        <v>618055</v>
      </c>
      <c r="D224" s="208" t="s">
        <v>67</v>
      </c>
      <c r="E224" t="s">
        <v>221</v>
      </c>
      <c r="F224">
        <v>84</v>
      </c>
      <c r="G224" t="s">
        <v>64</v>
      </c>
      <c r="H224" t="s">
        <v>79</v>
      </c>
      <c r="I224" t="s">
        <v>483</v>
      </c>
      <c r="J224" t="s">
        <v>484</v>
      </c>
      <c r="K224" s="89">
        <v>2020</v>
      </c>
      <c r="L224" s="210">
        <v>194.04</v>
      </c>
      <c r="M224" s="210">
        <v>194.04</v>
      </c>
      <c r="N224" s="143">
        <v>0</v>
      </c>
      <c r="O224" s="143">
        <v>0</v>
      </c>
      <c r="P224" s="143">
        <v>0</v>
      </c>
      <c r="Q224" t="s">
        <v>439</v>
      </c>
      <c r="R224">
        <v>2021</v>
      </c>
      <c r="S224" s="214">
        <v>160</v>
      </c>
      <c r="T224" s="215">
        <v>643429</v>
      </c>
      <c r="U224" s="215">
        <f t="shared" si="17"/>
        <v>643.42899999999997</v>
      </c>
      <c r="V224" s="53">
        <f t="shared" ref="V224:V249" si="18">+N224*1000/L224</f>
        <v>0</v>
      </c>
      <c r="W224" s="219" t="s">
        <v>887</v>
      </c>
      <c r="X224" s="219">
        <v>504</v>
      </c>
      <c r="Y224" s="219" t="s">
        <v>874</v>
      </c>
      <c r="Z224" s="219" t="s">
        <v>898</v>
      </c>
      <c r="AA224" s="219" t="s">
        <v>867</v>
      </c>
      <c r="AB224" s="219">
        <v>2</v>
      </c>
      <c r="AC224" s="219">
        <v>1008</v>
      </c>
    </row>
    <row r="225" spans="1:29" x14ac:dyDescent="0.3">
      <c r="A225">
        <v>165</v>
      </c>
      <c r="B225" t="s">
        <v>577</v>
      </c>
      <c r="C225">
        <v>877265</v>
      </c>
      <c r="D225" s="208" t="s">
        <v>33</v>
      </c>
      <c r="E225" t="s">
        <v>574</v>
      </c>
      <c r="F225">
        <v>65</v>
      </c>
      <c r="G225" t="s">
        <v>33</v>
      </c>
      <c r="H225" t="s">
        <v>35</v>
      </c>
      <c r="I225" t="s">
        <v>483</v>
      </c>
      <c r="J225" t="s">
        <v>484</v>
      </c>
      <c r="K225" s="89">
        <v>2017</v>
      </c>
      <c r="L225" s="211">
        <v>24</v>
      </c>
      <c r="M225" s="211">
        <v>24</v>
      </c>
      <c r="N225" s="143">
        <v>0</v>
      </c>
      <c r="O225" s="143">
        <v>0</v>
      </c>
      <c r="P225" s="143">
        <v>0</v>
      </c>
      <c r="Q225" t="s">
        <v>439</v>
      </c>
      <c r="R225">
        <v>2021</v>
      </c>
      <c r="S225" s="214">
        <v>25</v>
      </c>
      <c r="T225" s="215">
        <v>298646</v>
      </c>
      <c r="U225" s="215">
        <f t="shared" si="17"/>
        <v>298.64600000000002</v>
      </c>
      <c r="V225" s="53">
        <f t="shared" si="18"/>
        <v>0</v>
      </c>
      <c r="W225" s="219" t="s">
        <v>887</v>
      </c>
      <c r="X225" s="219">
        <v>60</v>
      </c>
      <c r="Y225" s="219" t="s">
        <v>874</v>
      </c>
      <c r="Z225" s="219" t="s">
        <v>881</v>
      </c>
      <c r="AA225" s="219" t="s">
        <v>867</v>
      </c>
      <c r="AB225" s="219">
        <v>5</v>
      </c>
      <c r="AC225" s="219">
        <v>120</v>
      </c>
    </row>
    <row r="226" spans="1:29" x14ac:dyDescent="0.3">
      <c r="A226">
        <v>347</v>
      </c>
      <c r="B226" t="s">
        <v>694</v>
      </c>
      <c r="C226">
        <v>418820</v>
      </c>
      <c r="D226" s="208" t="s">
        <v>101</v>
      </c>
      <c r="E226" t="s">
        <v>652</v>
      </c>
      <c r="G226" t="s">
        <v>53</v>
      </c>
      <c r="H226" t="s">
        <v>35</v>
      </c>
      <c r="I226" t="s">
        <v>483</v>
      </c>
      <c r="J226" t="s">
        <v>484</v>
      </c>
      <c r="K226" s="89">
        <v>2020</v>
      </c>
      <c r="L226" s="210">
        <v>418.28</v>
      </c>
      <c r="M226" s="210">
        <v>418.28</v>
      </c>
      <c r="N226" s="143">
        <v>0</v>
      </c>
      <c r="O226" s="143">
        <v>0</v>
      </c>
      <c r="P226" s="143">
        <v>0</v>
      </c>
      <c r="Q226" t="s">
        <v>439</v>
      </c>
      <c r="R226">
        <v>2021</v>
      </c>
      <c r="S226" s="214">
        <v>300</v>
      </c>
      <c r="T226" s="215">
        <v>1200693</v>
      </c>
      <c r="U226" s="215">
        <f t="shared" si="17"/>
        <v>1200.693</v>
      </c>
      <c r="V226" s="53">
        <f t="shared" si="18"/>
        <v>0</v>
      </c>
      <c r="W226" s="219" t="s">
        <v>887</v>
      </c>
      <c r="X226" s="219">
        <v>1224</v>
      </c>
      <c r="Y226" s="219" t="s">
        <v>874</v>
      </c>
      <c r="Z226" s="219" t="s">
        <v>898</v>
      </c>
      <c r="AA226" s="219" t="s">
        <v>867</v>
      </c>
      <c r="AB226" s="219">
        <v>9</v>
      </c>
      <c r="AC226" s="219">
        <v>1958.4</v>
      </c>
    </row>
    <row r="227" spans="1:29" x14ac:dyDescent="0.3">
      <c r="A227">
        <v>348</v>
      </c>
      <c r="B227" t="s">
        <v>695</v>
      </c>
      <c r="C227">
        <v>418900</v>
      </c>
      <c r="D227" s="208" t="s">
        <v>101</v>
      </c>
      <c r="E227" t="s">
        <v>652</v>
      </c>
      <c r="G227" t="s">
        <v>53</v>
      </c>
      <c r="H227" t="s">
        <v>35</v>
      </c>
      <c r="I227" t="s">
        <v>483</v>
      </c>
      <c r="J227" t="s">
        <v>484</v>
      </c>
      <c r="K227" s="89">
        <v>2020</v>
      </c>
      <c r="L227" s="210">
        <v>188.02500000000001</v>
      </c>
      <c r="M227" s="210">
        <v>188.02500000000001</v>
      </c>
      <c r="N227" s="143">
        <v>0</v>
      </c>
      <c r="O227" s="143">
        <v>0</v>
      </c>
      <c r="P227" s="143">
        <v>0</v>
      </c>
      <c r="Q227" t="s">
        <v>439</v>
      </c>
      <c r="R227">
        <v>2021</v>
      </c>
      <c r="S227" s="214">
        <v>160</v>
      </c>
      <c r="T227" s="215">
        <v>419963</v>
      </c>
      <c r="U227" s="215">
        <f t="shared" si="17"/>
        <v>419.96300000000002</v>
      </c>
      <c r="V227" s="53">
        <f t="shared" si="18"/>
        <v>0</v>
      </c>
      <c r="W227" s="219" t="s">
        <v>887</v>
      </c>
      <c r="X227" s="219">
        <v>545</v>
      </c>
      <c r="Y227" s="219" t="s">
        <v>874</v>
      </c>
      <c r="Z227" s="219" t="s">
        <v>898</v>
      </c>
      <c r="AA227" s="219" t="s">
        <v>867</v>
      </c>
      <c r="AB227" s="219">
        <v>5</v>
      </c>
      <c r="AC227" s="219">
        <v>872</v>
      </c>
    </row>
    <row r="228" spans="1:29" x14ac:dyDescent="0.3">
      <c r="A228">
        <v>195</v>
      </c>
      <c r="B228" t="s">
        <v>594</v>
      </c>
      <c r="C228">
        <v>857730</v>
      </c>
      <c r="D228" t="s">
        <v>33</v>
      </c>
      <c r="E228" t="s">
        <v>592</v>
      </c>
      <c r="F228">
        <v>64</v>
      </c>
      <c r="G228" t="s">
        <v>33</v>
      </c>
      <c r="H228" t="s">
        <v>59</v>
      </c>
      <c r="I228" t="s">
        <v>483</v>
      </c>
      <c r="J228" t="s">
        <v>484</v>
      </c>
      <c r="K228" s="89">
        <v>2008</v>
      </c>
      <c r="L228" s="210">
        <v>102.6</v>
      </c>
      <c r="M228" s="210">
        <v>102.6</v>
      </c>
      <c r="N228" s="143">
        <v>0</v>
      </c>
      <c r="O228" s="143">
        <v>0</v>
      </c>
      <c r="P228" s="143">
        <v>0</v>
      </c>
      <c r="Q228" t="s">
        <v>439</v>
      </c>
      <c r="R228">
        <v>2021</v>
      </c>
      <c r="S228" s="214">
        <v>150</v>
      </c>
      <c r="T228" s="215">
        <v>207524</v>
      </c>
      <c r="U228" s="215">
        <f t="shared" si="17"/>
        <v>207.524</v>
      </c>
      <c r="V228" s="53">
        <f t="shared" si="18"/>
        <v>0</v>
      </c>
      <c r="W228" s="219" t="s">
        <v>887</v>
      </c>
      <c r="X228" s="219">
        <v>190</v>
      </c>
      <c r="Y228" s="219" t="s">
        <v>874</v>
      </c>
      <c r="Z228" s="219" t="s">
        <v>884</v>
      </c>
      <c r="AA228" s="219" t="s">
        <v>867</v>
      </c>
      <c r="AB228" s="219">
        <v>2</v>
      </c>
      <c r="AC228" s="219">
        <v>380</v>
      </c>
    </row>
    <row r="229" spans="1:29" x14ac:dyDescent="0.3">
      <c r="A229">
        <v>315</v>
      </c>
      <c r="B229" t="s">
        <v>666</v>
      </c>
      <c r="C229">
        <v>204705</v>
      </c>
      <c r="D229" t="s">
        <v>850</v>
      </c>
      <c r="E229" t="s">
        <v>514</v>
      </c>
      <c r="G229" t="s">
        <v>40</v>
      </c>
      <c r="H229" t="s">
        <v>35</v>
      </c>
      <c r="I229" t="s">
        <v>483</v>
      </c>
      <c r="J229" t="s">
        <v>484</v>
      </c>
      <c r="K229" s="89">
        <v>2017</v>
      </c>
      <c r="L229" s="210">
        <v>10</v>
      </c>
      <c r="M229" s="210">
        <v>10</v>
      </c>
      <c r="N229" s="143">
        <v>0</v>
      </c>
      <c r="O229" s="143">
        <v>0</v>
      </c>
      <c r="P229" s="143">
        <v>0</v>
      </c>
      <c r="Q229" t="s">
        <v>439</v>
      </c>
      <c r="R229">
        <v>2021</v>
      </c>
      <c r="S229" s="214">
        <v>63</v>
      </c>
      <c r="T229" s="215">
        <v>5512</v>
      </c>
      <c r="U229" s="215">
        <f t="shared" si="17"/>
        <v>5.5119999999999996</v>
      </c>
      <c r="V229" s="53">
        <f t="shared" si="18"/>
        <v>0</v>
      </c>
      <c r="W229" s="219" t="s">
        <v>900</v>
      </c>
      <c r="X229" s="219">
        <v>24</v>
      </c>
      <c r="Y229" s="219" t="s">
        <v>874</v>
      </c>
      <c r="Z229" s="219" t="s">
        <v>884</v>
      </c>
      <c r="AA229" s="219" t="s">
        <v>894</v>
      </c>
      <c r="AB229" s="219">
        <v>1</v>
      </c>
      <c r="AC229" s="219">
        <v>45.6</v>
      </c>
    </row>
    <row r="230" spans="1:29" x14ac:dyDescent="0.3">
      <c r="A230">
        <v>249</v>
      </c>
      <c r="B230" t="s">
        <v>631</v>
      </c>
      <c r="C230">
        <v>797475</v>
      </c>
      <c r="D230" s="208" t="s">
        <v>88</v>
      </c>
      <c r="E230" t="s">
        <v>88</v>
      </c>
      <c r="F230">
        <v>97</v>
      </c>
      <c r="G230" t="s">
        <v>89</v>
      </c>
      <c r="H230" t="s">
        <v>42</v>
      </c>
      <c r="I230" t="s">
        <v>483</v>
      </c>
      <c r="J230" t="s">
        <v>484</v>
      </c>
      <c r="K230" s="89">
        <v>2011</v>
      </c>
      <c r="L230" s="211">
        <v>25</v>
      </c>
      <c r="M230" s="211">
        <v>25</v>
      </c>
      <c r="N230" s="143">
        <v>0</v>
      </c>
      <c r="O230" s="143">
        <v>0</v>
      </c>
      <c r="P230" s="143">
        <v>0</v>
      </c>
      <c r="Q230" t="s">
        <v>439</v>
      </c>
      <c r="R230">
        <v>2021</v>
      </c>
      <c r="S230" s="214">
        <v>128</v>
      </c>
      <c r="T230" s="215">
        <v>81524</v>
      </c>
      <c r="U230" s="215">
        <f t="shared" si="17"/>
        <v>81.524000000000001</v>
      </c>
      <c r="V230" s="53">
        <f t="shared" si="18"/>
        <v>0</v>
      </c>
      <c r="W230" s="219" t="s">
        <v>900</v>
      </c>
      <c r="X230" s="219">
        <v>65</v>
      </c>
      <c r="Y230" s="219" t="s">
        <v>874</v>
      </c>
      <c r="Z230" s="219" t="s">
        <v>901</v>
      </c>
      <c r="AA230" s="219" t="s">
        <v>867</v>
      </c>
      <c r="AB230" s="219">
        <v>2</v>
      </c>
      <c r="AC230" s="219">
        <v>123.5</v>
      </c>
    </row>
    <row r="231" spans="1:29" x14ac:dyDescent="0.3">
      <c r="A231">
        <v>231</v>
      </c>
      <c r="B231" t="s">
        <v>622</v>
      </c>
      <c r="C231">
        <v>773300</v>
      </c>
      <c r="D231" s="208" t="s">
        <v>153</v>
      </c>
      <c r="E231" t="s">
        <v>153</v>
      </c>
      <c r="F231">
        <v>95</v>
      </c>
      <c r="G231" t="s">
        <v>89</v>
      </c>
      <c r="H231" t="s">
        <v>59</v>
      </c>
      <c r="I231" t="s">
        <v>483</v>
      </c>
      <c r="J231" t="s">
        <v>484</v>
      </c>
      <c r="K231" s="89">
        <v>1994</v>
      </c>
      <c r="L231" s="210">
        <v>506</v>
      </c>
      <c r="M231" s="210">
        <v>506</v>
      </c>
      <c r="N231" s="143">
        <v>0</v>
      </c>
      <c r="O231" s="143">
        <v>0</v>
      </c>
      <c r="P231" s="143">
        <v>0</v>
      </c>
      <c r="Q231" t="s">
        <v>439</v>
      </c>
      <c r="R231">
        <v>2021</v>
      </c>
      <c r="S231" s="214">
        <v>1000</v>
      </c>
      <c r="T231" s="215">
        <v>2575640</v>
      </c>
      <c r="U231" s="215">
        <f t="shared" si="17"/>
        <v>2575.64</v>
      </c>
      <c r="V231" s="53">
        <f t="shared" si="18"/>
        <v>0</v>
      </c>
      <c r="W231" s="219" t="s">
        <v>900</v>
      </c>
      <c r="X231" s="219">
        <v>2038</v>
      </c>
      <c r="Y231" s="219" t="s">
        <v>874</v>
      </c>
      <c r="Z231" s="219" t="s">
        <v>884</v>
      </c>
      <c r="AA231" s="219" t="s">
        <v>867</v>
      </c>
      <c r="AB231" s="219">
        <v>8</v>
      </c>
      <c r="AC231" s="219">
        <v>2425.2199999999998</v>
      </c>
    </row>
    <row r="232" spans="1:29" x14ac:dyDescent="0.3">
      <c r="A232">
        <v>185</v>
      </c>
      <c r="B232" t="s">
        <v>588</v>
      </c>
      <c r="C232">
        <v>833170</v>
      </c>
      <c r="D232" s="208" t="s">
        <v>33</v>
      </c>
      <c r="E232" t="s">
        <v>581</v>
      </c>
      <c r="F232">
        <v>93</v>
      </c>
      <c r="G232" t="s">
        <v>33</v>
      </c>
      <c r="H232" t="s">
        <v>55</v>
      </c>
      <c r="I232" t="s">
        <v>483</v>
      </c>
      <c r="J232" t="s">
        <v>484</v>
      </c>
      <c r="K232" s="89">
        <v>2015</v>
      </c>
      <c r="L232" s="211">
        <v>40.200000000000003</v>
      </c>
      <c r="M232" s="211">
        <v>40.200000000000003</v>
      </c>
      <c r="N232" s="143">
        <v>0</v>
      </c>
      <c r="O232" s="143">
        <v>0</v>
      </c>
      <c r="P232" s="143">
        <v>0</v>
      </c>
      <c r="Q232" t="s">
        <v>439</v>
      </c>
      <c r="R232">
        <v>2021</v>
      </c>
      <c r="S232" s="214">
        <v>110</v>
      </c>
      <c r="T232" s="215">
        <v>83986</v>
      </c>
      <c r="U232" s="215">
        <f t="shared" si="17"/>
        <v>83.986000000000004</v>
      </c>
      <c r="V232" s="53">
        <f t="shared" si="18"/>
        <v>0</v>
      </c>
      <c r="W232" s="219" t="s">
        <v>900</v>
      </c>
      <c r="X232" s="219">
        <v>120</v>
      </c>
      <c r="Y232" s="219" t="s">
        <v>874</v>
      </c>
      <c r="Z232" s="219" t="s">
        <v>884</v>
      </c>
      <c r="AA232" s="219" t="s">
        <v>867</v>
      </c>
      <c r="AB232" s="219">
        <v>2</v>
      </c>
      <c r="AC232" s="219">
        <v>142.79999999999998</v>
      </c>
    </row>
    <row r="233" spans="1:29" x14ac:dyDescent="0.3">
      <c r="A233">
        <v>319</v>
      </c>
      <c r="B233" t="s">
        <v>671</v>
      </c>
      <c r="C233">
        <v>133520</v>
      </c>
      <c r="D233" t="s">
        <v>850</v>
      </c>
      <c r="E233" t="s">
        <v>106</v>
      </c>
      <c r="F233">
        <v>62</v>
      </c>
      <c r="G233" t="s">
        <v>40</v>
      </c>
      <c r="H233" t="s">
        <v>79</v>
      </c>
      <c r="I233" t="s">
        <v>483</v>
      </c>
      <c r="J233" t="s">
        <v>484</v>
      </c>
      <c r="K233" s="89">
        <v>2021</v>
      </c>
      <c r="L233" s="210">
        <v>21.6</v>
      </c>
      <c r="M233" s="210">
        <v>21.6</v>
      </c>
      <c r="N233" s="143">
        <v>0</v>
      </c>
      <c r="O233" s="143">
        <v>0</v>
      </c>
      <c r="P233" s="143">
        <v>0</v>
      </c>
      <c r="Q233" t="s">
        <v>439</v>
      </c>
      <c r="R233">
        <v>2021</v>
      </c>
      <c r="S233" s="214">
        <v>100</v>
      </c>
      <c r="T233" s="215">
        <v>50571</v>
      </c>
      <c r="U233" s="215">
        <f t="shared" si="17"/>
        <v>50.570999999999998</v>
      </c>
      <c r="V233" s="53">
        <f t="shared" si="18"/>
        <v>0</v>
      </c>
      <c r="W233" s="219" t="s">
        <v>900</v>
      </c>
      <c r="X233" s="219">
        <v>48</v>
      </c>
      <c r="Y233" s="219" t="s">
        <v>874</v>
      </c>
      <c r="Z233" s="219" t="s">
        <v>901</v>
      </c>
      <c r="AA233" s="219" t="s">
        <v>867</v>
      </c>
      <c r="AB233" s="219">
        <v>1</v>
      </c>
      <c r="AC233" s="219">
        <v>100.8</v>
      </c>
    </row>
    <row r="234" spans="1:29" x14ac:dyDescent="0.3">
      <c r="A234">
        <v>374</v>
      </c>
      <c r="B234" t="s">
        <v>671</v>
      </c>
      <c r="C234">
        <v>133520</v>
      </c>
      <c r="D234" t="s">
        <v>850</v>
      </c>
      <c r="E234" t="s">
        <v>106</v>
      </c>
      <c r="F234">
        <v>62</v>
      </c>
      <c r="G234" t="s">
        <v>40</v>
      </c>
      <c r="H234" t="s">
        <v>79</v>
      </c>
      <c r="I234" t="s">
        <v>483</v>
      </c>
      <c r="J234" t="s">
        <v>484</v>
      </c>
      <c r="K234">
        <v>2021</v>
      </c>
      <c r="L234" s="143">
        <v>21.6</v>
      </c>
      <c r="M234" s="143">
        <v>21.6</v>
      </c>
      <c r="N234" s="143">
        <v>0</v>
      </c>
      <c r="O234" s="143">
        <v>0</v>
      </c>
      <c r="P234" s="143">
        <v>0</v>
      </c>
      <c r="Q234" t="s">
        <v>439</v>
      </c>
      <c r="R234">
        <v>2021</v>
      </c>
      <c r="S234" s="221">
        <v>100</v>
      </c>
      <c r="T234" s="223">
        <v>50571</v>
      </c>
      <c r="U234" s="223">
        <v>50.570999999999998</v>
      </c>
      <c r="V234" s="53">
        <f t="shared" si="18"/>
        <v>0</v>
      </c>
      <c r="W234" s="219" t="s">
        <v>900</v>
      </c>
      <c r="X234" s="219">
        <v>48</v>
      </c>
      <c r="Y234" s="219" t="s">
        <v>874</v>
      </c>
      <c r="Z234" s="219" t="s">
        <v>901</v>
      </c>
      <c r="AA234" s="219" t="s">
        <v>867</v>
      </c>
      <c r="AB234" s="219">
        <v>1</v>
      </c>
      <c r="AC234" s="219">
        <v>100.8</v>
      </c>
    </row>
    <row r="235" spans="1:29" x14ac:dyDescent="0.3">
      <c r="A235">
        <v>260</v>
      </c>
      <c r="B235" t="s">
        <v>642</v>
      </c>
      <c r="C235">
        <v>754830</v>
      </c>
      <c r="D235" t="s">
        <v>639</v>
      </c>
      <c r="E235" t="s">
        <v>639</v>
      </c>
      <c r="G235" t="s">
        <v>89</v>
      </c>
      <c r="H235" t="s">
        <v>35</v>
      </c>
      <c r="I235" t="s">
        <v>483</v>
      </c>
      <c r="J235" t="s">
        <v>484</v>
      </c>
      <c r="K235" s="89">
        <v>2015</v>
      </c>
      <c r="L235" s="211">
        <v>211.5</v>
      </c>
      <c r="M235" s="211">
        <v>211.5</v>
      </c>
      <c r="N235" s="143">
        <v>0</v>
      </c>
      <c r="O235" s="143">
        <v>0</v>
      </c>
      <c r="P235" s="143">
        <v>0</v>
      </c>
      <c r="Q235" t="s">
        <v>439</v>
      </c>
      <c r="R235">
        <v>2021</v>
      </c>
      <c r="S235" s="214">
        <v>92</v>
      </c>
      <c r="T235" s="215">
        <v>700796</v>
      </c>
      <c r="U235" s="215">
        <f>+T235/1000</f>
        <v>700.79600000000005</v>
      </c>
      <c r="V235" s="53">
        <f t="shared" si="18"/>
        <v>0</v>
      </c>
      <c r="W235" s="219" t="s">
        <v>889</v>
      </c>
      <c r="X235" s="219">
        <v>470</v>
      </c>
      <c r="Y235" s="219" t="s">
        <v>874</v>
      </c>
      <c r="Z235" s="219" t="s">
        <v>873</v>
      </c>
      <c r="AA235" s="219" t="s">
        <v>867</v>
      </c>
      <c r="AB235" s="219">
        <v>4</v>
      </c>
      <c r="AC235" s="219">
        <v>893</v>
      </c>
    </row>
    <row r="236" spans="1:29" x14ac:dyDescent="0.3">
      <c r="A236">
        <v>146</v>
      </c>
      <c r="B236" t="s">
        <v>564</v>
      </c>
      <c r="C236">
        <v>869040</v>
      </c>
      <c r="D236" s="208" t="s">
        <v>33</v>
      </c>
      <c r="E236" t="s">
        <v>562</v>
      </c>
      <c r="F236">
        <v>91</v>
      </c>
      <c r="G236" t="s">
        <v>33</v>
      </c>
      <c r="H236" t="s">
        <v>55</v>
      </c>
      <c r="I236" t="s">
        <v>483</v>
      </c>
      <c r="J236" t="s">
        <v>484</v>
      </c>
      <c r="K236" s="89">
        <v>2019</v>
      </c>
      <c r="L236" s="211">
        <v>101.08</v>
      </c>
      <c r="M236" s="211">
        <v>101.08</v>
      </c>
      <c r="N236" s="143">
        <v>0</v>
      </c>
      <c r="O236" s="143">
        <v>0</v>
      </c>
      <c r="P236" s="143">
        <v>0</v>
      </c>
      <c r="Q236" t="s">
        <v>439</v>
      </c>
      <c r="R236">
        <v>2021</v>
      </c>
      <c r="S236" s="214">
        <v>350</v>
      </c>
      <c r="T236" s="215">
        <v>951464</v>
      </c>
      <c r="U236" s="215">
        <f>+T236/1000</f>
        <v>951.46400000000006</v>
      </c>
      <c r="V236" s="53">
        <f t="shared" si="18"/>
        <v>0</v>
      </c>
      <c r="W236" s="219" t="s">
        <v>889</v>
      </c>
      <c r="X236" s="219">
        <v>266</v>
      </c>
      <c r="Y236" s="219" t="s">
        <v>874</v>
      </c>
      <c r="Z236" s="219" t="s">
        <v>884</v>
      </c>
      <c r="AA236" s="219" t="s">
        <v>867</v>
      </c>
      <c r="AB236" s="219">
        <v>2</v>
      </c>
      <c r="AC236" s="219">
        <v>505.4</v>
      </c>
    </row>
    <row r="237" spans="1:29" x14ac:dyDescent="0.3">
      <c r="A237">
        <v>349</v>
      </c>
      <c r="B237" t="s">
        <v>696</v>
      </c>
      <c r="C237">
        <v>869040</v>
      </c>
      <c r="D237" s="208" t="s">
        <v>33</v>
      </c>
      <c r="E237" t="s">
        <v>562</v>
      </c>
      <c r="F237">
        <v>91</v>
      </c>
      <c r="G237" t="s">
        <v>33</v>
      </c>
      <c r="H237" t="s">
        <v>55</v>
      </c>
      <c r="I237" t="s">
        <v>483</v>
      </c>
      <c r="J237" t="s">
        <v>484</v>
      </c>
      <c r="K237" s="89">
        <v>2021</v>
      </c>
      <c r="L237" s="211">
        <v>191</v>
      </c>
      <c r="M237" s="211">
        <v>191</v>
      </c>
      <c r="N237" s="143">
        <v>0</v>
      </c>
      <c r="O237" s="143">
        <v>0</v>
      </c>
      <c r="P237" s="143">
        <v>0</v>
      </c>
      <c r="Q237" t="s">
        <v>439</v>
      </c>
      <c r="R237">
        <v>2021</v>
      </c>
      <c r="S237" s="214">
        <v>0</v>
      </c>
      <c r="T237" s="215">
        <v>0</v>
      </c>
      <c r="U237" s="215">
        <f>+T237/1000</f>
        <v>0</v>
      </c>
      <c r="V237" s="53">
        <f t="shared" si="18"/>
        <v>0</v>
      </c>
      <c r="W237" s="219" t="s">
        <v>889</v>
      </c>
      <c r="X237" s="219">
        <v>417</v>
      </c>
      <c r="Y237" s="219" t="s">
        <v>874</v>
      </c>
      <c r="Z237" s="219" t="s">
        <v>884</v>
      </c>
      <c r="AA237" s="219" t="s">
        <v>867</v>
      </c>
      <c r="AB237" s="219">
        <v>5</v>
      </c>
      <c r="AC237" s="219">
        <v>875.7</v>
      </c>
    </row>
    <row r="238" spans="1:29" x14ac:dyDescent="0.3">
      <c r="A238">
        <v>379</v>
      </c>
      <c r="B238" t="s">
        <v>696</v>
      </c>
      <c r="C238">
        <v>869040</v>
      </c>
      <c r="D238" s="208" t="s">
        <v>33</v>
      </c>
      <c r="E238" t="s">
        <v>562</v>
      </c>
      <c r="F238">
        <v>91</v>
      </c>
      <c r="G238" t="s">
        <v>33</v>
      </c>
      <c r="H238" t="s">
        <v>55</v>
      </c>
      <c r="I238" t="s">
        <v>483</v>
      </c>
      <c r="J238" t="s">
        <v>484</v>
      </c>
      <c r="K238">
        <v>2021</v>
      </c>
      <c r="L238" s="143">
        <v>191</v>
      </c>
      <c r="M238" s="143">
        <v>191</v>
      </c>
      <c r="N238" s="143">
        <v>0</v>
      </c>
      <c r="O238" s="143">
        <v>0</v>
      </c>
      <c r="P238" s="143">
        <v>0</v>
      </c>
      <c r="Q238" t="s">
        <v>439</v>
      </c>
      <c r="R238">
        <v>2021</v>
      </c>
      <c r="S238" s="221">
        <v>0</v>
      </c>
      <c r="T238" s="223">
        <v>0</v>
      </c>
      <c r="U238" s="223">
        <v>0</v>
      </c>
      <c r="V238" s="53">
        <f t="shared" si="18"/>
        <v>0</v>
      </c>
      <c r="W238" s="219" t="s">
        <v>889</v>
      </c>
      <c r="X238" s="219">
        <v>417</v>
      </c>
      <c r="Y238" s="219" t="s">
        <v>874</v>
      </c>
      <c r="Z238" s="219" t="s">
        <v>884</v>
      </c>
      <c r="AA238" s="219" t="s">
        <v>867</v>
      </c>
      <c r="AB238" s="219">
        <v>5</v>
      </c>
      <c r="AC238" s="219">
        <v>875.7</v>
      </c>
    </row>
    <row r="239" spans="1:29" x14ac:dyDescent="0.3">
      <c r="A239">
        <v>228</v>
      </c>
      <c r="B239" t="s">
        <v>770</v>
      </c>
      <c r="C239">
        <v>765200</v>
      </c>
      <c r="D239" s="208" t="s">
        <v>153</v>
      </c>
      <c r="E239" t="s">
        <v>153</v>
      </c>
      <c r="F239">
        <v>95</v>
      </c>
      <c r="G239" t="s">
        <v>89</v>
      </c>
      <c r="H239" t="s">
        <v>42</v>
      </c>
      <c r="I239" t="s">
        <v>483</v>
      </c>
      <c r="J239" t="s">
        <v>484</v>
      </c>
      <c r="K239" s="89">
        <v>2020</v>
      </c>
      <c r="L239" s="210">
        <v>98</v>
      </c>
      <c r="M239" s="210">
        <v>98</v>
      </c>
      <c r="N239" s="143">
        <v>0</v>
      </c>
      <c r="O239" s="143">
        <v>0</v>
      </c>
      <c r="P239" s="143">
        <v>0</v>
      </c>
      <c r="Q239" t="s">
        <v>439</v>
      </c>
      <c r="R239">
        <v>2021</v>
      </c>
      <c r="S239" s="214">
        <v>7000</v>
      </c>
      <c r="T239" s="215">
        <v>16663950</v>
      </c>
      <c r="U239" s="215">
        <f t="shared" ref="U239:U250" si="19">+T239/1000</f>
        <v>16663.95</v>
      </c>
      <c r="V239" s="53">
        <f t="shared" si="18"/>
        <v>0</v>
      </c>
      <c r="W239" s="219" t="s">
        <v>889</v>
      </c>
      <c r="X239" s="219">
        <v>182</v>
      </c>
      <c r="Y239" s="219" t="s">
        <v>874</v>
      </c>
      <c r="Z239" s="219" t="s">
        <v>884</v>
      </c>
      <c r="AA239" s="219" t="s">
        <v>867</v>
      </c>
      <c r="AB239" s="219">
        <v>1</v>
      </c>
      <c r="AC239" s="219">
        <v>344.8</v>
      </c>
    </row>
    <row r="240" spans="1:29" x14ac:dyDescent="0.3">
      <c r="A240">
        <v>192</v>
      </c>
      <c r="B240" t="s">
        <v>591</v>
      </c>
      <c r="C240">
        <v>895551</v>
      </c>
      <c r="D240" t="s">
        <v>33</v>
      </c>
      <c r="E240" t="s">
        <v>592</v>
      </c>
      <c r="F240">
        <v>64</v>
      </c>
      <c r="G240" t="s">
        <v>33</v>
      </c>
      <c r="H240" t="s">
        <v>55</v>
      </c>
      <c r="I240" t="s">
        <v>483</v>
      </c>
      <c r="J240" t="s">
        <v>484</v>
      </c>
      <c r="K240" s="89">
        <v>2016</v>
      </c>
      <c r="L240" s="210">
        <v>107.2</v>
      </c>
      <c r="M240" s="210">
        <v>107.2</v>
      </c>
      <c r="N240" s="143">
        <v>0</v>
      </c>
      <c r="O240" s="143">
        <v>0</v>
      </c>
      <c r="P240" s="143">
        <v>0</v>
      </c>
      <c r="Q240" t="s">
        <v>439</v>
      </c>
      <c r="R240">
        <v>2021</v>
      </c>
      <c r="S240" s="214">
        <v>0</v>
      </c>
      <c r="T240" s="215">
        <v>0</v>
      </c>
      <c r="U240" s="215">
        <f t="shared" si="19"/>
        <v>0</v>
      </c>
      <c r="V240" s="53">
        <f t="shared" si="18"/>
        <v>0</v>
      </c>
      <c r="W240" s="219" t="s">
        <v>889</v>
      </c>
      <c r="X240" s="219">
        <v>286</v>
      </c>
      <c r="Y240" s="219" t="s">
        <v>874</v>
      </c>
      <c r="Z240" s="219" t="s">
        <v>873</v>
      </c>
      <c r="AA240" s="219" t="s">
        <v>867</v>
      </c>
      <c r="AB240" s="219">
        <v>4</v>
      </c>
      <c r="AC240" s="219">
        <v>572</v>
      </c>
    </row>
    <row r="241" spans="1:29" x14ac:dyDescent="0.3">
      <c r="A241">
        <v>257</v>
      </c>
      <c r="B241" t="s">
        <v>638</v>
      </c>
      <c r="C241">
        <v>754825</v>
      </c>
      <c r="D241" t="s">
        <v>639</v>
      </c>
      <c r="E241" t="s">
        <v>639</v>
      </c>
      <c r="G241" t="s">
        <v>89</v>
      </c>
      <c r="H241" t="s">
        <v>35</v>
      </c>
      <c r="I241" t="s">
        <v>483</v>
      </c>
      <c r="J241" t="s">
        <v>484</v>
      </c>
      <c r="K241" s="89">
        <v>2016</v>
      </c>
      <c r="L241" s="211">
        <v>151.80000000000001</v>
      </c>
      <c r="M241" s="211">
        <v>151.80000000000001</v>
      </c>
      <c r="N241" s="143">
        <v>0</v>
      </c>
      <c r="O241" s="143">
        <v>0</v>
      </c>
      <c r="P241" s="143">
        <v>0</v>
      </c>
      <c r="Q241" t="s">
        <v>439</v>
      </c>
      <c r="R241">
        <v>2021</v>
      </c>
      <c r="S241" s="214">
        <v>50</v>
      </c>
      <c r="T241" s="215">
        <v>549224</v>
      </c>
      <c r="U241" s="215">
        <f t="shared" si="19"/>
        <v>549.22400000000005</v>
      </c>
      <c r="V241" s="53">
        <f t="shared" si="18"/>
        <v>0</v>
      </c>
      <c r="W241" s="219" t="s">
        <v>889</v>
      </c>
      <c r="X241" s="219">
        <v>336</v>
      </c>
      <c r="Y241" s="219" t="s">
        <v>874</v>
      </c>
      <c r="Z241" s="219" t="s">
        <v>884</v>
      </c>
      <c r="AA241" s="219" t="s">
        <v>867</v>
      </c>
      <c r="AB241" s="219">
        <v>3</v>
      </c>
      <c r="AC241" s="219">
        <v>638.4</v>
      </c>
    </row>
    <row r="242" spans="1:29" x14ac:dyDescent="0.3">
      <c r="A242">
        <v>258</v>
      </c>
      <c r="B242" t="s">
        <v>640</v>
      </c>
      <c r="C242">
        <v>754828</v>
      </c>
      <c r="D242" t="s">
        <v>639</v>
      </c>
      <c r="E242" t="s">
        <v>639</v>
      </c>
      <c r="G242" t="s">
        <v>89</v>
      </c>
      <c r="H242" t="s">
        <v>35</v>
      </c>
      <c r="I242" t="s">
        <v>483</v>
      </c>
      <c r="J242" t="s">
        <v>484</v>
      </c>
      <c r="K242" s="89">
        <v>2015</v>
      </c>
      <c r="L242" s="211">
        <v>225.45</v>
      </c>
      <c r="M242" s="211">
        <v>225.45</v>
      </c>
      <c r="N242" s="143">
        <v>0</v>
      </c>
      <c r="O242" s="143">
        <v>0</v>
      </c>
      <c r="P242" s="143">
        <v>0</v>
      </c>
      <c r="Q242" t="s">
        <v>439</v>
      </c>
      <c r="R242">
        <v>2021</v>
      </c>
      <c r="S242" s="214">
        <v>70</v>
      </c>
      <c r="T242" s="215">
        <v>799323</v>
      </c>
      <c r="U242" s="215">
        <f t="shared" si="19"/>
        <v>799.32299999999998</v>
      </c>
      <c r="V242" s="53">
        <f t="shared" si="18"/>
        <v>0</v>
      </c>
      <c r="W242" s="219" t="s">
        <v>889</v>
      </c>
      <c r="X242" s="219">
        <v>501</v>
      </c>
      <c r="Y242" s="219" t="s">
        <v>874</v>
      </c>
      <c r="Z242" s="219" t="s">
        <v>884</v>
      </c>
      <c r="AA242" s="219" t="s">
        <v>867</v>
      </c>
      <c r="AB242" s="219">
        <v>4</v>
      </c>
      <c r="AC242" s="219">
        <v>951.9</v>
      </c>
    </row>
    <row r="243" spans="1:29" x14ac:dyDescent="0.3">
      <c r="A243">
        <v>259</v>
      </c>
      <c r="B243" t="s">
        <v>641</v>
      </c>
      <c r="C243">
        <v>754822</v>
      </c>
      <c r="D243" t="s">
        <v>639</v>
      </c>
      <c r="E243" t="s">
        <v>639</v>
      </c>
      <c r="G243" t="s">
        <v>89</v>
      </c>
      <c r="H243" t="s">
        <v>35</v>
      </c>
      <c r="I243" t="s">
        <v>483</v>
      </c>
      <c r="J243" t="s">
        <v>484</v>
      </c>
      <c r="K243" s="89">
        <v>2016</v>
      </c>
      <c r="L243" s="211">
        <v>113.4</v>
      </c>
      <c r="M243" s="211">
        <v>113.4</v>
      </c>
      <c r="N243" s="143">
        <v>0</v>
      </c>
      <c r="O243" s="143">
        <v>0</v>
      </c>
      <c r="P243" s="143">
        <v>0</v>
      </c>
      <c r="Q243" t="s">
        <v>439</v>
      </c>
      <c r="R243">
        <v>2021</v>
      </c>
      <c r="S243" s="214">
        <v>50</v>
      </c>
      <c r="T243" s="215">
        <v>371965</v>
      </c>
      <c r="U243" s="215">
        <f t="shared" si="19"/>
        <v>371.96499999999997</v>
      </c>
      <c r="V243" s="53">
        <f t="shared" si="18"/>
        <v>0</v>
      </c>
      <c r="W243" s="219" t="s">
        <v>889</v>
      </c>
      <c r="X243" s="219">
        <v>252</v>
      </c>
      <c r="Y243" s="219" t="s">
        <v>874</v>
      </c>
      <c r="Z243" s="219" t="s">
        <v>884</v>
      </c>
      <c r="AA243" s="219" t="s">
        <v>867</v>
      </c>
      <c r="AB243" s="219">
        <v>2</v>
      </c>
      <c r="AC243" s="219">
        <v>478.8</v>
      </c>
    </row>
    <row r="244" spans="1:29" x14ac:dyDescent="0.3">
      <c r="A244">
        <v>181</v>
      </c>
      <c r="B244" t="s">
        <v>587</v>
      </c>
      <c r="C244">
        <v>834670</v>
      </c>
      <c r="D244" s="208" t="s">
        <v>33</v>
      </c>
      <c r="E244" t="s">
        <v>581</v>
      </c>
      <c r="F244">
        <v>93</v>
      </c>
      <c r="G244" t="s">
        <v>33</v>
      </c>
      <c r="H244" t="s">
        <v>73</v>
      </c>
      <c r="I244" t="s">
        <v>483</v>
      </c>
      <c r="J244" t="s">
        <v>484</v>
      </c>
      <c r="K244" s="89">
        <v>2019</v>
      </c>
      <c r="L244" s="211">
        <v>99.51</v>
      </c>
      <c r="M244" s="211">
        <v>99.51</v>
      </c>
      <c r="N244" s="143">
        <v>0</v>
      </c>
      <c r="O244" s="143">
        <v>0</v>
      </c>
      <c r="P244" s="143">
        <v>0</v>
      </c>
      <c r="Q244" t="s">
        <v>439</v>
      </c>
      <c r="R244">
        <v>2021</v>
      </c>
      <c r="S244" s="214">
        <v>350</v>
      </c>
      <c r="T244" s="215">
        <v>763101</v>
      </c>
      <c r="U244" s="215">
        <f t="shared" si="19"/>
        <v>763.101</v>
      </c>
      <c r="V244" s="53">
        <f t="shared" si="18"/>
        <v>0</v>
      </c>
      <c r="W244" s="219" t="s">
        <v>889</v>
      </c>
      <c r="X244" s="219">
        <v>184</v>
      </c>
      <c r="Y244" s="219" t="s">
        <v>874</v>
      </c>
      <c r="Z244" s="219" t="s">
        <v>884</v>
      </c>
      <c r="AA244" s="219" t="s">
        <v>867</v>
      </c>
      <c r="AB244" s="219">
        <v>2</v>
      </c>
      <c r="AC244" s="219">
        <v>404.8</v>
      </c>
    </row>
    <row r="245" spans="1:29" x14ac:dyDescent="0.3">
      <c r="A245">
        <v>184</v>
      </c>
      <c r="B245" t="s">
        <v>759</v>
      </c>
      <c r="C245">
        <v>834320</v>
      </c>
      <c r="D245" s="208" t="s">
        <v>33</v>
      </c>
      <c r="E245" t="s">
        <v>581</v>
      </c>
      <c r="F245">
        <v>93</v>
      </c>
      <c r="G245" t="s">
        <v>33</v>
      </c>
      <c r="H245" t="s">
        <v>55</v>
      </c>
      <c r="I245" t="s">
        <v>483</v>
      </c>
      <c r="J245" t="s">
        <v>484</v>
      </c>
      <c r="K245" s="89">
        <v>2020</v>
      </c>
      <c r="L245" s="211">
        <v>50.63</v>
      </c>
      <c r="M245" s="211">
        <v>50.63</v>
      </c>
      <c r="N245" s="143">
        <v>0</v>
      </c>
      <c r="O245" s="143">
        <v>0</v>
      </c>
      <c r="P245" s="143">
        <v>0</v>
      </c>
      <c r="Q245" t="s">
        <v>439</v>
      </c>
      <c r="R245">
        <v>2021</v>
      </c>
      <c r="S245" s="214">
        <v>100</v>
      </c>
      <c r="T245" s="215">
        <v>427955</v>
      </c>
      <c r="U245" s="215">
        <f t="shared" si="19"/>
        <v>427.95499999999998</v>
      </c>
      <c r="V245" s="53">
        <f t="shared" si="18"/>
        <v>0</v>
      </c>
      <c r="W245" s="219" t="s">
        <v>889</v>
      </c>
      <c r="X245" s="219">
        <v>135</v>
      </c>
      <c r="Y245" s="219" t="s">
        <v>874</v>
      </c>
      <c r="Z245" s="219" t="s">
        <v>884</v>
      </c>
      <c r="AA245" s="219" t="s">
        <v>867</v>
      </c>
      <c r="AB245" s="219">
        <v>2</v>
      </c>
      <c r="AC245" s="219">
        <v>270</v>
      </c>
    </row>
    <row r="246" spans="1:29" x14ac:dyDescent="0.3">
      <c r="A246">
        <v>64</v>
      </c>
      <c r="B246" t="s">
        <v>513</v>
      </c>
      <c r="C246">
        <v>178800</v>
      </c>
      <c r="D246" t="s">
        <v>850</v>
      </c>
      <c r="E246" t="s">
        <v>514</v>
      </c>
      <c r="G246" t="s">
        <v>40</v>
      </c>
      <c r="H246" t="s">
        <v>35</v>
      </c>
      <c r="I246" t="s">
        <v>483</v>
      </c>
      <c r="J246" t="s">
        <v>484</v>
      </c>
      <c r="K246" s="89">
        <v>2016</v>
      </c>
      <c r="L246" s="210">
        <v>150.75</v>
      </c>
      <c r="M246" s="210">
        <v>150.75</v>
      </c>
      <c r="N246" s="143">
        <v>0</v>
      </c>
      <c r="O246" s="143">
        <v>0</v>
      </c>
      <c r="P246" s="143">
        <v>0</v>
      </c>
      <c r="Q246" t="s">
        <v>439</v>
      </c>
      <c r="R246">
        <v>2021</v>
      </c>
      <c r="S246" s="214">
        <v>220</v>
      </c>
      <c r="T246" s="215">
        <v>477001</v>
      </c>
      <c r="U246" s="215">
        <f t="shared" si="19"/>
        <v>477.00099999999998</v>
      </c>
      <c r="V246" s="53">
        <f t="shared" si="18"/>
        <v>0</v>
      </c>
      <c r="W246" s="219" t="s">
        <v>889</v>
      </c>
      <c r="X246" s="219">
        <v>354</v>
      </c>
      <c r="Y246" s="219" t="s">
        <v>874</v>
      </c>
      <c r="Z246" s="219" t="s">
        <v>884</v>
      </c>
      <c r="AA246" s="219" t="s">
        <v>867</v>
      </c>
      <c r="AB246" s="219">
        <v>3</v>
      </c>
      <c r="AC246" s="219">
        <v>566.4</v>
      </c>
    </row>
    <row r="247" spans="1:29" x14ac:dyDescent="0.3">
      <c r="A247">
        <v>43</v>
      </c>
      <c r="B247" t="s">
        <v>709</v>
      </c>
      <c r="C247">
        <v>94520</v>
      </c>
      <c r="D247" s="208" t="s">
        <v>126</v>
      </c>
      <c r="E247" t="s">
        <v>126</v>
      </c>
      <c r="F247">
        <v>61</v>
      </c>
      <c r="G247" t="s">
        <v>40</v>
      </c>
      <c r="H247" t="s">
        <v>42</v>
      </c>
      <c r="I247" t="s">
        <v>483</v>
      </c>
      <c r="J247" t="s">
        <v>484</v>
      </c>
      <c r="K247" s="89">
        <v>2020</v>
      </c>
      <c r="L247" s="210">
        <v>1700</v>
      </c>
      <c r="M247" s="210">
        <v>1700</v>
      </c>
      <c r="N247" s="143">
        <v>0</v>
      </c>
      <c r="O247" s="143">
        <v>0</v>
      </c>
      <c r="P247" s="143">
        <v>0</v>
      </c>
      <c r="Q247" t="s">
        <v>439</v>
      </c>
      <c r="R247">
        <v>2021</v>
      </c>
      <c r="S247" s="214">
        <v>2100</v>
      </c>
      <c r="T247" s="215">
        <v>5835499</v>
      </c>
      <c r="U247" s="215">
        <f t="shared" si="19"/>
        <v>5835.4989999999998</v>
      </c>
      <c r="V247" s="53">
        <f t="shared" si="18"/>
        <v>0</v>
      </c>
      <c r="W247" s="219" t="s">
        <v>882</v>
      </c>
      <c r="X247" s="219">
        <v>2805</v>
      </c>
      <c r="Y247" s="219" t="s">
        <v>874</v>
      </c>
      <c r="Z247" s="219" t="s">
        <v>877</v>
      </c>
      <c r="AA247" s="219" t="s">
        <v>867</v>
      </c>
      <c r="AB247" s="219">
        <v>20</v>
      </c>
      <c r="AC247" s="219">
        <v>4488</v>
      </c>
    </row>
    <row r="248" spans="1:29" x14ac:dyDescent="0.3">
      <c r="A248">
        <v>172</v>
      </c>
      <c r="B248" t="s">
        <v>582</v>
      </c>
      <c r="C248">
        <v>804380</v>
      </c>
      <c r="D248" s="208" t="s">
        <v>33</v>
      </c>
      <c r="E248" t="s">
        <v>581</v>
      </c>
      <c r="F248">
        <v>93</v>
      </c>
      <c r="G248" t="s">
        <v>33</v>
      </c>
      <c r="H248" t="s">
        <v>42</v>
      </c>
      <c r="I248" t="s">
        <v>483</v>
      </c>
      <c r="J248" t="s">
        <v>484</v>
      </c>
      <c r="K248" s="89">
        <v>1960</v>
      </c>
      <c r="L248" s="211">
        <v>141.21</v>
      </c>
      <c r="M248" s="211">
        <v>141.21</v>
      </c>
      <c r="N248" s="143">
        <v>0</v>
      </c>
      <c r="O248" s="143">
        <v>0</v>
      </c>
      <c r="P248" s="143">
        <v>0</v>
      </c>
      <c r="Q248" t="s">
        <v>439</v>
      </c>
      <c r="R248">
        <v>2021</v>
      </c>
      <c r="S248" s="214">
        <v>700</v>
      </c>
      <c r="T248" s="215">
        <v>1112801</v>
      </c>
      <c r="U248" s="215">
        <f t="shared" si="19"/>
        <v>1112.8009999999999</v>
      </c>
      <c r="V248" s="53">
        <f t="shared" si="18"/>
        <v>0</v>
      </c>
      <c r="W248" s="219" t="s">
        <v>868</v>
      </c>
      <c r="X248" s="219">
        <v>523</v>
      </c>
      <c r="Y248" s="219" t="s">
        <v>874</v>
      </c>
      <c r="Z248" s="219" t="s">
        <v>876</v>
      </c>
      <c r="AA248" s="219" t="s">
        <v>867</v>
      </c>
      <c r="AB248" s="219">
        <v>3</v>
      </c>
      <c r="AC248" s="219">
        <v>836.8</v>
      </c>
    </row>
    <row r="249" spans="1:29" x14ac:dyDescent="0.3">
      <c r="A249">
        <v>113</v>
      </c>
      <c r="B249" t="s">
        <v>734</v>
      </c>
      <c r="C249">
        <v>628740</v>
      </c>
      <c r="D249" s="208" t="s">
        <v>67</v>
      </c>
      <c r="E249" t="s">
        <v>221</v>
      </c>
      <c r="F249">
        <v>84</v>
      </c>
      <c r="G249" t="s">
        <v>64</v>
      </c>
      <c r="H249" t="s">
        <v>730</v>
      </c>
      <c r="I249" t="s">
        <v>483</v>
      </c>
      <c r="J249" t="s">
        <v>484</v>
      </c>
      <c r="K249" s="89">
        <v>2020</v>
      </c>
      <c r="L249" s="210">
        <v>119</v>
      </c>
      <c r="M249" s="210">
        <v>119</v>
      </c>
      <c r="N249" s="143">
        <v>0</v>
      </c>
      <c r="O249" s="143">
        <v>0</v>
      </c>
      <c r="P249" s="143">
        <v>0</v>
      </c>
      <c r="Q249" t="s">
        <v>439</v>
      </c>
      <c r="R249">
        <v>2021</v>
      </c>
      <c r="S249" s="214">
        <v>210</v>
      </c>
      <c r="T249" s="215">
        <v>410700</v>
      </c>
      <c r="U249" s="215">
        <f t="shared" si="19"/>
        <v>410.7</v>
      </c>
      <c r="V249" s="53">
        <f t="shared" si="18"/>
        <v>0</v>
      </c>
      <c r="W249" s="219" t="s">
        <v>883</v>
      </c>
      <c r="X249" s="219">
        <v>360</v>
      </c>
      <c r="Y249" s="219" t="s">
        <v>874</v>
      </c>
      <c r="Z249" s="219" t="s">
        <v>877</v>
      </c>
      <c r="AA249" s="219" t="s">
        <v>867</v>
      </c>
      <c r="AB249" s="219">
        <v>2</v>
      </c>
      <c r="AC249" s="219">
        <v>576</v>
      </c>
    </row>
    <row r="250" spans="1:29" x14ac:dyDescent="0.3">
      <c r="A250">
        <v>68</v>
      </c>
      <c r="B250" t="s">
        <v>720</v>
      </c>
      <c r="C250">
        <v>134440</v>
      </c>
      <c r="D250" t="s">
        <v>850</v>
      </c>
      <c r="E250" t="s">
        <v>106</v>
      </c>
      <c r="F250">
        <v>62</v>
      </c>
      <c r="G250" t="s">
        <v>40</v>
      </c>
      <c r="H250" t="s">
        <v>73</v>
      </c>
      <c r="I250" t="s">
        <v>56</v>
      </c>
      <c r="J250" t="s">
        <v>45</v>
      </c>
      <c r="K250" s="89">
        <v>2021</v>
      </c>
      <c r="L250" s="210">
        <v>2679</v>
      </c>
      <c r="M250" s="210">
        <v>2600</v>
      </c>
      <c r="N250" s="143">
        <v>0</v>
      </c>
      <c r="O250" s="143">
        <v>0</v>
      </c>
      <c r="P250" s="143">
        <v>0</v>
      </c>
      <c r="Q250" t="s">
        <v>439</v>
      </c>
      <c r="R250">
        <v>2021</v>
      </c>
      <c r="S250" s="214">
        <v>2200</v>
      </c>
      <c r="T250" s="215">
        <v>6282197</v>
      </c>
      <c r="U250" s="215">
        <f t="shared" si="19"/>
        <v>6282.1970000000001</v>
      </c>
      <c r="V250" s="53">
        <v>0</v>
      </c>
      <c r="W250" s="219" t="s">
        <v>862</v>
      </c>
      <c r="X250" s="219">
        <v>0</v>
      </c>
      <c r="Y250" s="219" t="s">
        <v>863</v>
      </c>
      <c r="Z250" s="219" t="s">
        <v>863</v>
      </c>
      <c r="AA250" s="219" t="s">
        <v>863</v>
      </c>
      <c r="AB250" s="219">
        <v>0</v>
      </c>
      <c r="AC250" s="219">
        <v>0</v>
      </c>
    </row>
    <row r="251" spans="1:29" x14ac:dyDescent="0.3">
      <c r="A251">
        <v>355</v>
      </c>
      <c r="B251" t="s">
        <v>720</v>
      </c>
      <c r="C251">
        <v>134440</v>
      </c>
      <c r="D251" t="s">
        <v>850</v>
      </c>
      <c r="E251" t="s">
        <v>106</v>
      </c>
      <c r="F251">
        <v>62</v>
      </c>
      <c r="G251" t="s">
        <v>40</v>
      </c>
      <c r="H251" t="s">
        <v>73</v>
      </c>
      <c r="I251" t="s">
        <v>56</v>
      </c>
      <c r="J251" t="s">
        <v>45</v>
      </c>
      <c r="K251">
        <v>2021</v>
      </c>
      <c r="L251" s="143">
        <v>2679</v>
      </c>
      <c r="M251" s="143">
        <v>2600</v>
      </c>
      <c r="N251" s="143">
        <v>0</v>
      </c>
      <c r="O251" s="143">
        <v>0</v>
      </c>
      <c r="P251" s="143">
        <v>0</v>
      </c>
      <c r="Q251" t="s">
        <v>439</v>
      </c>
      <c r="R251">
        <v>2021</v>
      </c>
      <c r="S251" s="221">
        <v>2200</v>
      </c>
      <c r="T251" s="223">
        <v>6282197</v>
      </c>
      <c r="U251" s="223">
        <v>6282.1970000000001</v>
      </c>
      <c r="V251" s="53">
        <v>0</v>
      </c>
      <c r="W251" s="219" t="s">
        <v>862</v>
      </c>
      <c r="X251" s="219">
        <v>0</v>
      </c>
      <c r="Y251" s="219" t="s">
        <v>863</v>
      </c>
      <c r="Z251" s="219" t="s">
        <v>863</v>
      </c>
      <c r="AA251" s="219" t="s">
        <v>863</v>
      </c>
      <c r="AB251" s="219">
        <v>0</v>
      </c>
      <c r="AC251" s="219">
        <v>0</v>
      </c>
    </row>
    <row r="252" spans="1:29" x14ac:dyDescent="0.3">
      <c r="A252">
        <v>3</v>
      </c>
      <c r="B252" t="s">
        <v>697</v>
      </c>
      <c r="C252">
        <v>291394</v>
      </c>
      <c r="D252" s="208" t="s">
        <v>52</v>
      </c>
      <c r="E252" t="s">
        <v>52</v>
      </c>
      <c r="F252">
        <v>71</v>
      </c>
      <c r="G252" t="s">
        <v>53</v>
      </c>
      <c r="H252" t="s">
        <v>66</v>
      </c>
      <c r="I252" t="s">
        <v>56</v>
      </c>
      <c r="J252" t="s">
        <v>478</v>
      </c>
      <c r="K252" s="89">
        <v>2021</v>
      </c>
      <c r="L252" s="210">
        <v>5000</v>
      </c>
      <c r="M252" s="210">
        <v>4000</v>
      </c>
      <c r="N252" s="143">
        <v>0</v>
      </c>
      <c r="O252" s="143">
        <v>0</v>
      </c>
      <c r="P252" s="143">
        <v>0</v>
      </c>
      <c r="Q252" t="s">
        <v>439</v>
      </c>
      <c r="R252">
        <v>2021</v>
      </c>
      <c r="S252" s="214">
        <v>5000</v>
      </c>
      <c r="T252" s="215">
        <v>542</v>
      </c>
      <c r="U252" s="215">
        <f>+T252/1000</f>
        <v>0.54200000000000004</v>
      </c>
      <c r="V252" s="53">
        <v>0</v>
      </c>
      <c r="W252" s="219" t="s">
        <v>862</v>
      </c>
      <c r="X252" s="219">
        <v>0</v>
      </c>
      <c r="Y252" s="219" t="s">
        <v>863</v>
      </c>
      <c r="Z252" s="219" t="s">
        <v>863</v>
      </c>
      <c r="AA252" s="219" t="s">
        <v>863</v>
      </c>
      <c r="AB252" s="219">
        <v>0</v>
      </c>
      <c r="AC252" s="219">
        <v>0</v>
      </c>
    </row>
    <row r="253" spans="1:29" x14ac:dyDescent="0.3">
      <c r="A253">
        <v>350</v>
      </c>
      <c r="B253" t="s">
        <v>697</v>
      </c>
      <c r="C253">
        <v>291394</v>
      </c>
      <c r="D253" s="208" t="s">
        <v>52</v>
      </c>
      <c r="E253" t="s">
        <v>52</v>
      </c>
      <c r="F253">
        <v>71</v>
      </c>
      <c r="G253" t="s">
        <v>53</v>
      </c>
      <c r="H253" t="s">
        <v>66</v>
      </c>
      <c r="I253" t="s">
        <v>56</v>
      </c>
      <c r="J253" t="s">
        <v>478</v>
      </c>
      <c r="K253">
        <v>2021</v>
      </c>
      <c r="L253" s="143">
        <v>5000</v>
      </c>
      <c r="M253" s="143">
        <v>4000</v>
      </c>
      <c r="N253" s="143">
        <v>0</v>
      </c>
      <c r="O253" s="143">
        <v>0</v>
      </c>
      <c r="P253" s="143">
        <v>0</v>
      </c>
      <c r="Q253" t="s">
        <v>439</v>
      </c>
      <c r="R253">
        <v>2021</v>
      </c>
      <c r="S253" s="221">
        <v>5000</v>
      </c>
      <c r="T253" s="223">
        <v>542</v>
      </c>
      <c r="U253" s="223">
        <v>0.54200000000000004</v>
      </c>
      <c r="V253" s="53">
        <v>0</v>
      </c>
      <c r="W253" s="219" t="s">
        <v>862</v>
      </c>
      <c r="X253" s="219">
        <v>0</v>
      </c>
      <c r="Y253" s="219" t="s">
        <v>863</v>
      </c>
      <c r="Z253" s="219" t="s">
        <v>863</v>
      </c>
      <c r="AA253" s="219" t="s">
        <v>863</v>
      </c>
      <c r="AB253" s="219">
        <v>0</v>
      </c>
      <c r="AC253" s="219">
        <v>0</v>
      </c>
    </row>
    <row r="254" spans="1:29" x14ac:dyDescent="0.3">
      <c r="A254">
        <v>179</v>
      </c>
      <c r="B254" t="s">
        <v>755</v>
      </c>
      <c r="C254">
        <v>818240</v>
      </c>
      <c r="D254" s="208" t="s">
        <v>33</v>
      </c>
      <c r="E254" t="s">
        <v>581</v>
      </c>
      <c r="F254">
        <v>93</v>
      </c>
      <c r="G254" t="s">
        <v>33</v>
      </c>
      <c r="H254" t="s">
        <v>59</v>
      </c>
      <c r="I254" t="s">
        <v>56</v>
      </c>
      <c r="J254" t="s">
        <v>45</v>
      </c>
      <c r="K254" s="89">
        <v>2020</v>
      </c>
      <c r="L254" s="211">
        <v>3360</v>
      </c>
      <c r="M254" s="211">
        <v>3200</v>
      </c>
      <c r="N254" s="143">
        <v>0</v>
      </c>
      <c r="O254" s="143">
        <v>0</v>
      </c>
      <c r="P254" s="143">
        <v>0</v>
      </c>
      <c r="Q254" t="s">
        <v>439</v>
      </c>
      <c r="R254">
        <v>2021</v>
      </c>
      <c r="S254" s="214">
        <v>50</v>
      </c>
      <c r="T254" s="215">
        <v>41103</v>
      </c>
      <c r="U254" s="215">
        <f t="shared" ref="U254:U264" si="20">+T254/1000</f>
        <v>41.103000000000002</v>
      </c>
      <c r="V254" s="53">
        <v>0</v>
      </c>
      <c r="W254" s="219" t="s">
        <v>862</v>
      </c>
      <c r="X254" s="219">
        <v>0</v>
      </c>
      <c r="Y254" s="219" t="s">
        <v>863</v>
      </c>
      <c r="Z254" s="219" t="s">
        <v>863</v>
      </c>
      <c r="AA254" s="219" t="s">
        <v>863</v>
      </c>
      <c r="AB254" s="219">
        <v>0</v>
      </c>
      <c r="AC254" s="219">
        <v>0</v>
      </c>
    </row>
    <row r="255" spans="1:29" x14ac:dyDescent="0.3">
      <c r="A255">
        <v>21</v>
      </c>
      <c r="B255" t="s">
        <v>698</v>
      </c>
      <c r="C255">
        <v>379041</v>
      </c>
      <c r="D255" s="43" t="s">
        <v>101</v>
      </c>
      <c r="E255" t="s">
        <v>101</v>
      </c>
      <c r="F255">
        <v>77</v>
      </c>
      <c r="G255" t="s">
        <v>53</v>
      </c>
      <c r="H255" t="s">
        <v>59</v>
      </c>
      <c r="I255" t="s">
        <v>56</v>
      </c>
      <c r="J255" t="s">
        <v>45</v>
      </c>
      <c r="K255" s="89">
        <v>2020</v>
      </c>
      <c r="L255" s="210">
        <v>1202</v>
      </c>
      <c r="M255" s="210">
        <v>980</v>
      </c>
      <c r="N255" s="143">
        <v>0</v>
      </c>
      <c r="O255" s="143">
        <v>0</v>
      </c>
      <c r="P255" s="143">
        <v>0</v>
      </c>
      <c r="Q255" t="s">
        <v>439</v>
      </c>
      <c r="R255">
        <v>2021</v>
      </c>
      <c r="S255" s="214">
        <v>607</v>
      </c>
      <c r="T255" s="215">
        <v>3124443</v>
      </c>
      <c r="U255" s="215">
        <f t="shared" si="20"/>
        <v>3124.4430000000002</v>
      </c>
      <c r="V255" s="53">
        <v>0</v>
      </c>
      <c r="W255" s="219" t="s">
        <v>862</v>
      </c>
      <c r="X255" s="219">
        <v>0</v>
      </c>
      <c r="Y255" s="219" t="s">
        <v>863</v>
      </c>
      <c r="Z255" s="219" t="s">
        <v>863</v>
      </c>
      <c r="AA255" s="219" t="s">
        <v>863</v>
      </c>
      <c r="AB255" s="219">
        <v>0</v>
      </c>
      <c r="AC255" s="219">
        <v>0</v>
      </c>
    </row>
    <row r="256" spans="1:29" x14ac:dyDescent="0.3">
      <c r="A256">
        <v>69</v>
      </c>
      <c r="B256" t="s">
        <v>517</v>
      </c>
      <c r="C256">
        <v>545861</v>
      </c>
      <c r="D256" t="s">
        <v>518</v>
      </c>
      <c r="E256" t="s">
        <v>518</v>
      </c>
      <c r="G256" t="s">
        <v>64</v>
      </c>
      <c r="H256" t="s">
        <v>59</v>
      </c>
      <c r="I256" t="s">
        <v>56</v>
      </c>
      <c r="J256" t="s">
        <v>45</v>
      </c>
      <c r="K256" s="89">
        <v>2016</v>
      </c>
      <c r="L256" s="210">
        <v>4000</v>
      </c>
      <c r="M256" s="210">
        <v>4000</v>
      </c>
      <c r="N256" s="143">
        <v>0</v>
      </c>
      <c r="O256" s="143">
        <v>0</v>
      </c>
      <c r="P256" s="143">
        <v>0</v>
      </c>
      <c r="Q256" t="s">
        <v>439</v>
      </c>
      <c r="R256">
        <v>2021</v>
      </c>
      <c r="S256" s="214">
        <v>5000</v>
      </c>
      <c r="T256" s="215">
        <v>38445057</v>
      </c>
      <c r="U256" s="215">
        <f t="shared" si="20"/>
        <v>38445.057000000001</v>
      </c>
      <c r="V256" s="53">
        <v>0</v>
      </c>
      <c r="W256" s="219" t="s">
        <v>862</v>
      </c>
      <c r="X256" s="219">
        <v>0</v>
      </c>
      <c r="Y256" s="219" t="s">
        <v>863</v>
      </c>
      <c r="Z256" s="219" t="s">
        <v>863</v>
      </c>
      <c r="AA256" s="219" t="s">
        <v>863</v>
      </c>
      <c r="AB256" s="219">
        <v>0</v>
      </c>
      <c r="AC256" s="219">
        <v>0</v>
      </c>
    </row>
    <row r="257" spans="1:29" x14ac:dyDescent="0.3">
      <c r="A257">
        <v>229</v>
      </c>
      <c r="B257" t="s">
        <v>620</v>
      </c>
      <c r="C257">
        <v>765220</v>
      </c>
      <c r="D257" s="208" t="s">
        <v>153</v>
      </c>
      <c r="E257" t="s">
        <v>153</v>
      </c>
      <c r="F257">
        <v>95</v>
      </c>
      <c r="G257" t="s">
        <v>89</v>
      </c>
      <c r="H257" t="s">
        <v>55</v>
      </c>
      <c r="I257" t="s">
        <v>438</v>
      </c>
      <c r="J257" t="s">
        <v>70</v>
      </c>
      <c r="K257" s="89">
        <v>2019</v>
      </c>
      <c r="L257" s="210">
        <v>24000</v>
      </c>
      <c r="M257" s="210">
        <v>16000</v>
      </c>
      <c r="N257" s="143">
        <v>0</v>
      </c>
      <c r="O257" s="143">
        <v>0</v>
      </c>
      <c r="P257" s="143">
        <v>0</v>
      </c>
      <c r="Q257" t="s">
        <v>439</v>
      </c>
      <c r="R257">
        <v>2021</v>
      </c>
      <c r="S257" s="214">
        <v>4000</v>
      </c>
      <c r="T257" s="215">
        <v>0</v>
      </c>
      <c r="U257" s="215">
        <f t="shared" si="20"/>
        <v>0</v>
      </c>
      <c r="V257" s="53">
        <v>0</v>
      </c>
      <c r="W257" s="219" t="s">
        <v>862</v>
      </c>
      <c r="X257" s="219">
        <v>0</v>
      </c>
      <c r="Y257" s="219" t="s">
        <v>863</v>
      </c>
      <c r="Z257" s="219" t="s">
        <v>863</v>
      </c>
      <c r="AA257" s="219" t="s">
        <v>863</v>
      </c>
      <c r="AB257" s="219">
        <v>0</v>
      </c>
      <c r="AC257" s="219">
        <v>0</v>
      </c>
    </row>
    <row r="258" spans="1:29" x14ac:dyDescent="0.3">
      <c r="A258">
        <v>317</v>
      </c>
      <c r="B258" t="s">
        <v>668</v>
      </c>
      <c r="C258">
        <v>103360</v>
      </c>
      <c r="D258" s="207" t="s">
        <v>126</v>
      </c>
      <c r="E258" t="s">
        <v>669</v>
      </c>
      <c r="G258" t="s">
        <v>40</v>
      </c>
      <c r="H258" t="s">
        <v>55</v>
      </c>
      <c r="I258" t="s">
        <v>56</v>
      </c>
      <c r="J258" t="s">
        <v>45</v>
      </c>
      <c r="K258" s="89">
        <v>2016</v>
      </c>
      <c r="L258" s="210">
        <v>793</v>
      </c>
      <c r="M258" s="210">
        <v>793</v>
      </c>
      <c r="N258" s="143">
        <v>0</v>
      </c>
      <c r="O258" s="143">
        <v>0</v>
      </c>
      <c r="P258" s="143">
        <v>0</v>
      </c>
      <c r="Q258" t="s">
        <v>439</v>
      </c>
      <c r="R258">
        <v>2021</v>
      </c>
      <c r="S258" s="214">
        <v>1000</v>
      </c>
      <c r="T258" s="215">
        <v>2758177</v>
      </c>
      <c r="U258" s="215">
        <f t="shared" si="20"/>
        <v>2758.1770000000001</v>
      </c>
      <c r="V258" s="53">
        <v>0</v>
      </c>
      <c r="W258" s="219" t="s">
        <v>862</v>
      </c>
      <c r="X258" s="219">
        <v>1</v>
      </c>
      <c r="Y258" s="219" t="s">
        <v>863</v>
      </c>
      <c r="Z258" s="219" t="s">
        <v>863</v>
      </c>
      <c r="AA258" s="219" t="s">
        <v>863</v>
      </c>
      <c r="AB258" s="219">
        <v>0</v>
      </c>
      <c r="AC258" s="219">
        <v>0</v>
      </c>
    </row>
    <row r="259" spans="1:29" x14ac:dyDescent="0.3">
      <c r="A259">
        <v>221</v>
      </c>
      <c r="B259" t="s">
        <v>615</v>
      </c>
      <c r="C259">
        <v>901570</v>
      </c>
      <c r="D259" s="208" t="s">
        <v>605</v>
      </c>
      <c r="E259" t="s">
        <v>605</v>
      </c>
      <c r="F259">
        <v>94</v>
      </c>
      <c r="G259" t="s">
        <v>92</v>
      </c>
      <c r="H259" t="s">
        <v>98</v>
      </c>
      <c r="I259" t="s">
        <v>560</v>
      </c>
      <c r="J259" t="s">
        <v>478</v>
      </c>
      <c r="K259" s="89">
        <v>2017</v>
      </c>
      <c r="L259" s="210">
        <v>5600</v>
      </c>
      <c r="M259" s="210">
        <v>1400</v>
      </c>
      <c r="N259" s="143">
        <v>0</v>
      </c>
      <c r="O259" s="143">
        <v>0</v>
      </c>
      <c r="P259" s="143">
        <v>0</v>
      </c>
      <c r="Q259" t="s">
        <v>439</v>
      </c>
      <c r="R259">
        <v>2021</v>
      </c>
      <c r="S259" s="214">
        <v>0</v>
      </c>
      <c r="T259" s="215">
        <v>0</v>
      </c>
      <c r="U259" s="215">
        <f t="shared" si="20"/>
        <v>0</v>
      </c>
      <c r="V259" s="53">
        <v>0</v>
      </c>
      <c r="W259" s="219" t="s">
        <v>862</v>
      </c>
      <c r="X259" s="219">
        <v>0</v>
      </c>
      <c r="Y259" s="219" t="s">
        <v>863</v>
      </c>
      <c r="Z259" s="219" t="s">
        <v>863</v>
      </c>
      <c r="AA259" s="219" t="s">
        <v>863</v>
      </c>
      <c r="AB259" s="219">
        <v>0</v>
      </c>
      <c r="AC259" s="219">
        <v>0</v>
      </c>
    </row>
    <row r="260" spans="1:29" x14ac:dyDescent="0.3">
      <c r="A260">
        <v>227</v>
      </c>
      <c r="B260" t="s">
        <v>769</v>
      </c>
      <c r="C260">
        <v>760245</v>
      </c>
      <c r="D260" s="208" t="s">
        <v>153</v>
      </c>
      <c r="E260" t="s">
        <v>153</v>
      </c>
      <c r="F260">
        <v>95</v>
      </c>
      <c r="G260" t="s">
        <v>89</v>
      </c>
      <c r="H260" t="s">
        <v>42</v>
      </c>
      <c r="I260" t="s">
        <v>560</v>
      </c>
      <c r="J260" t="s">
        <v>45</v>
      </c>
      <c r="K260" s="89">
        <v>2020</v>
      </c>
      <c r="L260" s="210">
        <v>516</v>
      </c>
      <c r="M260" s="210">
        <v>516</v>
      </c>
      <c r="N260" s="143">
        <v>0</v>
      </c>
      <c r="O260" s="143">
        <v>0</v>
      </c>
      <c r="P260" s="143">
        <v>0</v>
      </c>
      <c r="Q260" t="s">
        <v>439</v>
      </c>
      <c r="R260">
        <v>2021</v>
      </c>
      <c r="S260" s="214">
        <v>1080</v>
      </c>
      <c r="T260" s="215">
        <v>969035</v>
      </c>
      <c r="U260" s="215">
        <f t="shared" si="20"/>
        <v>969.03499999999997</v>
      </c>
      <c r="V260" s="53">
        <v>0</v>
      </c>
      <c r="W260" s="219" t="s">
        <v>862</v>
      </c>
      <c r="X260" s="219">
        <v>0</v>
      </c>
      <c r="Y260" s="219" t="s">
        <v>863</v>
      </c>
      <c r="Z260" s="219" t="s">
        <v>863</v>
      </c>
      <c r="AA260" s="219" t="s">
        <v>863</v>
      </c>
      <c r="AB260" s="219">
        <v>0</v>
      </c>
      <c r="AC260" s="219">
        <v>0</v>
      </c>
    </row>
    <row r="261" spans="1:29" x14ac:dyDescent="0.3">
      <c r="A261">
        <v>202</v>
      </c>
      <c r="B261" t="s">
        <v>765</v>
      </c>
      <c r="C261">
        <v>789654</v>
      </c>
      <c r="D261" t="s">
        <v>332</v>
      </c>
      <c r="E261" t="s">
        <v>332</v>
      </c>
      <c r="F261">
        <v>96</v>
      </c>
      <c r="G261" t="s">
        <v>92</v>
      </c>
      <c r="H261" t="s">
        <v>98</v>
      </c>
      <c r="I261" t="s">
        <v>560</v>
      </c>
      <c r="J261" t="s">
        <v>478</v>
      </c>
      <c r="K261" s="89">
        <v>2020</v>
      </c>
      <c r="L261" s="211">
        <v>28000</v>
      </c>
      <c r="M261" s="211">
        <v>28000</v>
      </c>
      <c r="N261" s="143">
        <v>0</v>
      </c>
      <c r="O261" s="143">
        <v>0</v>
      </c>
      <c r="P261" s="143">
        <v>0</v>
      </c>
      <c r="Q261" t="s">
        <v>439</v>
      </c>
      <c r="R261">
        <v>2021</v>
      </c>
      <c r="S261" s="214">
        <v>0</v>
      </c>
      <c r="T261" s="215">
        <v>0</v>
      </c>
      <c r="U261" s="215">
        <f t="shared" si="20"/>
        <v>0</v>
      </c>
      <c r="V261" s="53">
        <v>0</v>
      </c>
      <c r="W261" s="219" t="s">
        <v>862</v>
      </c>
      <c r="X261" s="219">
        <v>0</v>
      </c>
      <c r="Y261" s="219" t="s">
        <v>863</v>
      </c>
      <c r="Z261" s="219" t="s">
        <v>863</v>
      </c>
      <c r="AA261" s="219" t="s">
        <v>863</v>
      </c>
      <c r="AB261" s="219">
        <v>0</v>
      </c>
      <c r="AC261" s="219">
        <v>0</v>
      </c>
    </row>
    <row r="262" spans="1:29" x14ac:dyDescent="0.3">
      <c r="A262">
        <v>62</v>
      </c>
      <c r="B262" t="s">
        <v>718</v>
      </c>
      <c r="C262">
        <v>18500</v>
      </c>
      <c r="D262" s="208" t="s">
        <v>40</v>
      </c>
      <c r="E262" t="s">
        <v>39</v>
      </c>
      <c r="F262">
        <v>60</v>
      </c>
      <c r="G262" t="s">
        <v>40</v>
      </c>
      <c r="H262" t="s">
        <v>59</v>
      </c>
      <c r="I262" t="s">
        <v>56</v>
      </c>
      <c r="J262" t="s">
        <v>45</v>
      </c>
      <c r="K262" s="89">
        <v>2020</v>
      </c>
      <c r="L262" s="210">
        <v>4000</v>
      </c>
      <c r="M262" s="210">
        <v>4000</v>
      </c>
      <c r="N262" s="143">
        <v>0</v>
      </c>
      <c r="O262" s="143">
        <v>0</v>
      </c>
      <c r="P262" s="143">
        <v>0</v>
      </c>
      <c r="Q262" t="s">
        <v>439</v>
      </c>
      <c r="R262">
        <v>2021</v>
      </c>
      <c r="S262" s="214">
        <v>3100</v>
      </c>
      <c r="T262" s="215">
        <v>3670260</v>
      </c>
      <c r="U262" s="215">
        <f t="shared" si="20"/>
        <v>3670.26</v>
      </c>
      <c r="V262" s="53">
        <v>0</v>
      </c>
      <c r="W262" s="219" t="s">
        <v>862</v>
      </c>
      <c r="X262" s="219">
        <v>0</v>
      </c>
      <c r="Y262" s="219" t="s">
        <v>863</v>
      </c>
      <c r="Z262" s="219" t="s">
        <v>863</v>
      </c>
      <c r="AA262" s="219" t="s">
        <v>863</v>
      </c>
      <c r="AB262" s="219">
        <v>0</v>
      </c>
      <c r="AC262" s="219">
        <v>0</v>
      </c>
    </row>
    <row r="263" spans="1:29" x14ac:dyDescent="0.3">
      <c r="A263">
        <v>299</v>
      </c>
      <c r="B263" t="s">
        <v>100</v>
      </c>
      <c r="C263">
        <v>703120</v>
      </c>
      <c r="D263" t="s">
        <v>647</v>
      </c>
      <c r="E263" s="208" t="s">
        <v>647</v>
      </c>
      <c r="F263">
        <v>86</v>
      </c>
      <c r="G263" t="s">
        <v>89</v>
      </c>
      <c r="H263" t="s">
        <v>66</v>
      </c>
      <c r="I263" t="s">
        <v>438</v>
      </c>
      <c r="J263" t="s">
        <v>70</v>
      </c>
      <c r="K263" s="89">
        <v>2007</v>
      </c>
      <c r="L263" s="210">
        <v>2500</v>
      </c>
      <c r="M263" s="210">
        <v>2200</v>
      </c>
      <c r="N263" s="143">
        <v>0</v>
      </c>
      <c r="O263" s="143">
        <v>0</v>
      </c>
      <c r="P263" s="143">
        <v>0</v>
      </c>
      <c r="Q263" t="s">
        <v>439</v>
      </c>
      <c r="R263">
        <v>2021</v>
      </c>
      <c r="S263" s="214">
        <v>100</v>
      </c>
      <c r="T263" s="215">
        <v>209412</v>
      </c>
      <c r="U263" s="215">
        <f t="shared" si="20"/>
        <v>209.41200000000001</v>
      </c>
      <c r="V263" s="53">
        <v>0</v>
      </c>
      <c r="W263" s="219" t="s">
        <v>862</v>
      </c>
      <c r="X263" s="219">
        <v>0</v>
      </c>
      <c r="Y263" s="219" t="s">
        <v>863</v>
      </c>
      <c r="Z263" s="219" t="s">
        <v>863</v>
      </c>
      <c r="AA263" s="219" t="s">
        <v>863</v>
      </c>
      <c r="AB263" s="219">
        <v>0</v>
      </c>
      <c r="AC263" s="219">
        <v>0</v>
      </c>
    </row>
    <row r="264" spans="1:29" x14ac:dyDescent="0.3">
      <c r="A264">
        <v>321</v>
      </c>
      <c r="B264" t="s">
        <v>673</v>
      </c>
      <c r="C264">
        <v>115720</v>
      </c>
      <c r="D264" t="s">
        <v>850</v>
      </c>
      <c r="E264" t="s">
        <v>106</v>
      </c>
      <c r="F264">
        <v>62</v>
      </c>
      <c r="G264" t="s">
        <v>40</v>
      </c>
      <c r="H264" t="s">
        <v>55</v>
      </c>
      <c r="I264" t="s">
        <v>56</v>
      </c>
      <c r="J264" t="s">
        <v>45</v>
      </c>
      <c r="K264" s="89">
        <v>2021</v>
      </c>
      <c r="L264" s="210">
        <v>800</v>
      </c>
      <c r="M264" s="210">
        <v>800</v>
      </c>
      <c r="N264" s="143">
        <v>0</v>
      </c>
      <c r="O264" s="143">
        <v>0</v>
      </c>
      <c r="P264" s="143">
        <v>0</v>
      </c>
      <c r="Q264" t="s">
        <v>439</v>
      </c>
      <c r="R264">
        <v>2021</v>
      </c>
      <c r="S264" s="214">
        <v>1500</v>
      </c>
      <c r="T264" s="215">
        <v>5772884</v>
      </c>
      <c r="U264" s="215">
        <f t="shared" si="20"/>
        <v>5772.884</v>
      </c>
      <c r="V264" s="53">
        <v>0</v>
      </c>
      <c r="W264" s="219" t="s">
        <v>862</v>
      </c>
      <c r="X264" s="219">
        <v>1</v>
      </c>
      <c r="Y264" s="219" t="s">
        <v>863</v>
      </c>
      <c r="Z264" s="219" t="s">
        <v>863</v>
      </c>
      <c r="AA264" s="219" t="s">
        <v>863</v>
      </c>
      <c r="AB264" s="219">
        <v>0</v>
      </c>
      <c r="AC264" s="219">
        <v>0</v>
      </c>
    </row>
    <row r="265" spans="1:29" x14ac:dyDescent="0.3">
      <c r="A265">
        <v>375</v>
      </c>
      <c r="B265" t="s">
        <v>673</v>
      </c>
      <c r="C265">
        <v>115720</v>
      </c>
      <c r="D265" t="s">
        <v>850</v>
      </c>
      <c r="E265" t="s">
        <v>106</v>
      </c>
      <c r="F265">
        <v>62</v>
      </c>
      <c r="G265" t="s">
        <v>40</v>
      </c>
      <c r="H265" t="s">
        <v>55</v>
      </c>
      <c r="I265" t="s">
        <v>56</v>
      </c>
      <c r="J265" t="s">
        <v>45</v>
      </c>
      <c r="K265">
        <v>2021</v>
      </c>
      <c r="L265" s="143">
        <v>800</v>
      </c>
      <c r="M265" s="143">
        <v>800</v>
      </c>
      <c r="N265" s="143">
        <v>0</v>
      </c>
      <c r="O265" s="143">
        <v>0</v>
      </c>
      <c r="P265" s="143">
        <v>0</v>
      </c>
      <c r="Q265" t="s">
        <v>439</v>
      </c>
      <c r="R265">
        <v>2021</v>
      </c>
      <c r="S265" s="221">
        <v>1500</v>
      </c>
      <c r="T265" s="223">
        <v>5772884</v>
      </c>
      <c r="U265" s="223">
        <v>5772.884</v>
      </c>
      <c r="V265" s="53">
        <v>0</v>
      </c>
      <c r="W265" s="219" t="s">
        <v>862</v>
      </c>
      <c r="X265" s="219">
        <v>1</v>
      </c>
      <c r="Y265" s="219" t="s">
        <v>863</v>
      </c>
      <c r="Z265" s="219" t="s">
        <v>863</v>
      </c>
      <c r="AA265" s="219" t="s">
        <v>863</v>
      </c>
      <c r="AB265" s="219">
        <v>0</v>
      </c>
      <c r="AC265" s="219">
        <v>0</v>
      </c>
    </row>
    <row r="266" spans="1:29" x14ac:dyDescent="0.3">
      <c r="A266">
        <v>98</v>
      </c>
      <c r="B266" t="s">
        <v>538</v>
      </c>
      <c r="C266">
        <v>673680</v>
      </c>
      <c r="D266" t="s">
        <v>113</v>
      </c>
      <c r="E266" t="s">
        <v>113</v>
      </c>
      <c r="G266" t="s">
        <v>64</v>
      </c>
      <c r="H266" t="s">
        <v>59</v>
      </c>
      <c r="I266" t="s">
        <v>56</v>
      </c>
      <c r="J266" t="s">
        <v>45</v>
      </c>
      <c r="K266" s="89">
        <v>1980</v>
      </c>
      <c r="L266" s="210">
        <v>1200</v>
      </c>
      <c r="M266" s="210">
        <v>1180</v>
      </c>
      <c r="N266" s="143">
        <v>0</v>
      </c>
      <c r="O266" s="143">
        <v>0</v>
      </c>
      <c r="P266" s="143">
        <v>0</v>
      </c>
      <c r="Q266" t="s">
        <v>439</v>
      </c>
      <c r="R266">
        <v>2021</v>
      </c>
      <c r="S266" s="214">
        <v>1200</v>
      </c>
      <c r="T266" s="215">
        <v>3260122</v>
      </c>
      <c r="U266" s="215">
        <f t="shared" ref="U266:U272" si="21">+T266/1000</f>
        <v>3260.1219999999998</v>
      </c>
      <c r="V266" s="53">
        <v>0</v>
      </c>
      <c r="W266" s="219" t="s">
        <v>862</v>
      </c>
      <c r="X266" s="219">
        <v>0</v>
      </c>
      <c r="Y266" s="219" t="s">
        <v>863</v>
      </c>
      <c r="Z266" s="219" t="s">
        <v>863</v>
      </c>
      <c r="AA266" s="219" t="s">
        <v>863</v>
      </c>
      <c r="AB266" s="219">
        <v>0</v>
      </c>
      <c r="AC266" s="219">
        <v>0</v>
      </c>
    </row>
    <row r="267" spans="1:29" x14ac:dyDescent="0.3">
      <c r="A267">
        <v>40</v>
      </c>
      <c r="B267" t="s">
        <v>501</v>
      </c>
      <c r="C267">
        <v>456050</v>
      </c>
      <c r="D267" t="s">
        <v>500</v>
      </c>
      <c r="E267" t="s">
        <v>500</v>
      </c>
      <c r="G267" t="s">
        <v>131</v>
      </c>
      <c r="H267" t="s">
        <v>59</v>
      </c>
      <c r="I267" t="s">
        <v>483</v>
      </c>
      <c r="J267" t="s">
        <v>484</v>
      </c>
      <c r="K267" s="89">
        <v>2019</v>
      </c>
      <c r="L267" s="210">
        <v>41</v>
      </c>
      <c r="M267" s="210">
        <v>41</v>
      </c>
      <c r="N267" s="143">
        <v>0</v>
      </c>
      <c r="O267" s="143">
        <v>0</v>
      </c>
      <c r="P267" s="143">
        <v>0</v>
      </c>
      <c r="Q267" t="s">
        <v>439</v>
      </c>
      <c r="R267">
        <v>2021</v>
      </c>
      <c r="S267" s="214">
        <v>63</v>
      </c>
      <c r="T267" s="215">
        <v>196270</v>
      </c>
      <c r="U267" s="215">
        <f t="shared" si="21"/>
        <v>196.27</v>
      </c>
      <c r="V267" s="53">
        <f t="shared" ref="V267:V298" si="22">+N267*1000/L267</f>
        <v>0</v>
      </c>
      <c r="W267" s="219" t="s">
        <v>880</v>
      </c>
      <c r="X267" s="219">
        <v>154</v>
      </c>
      <c r="Y267" s="219" t="s">
        <v>865</v>
      </c>
      <c r="Z267" s="219" t="s">
        <v>869</v>
      </c>
      <c r="AA267" s="219" t="s">
        <v>867</v>
      </c>
      <c r="AB267" s="219">
        <v>1</v>
      </c>
      <c r="AC267" s="219">
        <v>246</v>
      </c>
    </row>
    <row r="268" spans="1:29" x14ac:dyDescent="0.3">
      <c r="A268">
        <v>131</v>
      </c>
      <c r="B268" t="s">
        <v>556</v>
      </c>
      <c r="C268">
        <v>847680</v>
      </c>
      <c r="D268" s="208" t="s">
        <v>33</v>
      </c>
      <c r="E268" t="s">
        <v>548</v>
      </c>
      <c r="F268">
        <v>87</v>
      </c>
      <c r="G268" t="s">
        <v>33</v>
      </c>
      <c r="H268" t="s">
        <v>79</v>
      </c>
      <c r="I268" t="s">
        <v>483</v>
      </c>
      <c r="J268" t="s">
        <v>484</v>
      </c>
      <c r="K268" s="89">
        <v>2019</v>
      </c>
      <c r="L268" s="210">
        <v>159.9</v>
      </c>
      <c r="M268" s="210">
        <v>159.9</v>
      </c>
      <c r="N268" s="143">
        <v>0</v>
      </c>
      <c r="O268" s="143">
        <v>0</v>
      </c>
      <c r="P268" s="143">
        <v>0</v>
      </c>
      <c r="Q268" t="s">
        <v>439</v>
      </c>
      <c r="R268">
        <v>2021</v>
      </c>
      <c r="S268" s="214">
        <v>300</v>
      </c>
      <c r="T268" s="215">
        <v>384410</v>
      </c>
      <c r="U268" s="215">
        <f t="shared" si="21"/>
        <v>384.41</v>
      </c>
      <c r="V268" s="53">
        <f t="shared" si="22"/>
        <v>0</v>
      </c>
      <c r="W268" s="219" t="s">
        <v>899</v>
      </c>
      <c r="X268" s="219">
        <v>492</v>
      </c>
      <c r="Y268" s="219" t="s">
        <v>865</v>
      </c>
      <c r="Z268" s="219" t="s">
        <v>873</v>
      </c>
      <c r="AA268" s="219" t="s">
        <v>867</v>
      </c>
      <c r="AB268" s="219">
        <v>6</v>
      </c>
      <c r="AC268" s="219">
        <v>792.2</v>
      </c>
    </row>
    <row r="269" spans="1:29" x14ac:dyDescent="0.3">
      <c r="A269">
        <v>132</v>
      </c>
      <c r="B269" t="s">
        <v>557</v>
      </c>
      <c r="C269">
        <v>847660</v>
      </c>
      <c r="D269" s="208" t="s">
        <v>33</v>
      </c>
      <c r="E269" t="s">
        <v>548</v>
      </c>
      <c r="F269">
        <v>87</v>
      </c>
      <c r="G269" t="s">
        <v>33</v>
      </c>
      <c r="H269" t="s">
        <v>79</v>
      </c>
      <c r="I269" t="s">
        <v>483</v>
      </c>
      <c r="J269" t="s">
        <v>484</v>
      </c>
      <c r="K269" s="89">
        <v>2018</v>
      </c>
      <c r="L269" s="210">
        <v>159.9</v>
      </c>
      <c r="M269" s="210">
        <v>159.9</v>
      </c>
      <c r="N269" s="143">
        <v>0</v>
      </c>
      <c r="O269" s="143">
        <v>0</v>
      </c>
      <c r="P269" s="143">
        <v>0</v>
      </c>
      <c r="Q269" t="s">
        <v>439</v>
      </c>
      <c r="R269">
        <v>2021</v>
      </c>
      <c r="S269" s="214">
        <v>450</v>
      </c>
      <c r="T269" s="215">
        <v>401905</v>
      </c>
      <c r="U269" s="215">
        <f t="shared" si="21"/>
        <v>401.90499999999997</v>
      </c>
      <c r="V269" s="53">
        <f t="shared" si="22"/>
        <v>0</v>
      </c>
      <c r="W269" s="219" t="s">
        <v>899</v>
      </c>
      <c r="X269" s="219">
        <v>492</v>
      </c>
      <c r="Y269" s="219" t="s">
        <v>865</v>
      </c>
      <c r="Z269" s="219" t="s">
        <v>873</v>
      </c>
      <c r="AA269" s="219" t="s">
        <v>867</v>
      </c>
      <c r="AB269" s="219">
        <v>6</v>
      </c>
      <c r="AC269" s="219">
        <v>787.2</v>
      </c>
    </row>
    <row r="270" spans="1:29" x14ac:dyDescent="0.3">
      <c r="A270">
        <v>130</v>
      </c>
      <c r="B270" t="s">
        <v>555</v>
      </c>
      <c r="C270">
        <v>847720</v>
      </c>
      <c r="D270" s="208" t="s">
        <v>33</v>
      </c>
      <c r="E270" t="s">
        <v>548</v>
      </c>
      <c r="F270">
        <v>87</v>
      </c>
      <c r="G270" t="s">
        <v>33</v>
      </c>
      <c r="H270" t="s">
        <v>79</v>
      </c>
      <c r="I270" t="s">
        <v>483</v>
      </c>
      <c r="J270" t="s">
        <v>484</v>
      </c>
      <c r="K270" s="89">
        <v>2016</v>
      </c>
      <c r="L270" s="210">
        <v>99.77</v>
      </c>
      <c r="M270" s="210">
        <v>99.77</v>
      </c>
      <c r="N270" s="143">
        <v>0</v>
      </c>
      <c r="O270" s="143">
        <v>0</v>
      </c>
      <c r="P270" s="143">
        <v>0</v>
      </c>
      <c r="Q270" t="s">
        <v>439</v>
      </c>
      <c r="R270">
        <v>2021</v>
      </c>
      <c r="S270" s="214">
        <v>225</v>
      </c>
      <c r="T270" s="215">
        <v>164234</v>
      </c>
      <c r="U270" s="215">
        <f t="shared" si="21"/>
        <v>164.23400000000001</v>
      </c>
      <c r="V270" s="53">
        <f t="shared" si="22"/>
        <v>0</v>
      </c>
      <c r="W270" s="219" t="s">
        <v>899</v>
      </c>
      <c r="X270" s="219">
        <v>307</v>
      </c>
      <c r="Y270" s="219" t="s">
        <v>865</v>
      </c>
      <c r="Z270" s="219" t="s">
        <v>873</v>
      </c>
      <c r="AA270" s="219" t="s">
        <v>867</v>
      </c>
      <c r="AB270" s="219">
        <v>4</v>
      </c>
      <c r="AC270" s="219">
        <v>491.2</v>
      </c>
    </row>
    <row r="271" spans="1:29" x14ac:dyDescent="0.3">
      <c r="A271">
        <v>302</v>
      </c>
      <c r="B271" t="s">
        <v>656</v>
      </c>
      <c r="C271">
        <v>709140</v>
      </c>
      <c r="D271" t="s">
        <v>647</v>
      </c>
      <c r="E271" s="208" t="s">
        <v>647</v>
      </c>
      <c r="F271">
        <v>86</v>
      </c>
      <c r="G271" t="s">
        <v>89</v>
      </c>
      <c r="H271" t="s">
        <v>35</v>
      </c>
      <c r="I271" t="s">
        <v>483</v>
      </c>
      <c r="J271" t="s">
        <v>484</v>
      </c>
      <c r="K271" s="89">
        <v>2015</v>
      </c>
      <c r="L271" s="210">
        <v>8</v>
      </c>
      <c r="M271" s="210">
        <v>8</v>
      </c>
      <c r="N271" s="143">
        <v>0</v>
      </c>
      <c r="O271" s="143">
        <v>0</v>
      </c>
      <c r="P271" s="143">
        <v>0</v>
      </c>
      <c r="Q271" t="s">
        <v>439</v>
      </c>
      <c r="R271">
        <v>2021</v>
      </c>
      <c r="S271" s="214">
        <v>24</v>
      </c>
      <c r="T271" s="215">
        <v>70677</v>
      </c>
      <c r="U271" s="215">
        <f t="shared" si="21"/>
        <v>70.677000000000007</v>
      </c>
      <c r="V271" s="53">
        <f t="shared" si="22"/>
        <v>0</v>
      </c>
      <c r="W271" s="219" t="s">
        <v>911</v>
      </c>
      <c r="X271" s="219">
        <v>33</v>
      </c>
      <c r="Y271" s="219" t="s">
        <v>865</v>
      </c>
      <c r="Z271" s="219" t="s">
        <v>884</v>
      </c>
      <c r="AA271" s="219" t="s">
        <v>867</v>
      </c>
      <c r="AB271" s="219">
        <v>1</v>
      </c>
      <c r="AC271" s="219">
        <v>52.2</v>
      </c>
    </row>
    <row r="272" spans="1:29" x14ac:dyDescent="0.3">
      <c r="A272">
        <v>301</v>
      </c>
      <c r="B272" t="s">
        <v>804</v>
      </c>
      <c r="C272">
        <v>709861</v>
      </c>
      <c r="D272" t="s">
        <v>647</v>
      </c>
      <c r="E272" s="208" t="s">
        <v>647</v>
      </c>
      <c r="F272">
        <v>86</v>
      </c>
      <c r="G272" t="s">
        <v>89</v>
      </c>
      <c r="H272" t="s">
        <v>35</v>
      </c>
      <c r="I272" t="s">
        <v>483</v>
      </c>
      <c r="J272" t="s">
        <v>484</v>
      </c>
      <c r="K272" s="89">
        <v>2021</v>
      </c>
      <c r="L272" s="210">
        <v>3</v>
      </c>
      <c r="M272" s="210">
        <v>3</v>
      </c>
      <c r="N272" s="143">
        <v>0</v>
      </c>
      <c r="O272" s="143">
        <v>0</v>
      </c>
      <c r="P272" s="143">
        <v>0</v>
      </c>
      <c r="Q272" t="s">
        <v>439</v>
      </c>
      <c r="R272">
        <v>2021</v>
      </c>
      <c r="S272" s="214">
        <v>75</v>
      </c>
      <c r="T272" s="215">
        <v>87127</v>
      </c>
      <c r="U272" s="215">
        <f t="shared" si="21"/>
        <v>87.126999999999995</v>
      </c>
      <c r="V272" s="53">
        <f t="shared" si="22"/>
        <v>0</v>
      </c>
      <c r="W272" s="219" t="s">
        <v>911</v>
      </c>
      <c r="X272" s="219">
        <v>12</v>
      </c>
      <c r="Y272" s="219" t="s">
        <v>865</v>
      </c>
      <c r="Z272" s="219" t="s">
        <v>884</v>
      </c>
      <c r="AA272" s="219" t="s">
        <v>867</v>
      </c>
      <c r="AB272" s="219">
        <v>1</v>
      </c>
      <c r="AC272" s="219">
        <v>19.2</v>
      </c>
    </row>
    <row r="273" spans="1:29" x14ac:dyDescent="0.3">
      <c r="A273">
        <v>372</v>
      </c>
      <c r="B273" t="s">
        <v>804</v>
      </c>
      <c r="C273">
        <v>709861</v>
      </c>
      <c r="D273" t="s">
        <v>647</v>
      </c>
      <c r="E273" s="208" t="s">
        <v>647</v>
      </c>
      <c r="F273">
        <v>86</v>
      </c>
      <c r="G273" t="s">
        <v>89</v>
      </c>
      <c r="H273" t="s">
        <v>35</v>
      </c>
      <c r="I273" t="s">
        <v>483</v>
      </c>
      <c r="J273" t="s">
        <v>484</v>
      </c>
      <c r="K273">
        <v>2021</v>
      </c>
      <c r="L273" s="143">
        <v>3</v>
      </c>
      <c r="M273" s="143">
        <v>3</v>
      </c>
      <c r="N273" s="143">
        <v>0</v>
      </c>
      <c r="O273" s="143">
        <v>0</v>
      </c>
      <c r="P273" s="143">
        <v>0</v>
      </c>
      <c r="Q273" t="s">
        <v>439</v>
      </c>
      <c r="R273">
        <v>2021</v>
      </c>
      <c r="S273" s="221">
        <v>75</v>
      </c>
      <c r="T273" s="223">
        <v>87127</v>
      </c>
      <c r="U273" s="223">
        <v>87.126999999999995</v>
      </c>
      <c r="V273" s="53">
        <f t="shared" si="22"/>
        <v>0</v>
      </c>
      <c r="W273" s="219" t="s">
        <v>911</v>
      </c>
      <c r="X273" s="219">
        <v>12</v>
      </c>
      <c r="Y273" s="219" t="s">
        <v>865</v>
      </c>
      <c r="Z273" s="219" t="s">
        <v>884</v>
      </c>
      <c r="AA273" s="219" t="s">
        <v>867</v>
      </c>
      <c r="AB273" s="219">
        <v>1</v>
      </c>
      <c r="AC273" s="219">
        <v>19.2</v>
      </c>
    </row>
    <row r="274" spans="1:29" x14ac:dyDescent="0.3">
      <c r="A274">
        <v>254</v>
      </c>
      <c r="B274" t="s">
        <v>636</v>
      </c>
      <c r="C274">
        <v>787521</v>
      </c>
      <c r="D274" s="208" t="s">
        <v>88</v>
      </c>
      <c r="E274" t="s">
        <v>88</v>
      </c>
      <c r="F274">
        <v>97</v>
      </c>
      <c r="G274" t="s">
        <v>89</v>
      </c>
      <c r="H274" t="s">
        <v>35</v>
      </c>
      <c r="I274" t="s">
        <v>483</v>
      </c>
      <c r="J274" t="s">
        <v>484</v>
      </c>
      <c r="K274" s="89">
        <v>2018</v>
      </c>
      <c r="L274" s="211">
        <v>5.5</v>
      </c>
      <c r="M274" s="211">
        <v>5.5</v>
      </c>
      <c r="N274" s="143">
        <v>0</v>
      </c>
      <c r="O274" s="143">
        <v>0</v>
      </c>
      <c r="P274" s="143">
        <v>0</v>
      </c>
      <c r="Q274" t="s">
        <v>439</v>
      </c>
      <c r="R274">
        <v>2021</v>
      </c>
      <c r="S274" s="214">
        <v>50</v>
      </c>
      <c r="T274" s="215">
        <v>56467</v>
      </c>
      <c r="U274" s="215">
        <f>+T274/1000</f>
        <v>56.466999999999999</v>
      </c>
      <c r="V274" s="53">
        <f t="shared" si="22"/>
        <v>0</v>
      </c>
      <c r="W274" s="219" t="s">
        <v>911</v>
      </c>
      <c r="X274" s="219">
        <v>22</v>
      </c>
      <c r="Y274" s="219" t="s">
        <v>865</v>
      </c>
      <c r="Z274" s="219" t="s">
        <v>884</v>
      </c>
      <c r="AA274" s="219" t="s">
        <v>867</v>
      </c>
      <c r="AB274" s="219">
        <v>1</v>
      </c>
      <c r="AC274" s="219">
        <v>35.200000000000003</v>
      </c>
    </row>
    <row r="275" spans="1:29" x14ac:dyDescent="0.3">
      <c r="A275">
        <v>253</v>
      </c>
      <c r="B275" t="s">
        <v>635</v>
      </c>
      <c r="C275">
        <v>795078</v>
      </c>
      <c r="D275" s="208" t="s">
        <v>88</v>
      </c>
      <c r="E275" t="s">
        <v>88</v>
      </c>
      <c r="F275">
        <v>97</v>
      </c>
      <c r="G275" t="s">
        <v>89</v>
      </c>
      <c r="H275" t="s">
        <v>35</v>
      </c>
      <c r="I275" t="s">
        <v>483</v>
      </c>
      <c r="J275" t="s">
        <v>484</v>
      </c>
      <c r="K275" s="89">
        <v>2018</v>
      </c>
      <c r="L275" s="211">
        <v>40</v>
      </c>
      <c r="M275" s="211">
        <v>40</v>
      </c>
      <c r="N275" s="143">
        <v>0</v>
      </c>
      <c r="O275" s="143">
        <v>0</v>
      </c>
      <c r="P275" s="143">
        <v>0</v>
      </c>
      <c r="Q275" t="s">
        <v>439</v>
      </c>
      <c r="R275">
        <v>2021</v>
      </c>
      <c r="S275" s="214">
        <v>128</v>
      </c>
      <c r="T275" s="215">
        <v>8333</v>
      </c>
      <c r="U275" s="215">
        <f>+T275/1000</f>
        <v>8.3330000000000002</v>
      </c>
      <c r="V275" s="53">
        <f t="shared" si="22"/>
        <v>0</v>
      </c>
      <c r="W275" s="219" t="s">
        <v>911</v>
      </c>
      <c r="X275" s="219">
        <v>120</v>
      </c>
      <c r="Y275" s="219" t="s">
        <v>865</v>
      </c>
      <c r="Z275" s="219" t="s">
        <v>884</v>
      </c>
      <c r="AA275" s="219" t="s">
        <v>867</v>
      </c>
      <c r="AB275" s="219">
        <v>1</v>
      </c>
      <c r="AC275" s="219">
        <v>192</v>
      </c>
    </row>
    <row r="276" spans="1:29" x14ac:dyDescent="0.3">
      <c r="A276">
        <v>55</v>
      </c>
      <c r="B276" t="s">
        <v>716</v>
      </c>
      <c r="C276">
        <v>50360</v>
      </c>
      <c r="D276" s="208" t="s">
        <v>40</v>
      </c>
      <c r="E276" t="s">
        <v>39</v>
      </c>
      <c r="F276">
        <v>60</v>
      </c>
      <c r="G276" t="s">
        <v>40</v>
      </c>
      <c r="H276" t="s">
        <v>42</v>
      </c>
      <c r="I276" t="s">
        <v>483</v>
      </c>
      <c r="J276" t="s">
        <v>484</v>
      </c>
      <c r="K276" s="89">
        <v>2021</v>
      </c>
      <c r="L276" s="210">
        <v>14</v>
      </c>
      <c r="M276" s="210">
        <v>14</v>
      </c>
      <c r="N276" s="143">
        <v>0</v>
      </c>
      <c r="O276" s="143">
        <v>0</v>
      </c>
      <c r="P276" s="143">
        <v>0</v>
      </c>
      <c r="Q276" t="s">
        <v>439</v>
      </c>
      <c r="R276">
        <v>2021</v>
      </c>
      <c r="S276" s="214">
        <v>200</v>
      </c>
      <c r="T276" s="215">
        <v>185540</v>
      </c>
      <c r="U276" s="215">
        <f>+T276/1000</f>
        <v>185.54</v>
      </c>
      <c r="V276" s="53">
        <f t="shared" si="22"/>
        <v>0</v>
      </c>
      <c r="W276" s="219" t="s">
        <v>881</v>
      </c>
      <c r="X276" s="219">
        <v>28</v>
      </c>
      <c r="Y276" s="219" t="s">
        <v>865</v>
      </c>
      <c r="Z276" s="219" t="s">
        <v>884</v>
      </c>
      <c r="AA276" s="219" t="s">
        <v>867</v>
      </c>
      <c r="AB276" s="219">
        <v>2</v>
      </c>
      <c r="AC276" s="219">
        <v>44.800000000000004</v>
      </c>
    </row>
    <row r="277" spans="1:29" x14ac:dyDescent="0.3">
      <c r="A277">
        <v>353</v>
      </c>
      <c r="B277" t="s">
        <v>716</v>
      </c>
      <c r="C277">
        <v>50360</v>
      </c>
      <c r="D277" s="208" t="s">
        <v>40</v>
      </c>
      <c r="E277" t="s">
        <v>39</v>
      </c>
      <c r="F277">
        <v>60</v>
      </c>
      <c r="G277" t="s">
        <v>40</v>
      </c>
      <c r="H277" t="s">
        <v>42</v>
      </c>
      <c r="I277" t="s">
        <v>483</v>
      </c>
      <c r="J277" t="s">
        <v>484</v>
      </c>
      <c r="K277">
        <v>2021</v>
      </c>
      <c r="L277" s="143">
        <v>14</v>
      </c>
      <c r="M277" s="143">
        <v>14</v>
      </c>
      <c r="N277" s="143">
        <v>0</v>
      </c>
      <c r="O277" s="143">
        <v>0</v>
      </c>
      <c r="P277" s="143">
        <v>0</v>
      </c>
      <c r="Q277" t="s">
        <v>439</v>
      </c>
      <c r="R277">
        <v>2021</v>
      </c>
      <c r="S277" s="221">
        <v>200</v>
      </c>
      <c r="T277" s="223">
        <v>185540</v>
      </c>
      <c r="U277" s="223">
        <v>185.54</v>
      </c>
      <c r="V277" s="53">
        <f t="shared" si="22"/>
        <v>0</v>
      </c>
      <c r="W277" s="219" t="s">
        <v>881</v>
      </c>
      <c r="X277" s="219">
        <v>28</v>
      </c>
      <c r="Y277" s="219" t="s">
        <v>865</v>
      </c>
      <c r="Z277" s="219" t="s">
        <v>884</v>
      </c>
      <c r="AA277" s="219" t="s">
        <v>867</v>
      </c>
      <c r="AB277" s="219">
        <v>2</v>
      </c>
      <c r="AC277" s="219">
        <v>44.800000000000004</v>
      </c>
    </row>
    <row r="278" spans="1:29" x14ac:dyDescent="0.3">
      <c r="A278">
        <v>61</v>
      </c>
      <c r="B278" t="s">
        <v>511</v>
      </c>
      <c r="C278">
        <v>226530</v>
      </c>
      <c r="D278" s="207" t="s">
        <v>126</v>
      </c>
      <c r="E278" t="s">
        <v>846</v>
      </c>
      <c r="F278">
        <v>69</v>
      </c>
      <c r="G278" t="s">
        <v>40</v>
      </c>
      <c r="H278" t="s">
        <v>42</v>
      </c>
      <c r="I278" t="s">
        <v>483</v>
      </c>
      <c r="J278" t="s">
        <v>484</v>
      </c>
      <c r="K278" s="89">
        <v>2015</v>
      </c>
      <c r="L278" s="210">
        <v>10</v>
      </c>
      <c r="M278" s="210">
        <v>10</v>
      </c>
      <c r="N278" s="143">
        <v>0</v>
      </c>
      <c r="O278" s="143">
        <v>0</v>
      </c>
      <c r="P278" s="143">
        <v>0</v>
      </c>
      <c r="Q278" t="s">
        <v>439</v>
      </c>
      <c r="R278">
        <v>2021</v>
      </c>
      <c r="S278" s="214">
        <v>0</v>
      </c>
      <c r="T278" s="215">
        <v>0</v>
      </c>
      <c r="U278" s="215">
        <f t="shared" ref="U278:U321" si="23">+T278/1000</f>
        <v>0</v>
      </c>
      <c r="V278" s="53">
        <f t="shared" si="22"/>
        <v>0</v>
      </c>
      <c r="W278" s="219" t="s">
        <v>881</v>
      </c>
      <c r="X278" s="219">
        <v>53</v>
      </c>
      <c r="Y278" s="219" t="s">
        <v>865</v>
      </c>
      <c r="Z278" s="219" t="s">
        <v>873</v>
      </c>
      <c r="AA278" s="219" t="s">
        <v>867</v>
      </c>
      <c r="AB278" s="219">
        <v>3</v>
      </c>
      <c r="AC278" s="219">
        <v>84.800000000000011</v>
      </c>
    </row>
    <row r="279" spans="1:29" x14ac:dyDescent="0.3">
      <c r="A279">
        <v>143</v>
      </c>
      <c r="B279" t="s">
        <v>561</v>
      </c>
      <c r="C279">
        <v>868250</v>
      </c>
      <c r="D279" s="208" t="s">
        <v>33</v>
      </c>
      <c r="E279" t="s">
        <v>562</v>
      </c>
      <c r="F279">
        <v>91</v>
      </c>
      <c r="G279" t="s">
        <v>33</v>
      </c>
      <c r="H279" t="s">
        <v>55</v>
      </c>
      <c r="I279" t="s">
        <v>483</v>
      </c>
      <c r="J279" t="s">
        <v>484</v>
      </c>
      <c r="K279" s="89">
        <v>2019</v>
      </c>
      <c r="L279" s="211">
        <v>156.78</v>
      </c>
      <c r="M279" s="211">
        <v>156.78</v>
      </c>
      <c r="N279" s="143">
        <v>0</v>
      </c>
      <c r="O279" s="143">
        <v>0</v>
      </c>
      <c r="P279" s="143">
        <v>0</v>
      </c>
      <c r="Q279" t="s">
        <v>439</v>
      </c>
      <c r="R279">
        <v>2021</v>
      </c>
      <c r="S279" s="214">
        <v>400</v>
      </c>
      <c r="T279" s="215">
        <v>305510</v>
      </c>
      <c r="U279" s="215">
        <f t="shared" si="23"/>
        <v>305.51</v>
      </c>
      <c r="V279" s="53">
        <f t="shared" si="22"/>
        <v>0</v>
      </c>
      <c r="W279" s="219" t="s">
        <v>881</v>
      </c>
      <c r="X279" s="219">
        <v>468</v>
      </c>
      <c r="Y279" s="219" t="s">
        <v>865</v>
      </c>
      <c r="Z279" s="219" t="s">
        <v>873</v>
      </c>
      <c r="AA279" s="219" t="s">
        <v>867</v>
      </c>
      <c r="AB279" s="219">
        <v>6</v>
      </c>
      <c r="AC279" s="219">
        <v>748.8</v>
      </c>
    </row>
    <row r="280" spans="1:29" x14ac:dyDescent="0.3">
      <c r="A280">
        <v>90</v>
      </c>
      <c r="B280" t="s">
        <v>725</v>
      </c>
      <c r="C280">
        <v>650111</v>
      </c>
      <c r="D280" s="208" t="s">
        <v>71</v>
      </c>
      <c r="E280" t="s">
        <v>71</v>
      </c>
      <c r="F280">
        <v>82</v>
      </c>
      <c r="G280" t="s">
        <v>64</v>
      </c>
      <c r="H280" t="s">
        <v>73</v>
      </c>
      <c r="I280" t="s">
        <v>483</v>
      </c>
      <c r="J280" t="s">
        <v>484</v>
      </c>
      <c r="K280" s="89">
        <v>2020</v>
      </c>
      <c r="L280" s="210">
        <v>6.24</v>
      </c>
      <c r="M280" s="210">
        <v>6.24</v>
      </c>
      <c r="N280" s="143">
        <v>0</v>
      </c>
      <c r="O280" s="143">
        <v>0</v>
      </c>
      <c r="P280" s="143">
        <v>0</v>
      </c>
      <c r="Q280" t="s">
        <v>439</v>
      </c>
      <c r="R280">
        <v>2021</v>
      </c>
      <c r="S280" s="214">
        <v>30</v>
      </c>
      <c r="T280" s="215">
        <v>33460</v>
      </c>
      <c r="U280" s="215">
        <f t="shared" si="23"/>
        <v>33.46</v>
      </c>
      <c r="V280" s="53">
        <f t="shared" si="22"/>
        <v>0</v>
      </c>
      <c r="W280" s="219" t="s">
        <v>881</v>
      </c>
      <c r="X280" s="219">
        <v>24</v>
      </c>
      <c r="Y280" s="219" t="s">
        <v>865</v>
      </c>
      <c r="Z280" s="219" t="s">
        <v>876</v>
      </c>
      <c r="AA280" s="219" t="s">
        <v>867</v>
      </c>
      <c r="AB280" s="219">
        <v>1</v>
      </c>
      <c r="AC280" s="219">
        <v>45.6</v>
      </c>
    </row>
    <row r="281" spans="1:29" x14ac:dyDescent="0.3">
      <c r="A281">
        <v>174</v>
      </c>
      <c r="B281" t="s">
        <v>584</v>
      </c>
      <c r="C281">
        <v>813291</v>
      </c>
      <c r="D281" s="208" t="s">
        <v>33</v>
      </c>
      <c r="E281" t="s">
        <v>581</v>
      </c>
      <c r="F281">
        <v>93</v>
      </c>
      <c r="G281" t="s">
        <v>33</v>
      </c>
      <c r="H281" t="s">
        <v>730</v>
      </c>
      <c r="I281" t="s">
        <v>483</v>
      </c>
      <c r="J281" t="s">
        <v>484</v>
      </c>
      <c r="K281" s="89">
        <v>1960</v>
      </c>
      <c r="L281" s="211">
        <v>39.270000000000003</v>
      </c>
      <c r="M281" s="211">
        <v>39.270000000000003</v>
      </c>
      <c r="N281" s="143">
        <v>0</v>
      </c>
      <c r="O281" s="143">
        <v>0</v>
      </c>
      <c r="P281" s="143">
        <v>0</v>
      </c>
      <c r="Q281" t="s">
        <v>439</v>
      </c>
      <c r="R281">
        <v>2021</v>
      </c>
      <c r="S281" s="214">
        <v>100</v>
      </c>
      <c r="T281" s="215">
        <v>98686</v>
      </c>
      <c r="U281" s="215">
        <f t="shared" si="23"/>
        <v>98.686000000000007</v>
      </c>
      <c r="V281" s="53">
        <f t="shared" si="22"/>
        <v>0</v>
      </c>
      <c r="W281" s="219" t="s">
        <v>881</v>
      </c>
      <c r="X281" s="219">
        <v>102</v>
      </c>
      <c r="Y281" s="219" t="s">
        <v>865</v>
      </c>
      <c r="Z281" s="219" t="s">
        <v>884</v>
      </c>
      <c r="AA281" s="219" t="s">
        <v>867</v>
      </c>
      <c r="AB281" s="219">
        <v>1</v>
      </c>
      <c r="AC281" s="219">
        <v>163.19999999999999</v>
      </c>
    </row>
    <row r="282" spans="1:29" x14ac:dyDescent="0.3">
      <c r="A282">
        <v>144</v>
      </c>
      <c r="B282" t="s">
        <v>563</v>
      </c>
      <c r="C282">
        <v>869030</v>
      </c>
      <c r="D282" s="208" t="s">
        <v>33</v>
      </c>
      <c r="E282" t="s">
        <v>562</v>
      </c>
      <c r="F282">
        <v>91</v>
      </c>
      <c r="G282" t="s">
        <v>33</v>
      </c>
      <c r="H282" t="s">
        <v>73</v>
      </c>
      <c r="I282" t="s">
        <v>483</v>
      </c>
      <c r="J282" t="s">
        <v>484</v>
      </c>
      <c r="K282" s="89">
        <v>2017</v>
      </c>
      <c r="L282" s="211">
        <v>417.36</v>
      </c>
      <c r="M282" s="211">
        <v>417.36</v>
      </c>
      <c r="N282" s="143">
        <v>0</v>
      </c>
      <c r="O282" s="143">
        <v>0</v>
      </c>
      <c r="P282" s="143">
        <v>0</v>
      </c>
      <c r="Q282" t="s">
        <v>439</v>
      </c>
      <c r="R282">
        <v>2021</v>
      </c>
      <c r="S282" s="214">
        <v>550</v>
      </c>
      <c r="T282" s="215">
        <v>1674419</v>
      </c>
      <c r="U282" s="215">
        <f t="shared" si="23"/>
        <v>1674.4190000000001</v>
      </c>
      <c r="V282" s="53">
        <f t="shared" si="22"/>
        <v>0</v>
      </c>
      <c r="W282" s="219" t="s">
        <v>881</v>
      </c>
      <c r="X282" s="219">
        <v>1246</v>
      </c>
      <c r="Y282" s="219" t="s">
        <v>865</v>
      </c>
      <c r="Z282" s="219" t="s">
        <v>884</v>
      </c>
      <c r="AA282" s="219" t="s">
        <v>867</v>
      </c>
      <c r="AB282" s="219">
        <v>14</v>
      </c>
      <c r="AC282" s="219">
        <v>1993.6</v>
      </c>
    </row>
    <row r="283" spans="1:29" x14ac:dyDescent="0.3">
      <c r="A283">
        <v>87</v>
      </c>
      <c r="B283" t="s">
        <v>724</v>
      </c>
      <c r="C283">
        <v>644291</v>
      </c>
      <c r="D283" s="208" t="s">
        <v>71</v>
      </c>
      <c r="E283" t="s">
        <v>71</v>
      </c>
      <c r="F283">
        <v>82</v>
      </c>
      <c r="G283" t="s">
        <v>64</v>
      </c>
      <c r="H283" t="s">
        <v>42</v>
      </c>
      <c r="I283" t="s">
        <v>483</v>
      </c>
      <c r="J283" t="s">
        <v>484</v>
      </c>
      <c r="K283" s="89">
        <v>2020</v>
      </c>
      <c r="L283" s="210">
        <v>21</v>
      </c>
      <c r="M283" s="210">
        <v>21</v>
      </c>
      <c r="N283" s="143">
        <v>0</v>
      </c>
      <c r="O283" s="143">
        <v>0</v>
      </c>
      <c r="P283" s="143">
        <v>0</v>
      </c>
      <c r="Q283" t="s">
        <v>439</v>
      </c>
      <c r="R283">
        <v>2021</v>
      </c>
      <c r="S283" s="214">
        <v>200</v>
      </c>
      <c r="T283" s="215">
        <v>24722</v>
      </c>
      <c r="U283" s="215">
        <f t="shared" si="23"/>
        <v>24.722000000000001</v>
      </c>
      <c r="V283" s="53">
        <f t="shared" si="22"/>
        <v>0</v>
      </c>
      <c r="W283" s="219" t="s">
        <v>881</v>
      </c>
      <c r="X283" s="219">
        <v>84</v>
      </c>
      <c r="Y283" s="219" t="s">
        <v>865</v>
      </c>
      <c r="Z283" s="219" t="s">
        <v>876</v>
      </c>
      <c r="AA283" s="219" t="s">
        <v>867</v>
      </c>
      <c r="AB283" s="219">
        <v>1</v>
      </c>
      <c r="AC283" s="219">
        <v>135</v>
      </c>
    </row>
    <row r="284" spans="1:29" x14ac:dyDescent="0.3">
      <c r="A284">
        <v>88</v>
      </c>
      <c r="B284" t="s">
        <v>530</v>
      </c>
      <c r="C284">
        <v>641520</v>
      </c>
      <c r="D284" s="208" t="s">
        <v>71</v>
      </c>
      <c r="E284" t="s">
        <v>71</v>
      </c>
      <c r="F284">
        <v>82</v>
      </c>
      <c r="G284" t="s">
        <v>64</v>
      </c>
      <c r="H284" t="s">
        <v>42</v>
      </c>
      <c r="I284" t="s">
        <v>483</v>
      </c>
      <c r="J284" t="s">
        <v>484</v>
      </c>
      <c r="K284" s="89">
        <v>2016</v>
      </c>
      <c r="L284" s="210">
        <v>25</v>
      </c>
      <c r="M284" s="210">
        <v>25</v>
      </c>
      <c r="N284" s="143">
        <v>0</v>
      </c>
      <c r="O284" s="143">
        <v>0</v>
      </c>
      <c r="P284" s="143">
        <v>0</v>
      </c>
      <c r="Q284" t="s">
        <v>439</v>
      </c>
      <c r="R284">
        <v>2021</v>
      </c>
      <c r="S284" s="214">
        <v>250</v>
      </c>
      <c r="T284" s="215">
        <v>143984</v>
      </c>
      <c r="U284" s="215">
        <f t="shared" si="23"/>
        <v>143.98400000000001</v>
      </c>
      <c r="V284" s="53">
        <f t="shared" si="22"/>
        <v>0</v>
      </c>
      <c r="W284" s="219" t="s">
        <v>881</v>
      </c>
      <c r="X284" s="219">
        <v>100</v>
      </c>
      <c r="Y284" s="219" t="s">
        <v>865</v>
      </c>
      <c r="Z284" s="219" t="s">
        <v>884</v>
      </c>
      <c r="AA284" s="219" t="s">
        <v>867</v>
      </c>
      <c r="AB284" s="219">
        <v>1</v>
      </c>
      <c r="AC284" s="219">
        <v>160</v>
      </c>
    </row>
    <row r="285" spans="1:29" x14ac:dyDescent="0.3">
      <c r="A285">
        <v>71</v>
      </c>
      <c r="B285" t="s">
        <v>520</v>
      </c>
      <c r="C285">
        <v>548460</v>
      </c>
      <c r="D285" t="s">
        <v>518</v>
      </c>
      <c r="E285" t="s">
        <v>518</v>
      </c>
      <c r="G285" t="s">
        <v>64</v>
      </c>
      <c r="H285" t="s">
        <v>79</v>
      </c>
      <c r="I285" t="s">
        <v>483</v>
      </c>
      <c r="J285" t="s">
        <v>484</v>
      </c>
      <c r="K285" s="89">
        <v>2014</v>
      </c>
      <c r="L285" s="210">
        <v>68</v>
      </c>
      <c r="M285" s="210">
        <v>68</v>
      </c>
      <c r="N285" s="143">
        <v>0</v>
      </c>
      <c r="O285" s="143">
        <v>0</v>
      </c>
      <c r="P285" s="143">
        <v>0</v>
      </c>
      <c r="Q285" t="s">
        <v>439</v>
      </c>
      <c r="R285">
        <v>2021</v>
      </c>
      <c r="S285" s="214">
        <v>160</v>
      </c>
      <c r="T285" s="215">
        <v>312761</v>
      </c>
      <c r="U285" s="215">
        <f t="shared" si="23"/>
        <v>312.76100000000002</v>
      </c>
      <c r="V285" s="53">
        <f t="shared" si="22"/>
        <v>0</v>
      </c>
      <c r="W285" s="219" t="s">
        <v>881</v>
      </c>
      <c r="X285" s="219">
        <v>225</v>
      </c>
      <c r="Y285" s="219" t="s">
        <v>865</v>
      </c>
      <c r="Z285" s="219" t="s">
        <v>891</v>
      </c>
      <c r="AA285" s="219" t="s">
        <v>867</v>
      </c>
      <c r="AB285" s="219">
        <v>1</v>
      </c>
      <c r="AC285" s="219">
        <v>360</v>
      </c>
    </row>
    <row r="286" spans="1:29" x14ac:dyDescent="0.3">
      <c r="A286">
        <v>85</v>
      </c>
      <c r="B286" t="s">
        <v>528</v>
      </c>
      <c r="C286">
        <v>597002</v>
      </c>
      <c r="D286" s="208" t="s">
        <v>67</v>
      </c>
      <c r="E286" t="s">
        <v>67</v>
      </c>
      <c r="F286">
        <v>81</v>
      </c>
      <c r="G286" t="s">
        <v>64</v>
      </c>
      <c r="H286" t="s">
        <v>730</v>
      </c>
      <c r="I286" t="s">
        <v>483</v>
      </c>
      <c r="J286" t="s">
        <v>484</v>
      </c>
      <c r="K286" s="89">
        <v>2017</v>
      </c>
      <c r="L286" s="210">
        <v>85</v>
      </c>
      <c r="M286" s="210">
        <v>85</v>
      </c>
      <c r="N286" s="143">
        <v>0</v>
      </c>
      <c r="O286" s="143">
        <v>0</v>
      </c>
      <c r="P286" s="143">
        <v>0</v>
      </c>
      <c r="Q286" t="s">
        <v>439</v>
      </c>
      <c r="R286">
        <v>2021</v>
      </c>
      <c r="S286" s="214">
        <v>0</v>
      </c>
      <c r="T286" s="215">
        <v>0</v>
      </c>
      <c r="U286" s="215">
        <f t="shared" si="23"/>
        <v>0</v>
      </c>
      <c r="V286" s="53">
        <f t="shared" si="22"/>
        <v>0</v>
      </c>
      <c r="W286" s="219" t="s">
        <v>881</v>
      </c>
      <c r="X286" s="219">
        <v>312</v>
      </c>
      <c r="Y286" s="219" t="s">
        <v>865</v>
      </c>
      <c r="Z286" s="219" t="s">
        <v>869</v>
      </c>
      <c r="AA286" s="219" t="s">
        <v>867</v>
      </c>
      <c r="AB286" s="219">
        <v>4</v>
      </c>
      <c r="AC286" s="219">
        <v>500</v>
      </c>
    </row>
    <row r="287" spans="1:29" x14ac:dyDescent="0.3">
      <c r="A287">
        <v>99</v>
      </c>
      <c r="B287" t="s">
        <v>726</v>
      </c>
      <c r="C287">
        <v>672550</v>
      </c>
      <c r="D287" t="s">
        <v>113</v>
      </c>
      <c r="E287" t="s">
        <v>113</v>
      </c>
      <c r="G287" t="s">
        <v>64</v>
      </c>
      <c r="H287" t="s">
        <v>42</v>
      </c>
      <c r="I287" t="s">
        <v>483</v>
      </c>
      <c r="J287" t="s">
        <v>484</v>
      </c>
      <c r="K287" s="89">
        <v>2020</v>
      </c>
      <c r="L287" s="210">
        <v>33.26</v>
      </c>
      <c r="M287" s="210">
        <v>33.26</v>
      </c>
      <c r="N287" s="143">
        <v>0</v>
      </c>
      <c r="O287" s="143">
        <v>0</v>
      </c>
      <c r="P287" s="143">
        <v>0</v>
      </c>
      <c r="Q287" t="s">
        <v>439</v>
      </c>
      <c r="R287">
        <v>2021</v>
      </c>
      <c r="S287" s="214">
        <v>560</v>
      </c>
      <c r="T287" s="215">
        <v>272878</v>
      </c>
      <c r="U287" s="215">
        <f t="shared" si="23"/>
        <v>272.87799999999999</v>
      </c>
      <c r="V287" s="53">
        <f t="shared" si="22"/>
        <v>0</v>
      </c>
      <c r="W287" s="219" t="s">
        <v>881</v>
      </c>
      <c r="X287" s="219">
        <v>63</v>
      </c>
      <c r="Y287" s="219" t="s">
        <v>865</v>
      </c>
      <c r="Z287" s="219" t="s">
        <v>879</v>
      </c>
      <c r="AA287" s="219" t="s">
        <v>867</v>
      </c>
      <c r="AB287" s="219">
        <v>2</v>
      </c>
      <c r="AC287" s="219">
        <v>100.8</v>
      </c>
    </row>
    <row r="288" spans="1:29" x14ac:dyDescent="0.3">
      <c r="A288">
        <v>136</v>
      </c>
      <c r="B288" t="s">
        <v>744</v>
      </c>
      <c r="C288">
        <v>842730</v>
      </c>
      <c r="D288" s="208" t="s">
        <v>33</v>
      </c>
      <c r="E288" t="s">
        <v>548</v>
      </c>
      <c r="F288">
        <v>87</v>
      </c>
      <c r="G288" t="s">
        <v>33</v>
      </c>
      <c r="H288" t="s">
        <v>66</v>
      </c>
      <c r="I288" t="s">
        <v>483</v>
      </c>
      <c r="J288" t="s">
        <v>484</v>
      </c>
      <c r="K288" s="89">
        <v>2020</v>
      </c>
      <c r="L288" s="211">
        <v>184</v>
      </c>
      <c r="M288" s="211">
        <v>184</v>
      </c>
      <c r="N288" s="143">
        <v>0</v>
      </c>
      <c r="O288" s="143">
        <v>0</v>
      </c>
      <c r="P288" s="143">
        <v>0</v>
      </c>
      <c r="Q288" t="s">
        <v>439</v>
      </c>
      <c r="R288">
        <v>2021</v>
      </c>
      <c r="S288" s="214">
        <v>200</v>
      </c>
      <c r="T288" s="215">
        <v>392283</v>
      </c>
      <c r="U288" s="215">
        <f t="shared" si="23"/>
        <v>392.28300000000002</v>
      </c>
      <c r="V288" s="53">
        <f t="shared" si="22"/>
        <v>0</v>
      </c>
      <c r="W288" s="219" t="s">
        <v>881</v>
      </c>
      <c r="X288" s="219">
        <v>320</v>
      </c>
      <c r="Y288" s="219" t="s">
        <v>865</v>
      </c>
      <c r="Z288" s="219" t="s">
        <v>873</v>
      </c>
      <c r="AA288" s="219" t="s">
        <v>867</v>
      </c>
      <c r="AB288" s="219">
        <v>4</v>
      </c>
      <c r="AC288" s="219">
        <v>512</v>
      </c>
    </row>
    <row r="289" spans="1:29" x14ac:dyDescent="0.3">
      <c r="A289">
        <v>46</v>
      </c>
      <c r="B289" t="s">
        <v>711</v>
      </c>
      <c r="C289">
        <v>44060</v>
      </c>
      <c r="D289" s="208" t="s">
        <v>40</v>
      </c>
      <c r="E289" t="s">
        <v>39</v>
      </c>
      <c r="F289">
        <v>60</v>
      </c>
      <c r="G289" t="s">
        <v>40</v>
      </c>
      <c r="H289" t="s">
        <v>42</v>
      </c>
      <c r="I289" t="s">
        <v>483</v>
      </c>
      <c r="J289" t="s">
        <v>484</v>
      </c>
      <c r="K289" s="89">
        <v>2020</v>
      </c>
      <c r="L289" s="210">
        <v>22.68</v>
      </c>
      <c r="M289" s="210">
        <v>22.67</v>
      </c>
      <c r="N289" s="143">
        <v>0</v>
      </c>
      <c r="O289" s="143">
        <v>0</v>
      </c>
      <c r="P289" s="143">
        <v>0</v>
      </c>
      <c r="Q289" t="s">
        <v>439</v>
      </c>
      <c r="R289">
        <v>2021</v>
      </c>
      <c r="S289" s="214">
        <v>150</v>
      </c>
      <c r="T289" s="215">
        <v>105751</v>
      </c>
      <c r="U289" s="215">
        <f t="shared" si="23"/>
        <v>105.751</v>
      </c>
      <c r="V289" s="53">
        <f t="shared" si="22"/>
        <v>0</v>
      </c>
      <c r="W289" s="219" t="s">
        <v>881</v>
      </c>
      <c r="X289" s="219">
        <v>42</v>
      </c>
      <c r="Y289" s="219" t="s">
        <v>865</v>
      </c>
      <c r="Z289" s="219" t="s">
        <v>884</v>
      </c>
      <c r="AA289" s="219" t="s">
        <v>867</v>
      </c>
      <c r="AB289" s="219">
        <v>1</v>
      </c>
      <c r="AC289" s="219">
        <v>67.2</v>
      </c>
    </row>
    <row r="290" spans="1:29" x14ac:dyDescent="0.3">
      <c r="A290">
        <v>153</v>
      </c>
      <c r="B290" t="s">
        <v>568</v>
      </c>
      <c r="C290">
        <v>869540</v>
      </c>
      <c r="D290" s="208" t="s">
        <v>33</v>
      </c>
      <c r="E290" t="s">
        <v>562</v>
      </c>
      <c r="F290">
        <v>91</v>
      </c>
      <c r="G290" t="s">
        <v>33</v>
      </c>
      <c r="H290" t="s">
        <v>73</v>
      </c>
      <c r="I290" t="s">
        <v>483</v>
      </c>
      <c r="J290" t="s">
        <v>484</v>
      </c>
      <c r="K290" s="89">
        <v>2019</v>
      </c>
      <c r="L290" s="211">
        <v>203.01</v>
      </c>
      <c r="M290" s="211">
        <v>203.01</v>
      </c>
      <c r="N290" s="143">
        <v>0</v>
      </c>
      <c r="O290" s="143">
        <v>0</v>
      </c>
      <c r="P290" s="143">
        <v>0</v>
      </c>
      <c r="Q290" t="s">
        <v>439</v>
      </c>
      <c r="R290">
        <v>2021</v>
      </c>
      <c r="S290" s="214">
        <v>500</v>
      </c>
      <c r="T290" s="215">
        <v>423909</v>
      </c>
      <c r="U290" s="215">
        <f t="shared" si="23"/>
        <v>423.90899999999999</v>
      </c>
      <c r="V290" s="53">
        <f t="shared" si="22"/>
        <v>0</v>
      </c>
      <c r="W290" s="219" t="s">
        <v>881</v>
      </c>
      <c r="X290" s="219">
        <v>635</v>
      </c>
      <c r="Y290" s="219" t="s">
        <v>865</v>
      </c>
      <c r="Z290" s="219" t="s">
        <v>881</v>
      </c>
      <c r="AA290" s="219" t="s">
        <v>867</v>
      </c>
      <c r="AB290" s="219">
        <v>7</v>
      </c>
      <c r="AC290" s="219">
        <v>1270</v>
      </c>
    </row>
    <row r="291" spans="1:29" x14ac:dyDescent="0.3">
      <c r="A291">
        <v>121</v>
      </c>
      <c r="B291" t="s">
        <v>740</v>
      </c>
      <c r="C291">
        <v>848330</v>
      </c>
      <c r="D291" s="208" t="s">
        <v>33</v>
      </c>
      <c r="E291" t="s">
        <v>548</v>
      </c>
      <c r="F291">
        <v>87</v>
      </c>
      <c r="G291" t="s">
        <v>33</v>
      </c>
      <c r="H291" t="s">
        <v>73</v>
      </c>
      <c r="I291" t="s">
        <v>483</v>
      </c>
      <c r="J291" t="s">
        <v>484</v>
      </c>
      <c r="K291" s="89">
        <v>2020</v>
      </c>
      <c r="L291" s="210">
        <v>27</v>
      </c>
      <c r="M291" s="210">
        <v>27</v>
      </c>
      <c r="N291" s="143">
        <v>0</v>
      </c>
      <c r="O291" s="143">
        <v>0</v>
      </c>
      <c r="P291" s="143">
        <v>0</v>
      </c>
      <c r="Q291" t="s">
        <v>439</v>
      </c>
      <c r="R291">
        <v>2021</v>
      </c>
      <c r="S291" s="214">
        <v>160</v>
      </c>
      <c r="T291" s="215">
        <v>82545</v>
      </c>
      <c r="U291" s="215">
        <f t="shared" si="23"/>
        <v>82.545000000000002</v>
      </c>
      <c r="V291" s="53">
        <f t="shared" si="22"/>
        <v>0</v>
      </c>
      <c r="W291" s="219" t="s">
        <v>881</v>
      </c>
      <c r="X291" s="219">
        <v>66</v>
      </c>
      <c r="Y291" s="219" t="s">
        <v>865</v>
      </c>
      <c r="Z291" s="219" t="s">
        <v>873</v>
      </c>
      <c r="AA291" s="219" t="s">
        <v>867</v>
      </c>
      <c r="AB291" s="219">
        <v>1</v>
      </c>
      <c r="AC291" s="219">
        <v>145</v>
      </c>
    </row>
    <row r="292" spans="1:29" x14ac:dyDescent="0.3">
      <c r="A292">
        <v>240</v>
      </c>
      <c r="B292" t="s">
        <v>772</v>
      </c>
      <c r="C292">
        <v>770230</v>
      </c>
      <c r="D292" s="208" t="s">
        <v>153</v>
      </c>
      <c r="E292" t="s">
        <v>153</v>
      </c>
      <c r="F292">
        <v>95</v>
      </c>
      <c r="G292" t="s">
        <v>89</v>
      </c>
      <c r="H292" t="s">
        <v>35</v>
      </c>
      <c r="I292" t="s">
        <v>483</v>
      </c>
      <c r="J292" t="s">
        <v>484</v>
      </c>
      <c r="K292" s="89">
        <v>2020</v>
      </c>
      <c r="L292" s="210">
        <v>67</v>
      </c>
      <c r="M292" s="210">
        <v>67</v>
      </c>
      <c r="N292" s="143">
        <v>0</v>
      </c>
      <c r="O292" s="143">
        <v>0</v>
      </c>
      <c r="P292" s="143">
        <v>0</v>
      </c>
      <c r="Q292" t="s">
        <v>439</v>
      </c>
      <c r="R292">
        <v>2021</v>
      </c>
      <c r="S292" s="214">
        <v>17</v>
      </c>
      <c r="T292" s="215">
        <v>227547</v>
      </c>
      <c r="U292" s="215">
        <f t="shared" si="23"/>
        <v>227.547</v>
      </c>
      <c r="V292" s="53">
        <f t="shared" si="22"/>
        <v>0</v>
      </c>
      <c r="W292" s="219" t="s">
        <v>892</v>
      </c>
      <c r="X292" s="219">
        <v>257</v>
      </c>
      <c r="Y292" s="219" t="s">
        <v>865</v>
      </c>
      <c r="Z292" s="219" t="s">
        <v>901</v>
      </c>
      <c r="AA292" s="219" t="s">
        <v>894</v>
      </c>
      <c r="AB292" s="219">
        <v>3</v>
      </c>
      <c r="AC292" s="219">
        <v>411.2</v>
      </c>
    </row>
    <row r="293" spans="1:29" x14ac:dyDescent="0.3">
      <c r="A293">
        <v>264</v>
      </c>
      <c r="B293" t="s">
        <v>779</v>
      </c>
      <c r="C293">
        <v>737150</v>
      </c>
      <c r="D293" t="s">
        <v>639</v>
      </c>
      <c r="E293" t="s">
        <v>639</v>
      </c>
      <c r="G293" t="s">
        <v>89</v>
      </c>
      <c r="H293" t="s">
        <v>79</v>
      </c>
      <c r="I293" t="s">
        <v>483</v>
      </c>
      <c r="J293" t="s">
        <v>484</v>
      </c>
      <c r="K293" s="89">
        <v>2020</v>
      </c>
      <c r="L293" s="211">
        <v>70</v>
      </c>
      <c r="M293" s="211">
        <v>70</v>
      </c>
      <c r="N293" s="143">
        <v>0</v>
      </c>
      <c r="O293" s="143">
        <v>0</v>
      </c>
      <c r="P293" s="143">
        <v>0</v>
      </c>
      <c r="Q293" t="s">
        <v>439</v>
      </c>
      <c r="R293">
        <v>2021</v>
      </c>
      <c r="S293" s="214">
        <v>150</v>
      </c>
      <c r="T293" s="215">
        <v>114698</v>
      </c>
      <c r="U293" s="215">
        <f t="shared" si="23"/>
        <v>114.69799999999999</v>
      </c>
      <c r="V293" s="53">
        <f t="shared" si="22"/>
        <v>0</v>
      </c>
      <c r="W293" s="219" t="s">
        <v>912</v>
      </c>
      <c r="X293" s="219">
        <v>264</v>
      </c>
      <c r="Y293" s="219" t="s">
        <v>865</v>
      </c>
      <c r="Z293" s="219" t="s">
        <v>903</v>
      </c>
      <c r="AA293" s="219" t="s">
        <v>867</v>
      </c>
      <c r="AB293" s="219">
        <v>4</v>
      </c>
      <c r="AC293" s="219">
        <v>422.6</v>
      </c>
    </row>
    <row r="294" spans="1:29" x14ac:dyDescent="0.3">
      <c r="A294">
        <v>304</v>
      </c>
      <c r="B294" t="s">
        <v>658</v>
      </c>
      <c r="C294">
        <v>922570</v>
      </c>
      <c r="D294" t="s">
        <v>627</v>
      </c>
      <c r="E294" t="s">
        <v>627</v>
      </c>
      <c r="G294" t="s">
        <v>92</v>
      </c>
      <c r="H294" t="s">
        <v>59</v>
      </c>
      <c r="I294" t="s">
        <v>483</v>
      </c>
      <c r="J294" t="s">
        <v>484</v>
      </c>
      <c r="K294" s="89">
        <v>1972</v>
      </c>
      <c r="L294" s="210">
        <v>5.5</v>
      </c>
      <c r="M294" s="210">
        <v>5.5</v>
      </c>
      <c r="N294" s="143">
        <v>0</v>
      </c>
      <c r="O294" s="143">
        <v>0</v>
      </c>
      <c r="P294" s="143">
        <v>0</v>
      </c>
      <c r="Q294" t="s">
        <v>439</v>
      </c>
      <c r="R294">
        <v>2021</v>
      </c>
      <c r="S294" s="214">
        <v>80</v>
      </c>
      <c r="T294" s="215">
        <v>73734</v>
      </c>
      <c r="U294" s="215">
        <f t="shared" si="23"/>
        <v>73.733999999999995</v>
      </c>
      <c r="V294" s="53">
        <f t="shared" si="22"/>
        <v>0</v>
      </c>
      <c r="W294" s="219" t="s">
        <v>872</v>
      </c>
      <c r="X294" s="219">
        <v>22</v>
      </c>
      <c r="Y294" s="219" t="s">
        <v>865</v>
      </c>
      <c r="Z294" s="219" t="s">
        <v>884</v>
      </c>
      <c r="AA294" s="219" t="s">
        <v>867</v>
      </c>
      <c r="AB294" s="219">
        <v>1</v>
      </c>
      <c r="AC294" s="219">
        <v>41.8</v>
      </c>
    </row>
    <row r="295" spans="1:29" x14ac:dyDescent="0.3">
      <c r="A295">
        <v>305</v>
      </c>
      <c r="B295" t="s">
        <v>659</v>
      </c>
      <c r="C295">
        <v>923140</v>
      </c>
      <c r="D295" t="s">
        <v>627</v>
      </c>
      <c r="E295" t="s">
        <v>627</v>
      </c>
      <c r="G295" t="s">
        <v>92</v>
      </c>
      <c r="H295" t="s">
        <v>59</v>
      </c>
      <c r="I295" t="s">
        <v>483</v>
      </c>
      <c r="J295" t="s">
        <v>484</v>
      </c>
      <c r="K295" s="89">
        <v>2012</v>
      </c>
      <c r="L295" s="210">
        <v>5.5</v>
      </c>
      <c r="M295" s="210">
        <v>5.5</v>
      </c>
      <c r="N295" s="143">
        <v>0</v>
      </c>
      <c r="O295" s="143">
        <v>0</v>
      </c>
      <c r="P295" s="143">
        <v>0</v>
      </c>
      <c r="Q295" t="s">
        <v>439</v>
      </c>
      <c r="R295">
        <v>2021</v>
      </c>
      <c r="S295" s="214">
        <v>0</v>
      </c>
      <c r="T295" s="215">
        <v>0</v>
      </c>
      <c r="U295" s="215">
        <f t="shared" si="23"/>
        <v>0</v>
      </c>
      <c r="V295" s="53">
        <f t="shared" si="22"/>
        <v>0</v>
      </c>
      <c r="W295" s="219" t="s">
        <v>872</v>
      </c>
      <c r="X295" s="219">
        <v>22</v>
      </c>
      <c r="Y295" s="219" t="s">
        <v>865</v>
      </c>
      <c r="Z295" s="219" t="s">
        <v>884</v>
      </c>
      <c r="AA295" s="219" t="s">
        <v>867</v>
      </c>
      <c r="AB295" s="219">
        <v>1</v>
      </c>
      <c r="AC295" s="219">
        <v>41.8</v>
      </c>
    </row>
    <row r="296" spans="1:29" x14ac:dyDescent="0.3">
      <c r="A296">
        <v>23</v>
      </c>
      <c r="B296" t="s">
        <v>492</v>
      </c>
      <c r="C296">
        <v>356031</v>
      </c>
      <c r="D296" s="43" t="s">
        <v>101</v>
      </c>
      <c r="E296" t="s">
        <v>101</v>
      </c>
      <c r="F296">
        <v>77</v>
      </c>
      <c r="G296" t="s">
        <v>53</v>
      </c>
      <c r="H296" t="s">
        <v>79</v>
      </c>
      <c r="I296" t="s">
        <v>483</v>
      </c>
      <c r="J296" t="s">
        <v>484</v>
      </c>
      <c r="K296" s="89">
        <v>2018</v>
      </c>
      <c r="L296" s="210">
        <v>37.5</v>
      </c>
      <c r="M296" s="210">
        <v>37.5</v>
      </c>
      <c r="N296" s="143">
        <v>0</v>
      </c>
      <c r="O296" s="143">
        <v>0</v>
      </c>
      <c r="P296" s="143">
        <v>0</v>
      </c>
      <c r="Q296" t="s">
        <v>439</v>
      </c>
      <c r="R296">
        <v>2021</v>
      </c>
      <c r="S296" s="214">
        <v>300</v>
      </c>
      <c r="T296" s="215">
        <v>267687</v>
      </c>
      <c r="U296" s="215">
        <f t="shared" si="23"/>
        <v>267.68700000000001</v>
      </c>
      <c r="V296" s="53">
        <f t="shared" si="22"/>
        <v>0</v>
      </c>
      <c r="W296" s="219" t="s">
        <v>872</v>
      </c>
      <c r="X296" s="219">
        <v>150</v>
      </c>
      <c r="Y296" s="219" t="s">
        <v>865</v>
      </c>
      <c r="AA296" s="219" t="s">
        <v>867</v>
      </c>
      <c r="AB296" s="219">
        <v>2</v>
      </c>
      <c r="AC296" s="219">
        <v>240</v>
      </c>
    </row>
    <row r="297" spans="1:29" x14ac:dyDescent="0.3">
      <c r="A297">
        <v>22</v>
      </c>
      <c r="B297" t="s">
        <v>699</v>
      </c>
      <c r="C297">
        <v>355210</v>
      </c>
      <c r="D297" s="43" t="s">
        <v>101</v>
      </c>
      <c r="E297" t="s">
        <v>101</v>
      </c>
      <c r="F297">
        <v>77</v>
      </c>
      <c r="G297" t="s">
        <v>53</v>
      </c>
      <c r="H297" t="s">
        <v>35</v>
      </c>
      <c r="I297" t="s">
        <v>483</v>
      </c>
      <c r="J297" t="s">
        <v>484</v>
      </c>
      <c r="K297" s="89">
        <v>2020</v>
      </c>
      <c r="L297" s="210">
        <v>121</v>
      </c>
      <c r="M297" s="210">
        <v>121</v>
      </c>
      <c r="N297" s="143">
        <v>0</v>
      </c>
      <c r="O297" s="143">
        <v>0</v>
      </c>
      <c r="P297" s="143">
        <v>0</v>
      </c>
      <c r="Q297" t="s">
        <v>439</v>
      </c>
      <c r="R297">
        <v>2021</v>
      </c>
      <c r="S297" s="214">
        <v>250</v>
      </c>
      <c r="T297" s="215">
        <v>458958</v>
      </c>
      <c r="U297" s="215">
        <f t="shared" si="23"/>
        <v>458.95800000000003</v>
      </c>
      <c r="V297" s="53">
        <f t="shared" si="22"/>
        <v>0</v>
      </c>
      <c r="W297" s="219" t="s">
        <v>872</v>
      </c>
      <c r="X297" s="219">
        <v>484</v>
      </c>
      <c r="Y297" s="219" t="s">
        <v>865</v>
      </c>
      <c r="Z297" s="219" t="s">
        <v>873</v>
      </c>
      <c r="AA297" s="219" t="s">
        <v>867</v>
      </c>
      <c r="AB297" s="219">
        <v>2</v>
      </c>
      <c r="AC297" s="219">
        <v>747</v>
      </c>
    </row>
    <row r="298" spans="1:29" x14ac:dyDescent="0.3">
      <c r="A298">
        <v>265</v>
      </c>
      <c r="B298" t="s">
        <v>780</v>
      </c>
      <c r="C298">
        <v>999999</v>
      </c>
      <c r="D298" t="s">
        <v>639</v>
      </c>
      <c r="E298" t="s">
        <v>639</v>
      </c>
      <c r="G298" t="s">
        <v>89</v>
      </c>
      <c r="H298" t="s">
        <v>42</v>
      </c>
      <c r="I298" t="s">
        <v>525</v>
      </c>
      <c r="J298" t="s">
        <v>484</v>
      </c>
      <c r="K298" s="89">
        <v>2020</v>
      </c>
      <c r="L298" s="211">
        <v>10000</v>
      </c>
      <c r="M298" s="211">
        <v>10000</v>
      </c>
      <c r="N298" s="143">
        <v>0</v>
      </c>
      <c r="O298" s="143">
        <v>0</v>
      </c>
      <c r="P298" s="143">
        <v>0</v>
      </c>
      <c r="Q298" t="s">
        <v>439</v>
      </c>
      <c r="R298">
        <v>2021</v>
      </c>
      <c r="S298" s="214">
        <v>0</v>
      </c>
      <c r="T298" s="215">
        <v>0</v>
      </c>
      <c r="U298" s="215">
        <f t="shared" si="23"/>
        <v>0</v>
      </c>
      <c r="V298" s="53">
        <f t="shared" si="22"/>
        <v>0</v>
      </c>
      <c r="W298" s="219" t="s">
        <v>906</v>
      </c>
      <c r="X298" s="219">
        <v>29849</v>
      </c>
      <c r="Y298" s="219" t="s">
        <v>865</v>
      </c>
      <c r="Z298" s="219" t="s">
        <v>876</v>
      </c>
      <c r="AA298" s="219" t="s">
        <v>867</v>
      </c>
      <c r="AB298" s="219">
        <v>104</v>
      </c>
      <c r="AC298" s="219">
        <v>47758.400000000001</v>
      </c>
    </row>
    <row r="299" spans="1:29" x14ac:dyDescent="0.3">
      <c r="A299">
        <v>205</v>
      </c>
      <c r="B299" t="s">
        <v>603</v>
      </c>
      <c r="C299">
        <v>969040</v>
      </c>
      <c r="D299" t="s">
        <v>601</v>
      </c>
      <c r="E299" t="s">
        <v>601</v>
      </c>
      <c r="G299" t="s">
        <v>92</v>
      </c>
      <c r="H299" t="s">
        <v>42</v>
      </c>
      <c r="I299" t="s">
        <v>525</v>
      </c>
      <c r="J299" t="s">
        <v>484</v>
      </c>
      <c r="K299" s="89">
        <v>2019</v>
      </c>
      <c r="L299" s="211">
        <v>10000</v>
      </c>
      <c r="M299" s="211">
        <v>10000</v>
      </c>
      <c r="N299" s="143">
        <v>0</v>
      </c>
      <c r="O299" s="143">
        <v>0</v>
      </c>
      <c r="P299" s="143">
        <v>0</v>
      </c>
      <c r="Q299" t="s">
        <v>439</v>
      </c>
      <c r="R299">
        <v>2021</v>
      </c>
      <c r="S299" s="214">
        <v>0</v>
      </c>
      <c r="T299" s="215">
        <v>0</v>
      </c>
      <c r="U299" s="215">
        <f t="shared" si="23"/>
        <v>0</v>
      </c>
      <c r="V299" s="53">
        <f t="shared" ref="V299:V330" si="24">+N299*1000/L299</f>
        <v>0</v>
      </c>
      <c r="W299" s="219" t="s">
        <v>906</v>
      </c>
      <c r="X299" s="219">
        <v>30240</v>
      </c>
      <c r="Y299" s="219" t="s">
        <v>865</v>
      </c>
      <c r="Z299" s="219" t="s">
        <v>907</v>
      </c>
      <c r="AA299" s="219" t="s">
        <v>867</v>
      </c>
      <c r="AB299" s="219">
        <v>80</v>
      </c>
      <c r="AC299" s="219">
        <v>48384</v>
      </c>
    </row>
    <row r="300" spans="1:29" x14ac:dyDescent="0.3">
      <c r="A300">
        <v>122</v>
      </c>
      <c r="B300" t="s">
        <v>549</v>
      </c>
      <c r="C300">
        <v>846478</v>
      </c>
      <c r="D300" s="208" t="s">
        <v>33</v>
      </c>
      <c r="E300" t="s">
        <v>548</v>
      </c>
      <c r="F300">
        <v>87</v>
      </c>
      <c r="G300" t="s">
        <v>33</v>
      </c>
      <c r="H300" t="s">
        <v>66</v>
      </c>
      <c r="I300" t="s">
        <v>483</v>
      </c>
      <c r="J300" t="s">
        <v>484</v>
      </c>
      <c r="K300" s="89">
        <v>2018</v>
      </c>
      <c r="L300" s="210">
        <v>199.7</v>
      </c>
      <c r="M300" s="210">
        <v>199.7</v>
      </c>
      <c r="N300" s="143">
        <v>0</v>
      </c>
      <c r="O300" s="143">
        <v>0</v>
      </c>
      <c r="P300" s="143">
        <v>0</v>
      </c>
      <c r="Q300" t="s">
        <v>439</v>
      </c>
      <c r="R300">
        <v>2021</v>
      </c>
      <c r="S300" s="214">
        <v>175</v>
      </c>
      <c r="T300" s="215">
        <v>970071</v>
      </c>
      <c r="U300" s="215">
        <f t="shared" si="23"/>
        <v>970.07100000000003</v>
      </c>
      <c r="V300" s="53">
        <f t="shared" si="24"/>
        <v>0</v>
      </c>
      <c r="W300" s="219" t="s">
        <v>870</v>
      </c>
      <c r="X300" s="219">
        <v>468</v>
      </c>
      <c r="Y300" s="219" t="s">
        <v>865</v>
      </c>
      <c r="Z300" s="219" t="s">
        <v>877</v>
      </c>
      <c r="AA300" s="219" t="s">
        <v>867</v>
      </c>
      <c r="AB300" s="219">
        <v>3</v>
      </c>
      <c r="AC300" s="219">
        <v>1029</v>
      </c>
    </row>
    <row r="301" spans="1:29" x14ac:dyDescent="0.3">
      <c r="A301">
        <v>28</v>
      </c>
      <c r="B301" t="s">
        <v>701</v>
      </c>
      <c r="C301">
        <v>434122</v>
      </c>
      <c r="D301" s="208" t="s">
        <v>497</v>
      </c>
      <c r="E301" t="s">
        <v>140</v>
      </c>
      <c r="F301">
        <v>74</v>
      </c>
      <c r="G301" t="s">
        <v>131</v>
      </c>
      <c r="H301" t="s">
        <v>35</v>
      </c>
      <c r="I301" t="s">
        <v>483</v>
      </c>
      <c r="J301" t="s">
        <v>484</v>
      </c>
      <c r="K301" s="89">
        <v>2020</v>
      </c>
      <c r="L301" s="210">
        <v>187.3</v>
      </c>
      <c r="M301" s="210">
        <v>187.3</v>
      </c>
      <c r="N301" s="143">
        <v>0</v>
      </c>
      <c r="O301" s="143">
        <v>0</v>
      </c>
      <c r="P301" s="143">
        <v>0</v>
      </c>
      <c r="Q301" t="s">
        <v>439</v>
      </c>
      <c r="R301">
        <v>2021</v>
      </c>
      <c r="S301" s="214">
        <v>130</v>
      </c>
      <c r="T301" s="215">
        <v>267662</v>
      </c>
      <c r="U301" s="215">
        <f t="shared" si="23"/>
        <v>267.66199999999998</v>
      </c>
      <c r="V301" s="53">
        <f t="shared" si="24"/>
        <v>0</v>
      </c>
      <c r="W301" s="219" t="s">
        <v>870</v>
      </c>
      <c r="X301" s="219">
        <v>551</v>
      </c>
      <c r="Y301" s="219" t="s">
        <v>865</v>
      </c>
      <c r="Z301" s="219" t="s">
        <v>877</v>
      </c>
      <c r="AA301" s="219" t="s">
        <v>867</v>
      </c>
      <c r="AB301" s="219">
        <v>3</v>
      </c>
      <c r="AC301" s="219">
        <v>881</v>
      </c>
    </row>
    <row r="302" spans="1:29" x14ac:dyDescent="0.3">
      <c r="A302">
        <v>31</v>
      </c>
      <c r="B302" t="s">
        <v>702</v>
      </c>
      <c r="C302">
        <v>434123</v>
      </c>
      <c r="D302" s="208" t="s">
        <v>497</v>
      </c>
      <c r="E302" t="s">
        <v>140</v>
      </c>
      <c r="F302">
        <v>74</v>
      </c>
      <c r="G302" t="s">
        <v>131</v>
      </c>
      <c r="H302" t="s">
        <v>35</v>
      </c>
      <c r="I302" t="s">
        <v>483</v>
      </c>
      <c r="J302" t="s">
        <v>484</v>
      </c>
      <c r="K302" s="89">
        <v>2020</v>
      </c>
      <c r="L302" s="210">
        <v>213</v>
      </c>
      <c r="M302" s="210">
        <v>213</v>
      </c>
      <c r="N302" s="143">
        <v>0</v>
      </c>
      <c r="O302" s="143">
        <v>0</v>
      </c>
      <c r="P302" s="143">
        <v>0</v>
      </c>
      <c r="Q302" t="s">
        <v>439</v>
      </c>
      <c r="R302">
        <v>2021</v>
      </c>
      <c r="S302" s="214">
        <v>160</v>
      </c>
      <c r="T302" s="215">
        <v>314521</v>
      </c>
      <c r="U302" s="215">
        <f t="shared" si="23"/>
        <v>314.52100000000002</v>
      </c>
      <c r="V302" s="53">
        <f t="shared" si="24"/>
        <v>0</v>
      </c>
      <c r="W302" s="219" t="s">
        <v>870</v>
      </c>
      <c r="X302" s="219">
        <v>627</v>
      </c>
      <c r="Y302" s="219" t="s">
        <v>865</v>
      </c>
      <c r="Z302" s="219" t="s">
        <v>877</v>
      </c>
      <c r="AA302" s="219" t="s">
        <v>867</v>
      </c>
      <c r="AB302" s="219">
        <v>3</v>
      </c>
      <c r="AC302" s="219">
        <v>1003</v>
      </c>
    </row>
    <row r="303" spans="1:29" x14ac:dyDescent="0.3">
      <c r="A303">
        <v>32</v>
      </c>
      <c r="B303" t="s">
        <v>703</v>
      </c>
      <c r="C303">
        <v>434121</v>
      </c>
      <c r="D303" s="208" t="s">
        <v>497</v>
      </c>
      <c r="E303" t="s">
        <v>140</v>
      </c>
      <c r="F303">
        <v>74</v>
      </c>
      <c r="G303" t="s">
        <v>131</v>
      </c>
      <c r="H303" t="s">
        <v>35</v>
      </c>
      <c r="I303" t="s">
        <v>483</v>
      </c>
      <c r="J303" t="s">
        <v>484</v>
      </c>
      <c r="K303" s="89">
        <v>2020</v>
      </c>
      <c r="L303" s="210">
        <v>213</v>
      </c>
      <c r="M303" s="210">
        <v>213</v>
      </c>
      <c r="N303" s="143">
        <v>0</v>
      </c>
      <c r="O303" s="143">
        <v>0</v>
      </c>
      <c r="P303" s="143">
        <v>0</v>
      </c>
      <c r="Q303" t="s">
        <v>439</v>
      </c>
      <c r="R303">
        <v>2021</v>
      </c>
      <c r="S303" s="214">
        <v>200</v>
      </c>
      <c r="T303" s="215">
        <v>369745</v>
      </c>
      <c r="U303" s="215">
        <f t="shared" si="23"/>
        <v>369.745</v>
      </c>
      <c r="V303" s="53">
        <f t="shared" si="24"/>
        <v>0</v>
      </c>
      <c r="W303" s="219" t="s">
        <v>870</v>
      </c>
      <c r="X303" s="219">
        <v>627</v>
      </c>
      <c r="Y303" s="219" t="s">
        <v>865</v>
      </c>
      <c r="Z303" s="219" t="s">
        <v>877</v>
      </c>
      <c r="AA303" s="219" t="s">
        <v>867</v>
      </c>
      <c r="AB303" s="219">
        <v>3</v>
      </c>
      <c r="AC303" s="219">
        <v>1003</v>
      </c>
    </row>
    <row r="304" spans="1:29" x14ac:dyDescent="0.3">
      <c r="A304">
        <v>135</v>
      </c>
      <c r="B304" t="s">
        <v>743</v>
      </c>
      <c r="C304">
        <v>842360</v>
      </c>
      <c r="D304" s="208" t="s">
        <v>33</v>
      </c>
      <c r="E304" t="s">
        <v>548</v>
      </c>
      <c r="F304">
        <v>87</v>
      </c>
      <c r="G304" t="s">
        <v>33</v>
      </c>
      <c r="H304" t="s">
        <v>66</v>
      </c>
      <c r="I304" t="s">
        <v>483</v>
      </c>
      <c r="J304" t="s">
        <v>484</v>
      </c>
      <c r="K304" s="89">
        <v>2020</v>
      </c>
      <c r="L304" s="211">
        <v>99.66</v>
      </c>
      <c r="M304" s="211">
        <v>99.66</v>
      </c>
      <c r="N304" s="143">
        <v>0</v>
      </c>
      <c r="O304" s="143">
        <v>0</v>
      </c>
      <c r="P304" s="143">
        <v>0</v>
      </c>
      <c r="Q304" t="s">
        <v>439</v>
      </c>
      <c r="R304">
        <v>2021</v>
      </c>
      <c r="S304" s="214">
        <v>250</v>
      </c>
      <c r="T304" s="215">
        <v>188906</v>
      </c>
      <c r="U304" s="215">
        <f t="shared" si="23"/>
        <v>188.90600000000001</v>
      </c>
      <c r="V304" s="53">
        <f t="shared" si="24"/>
        <v>0</v>
      </c>
      <c r="W304" s="219" t="s">
        <v>870</v>
      </c>
      <c r="X304" s="219">
        <v>302</v>
      </c>
      <c r="Y304" s="219" t="s">
        <v>865</v>
      </c>
      <c r="Z304" s="219" t="s">
        <v>873</v>
      </c>
      <c r="AA304" s="219" t="s">
        <v>867</v>
      </c>
      <c r="AB304" s="219">
        <v>4</v>
      </c>
      <c r="AC304" s="219">
        <v>483.20000000000005</v>
      </c>
    </row>
    <row r="305" spans="1:29" x14ac:dyDescent="0.3">
      <c r="A305">
        <v>33</v>
      </c>
      <c r="B305" t="s">
        <v>704</v>
      </c>
      <c r="C305">
        <v>438088</v>
      </c>
      <c r="D305" s="208" t="s">
        <v>497</v>
      </c>
      <c r="E305" t="s">
        <v>140</v>
      </c>
      <c r="F305">
        <v>74</v>
      </c>
      <c r="G305" t="s">
        <v>131</v>
      </c>
      <c r="H305" t="s">
        <v>35</v>
      </c>
      <c r="I305" t="s">
        <v>483</v>
      </c>
      <c r="J305" t="s">
        <v>484</v>
      </c>
      <c r="K305" s="89">
        <v>2020</v>
      </c>
      <c r="L305" s="210">
        <v>310</v>
      </c>
      <c r="M305" s="210">
        <v>310</v>
      </c>
      <c r="N305" s="143">
        <v>0</v>
      </c>
      <c r="O305" s="143">
        <v>0</v>
      </c>
      <c r="P305" s="143">
        <v>0</v>
      </c>
      <c r="Q305" t="s">
        <v>439</v>
      </c>
      <c r="R305">
        <v>2021</v>
      </c>
      <c r="S305" s="214">
        <v>250</v>
      </c>
      <c r="T305" s="215">
        <v>369234</v>
      </c>
      <c r="U305" s="215">
        <f t="shared" si="23"/>
        <v>369.23399999999998</v>
      </c>
      <c r="V305" s="53">
        <f t="shared" si="24"/>
        <v>0</v>
      </c>
      <c r="W305" s="219" t="s">
        <v>870</v>
      </c>
      <c r="X305" s="219">
        <v>912</v>
      </c>
      <c r="Y305" s="219" t="s">
        <v>865</v>
      </c>
      <c r="Z305" s="219" t="s">
        <v>877</v>
      </c>
      <c r="AA305" s="219" t="s">
        <v>867</v>
      </c>
      <c r="AB305" s="219">
        <v>3</v>
      </c>
      <c r="AC305" s="219">
        <v>1460</v>
      </c>
    </row>
    <row r="306" spans="1:29" x14ac:dyDescent="0.3">
      <c r="A306">
        <v>34</v>
      </c>
      <c r="B306" t="s">
        <v>705</v>
      </c>
      <c r="C306">
        <v>438149</v>
      </c>
      <c r="D306" s="208" t="s">
        <v>497</v>
      </c>
      <c r="E306" t="s">
        <v>140</v>
      </c>
      <c r="F306">
        <v>74</v>
      </c>
      <c r="G306" t="s">
        <v>131</v>
      </c>
      <c r="H306" t="s">
        <v>35</v>
      </c>
      <c r="I306" t="s">
        <v>483</v>
      </c>
      <c r="J306" t="s">
        <v>484</v>
      </c>
      <c r="K306" s="89">
        <v>2020</v>
      </c>
      <c r="L306" s="210">
        <v>310.08</v>
      </c>
      <c r="M306" s="210">
        <v>310.08</v>
      </c>
      <c r="N306" s="143">
        <v>0</v>
      </c>
      <c r="O306" s="143">
        <v>0</v>
      </c>
      <c r="P306" s="143">
        <v>0</v>
      </c>
      <c r="Q306" t="s">
        <v>439</v>
      </c>
      <c r="R306">
        <v>2021</v>
      </c>
      <c r="S306" s="214">
        <v>270</v>
      </c>
      <c r="T306" s="215">
        <v>414430</v>
      </c>
      <c r="U306" s="215">
        <f t="shared" si="23"/>
        <v>414.43</v>
      </c>
      <c r="V306" s="53">
        <f t="shared" si="24"/>
        <v>0</v>
      </c>
      <c r="W306" s="219" t="s">
        <v>870</v>
      </c>
      <c r="X306" s="219">
        <v>914</v>
      </c>
      <c r="Y306" s="219" t="s">
        <v>865</v>
      </c>
      <c r="Z306" s="219" t="s">
        <v>877</v>
      </c>
      <c r="AA306" s="219" t="s">
        <v>867</v>
      </c>
      <c r="AB306" s="219">
        <v>3</v>
      </c>
      <c r="AC306" s="219">
        <v>1463</v>
      </c>
    </row>
    <row r="307" spans="1:29" x14ac:dyDescent="0.3">
      <c r="A307">
        <v>35</v>
      </c>
      <c r="B307" t="s">
        <v>706</v>
      </c>
      <c r="C307">
        <v>438093</v>
      </c>
      <c r="D307" s="208" t="s">
        <v>497</v>
      </c>
      <c r="E307" t="s">
        <v>140</v>
      </c>
      <c r="F307">
        <v>74</v>
      </c>
      <c r="G307" t="s">
        <v>131</v>
      </c>
      <c r="H307" t="s">
        <v>35</v>
      </c>
      <c r="I307" t="s">
        <v>483</v>
      </c>
      <c r="J307" t="s">
        <v>484</v>
      </c>
      <c r="K307" s="89">
        <v>2020</v>
      </c>
      <c r="L307" s="210">
        <v>310.08</v>
      </c>
      <c r="M307" s="210">
        <v>310.08</v>
      </c>
      <c r="N307" s="143">
        <v>0</v>
      </c>
      <c r="O307" s="143">
        <v>0</v>
      </c>
      <c r="P307" s="143">
        <v>0</v>
      </c>
      <c r="Q307" t="s">
        <v>439</v>
      </c>
      <c r="R307">
        <v>2021</v>
      </c>
      <c r="S307" s="214">
        <v>250</v>
      </c>
      <c r="T307" s="215">
        <v>429508</v>
      </c>
      <c r="U307" s="215">
        <f t="shared" si="23"/>
        <v>429.50799999999998</v>
      </c>
      <c r="V307" s="53">
        <f t="shared" si="24"/>
        <v>0</v>
      </c>
      <c r="W307" s="219" t="s">
        <v>870</v>
      </c>
      <c r="X307" s="219">
        <v>914</v>
      </c>
      <c r="Y307" s="219" t="s">
        <v>865</v>
      </c>
      <c r="Z307" s="219" t="s">
        <v>877</v>
      </c>
      <c r="AA307" s="219" t="s">
        <v>867</v>
      </c>
      <c r="AB307" s="219">
        <v>3</v>
      </c>
      <c r="AC307" s="219">
        <v>1462.4</v>
      </c>
    </row>
    <row r="308" spans="1:29" x14ac:dyDescent="0.3">
      <c r="A308">
        <v>15</v>
      </c>
      <c r="B308" t="s">
        <v>488</v>
      </c>
      <c r="C308">
        <v>390111</v>
      </c>
      <c r="D308" s="208" t="s">
        <v>101</v>
      </c>
      <c r="E308" t="s">
        <v>147</v>
      </c>
      <c r="F308">
        <v>78</v>
      </c>
      <c r="G308" t="s">
        <v>53</v>
      </c>
      <c r="H308" t="s">
        <v>730</v>
      </c>
      <c r="I308" t="s">
        <v>483</v>
      </c>
      <c r="J308" t="s">
        <v>484</v>
      </c>
      <c r="K308" s="89">
        <v>2020</v>
      </c>
      <c r="L308" s="210">
        <v>515</v>
      </c>
      <c r="M308" s="210">
        <v>515</v>
      </c>
      <c r="N308" s="143">
        <v>0</v>
      </c>
      <c r="O308" s="143">
        <v>0</v>
      </c>
      <c r="P308" s="143">
        <v>0</v>
      </c>
      <c r="Q308" t="s">
        <v>439</v>
      </c>
      <c r="R308">
        <v>2021</v>
      </c>
      <c r="S308" s="214">
        <v>0</v>
      </c>
      <c r="T308" s="215">
        <v>0</v>
      </c>
      <c r="U308" s="215">
        <f t="shared" si="23"/>
        <v>0</v>
      </c>
      <c r="V308" s="53">
        <f t="shared" si="24"/>
        <v>0</v>
      </c>
      <c r="W308" s="219" t="s">
        <v>870</v>
      </c>
      <c r="X308" s="219">
        <v>2120</v>
      </c>
      <c r="Y308" s="219" t="s">
        <v>865</v>
      </c>
      <c r="Z308" s="219" t="s">
        <v>869</v>
      </c>
      <c r="AA308" s="219" t="s">
        <v>867</v>
      </c>
      <c r="AB308" s="219">
        <v>17</v>
      </c>
      <c r="AC308" s="219">
        <v>3392</v>
      </c>
    </row>
    <row r="309" spans="1:29" x14ac:dyDescent="0.3">
      <c r="A309">
        <v>320</v>
      </c>
      <c r="B309" t="s">
        <v>672</v>
      </c>
      <c r="C309">
        <v>163660</v>
      </c>
      <c r="D309" t="s">
        <v>850</v>
      </c>
      <c r="E309" t="s">
        <v>106</v>
      </c>
      <c r="F309">
        <v>62</v>
      </c>
      <c r="G309" t="s">
        <v>40</v>
      </c>
      <c r="H309" t="s">
        <v>42</v>
      </c>
      <c r="I309" t="s">
        <v>483</v>
      </c>
      <c r="J309" t="s">
        <v>484</v>
      </c>
      <c r="K309" s="89">
        <v>2019</v>
      </c>
      <c r="L309" s="210">
        <v>35.840000000000003</v>
      </c>
      <c r="M309" s="210">
        <v>35.840000000000003</v>
      </c>
      <c r="N309" s="143">
        <v>0</v>
      </c>
      <c r="O309" s="143">
        <v>0</v>
      </c>
      <c r="P309" s="143">
        <v>0</v>
      </c>
      <c r="Q309" t="s">
        <v>439</v>
      </c>
      <c r="R309">
        <v>2021</v>
      </c>
      <c r="S309" s="214">
        <v>65</v>
      </c>
      <c r="T309" s="215">
        <v>50477</v>
      </c>
      <c r="U309" s="215">
        <f t="shared" si="23"/>
        <v>50.476999999999997</v>
      </c>
      <c r="V309" s="53">
        <f t="shared" si="24"/>
        <v>0</v>
      </c>
      <c r="W309" s="219" t="s">
        <v>925</v>
      </c>
      <c r="X309" s="219">
        <v>112</v>
      </c>
      <c r="Y309" s="219" t="s">
        <v>865</v>
      </c>
      <c r="Z309" s="219" t="s">
        <v>877</v>
      </c>
      <c r="AA309" s="219" t="s">
        <v>867</v>
      </c>
      <c r="AB309" s="219">
        <v>1</v>
      </c>
      <c r="AC309" s="219">
        <v>179.2</v>
      </c>
    </row>
    <row r="310" spans="1:29" x14ac:dyDescent="0.3">
      <c r="A310">
        <v>26</v>
      </c>
      <c r="B310" t="s">
        <v>700</v>
      </c>
      <c r="C310">
        <v>431050</v>
      </c>
      <c r="D310" s="208" t="s">
        <v>497</v>
      </c>
      <c r="E310" t="s">
        <v>140</v>
      </c>
      <c r="F310">
        <v>74</v>
      </c>
      <c r="G310" t="s">
        <v>131</v>
      </c>
      <c r="H310" t="s">
        <v>42</v>
      </c>
      <c r="I310" t="s">
        <v>483</v>
      </c>
      <c r="J310" t="s">
        <v>484</v>
      </c>
      <c r="K310" s="89">
        <v>2020</v>
      </c>
      <c r="L310" s="210">
        <v>151</v>
      </c>
      <c r="M310" s="210">
        <v>151</v>
      </c>
      <c r="N310" s="143">
        <v>0</v>
      </c>
      <c r="O310" s="143">
        <v>0</v>
      </c>
      <c r="P310" s="143">
        <v>0</v>
      </c>
      <c r="Q310" t="s">
        <v>439</v>
      </c>
      <c r="R310">
        <v>2021</v>
      </c>
      <c r="S310" s="214">
        <v>80</v>
      </c>
      <c r="T310" s="215">
        <v>240788</v>
      </c>
      <c r="U310" s="215">
        <f t="shared" si="23"/>
        <v>240.78800000000001</v>
      </c>
      <c r="V310" s="53">
        <f t="shared" si="24"/>
        <v>0</v>
      </c>
      <c r="W310" s="219" t="s">
        <v>875</v>
      </c>
      <c r="X310" s="219">
        <v>604</v>
      </c>
      <c r="Y310" s="219" t="s">
        <v>865</v>
      </c>
      <c r="Z310" s="219" t="s">
        <v>876</v>
      </c>
      <c r="AA310" s="219" t="s">
        <v>867</v>
      </c>
      <c r="AB310" s="219">
        <v>3</v>
      </c>
      <c r="AC310" s="219">
        <v>966.40000000000009</v>
      </c>
    </row>
    <row r="311" spans="1:29" x14ac:dyDescent="0.3">
      <c r="A311">
        <v>252</v>
      </c>
      <c r="B311" t="s">
        <v>634</v>
      </c>
      <c r="C311">
        <v>795341</v>
      </c>
      <c r="D311" s="208" t="s">
        <v>88</v>
      </c>
      <c r="E311" t="s">
        <v>88</v>
      </c>
      <c r="F311">
        <v>97</v>
      </c>
      <c r="G311" t="s">
        <v>89</v>
      </c>
      <c r="H311" t="s">
        <v>42</v>
      </c>
      <c r="I311" t="s">
        <v>483</v>
      </c>
      <c r="J311" t="s">
        <v>484</v>
      </c>
      <c r="K311" s="89">
        <v>2018</v>
      </c>
      <c r="L311" s="211">
        <v>5.7</v>
      </c>
      <c r="M311" s="211">
        <v>5.7</v>
      </c>
      <c r="N311" s="143">
        <v>0</v>
      </c>
      <c r="O311" s="143">
        <v>0</v>
      </c>
      <c r="P311" s="143">
        <v>0</v>
      </c>
      <c r="Q311" t="s">
        <v>439</v>
      </c>
      <c r="R311">
        <v>2021</v>
      </c>
      <c r="S311" s="214">
        <v>50</v>
      </c>
      <c r="T311" s="215">
        <v>56152</v>
      </c>
      <c r="U311" s="215">
        <f t="shared" si="23"/>
        <v>56.152000000000001</v>
      </c>
      <c r="V311" s="53">
        <f t="shared" si="24"/>
        <v>0</v>
      </c>
      <c r="W311" s="219" t="s">
        <v>875</v>
      </c>
      <c r="X311" s="219">
        <v>22</v>
      </c>
      <c r="Y311" s="219" t="s">
        <v>865</v>
      </c>
      <c r="Z311" s="219" t="s">
        <v>884</v>
      </c>
      <c r="AA311" s="219" t="s">
        <v>867</v>
      </c>
      <c r="AB311" s="219">
        <v>1</v>
      </c>
      <c r="AC311" s="219">
        <v>35.200000000000003</v>
      </c>
    </row>
    <row r="312" spans="1:29" x14ac:dyDescent="0.3">
      <c r="A312">
        <v>133</v>
      </c>
      <c r="B312" t="s">
        <v>742</v>
      </c>
      <c r="C312">
        <v>844840</v>
      </c>
      <c r="D312" s="208" t="s">
        <v>33</v>
      </c>
      <c r="E312" t="s">
        <v>548</v>
      </c>
      <c r="F312">
        <v>87</v>
      </c>
      <c r="G312" t="s">
        <v>33</v>
      </c>
      <c r="H312" t="s">
        <v>446</v>
      </c>
      <c r="I312" t="s">
        <v>483</v>
      </c>
      <c r="J312" t="s">
        <v>484</v>
      </c>
      <c r="K312" s="89">
        <v>2020</v>
      </c>
      <c r="L312" s="210">
        <v>15</v>
      </c>
      <c r="M312" s="210">
        <v>15</v>
      </c>
      <c r="N312" s="143">
        <v>0</v>
      </c>
      <c r="O312" s="143">
        <v>0</v>
      </c>
      <c r="P312" s="143">
        <v>0</v>
      </c>
      <c r="Q312" t="s">
        <v>439</v>
      </c>
      <c r="R312">
        <v>2021</v>
      </c>
      <c r="S312" s="214">
        <v>35</v>
      </c>
      <c r="T312" s="215">
        <v>28228</v>
      </c>
      <c r="U312" s="215">
        <f t="shared" si="23"/>
        <v>28.228000000000002</v>
      </c>
      <c r="V312" s="53">
        <f t="shared" si="24"/>
        <v>0</v>
      </c>
      <c r="W312" s="219" t="s">
        <v>896</v>
      </c>
      <c r="X312" s="219">
        <v>60</v>
      </c>
      <c r="Y312" s="219" t="s">
        <v>865</v>
      </c>
      <c r="Z312" s="219" t="s">
        <v>881</v>
      </c>
      <c r="AA312" s="219" t="s">
        <v>867</v>
      </c>
      <c r="AB312" s="219">
        <v>1</v>
      </c>
      <c r="AC312" s="219">
        <v>96</v>
      </c>
    </row>
    <row r="313" spans="1:29" x14ac:dyDescent="0.3">
      <c r="A313">
        <v>79</v>
      </c>
      <c r="B313" t="s">
        <v>524</v>
      </c>
      <c r="C313">
        <v>574775</v>
      </c>
      <c r="D313" t="s">
        <v>518</v>
      </c>
      <c r="E313" t="s">
        <v>63</v>
      </c>
      <c r="F313">
        <v>80</v>
      </c>
      <c r="G313" t="s">
        <v>64</v>
      </c>
      <c r="H313" t="s">
        <v>42</v>
      </c>
      <c r="I313" t="s">
        <v>525</v>
      </c>
      <c r="J313" t="s">
        <v>484</v>
      </c>
      <c r="K313" s="89">
        <v>2019</v>
      </c>
      <c r="L313" s="210">
        <v>1000</v>
      </c>
      <c r="M313" s="210">
        <v>1000</v>
      </c>
      <c r="N313" s="143">
        <v>0</v>
      </c>
      <c r="O313" s="143">
        <v>0</v>
      </c>
      <c r="P313" s="143">
        <v>0</v>
      </c>
      <c r="Q313" t="s">
        <v>439</v>
      </c>
      <c r="R313">
        <v>2021</v>
      </c>
      <c r="S313" s="214">
        <v>10</v>
      </c>
      <c r="T313" s="215">
        <v>6647</v>
      </c>
      <c r="U313" s="215">
        <f t="shared" si="23"/>
        <v>6.6470000000000002</v>
      </c>
      <c r="V313" s="53">
        <f t="shared" si="24"/>
        <v>0</v>
      </c>
      <c r="W313" s="219" t="s">
        <v>871</v>
      </c>
      <c r="X313" s="219">
        <v>2986</v>
      </c>
      <c r="Y313" s="219" t="s">
        <v>865</v>
      </c>
      <c r="Z313" s="219" t="s">
        <v>884</v>
      </c>
      <c r="AA313" s="219" t="s">
        <v>867</v>
      </c>
      <c r="AB313" s="219">
        <v>8</v>
      </c>
      <c r="AC313" s="219">
        <v>4778</v>
      </c>
    </row>
    <row r="314" spans="1:29" x14ac:dyDescent="0.3">
      <c r="A314">
        <v>95</v>
      </c>
      <c r="B314" t="s">
        <v>535</v>
      </c>
      <c r="C314">
        <v>693780</v>
      </c>
      <c r="D314" t="s">
        <v>113</v>
      </c>
      <c r="E314" t="s">
        <v>113</v>
      </c>
      <c r="G314" t="s">
        <v>64</v>
      </c>
      <c r="H314" t="s">
        <v>59</v>
      </c>
      <c r="I314" t="s">
        <v>483</v>
      </c>
      <c r="J314" t="s">
        <v>484</v>
      </c>
      <c r="K314" s="89">
        <v>2018</v>
      </c>
      <c r="L314" s="210">
        <v>30.42</v>
      </c>
      <c r="M314" s="210">
        <v>30.42</v>
      </c>
      <c r="N314" s="143">
        <v>0</v>
      </c>
      <c r="O314" s="143">
        <v>0</v>
      </c>
      <c r="P314" s="143">
        <v>0</v>
      </c>
      <c r="Q314" t="s">
        <v>439</v>
      </c>
      <c r="R314">
        <v>2021</v>
      </c>
      <c r="S314" s="214">
        <v>17</v>
      </c>
      <c r="T314" s="215">
        <v>7188</v>
      </c>
      <c r="U314" s="215">
        <f t="shared" si="23"/>
        <v>7.1879999999999997</v>
      </c>
      <c r="V314" s="53">
        <f t="shared" si="24"/>
        <v>0</v>
      </c>
      <c r="W314" s="219" t="s">
        <v>871</v>
      </c>
      <c r="X314" s="219">
        <v>78</v>
      </c>
      <c r="Y314" s="219" t="s">
        <v>865</v>
      </c>
      <c r="Z314" s="219" t="s">
        <v>873</v>
      </c>
      <c r="AA314" s="219" t="s">
        <v>867</v>
      </c>
      <c r="AB314" s="219">
        <v>2</v>
      </c>
      <c r="AC314" s="219">
        <v>124.8</v>
      </c>
    </row>
    <row r="315" spans="1:29" x14ac:dyDescent="0.3">
      <c r="A315">
        <v>345</v>
      </c>
      <c r="B315" t="s">
        <v>692</v>
      </c>
      <c r="C315">
        <v>50800</v>
      </c>
      <c r="D315" s="208" t="s">
        <v>40</v>
      </c>
      <c r="E315" t="s">
        <v>39</v>
      </c>
      <c r="F315">
        <v>60</v>
      </c>
      <c r="G315" t="s">
        <v>40</v>
      </c>
      <c r="H315" t="s">
        <v>42</v>
      </c>
      <c r="I315" t="s">
        <v>483</v>
      </c>
      <c r="J315" t="s">
        <v>484</v>
      </c>
      <c r="K315" s="89">
        <v>2020</v>
      </c>
      <c r="L315" s="210">
        <v>16.12</v>
      </c>
      <c r="M315" s="210">
        <v>16.12</v>
      </c>
      <c r="N315" s="143">
        <v>0</v>
      </c>
      <c r="O315" s="143">
        <v>0</v>
      </c>
      <c r="P315" s="143">
        <v>0</v>
      </c>
      <c r="Q315" t="s">
        <v>439</v>
      </c>
      <c r="R315">
        <v>2021</v>
      </c>
      <c r="S315" s="214">
        <v>400</v>
      </c>
      <c r="T315" s="215">
        <v>759691</v>
      </c>
      <c r="U315" s="215">
        <f t="shared" si="23"/>
        <v>759.69100000000003</v>
      </c>
      <c r="V315" s="53">
        <f t="shared" si="24"/>
        <v>0</v>
      </c>
      <c r="W315" s="219" t="s">
        <v>871</v>
      </c>
      <c r="X315" s="219">
        <v>62</v>
      </c>
      <c r="Y315" s="219" t="s">
        <v>865</v>
      </c>
      <c r="Z315" s="219" t="s">
        <v>881</v>
      </c>
      <c r="AA315" s="219" t="s">
        <v>867</v>
      </c>
      <c r="AB315" s="219">
        <v>2</v>
      </c>
      <c r="AC315" s="219">
        <v>99.2</v>
      </c>
    </row>
    <row r="316" spans="1:29" x14ac:dyDescent="0.3">
      <c r="A316">
        <v>36</v>
      </c>
      <c r="B316" t="s">
        <v>707</v>
      </c>
      <c r="C316">
        <v>460010</v>
      </c>
      <c r="D316" t="s">
        <v>500</v>
      </c>
      <c r="E316" t="s">
        <v>500</v>
      </c>
      <c r="G316" t="s">
        <v>131</v>
      </c>
      <c r="H316" t="s">
        <v>42</v>
      </c>
      <c r="I316" t="s">
        <v>483</v>
      </c>
      <c r="J316" t="s">
        <v>484</v>
      </c>
      <c r="K316" s="89">
        <v>2020</v>
      </c>
      <c r="L316" s="210">
        <v>33.299999999999997</v>
      </c>
      <c r="M316" s="210">
        <v>33.200000000000003</v>
      </c>
      <c r="N316" s="143">
        <v>0</v>
      </c>
      <c r="O316" s="143">
        <v>0</v>
      </c>
      <c r="P316" s="143">
        <v>0</v>
      </c>
      <c r="Q316" t="s">
        <v>439</v>
      </c>
      <c r="R316">
        <v>2021</v>
      </c>
      <c r="S316" s="214">
        <v>45</v>
      </c>
      <c r="T316" s="215">
        <v>28355</v>
      </c>
      <c r="U316" s="215">
        <f t="shared" si="23"/>
        <v>28.355</v>
      </c>
      <c r="V316" s="53">
        <f t="shared" si="24"/>
        <v>0</v>
      </c>
      <c r="W316" s="219" t="s">
        <v>871</v>
      </c>
      <c r="X316" s="219">
        <v>83</v>
      </c>
      <c r="Y316" s="219" t="s">
        <v>865</v>
      </c>
      <c r="AA316" s="219" t="s">
        <v>867</v>
      </c>
      <c r="AB316" s="219">
        <v>1</v>
      </c>
      <c r="AC316" s="219">
        <v>132.80000000000001</v>
      </c>
    </row>
    <row r="317" spans="1:29" x14ac:dyDescent="0.3">
      <c r="A317">
        <v>97</v>
      </c>
      <c r="B317" t="s">
        <v>537</v>
      </c>
      <c r="C317">
        <v>689100</v>
      </c>
      <c r="D317" t="s">
        <v>113</v>
      </c>
      <c r="E317" t="s">
        <v>113</v>
      </c>
      <c r="G317" t="s">
        <v>64</v>
      </c>
      <c r="H317" t="s">
        <v>42</v>
      </c>
      <c r="I317" t="s">
        <v>483</v>
      </c>
      <c r="J317" t="s">
        <v>484</v>
      </c>
      <c r="K317" s="89">
        <v>2019</v>
      </c>
      <c r="L317" s="210">
        <v>40</v>
      </c>
      <c r="M317" s="210">
        <v>40</v>
      </c>
      <c r="N317" s="143">
        <v>0</v>
      </c>
      <c r="O317" s="143">
        <v>0</v>
      </c>
      <c r="P317" s="143">
        <v>0</v>
      </c>
      <c r="Q317" t="s">
        <v>439</v>
      </c>
      <c r="R317">
        <v>2021</v>
      </c>
      <c r="S317" s="214">
        <v>6</v>
      </c>
      <c r="T317" s="215">
        <v>34397</v>
      </c>
      <c r="U317" s="215">
        <f t="shared" si="23"/>
        <v>34.396999999999998</v>
      </c>
      <c r="V317" s="53">
        <f t="shared" si="24"/>
        <v>0</v>
      </c>
      <c r="W317" s="219" t="s">
        <v>871</v>
      </c>
      <c r="X317" s="219">
        <v>100</v>
      </c>
      <c r="Y317" s="219" t="s">
        <v>865</v>
      </c>
      <c r="Z317" s="219" t="s">
        <v>881</v>
      </c>
      <c r="AA317" s="219" t="s">
        <v>867</v>
      </c>
      <c r="AB317" s="219">
        <v>2</v>
      </c>
      <c r="AC317" s="219">
        <v>160</v>
      </c>
    </row>
    <row r="318" spans="1:29" x14ac:dyDescent="0.3">
      <c r="A318">
        <v>94</v>
      </c>
      <c r="B318" t="s">
        <v>534</v>
      </c>
      <c r="C318">
        <v>690200</v>
      </c>
      <c r="D318" t="s">
        <v>113</v>
      </c>
      <c r="E318" t="s">
        <v>113</v>
      </c>
      <c r="G318" t="s">
        <v>64</v>
      </c>
      <c r="H318" t="s">
        <v>42</v>
      </c>
      <c r="I318" t="s">
        <v>483</v>
      </c>
      <c r="J318" t="s">
        <v>484</v>
      </c>
      <c r="K318" s="89">
        <v>2014</v>
      </c>
      <c r="L318" s="210">
        <v>25.6</v>
      </c>
      <c r="M318" s="210">
        <v>25.6</v>
      </c>
      <c r="N318" s="143">
        <v>0</v>
      </c>
      <c r="O318" s="143">
        <v>0</v>
      </c>
      <c r="P318" s="143">
        <v>0</v>
      </c>
      <c r="Q318" t="s">
        <v>439</v>
      </c>
      <c r="R318">
        <v>2021</v>
      </c>
      <c r="S318" s="214">
        <v>150</v>
      </c>
      <c r="T318" s="215">
        <v>79646</v>
      </c>
      <c r="U318" s="215">
        <f t="shared" si="23"/>
        <v>79.646000000000001</v>
      </c>
      <c r="V318" s="53">
        <f t="shared" si="24"/>
        <v>0</v>
      </c>
      <c r="W318" s="219" t="s">
        <v>871</v>
      </c>
      <c r="X318" s="219">
        <v>64</v>
      </c>
      <c r="Y318" s="219" t="s">
        <v>865</v>
      </c>
      <c r="Z318" s="219" t="s">
        <v>881</v>
      </c>
      <c r="AA318" s="219" t="s">
        <v>867</v>
      </c>
      <c r="AB318" s="219">
        <v>2</v>
      </c>
      <c r="AC318" s="219">
        <v>102.4</v>
      </c>
    </row>
    <row r="319" spans="1:29" x14ac:dyDescent="0.3">
      <c r="A319">
        <v>37</v>
      </c>
      <c r="B319" t="s">
        <v>708</v>
      </c>
      <c r="C319">
        <v>456830</v>
      </c>
      <c r="D319" t="s">
        <v>500</v>
      </c>
      <c r="E319" t="s">
        <v>500</v>
      </c>
      <c r="G319" t="s">
        <v>131</v>
      </c>
      <c r="H319" t="s">
        <v>59</v>
      </c>
      <c r="I319" t="s">
        <v>483</v>
      </c>
      <c r="J319" t="s">
        <v>484</v>
      </c>
      <c r="K319" s="89">
        <v>2020</v>
      </c>
      <c r="L319" s="210">
        <v>53.2</v>
      </c>
      <c r="M319" s="210">
        <v>53.3</v>
      </c>
      <c r="N319" s="143">
        <v>0</v>
      </c>
      <c r="O319" s="143">
        <v>0</v>
      </c>
      <c r="P319" s="143">
        <v>0</v>
      </c>
      <c r="Q319" t="s">
        <v>439</v>
      </c>
      <c r="R319">
        <v>2021</v>
      </c>
      <c r="S319" s="214">
        <v>14</v>
      </c>
      <c r="T319" s="215">
        <v>162046</v>
      </c>
      <c r="U319" s="215">
        <f t="shared" si="23"/>
        <v>162.04599999999999</v>
      </c>
      <c r="V319" s="53">
        <f t="shared" si="24"/>
        <v>0</v>
      </c>
      <c r="W319" s="219" t="s">
        <v>871</v>
      </c>
      <c r="X319" s="219">
        <v>126</v>
      </c>
      <c r="Y319" s="219" t="s">
        <v>865</v>
      </c>
      <c r="Z319" s="219" t="s">
        <v>869</v>
      </c>
      <c r="AA319" s="219" t="s">
        <v>867</v>
      </c>
      <c r="AB319" s="219">
        <v>2</v>
      </c>
      <c r="AC319" s="219">
        <v>285</v>
      </c>
    </row>
    <row r="320" spans="1:29" x14ac:dyDescent="0.3">
      <c r="A320">
        <v>16</v>
      </c>
      <c r="B320" t="s">
        <v>489</v>
      </c>
      <c r="C320">
        <v>399660</v>
      </c>
      <c r="D320" s="208" t="s">
        <v>101</v>
      </c>
      <c r="E320" t="s">
        <v>147</v>
      </c>
      <c r="F320">
        <v>78</v>
      </c>
      <c r="G320" t="s">
        <v>53</v>
      </c>
      <c r="H320" t="s">
        <v>35</v>
      </c>
      <c r="I320" t="s">
        <v>483</v>
      </c>
      <c r="J320" t="s">
        <v>484</v>
      </c>
      <c r="K320" s="89">
        <v>2018</v>
      </c>
      <c r="L320" s="210">
        <v>220</v>
      </c>
      <c r="M320" s="210">
        <v>220</v>
      </c>
      <c r="N320" s="143">
        <v>0</v>
      </c>
      <c r="O320" s="143">
        <v>0</v>
      </c>
      <c r="P320" s="143">
        <v>0</v>
      </c>
      <c r="Q320" t="s">
        <v>439</v>
      </c>
      <c r="R320">
        <v>2021</v>
      </c>
      <c r="S320" s="214">
        <v>200</v>
      </c>
      <c r="T320" s="215">
        <v>908130</v>
      </c>
      <c r="U320" s="215">
        <f t="shared" si="23"/>
        <v>908.13</v>
      </c>
      <c r="V320" s="53">
        <f t="shared" si="24"/>
        <v>0</v>
      </c>
      <c r="W320" s="219" t="s">
        <v>871</v>
      </c>
      <c r="X320" s="219">
        <v>800</v>
      </c>
      <c r="Y320" s="219" t="s">
        <v>865</v>
      </c>
      <c r="Z320" s="219" t="s">
        <v>869</v>
      </c>
      <c r="AA320" s="219" t="s">
        <v>867</v>
      </c>
      <c r="AB320" s="219">
        <v>8</v>
      </c>
      <c r="AC320" s="219">
        <v>1200</v>
      </c>
    </row>
    <row r="321" spans="1:29" x14ac:dyDescent="0.3">
      <c r="A321">
        <v>54</v>
      </c>
      <c r="B321" t="s">
        <v>715</v>
      </c>
      <c r="C321">
        <v>40010</v>
      </c>
      <c r="D321" s="208" t="s">
        <v>40</v>
      </c>
      <c r="E321" t="s">
        <v>39</v>
      </c>
      <c r="F321">
        <v>60</v>
      </c>
      <c r="G321" t="s">
        <v>40</v>
      </c>
      <c r="H321" t="s">
        <v>42</v>
      </c>
      <c r="I321" t="s">
        <v>483</v>
      </c>
      <c r="J321" t="s">
        <v>484</v>
      </c>
      <c r="K321" s="89">
        <v>2021</v>
      </c>
      <c r="L321" s="210">
        <v>72</v>
      </c>
      <c r="M321" s="210">
        <v>72</v>
      </c>
      <c r="N321" s="143">
        <v>0</v>
      </c>
      <c r="O321" s="143">
        <v>0</v>
      </c>
      <c r="P321" s="143">
        <v>0</v>
      </c>
      <c r="Q321" t="s">
        <v>439</v>
      </c>
      <c r="R321">
        <v>2021</v>
      </c>
      <c r="S321" s="214">
        <v>200</v>
      </c>
      <c r="T321" s="215">
        <v>183260</v>
      </c>
      <c r="U321" s="215">
        <f t="shared" si="23"/>
        <v>183.26</v>
      </c>
      <c r="V321" s="53">
        <f t="shared" si="24"/>
        <v>0</v>
      </c>
      <c r="W321" s="219" t="s">
        <v>887</v>
      </c>
      <c r="X321" s="219">
        <v>135</v>
      </c>
      <c r="Y321" s="219" t="s">
        <v>865</v>
      </c>
      <c r="Z321" s="219" t="s">
        <v>879</v>
      </c>
      <c r="AA321" s="219" t="s">
        <v>867</v>
      </c>
      <c r="AB321" s="219">
        <v>1</v>
      </c>
      <c r="AC321" s="219">
        <v>300</v>
      </c>
    </row>
    <row r="322" spans="1:29" x14ac:dyDescent="0.3">
      <c r="A322">
        <v>352</v>
      </c>
      <c r="B322" t="s">
        <v>715</v>
      </c>
      <c r="C322">
        <v>40010</v>
      </c>
      <c r="D322" s="208" t="s">
        <v>40</v>
      </c>
      <c r="E322" t="s">
        <v>39</v>
      </c>
      <c r="F322">
        <v>60</v>
      </c>
      <c r="G322" t="s">
        <v>40</v>
      </c>
      <c r="H322" t="s">
        <v>42</v>
      </c>
      <c r="I322" t="s">
        <v>483</v>
      </c>
      <c r="J322" t="s">
        <v>484</v>
      </c>
      <c r="K322">
        <v>2021</v>
      </c>
      <c r="L322" s="143">
        <v>72</v>
      </c>
      <c r="M322" s="143">
        <v>72</v>
      </c>
      <c r="N322" s="143">
        <v>0</v>
      </c>
      <c r="O322" s="143">
        <v>0</v>
      </c>
      <c r="P322" s="143">
        <v>0</v>
      </c>
      <c r="Q322" t="s">
        <v>439</v>
      </c>
      <c r="R322">
        <v>2021</v>
      </c>
      <c r="S322" s="221">
        <v>200</v>
      </c>
      <c r="T322" s="223">
        <v>183260</v>
      </c>
      <c r="U322" s="223">
        <v>183.26</v>
      </c>
      <c r="V322" s="53">
        <f t="shared" si="24"/>
        <v>0</v>
      </c>
      <c r="W322" s="219" t="s">
        <v>887</v>
      </c>
      <c r="X322" s="219">
        <v>135</v>
      </c>
      <c r="Y322" s="219" t="s">
        <v>865</v>
      </c>
      <c r="Z322" s="219" t="s">
        <v>879</v>
      </c>
      <c r="AA322" s="219" t="s">
        <v>867</v>
      </c>
      <c r="AB322" s="219">
        <v>1</v>
      </c>
      <c r="AC322" s="219">
        <v>300</v>
      </c>
    </row>
    <row r="323" spans="1:29" x14ac:dyDescent="0.3">
      <c r="A323">
        <v>82</v>
      </c>
      <c r="B323" t="s">
        <v>527</v>
      </c>
      <c r="C323">
        <v>566737</v>
      </c>
      <c r="D323" t="s">
        <v>518</v>
      </c>
      <c r="E323" t="s">
        <v>63</v>
      </c>
      <c r="F323">
        <v>80</v>
      </c>
      <c r="G323" t="s">
        <v>64</v>
      </c>
      <c r="H323" t="s">
        <v>730</v>
      </c>
      <c r="I323" t="s">
        <v>483</v>
      </c>
      <c r="J323" t="s">
        <v>484</v>
      </c>
      <c r="K323" s="89">
        <v>2012</v>
      </c>
      <c r="L323" s="210">
        <v>50</v>
      </c>
      <c r="M323" s="210">
        <v>50</v>
      </c>
      <c r="N323" s="143">
        <v>0</v>
      </c>
      <c r="O323" s="143">
        <v>0</v>
      </c>
      <c r="P323" s="143">
        <v>0</v>
      </c>
      <c r="Q323" t="s">
        <v>439</v>
      </c>
      <c r="R323">
        <v>2021</v>
      </c>
      <c r="S323" s="214">
        <v>112</v>
      </c>
      <c r="T323" s="215">
        <v>125081</v>
      </c>
      <c r="U323" s="215">
        <f>+T323/1000</f>
        <v>125.081</v>
      </c>
      <c r="V323" s="53">
        <f t="shared" si="24"/>
        <v>0</v>
      </c>
      <c r="W323" s="219" t="s">
        <v>887</v>
      </c>
      <c r="X323" s="219">
        <v>110</v>
      </c>
      <c r="Y323" s="219" t="s">
        <v>865</v>
      </c>
      <c r="Z323" s="219" t="s">
        <v>873</v>
      </c>
      <c r="AA323" s="219" t="s">
        <v>867</v>
      </c>
      <c r="AB323" s="219">
        <v>2</v>
      </c>
      <c r="AC323" s="219">
        <v>176</v>
      </c>
    </row>
    <row r="324" spans="1:29" x14ac:dyDescent="0.3">
      <c r="A324">
        <v>104</v>
      </c>
      <c r="B324" t="s">
        <v>540</v>
      </c>
      <c r="C324">
        <v>621857</v>
      </c>
      <c r="D324" s="208" t="s">
        <v>67</v>
      </c>
      <c r="E324" t="s">
        <v>221</v>
      </c>
      <c r="F324">
        <v>84</v>
      </c>
      <c r="G324" t="s">
        <v>64</v>
      </c>
      <c r="H324" t="s">
        <v>730</v>
      </c>
      <c r="I324" t="s">
        <v>483</v>
      </c>
      <c r="J324" t="s">
        <v>484</v>
      </c>
      <c r="K324" s="89">
        <v>2018</v>
      </c>
      <c r="L324" s="210">
        <v>97.2</v>
      </c>
      <c r="M324" s="210">
        <v>97.2</v>
      </c>
      <c r="N324" s="143">
        <v>0</v>
      </c>
      <c r="O324" s="143">
        <v>0</v>
      </c>
      <c r="P324" s="143">
        <v>0</v>
      </c>
      <c r="Q324" t="s">
        <v>439</v>
      </c>
      <c r="R324">
        <v>2021</v>
      </c>
      <c r="S324" s="214">
        <v>160</v>
      </c>
      <c r="T324" s="215">
        <v>215930</v>
      </c>
      <c r="U324" s="215">
        <f>+T324/1000</f>
        <v>215.93</v>
      </c>
      <c r="V324" s="53">
        <f t="shared" si="24"/>
        <v>0</v>
      </c>
      <c r="W324" s="219" t="s">
        <v>887</v>
      </c>
      <c r="X324" s="219">
        <v>252</v>
      </c>
      <c r="Y324" s="219" t="s">
        <v>865</v>
      </c>
      <c r="Z324" s="219" t="s">
        <v>881</v>
      </c>
      <c r="AA324" s="219" t="s">
        <v>867</v>
      </c>
      <c r="AB324" s="219">
        <v>2</v>
      </c>
      <c r="AC324" s="219">
        <v>479</v>
      </c>
    </row>
    <row r="325" spans="1:29" x14ac:dyDescent="0.3">
      <c r="A325">
        <v>334</v>
      </c>
      <c r="B325" t="s">
        <v>684</v>
      </c>
      <c r="C325">
        <v>257630</v>
      </c>
      <c r="D325" t="s">
        <v>40</v>
      </c>
      <c r="E325" t="s">
        <v>685</v>
      </c>
      <c r="F325">
        <v>70</v>
      </c>
      <c r="G325" t="s">
        <v>40</v>
      </c>
      <c r="H325" t="s">
        <v>79</v>
      </c>
      <c r="I325" t="s">
        <v>483</v>
      </c>
      <c r="J325" t="s">
        <v>484</v>
      </c>
      <c r="K325" s="89">
        <v>2020</v>
      </c>
      <c r="L325" s="210">
        <v>19.8</v>
      </c>
      <c r="M325" s="210">
        <v>19.8</v>
      </c>
      <c r="N325" s="143">
        <v>0</v>
      </c>
      <c r="O325" s="143">
        <v>0</v>
      </c>
      <c r="P325" s="143">
        <v>0</v>
      </c>
      <c r="Q325" t="s">
        <v>439</v>
      </c>
      <c r="R325">
        <v>2021</v>
      </c>
      <c r="S325" s="214">
        <v>100</v>
      </c>
      <c r="T325" s="215">
        <v>45758</v>
      </c>
      <c r="U325" s="215">
        <f>+T325/1000</f>
        <v>45.758000000000003</v>
      </c>
      <c r="V325" s="53">
        <f t="shared" si="24"/>
        <v>0</v>
      </c>
      <c r="W325" s="219" t="s">
        <v>887</v>
      </c>
      <c r="X325" s="219">
        <v>72</v>
      </c>
      <c r="Y325" s="219" t="s">
        <v>865</v>
      </c>
      <c r="Z325" s="219" t="s">
        <v>879</v>
      </c>
      <c r="AA325" s="219" t="s">
        <v>867</v>
      </c>
      <c r="AB325" s="219">
        <v>1</v>
      </c>
      <c r="AC325" s="219">
        <v>115.6</v>
      </c>
    </row>
    <row r="326" spans="1:29" x14ac:dyDescent="0.3">
      <c r="A326">
        <v>137</v>
      </c>
      <c r="B326" t="s">
        <v>745</v>
      </c>
      <c r="C326">
        <v>844890</v>
      </c>
      <c r="D326" s="208" t="s">
        <v>33</v>
      </c>
      <c r="E326" t="s">
        <v>548</v>
      </c>
      <c r="F326">
        <v>87</v>
      </c>
      <c r="G326" t="s">
        <v>33</v>
      </c>
      <c r="H326" t="s">
        <v>42</v>
      </c>
      <c r="I326" t="s">
        <v>483</v>
      </c>
      <c r="J326" t="s">
        <v>484</v>
      </c>
      <c r="K326" s="89">
        <v>2020</v>
      </c>
      <c r="L326" s="211">
        <v>39.33</v>
      </c>
      <c r="M326" s="211">
        <v>39.33</v>
      </c>
      <c r="N326" s="143">
        <v>0</v>
      </c>
      <c r="O326" s="143">
        <v>0</v>
      </c>
      <c r="P326" s="143">
        <v>0</v>
      </c>
      <c r="Q326" t="s">
        <v>439</v>
      </c>
      <c r="R326">
        <v>2021</v>
      </c>
      <c r="S326" s="214">
        <v>70</v>
      </c>
      <c r="T326" s="215">
        <v>199610</v>
      </c>
      <c r="U326" s="215">
        <f>+T326/1000</f>
        <v>199.61</v>
      </c>
      <c r="V326" s="53">
        <f t="shared" si="24"/>
        <v>0</v>
      </c>
      <c r="W326" s="219" t="s">
        <v>887</v>
      </c>
      <c r="X326" s="219">
        <v>114</v>
      </c>
      <c r="Y326" s="219" t="s">
        <v>865</v>
      </c>
      <c r="Z326" s="219" t="s">
        <v>898</v>
      </c>
      <c r="AA326" s="219" t="s">
        <v>867</v>
      </c>
      <c r="AB326" s="219">
        <v>1</v>
      </c>
      <c r="AC326" s="219">
        <v>182.4</v>
      </c>
    </row>
    <row r="327" spans="1:29" x14ac:dyDescent="0.3">
      <c r="A327">
        <v>318</v>
      </c>
      <c r="B327" t="s">
        <v>670</v>
      </c>
      <c r="C327">
        <v>134820</v>
      </c>
      <c r="D327" t="s">
        <v>850</v>
      </c>
      <c r="E327" t="s">
        <v>106</v>
      </c>
      <c r="F327">
        <v>62</v>
      </c>
      <c r="G327" t="s">
        <v>40</v>
      </c>
      <c r="H327" t="s">
        <v>59</v>
      </c>
      <c r="I327" t="s">
        <v>483</v>
      </c>
      <c r="J327" t="s">
        <v>484</v>
      </c>
      <c r="K327" s="89">
        <v>2021</v>
      </c>
      <c r="L327" s="210">
        <v>172.8</v>
      </c>
      <c r="M327" s="210">
        <v>172.8</v>
      </c>
      <c r="N327" s="143">
        <v>0</v>
      </c>
      <c r="O327" s="143">
        <v>0</v>
      </c>
      <c r="P327" s="143">
        <v>0</v>
      </c>
      <c r="Q327" t="s">
        <v>439</v>
      </c>
      <c r="R327">
        <v>2021</v>
      </c>
      <c r="S327" s="214">
        <v>200</v>
      </c>
      <c r="T327" s="215">
        <v>491167</v>
      </c>
      <c r="U327" s="215">
        <f>+T327/1000</f>
        <v>491.16699999999997</v>
      </c>
      <c r="V327" s="53">
        <f t="shared" si="24"/>
        <v>0</v>
      </c>
      <c r="W327" s="219" t="s">
        <v>887</v>
      </c>
      <c r="X327" s="219">
        <v>428</v>
      </c>
      <c r="Y327" s="219" t="s">
        <v>865</v>
      </c>
      <c r="Z327" s="219" t="s">
        <v>903</v>
      </c>
      <c r="AA327" s="219" t="s">
        <v>867</v>
      </c>
      <c r="AB327" s="219">
        <v>2</v>
      </c>
      <c r="AC327" s="219">
        <v>812.25</v>
      </c>
    </row>
    <row r="328" spans="1:29" x14ac:dyDescent="0.3">
      <c r="A328">
        <v>373</v>
      </c>
      <c r="B328" t="s">
        <v>670</v>
      </c>
      <c r="C328">
        <v>134820</v>
      </c>
      <c r="D328" t="s">
        <v>850</v>
      </c>
      <c r="E328" t="s">
        <v>106</v>
      </c>
      <c r="F328">
        <v>62</v>
      </c>
      <c r="G328" t="s">
        <v>40</v>
      </c>
      <c r="H328" t="s">
        <v>59</v>
      </c>
      <c r="I328" t="s">
        <v>483</v>
      </c>
      <c r="J328" t="s">
        <v>484</v>
      </c>
      <c r="K328">
        <v>2021</v>
      </c>
      <c r="L328" s="143">
        <v>172.8</v>
      </c>
      <c r="M328" s="143">
        <v>172.8</v>
      </c>
      <c r="N328" s="143">
        <v>0</v>
      </c>
      <c r="O328" s="143">
        <v>0</v>
      </c>
      <c r="P328" s="143">
        <v>0</v>
      </c>
      <c r="Q328" t="s">
        <v>439</v>
      </c>
      <c r="R328">
        <v>2021</v>
      </c>
      <c r="S328" s="221">
        <v>200</v>
      </c>
      <c r="T328" s="223">
        <v>491167</v>
      </c>
      <c r="U328" s="223">
        <v>491.16699999999997</v>
      </c>
      <c r="V328" s="53">
        <f t="shared" si="24"/>
        <v>0</v>
      </c>
      <c r="W328" s="219" t="s">
        <v>887</v>
      </c>
      <c r="X328" s="219">
        <v>428</v>
      </c>
      <c r="Y328" s="219" t="s">
        <v>865</v>
      </c>
      <c r="Z328" s="219" t="s">
        <v>903</v>
      </c>
      <c r="AA328" s="219" t="s">
        <v>867</v>
      </c>
      <c r="AB328" s="219">
        <v>2</v>
      </c>
      <c r="AC328" s="219">
        <v>812.25</v>
      </c>
    </row>
    <row r="329" spans="1:29" x14ac:dyDescent="0.3">
      <c r="A329">
        <v>178</v>
      </c>
      <c r="B329" t="s">
        <v>586</v>
      </c>
      <c r="C329">
        <v>814550</v>
      </c>
      <c r="D329" s="208" t="s">
        <v>33</v>
      </c>
      <c r="E329" t="s">
        <v>581</v>
      </c>
      <c r="F329">
        <v>93</v>
      </c>
      <c r="G329" t="s">
        <v>33</v>
      </c>
      <c r="H329" t="s">
        <v>79</v>
      </c>
      <c r="I329" t="s">
        <v>483</v>
      </c>
      <c r="J329" t="s">
        <v>484</v>
      </c>
      <c r="K329" s="89">
        <v>2015</v>
      </c>
      <c r="L329" s="211">
        <v>128.06</v>
      </c>
      <c r="M329" s="211">
        <v>128.06</v>
      </c>
      <c r="N329" s="143">
        <v>0</v>
      </c>
      <c r="O329" s="143">
        <v>0</v>
      </c>
      <c r="P329" s="143">
        <v>0</v>
      </c>
      <c r="Q329" t="s">
        <v>439</v>
      </c>
      <c r="R329">
        <v>2021</v>
      </c>
      <c r="S329" s="214">
        <v>125</v>
      </c>
      <c r="T329" s="215">
        <v>177008</v>
      </c>
      <c r="U329" s="215">
        <f t="shared" ref="U329:U335" si="25">+T329/1000</f>
        <v>177.00800000000001</v>
      </c>
      <c r="V329" s="53">
        <f t="shared" si="24"/>
        <v>0</v>
      </c>
      <c r="W329" s="219" t="s">
        <v>900</v>
      </c>
      <c r="X329" s="219">
        <v>384</v>
      </c>
      <c r="Y329" s="219" t="s">
        <v>865</v>
      </c>
      <c r="Z329" s="219" t="s">
        <v>901</v>
      </c>
      <c r="AA329" s="219" t="s">
        <v>867</v>
      </c>
      <c r="AB329" s="219">
        <v>4</v>
      </c>
      <c r="AC329" s="219">
        <v>614.4</v>
      </c>
    </row>
    <row r="330" spans="1:29" x14ac:dyDescent="0.3">
      <c r="A330">
        <v>147</v>
      </c>
      <c r="B330" t="s">
        <v>565</v>
      </c>
      <c r="C330">
        <v>869290</v>
      </c>
      <c r="D330" s="208" t="s">
        <v>33</v>
      </c>
      <c r="E330" t="s">
        <v>562</v>
      </c>
      <c r="F330">
        <v>91</v>
      </c>
      <c r="G330" t="s">
        <v>33</v>
      </c>
      <c r="H330" t="s">
        <v>730</v>
      </c>
      <c r="I330" t="s">
        <v>483</v>
      </c>
      <c r="J330" t="s">
        <v>484</v>
      </c>
      <c r="K330" s="89">
        <v>2016</v>
      </c>
      <c r="L330" s="211">
        <v>75.599999999999994</v>
      </c>
      <c r="M330" s="211">
        <v>75.599999999999994</v>
      </c>
      <c r="N330" s="143">
        <v>0</v>
      </c>
      <c r="O330" s="143">
        <v>0</v>
      </c>
      <c r="P330" s="143">
        <v>0</v>
      </c>
      <c r="Q330" t="s">
        <v>439</v>
      </c>
      <c r="R330">
        <v>2021</v>
      </c>
      <c r="S330" s="214">
        <v>0</v>
      </c>
      <c r="T330" s="215">
        <v>0</v>
      </c>
      <c r="U330" s="215">
        <f t="shared" si="25"/>
        <v>0</v>
      </c>
      <c r="V330" s="53">
        <f t="shared" si="24"/>
        <v>0</v>
      </c>
      <c r="W330" s="219" t="s">
        <v>868</v>
      </c>
      <c r="X330" s="219">
        <v>280</v>
      </c>
      <c r="Y330" s="219" t="s">
        <v>865</v>
      </c>
      <c r="Z330" s="219" t="s">
        <v>884</v>
      </c>
      <c r="AA330" s="219" t="s">
        <v>867</v>
      </c>
      <c r="AB330" s="219">
        <v>3</v>
      </c>
      <c r="AC330" s="219">
        <v>448</v>
      </c>
    </row>
    <row r="331" spans="1:29" x14ac:dyDescent="0.3">
      <c r="A331">
        <v>148</v>
      </c>
      <c r="B331" t="s">
        <v>749</v>
      </c>
      <c r="C331">
        <v>869290</v>
      </c>
      <c r="D331" s="208" t="s">
        <v>33</v>
      </c>
      <c r="E331" t="s">
        <v>562</v>
      </c>
      <c r="F331">
        <v>91</v>
      </c>
      <c r="G331" t="s">
        <v>33</v>
      </c>
      <c r="H331" t="s">
        <v>730</v>
      </c>
      <c r="I331" t="s">
        <v>483</v>
      </c>
      <c r="J331" t="s">
        <v>484</v>
      </c>
      <c r="K331" s="89">
        <v>2020</v>
      </c>
      <c r="L331" s="211">
        <v>157.94999999999999</v>
      </c>
      <c r="M331" s="211">
        <v>157.94999999999999</v>
      </c>
      <c r="N331" s="143">
        <v>0</v>
      </c>
      <c r="O331" s="143">
        <v>0</v>
      </c>
      <c r="P331" s="143">
        <v>0</v>
      </c>
      <c r="Q331" t="s">
        <v>439</v>
      </c>
      <c r="R331">
        <v>2021</v>
      </c>
      <c r="S331" s="214">
        <v>85</v>
      </c>
      <c r="T331" s="215">
        <v>178301</v>
      </c>
      <c r="U331" s="215">
        <f t="shared" si="25"/>
        <v>178.30099999999999</v>
      </c>
      <c r="V331" s="53">
        <f t="shared" ref="V331:V341" si="26">+N331*1000/L331</f>
        <v>0</v>
      </c>
      <c r="W331" s="219" t="s">
        <v>868</v>
      </c>
      <c r="X331" s="219">
        <v>585</v>
      </c>
      <c r="Y331" s="219" t="s">
        <v>865</v>
      </c>
      <c r="Z331" s="219" t="s">
        <v>876</v>
      </c>
      <c r="AA331" s="219" t="s">
        <v>867</v>
      </c>
      <c r="AB331" s="219">
        <v>3</v>
      </c>
      <c r="AC331" s="219">
        <v>936</v>
      </c>
    </row>
    <row r="332" spans="1:29" x14ac:dyDescent="0.3">
      <c r="A332">
        <v>47</v>
      </c>
      <c r="B332" t="s">
        <v>712</v>
      </c>
      <c r="C332">
        <v>327730</v>
      </c>
      <c r="D332" s="208" t="s">
        <v>57</v>
      </c>
      <c r="E332" t="s">
        <v>57</v>
      </c>
      <c r="F332">
        <v>73</v>
      </c>
      <c r="G332" t="s">
        <v>53</v>
      </c>
      <c r="H332" t="s">
        <v>42</v>
      </c>
      <c r="I332" t="s">
        <v>483</v>
      </c>
      <c r="J332" t="s">
        <v>484</v>
      </c>
      <c r="K332" s="89">
        <v>2020</v>
      </c>
      <c r="L332" s="210">
        <v>48</v>
      </c>
      <c r="M332" s="210">
        <v>48</v>
      </c>
      <c r="N332" s="143">
        <v>0</v>
      </c>
      <c r="O332" s="143">
        <v>0</v>
      </c>
      <c r="P332" s="143">
        <v>0</v>
      </c>
      <c r="Q332" t="s">
        <v>439</v>
      </c>
      <c r="R332">
        <v>2021</v>
      </c>
      <c r="S332" s="214">
        <v>63</v>
      </c>
      <c r="T332" s="215">
        <v>141299</v>
      </c>
      <c r="U332" s="215">
        <f t="shared" si="25"/>
        <v>141.29900000000001</v>
      </c>
      <c r="V332" s="53">
        <f t="shared" si="26"/>
        <v>0</v>
      </c>
      <c r="W332" s="219" t="s">
        <v>885</v>
      </c>
      <c r="X332" s="219">
        <v>209</v>
      </c>
      <c r="Y332" s="219" t="s">
        <v>865</v>
      </c>
      <c r="Z332" s="219" t="s">
        <v>869</v>
      </c>
      <c r="AA332" s="219" t="s">
        <v>867</v>
      </c>
      <c r="AB332" s="219">
        <v>1</v>
      </c>
      <c r="AC332" s="219">
        <v>335</v>
      </c>
    </row>
    <row r="333" spans="1:29" x14ac:dyDescent="0.3">
      <c r="A333">
        <v>52</v>
      </c>
      <c r="B333" t="s">
        <v>713</v>
      </c>
      <c r="C333">
        <v>94880</v>
      </c>
      <c r="D333" s="208" t="s">
        <v>126</v>
      </c>
      <c r="E333" t="s">
        <v>126</v>
      </c>
      <c r="F333">
        <v>61</v>
      </c>
      <c r="G333" t="s">
        <v>40</v>
      </c>
      <c r="H333" t="s">
        <v>42</v>
      </c>
      <c r="I333" t="s">
        <v>483</v>
      </c>
      <c r="J333" t="s">
        <v>484</v>
      </c>
      <c r="K333" s="89">
        <v>2020</v>
      </c>
      <c r="L333" s="210">
        <v>25.5</v>
      </c>
      <c r="M333" s="210">
        <v>25.5</v>
      </c>
      <c r="N333" s="143">
        <v>0</v>
      </c>
      <c r="O333" s="143">
        <v>0</v>
      </c>
      <c r="P333" s="143">
        <v>0</v>
      </c>
      <c r="Q333" t="s">
        <v>439</v>
      </c>
      <c r="R333">
        <v>2021</v>
      </c>
      <c r="S333" s="214">
        <v>63</v>
      </c>
      <c r="T333" s="215">
        <v>53171</v>
      </c>
      <c r="U333" s="215">
        <f t="shared" si="25"/>
        <v>53.170999999999999</v>
      </c>
      <c r="V333" s="53">
        <f t="shared" si="26"/>
        <v>0</v>
      </c>
      <c r="W333" s="219" t="s">
        <v>885</v>
      </c>
      <c r="X333" s="219">
        <v>114</v>
      </c>
      <c r="Y333" s="219" t="s">
        <v>865</v>
      </c>
      <c r="Z333" s="219" t="s">
        <v>869</v>
      </c>
      <c r="AA333" s="219" t="s">
        <v>867</v>
      </c>
      <c r="AB333" s="219">
        <v>2</v>
      </c>
      <c r="AC333" s="219">
        <v>182</v>
      </c>
    </row>
    <row r="334" spans="1:29" x14ac:dyDescent="0.3">
      <c r="A334">
        <v>44</v>
      </c>
      <c r="B334" t="s">
        <v>710</v>
      </c>
      <c r="C334">
        <v>22070</v>
      </c>
      <c r="D334" s="208" t="s">
        <v>40</v>
      </c>
      <c r="E334" t="s">
        <v>39</v>
      </c>
      <c r="F334">
        <v>60</v>
      </c>
      <c r="G334" t="s">
        <v>40</v>
      </c>
      <c r="H334" t="s">
        <v>42</v>
      </c>
      <c r="I334" t="s">
        <v>483</v>
      </c>
      <c r="J334" t="s">
        <v>484</v>
      </c>
      <c r="K334" s="89">
        <v>2020</v>
      </c>
      <c r="L334" s="210">
        <v>27</v>
      </c>
      <c r="M334" s="210">
        <v>27</v>
      </c>
      <c r="N334" s="143">
        <v>0</v>
      </c>
      <c r="O334" s="143">
        <v>0</v>
      </c>
      <c r="P334" s="143">
        <v>0</v>
      </c>
      <c r="Q334" t="s">
        <v>439</v>
      </c>
      <c r="R334">
        <v>2021</v>
      </c>
      <c r="S334" s="214">
        <v>300</v>
      </c>
      <c r="T334" s="215">
        <v>29952</v>
      </c>
      <c r="U334" s="215">
        <f t="shared" si="25"/>
        <v>29.952000000000002</v>
      </c>
      <c r="V334" s="53">
        <f t="shared" si="26"/>
        <v>0</v>
      </c>
      <c r="W334" s="219" t="s">
        <v>883</v>
      </c>
      <c r="X334" s="219">
        <v>74</v>
      </c>
      <c r="Y334" s="219" t="s">
        <v>865</v>
      </c>
      <c r="AA334" s="219" t="s">
        <v>867</v>
      </c>
      <c r="AB334" s="219">
        <v>1</v>
      </c>
      <c r="AC334" s="219">
        <v>118.4</v>
      </c>
    </row>
    <row r="335" spans="1:29" x14ac:dyDescent="0.3">
      <c r="A335">
        <v>53</v>
      </c>
      <c r="B335" t="s">
        <v>714</v>
      </c>
      <c r="C335">
        <v>74510</v>
      </c>
      <c r="D335" s="208" t="s">
        <v>126</v>
      </c>
      <c r="E335" t="s">
        <v>126</v>
      </c>
      <c r="F335">
        <v>61</v>
      </c>
      <c r="G335" t="s">
        <v>40</v>
      </c>
      <c r="H335" t="s">
        <v>730</v>
      </c>
      <c r="I335" t="s">
        <v>483</v>
      </c>
      <c r="J335" t="s">
        <v>484</v>
      </c>
      <c r="K335" s="89">
        <v>2021</v>
      </c>
      <c r="L335" s="210">
        <v>70.349999999999994</v>
      </c>
      <c r="M335" s="210">
        <v>70.349999999999994</v>
      </c>
      <c r="N335" s="143">
        <v>0</v>
      </c>
      <c r="O335" s="143">
        <v>0</v>
      </c>
      <c r="P335" s="143">
        <v>0</v>
      </c>
      <c r="Q335" t="s">
        <v>439</v>
      </c>
      <c r="R335">
        <v>2021</v>
      </c>
      <c r="S335" s="214">
        <v>160</v>
      </c>
      <c r="T335" s="215">
        <v>189083</v>
      </c>
      <c r="U335" s="215">
        <f t="shared" si="25"/>
        <v>189.083</v>
      </c>
      <c r="V335" s="53">
        <f t="shared" si="26"/>
        <v>0</v>
      </c>
      <c r="W335" s="219" t="s">
        <v>886</v>
      </c>
      <c r="X335" s="219">
        <v>210</v>
      </c>
      <c r="Y335" s="219" t="s">
        <v>865</v>
      </c>
      <c r="Z335" s="219" t="s">
        <v>884</v>
      </c>
      <c r="AA335" s="219" t="s">
        <v>867</v>
      </c>
      <c r="AB335" s="219">
        <v>3</v>
      </c>
      <c r="AC335" s="219">
        <v>420</v>
      </c>
    </row>
    <row r="336" spans="1:29" x14ac:dyDescent="0.3">
      <c r="A336">
        <v>351</v>
      </c>
      <c r="B336" t="s">
        <v>714</v>
      </c>
      <c r="C336">
        <v>74510</v>
      </c>
      <c r="D336" s="208" t="s">
        <v>126</v>
      </c>
      <c r="E336" t="s">
        <v>126</v>
      </c>
      <c r="F336">
        <v>61</v>
      </c>
      <c r="G336" t="s">
        <v>40</v>
      </c>
      <c r="H336" t="s">
        <v>730</v>
      </c>
      <c r="I336" t="s">
        <v>483</v>
      </c>
      <c r="J336" t="s">
        <v>484</v>
      </c>
      <c r="K336">
        <v>2021</v>
      </c>
      <c r="L336" s="143">
        <v>70.349999999999994</v>
      </c>
      <c r="M336" s="143">
        <v>70.349999999999994</v>
      </c>
      <c r="N336" s="143">
        <v>0</v>
      </c>
      <c r="O336" s="143">
        <v>0</v>
      </c>
      <c r="P336" s="143">
        <v>0</v>
      </c>
      <c r="Q336" t="s">
        <v>439</v>
      </c>
      <c r="R336">
        <v>2021</v>
      </c>
      <c r="S336" s="221">
        <v>160</v>
      </c>
      <c r="T336" s="223">
        <v>189083</v>
      </c>
      <c r="U336" s="223">
        <v>189.083</v>
      </c>
      <c r="V336" s="53">
        <f t="shared" si="26"/>
        <v>0</v>
      </c>
      <c r="W336" s="219" t="s">
        <v>886</v>
      </c>
      <c r="X336" s="219">
        <v>210</v>
      </c>
      <c r="Y336" s="219" t="s">
        <v>865</v>
      </c>
      <c r="Z336" s="219" t="s">
        <v>884</v>
      </c>
      <c r="AA336" s="219" t="s">
        <v>867</v>
      </c>
      <c r="AB336" s="219">
        <v>3</v>
      </c>
      <c r="AC336" s="219">
        <v>420</v>
      </c>
    </row>
    <row r="337" spans="1:29" x14ac:dyDescent="0.3">
      <c r="A337">
        <v>326</v>
      </c>
      <c r="B337" t="s">
        <v>678</v>
      </c>
      <c r="C337">
        <v>279235</v>
      </c>
      <c r="D337" s="208" t="s">
        <v>138</v>
      </c>
      <c r="E337" t="s">
        <v>138</v>
      </c>
      <c r="F337">
        <v>66</v>
      </c>
      <c r="G337" t="s">
        <v>40</v>
      </c>
      <c r="H337" t="s">
        <v>35</v>
      </c>
      <c r="I337" t="s">
        <v>483</v>
      </c>
      <c r="J337" t="s">
        <v>484</v>
      </c>
      <c r="K337" s="89">
        <v>2020</v>
      </c>
      <c r="L337" s="210">
        <v>105.19</v>
      </c>
      <c r="M337" s="210">
        <v>105.19</v>
      </c>
      <c r="N337" s="143">
        <v>0</v>
      </c>
      <c r="O337" s="143">
        <v>0</v>
      </c>
      <c r="P337" s="143">
        <v>0</v>
      </c>
      <c r="Q337" t="s">
        <v>439</v>
      </c>
      <c r="R337">
        <v>2021</v>
      </c>
      <c r="S337" s="214">
        <v>95</v>
      </c>
      <c r="T337" s="215">
        <v>308557</v>
      </c>
      <c r="U337" s="215">
        <f t="shared" ref="U337:U380" si="27">+T337/1000</f>
        <v>308.55700000000002</v>
      </c>
      <c r="V337" s="53">
        <f t="shared" si="26"/>
        <v>0</v>
      </c>
      <c r="W337" s="219" t="s">
        <v>886</v>
      </c>
      <c r="X337" s="219">
        <v>314</v>
      </c>
      <c r="Y337" s="219" t="s">
        <v>865</v>
      </c>
      <c r="Z337" s="219" t="s">
        <v>873</v>
      </c>
      <c r="AA337" s="219" t="s">
        <v>867</v>
      </c>
      <c r="AB337" s="219">
        <v>4</v>
      </c>
      <c r="AC337" s="219">
        <v>502.4</v>
      </c>
    </row>
    <row r="338" spans="1:29" x14ac:dyDescent="0.3">
      <c r="A338">
        <v>325</v>
      </c>
      <c r="B338" t="s">
        <v>677</v>
      </c>
      <c r="C338">
        <v>279334</v>
      </c>
      <c r="D338" s="208" t="s">
        <v>138</v>
      </c>
      <c r="E338" t="s">
        <v>138</v>
      </c>
      <c r="F338">
        <v>66</v>
      </c>
      <c r="G338" t="s">
        <v>40</v>
      </c>
      <c r="H338" t="s">
        <v>35</v>
      </c>
      <c r="I338" t="s">
        <v>483</v>
      </c>
      <c r="J338" t="s">
        <v>484</v>
      </c>
      <c r="K338" s="89">
        <v>2020</v>
      </c>
      <c r="L338" s="210">
        <v>65</v>
      </c>
      <c r="M338" s="210">
        <v>65</v>
      </c>
      <c r="N338" s="143">
        <v>0</v>
      </c>
      <c r="O338" s="143">
        <v>0</v>
      </c>
      <c r="P338" s="143">
        <v>0</v>
      </c>
      <c r="Q338" t="s">
        <v>439</v>
      </c>
      <c r="R338">
        <v>2021</v>
      </c>
      <c r="S338" s="214">
        <v>0</v>
      </c>
      <c r="T338" s="215">
        <v>0</v>
      </c>
      <c r="U338" s="215">
        <f t="shared" si="27"/>
        <v>0</v>
      </c>
      <c r="V338" s="53">
        <f t="shared" si="26"/>
        <v>0</v>
      </c>
      <c r="W338" s="219" t="s">
        <v>886</v>
      </c>
      <c r="X338" s="219">
        <v>194</v>
      </c>
      <c r="Y338" s="219" t="s">
        <v>865</v>
      </c>
      <c r="Z338" s="219" t="s">
        <v>873</v>
      </c>
      <c r="AA338" s="219" t="s">
        <v>867</v>
      </c>
      <c r="AB338" s="219">
        <v>3</v>
      </c>
      <c r="AC338" s="219">
        <v>3</v>
      </c>
    </row>
    <row r="339" spans="1:29" x14ac:dyDescent="0.3">
      <c r="A339">
        <v>324</v>
      </c>
      <c r="B339" t="s">
        <v>676</v>
      </c>
      <c r="C339">
        <v>279225</v>
      </c>
      <c r="D339" s="208" t="s">
        <v>138</v>
      </c>
      <c r="E339" t="s">
        <v>138</v>
      </c>
      <c r="F339">
        <v>66</v>
      </c>
      <c r="G339" t="s">
        <v>40</v>
      </c>
      <c r="H339" t="s">
        <v>35</v>
      </c>
      <c r="I339" t="s">
        <v>483</v>
      </c>
      <c r="J339" t="s">
        <v>484</v>
      </c>
      <c r="K339" s="89">
        <v>2020</v>
      </c>
      <c r="L339" s="210">
        <v>78.400000000000006</v>
      </c>
      <c r="M339" s="210">
        <v>78.400000000000006</v>
      </c>
      <c r="N339" s="143">
        <v>0</v>
      </c>
      <c r="O339" s="143">
        <v>0</v>
      </c>
      <c r="P339" s="143">
        <v>0</v>
      </c>
      <c r="Q339" t="s">
        <v>439</v>
      </c>
      <c r="R339">
        <v>2021</v>
      </c>
      <c r="S339" s="214">
        <v>80</v>
      </c>
      <c r="T339" s="215">
        <v>261382</v>
      </c>
      <c r="U339" s="215">
        <f t="shared" si="27"/>
        <v>261.38200000000001</v>
      </c>
      <c r="V339" s="53">
        <f t="shared" si="26"/>
        <v>0</v>
      </c>
      <c r="W339" s="219" t="s">
        <v>886</v>
      </c>
      <c r="X339" s="219">
        <v>234</v>
      </c>
      <c r="Y339" s="219" t="s">
        <v>865</v>
      </c>
      <c r="Z339" s="219" t="s">
        <v>873</v>
      </c>
      <c r="AA339" s="219" t="s">
        <v>867</v>
      </c>
      <c r="AB339" s="219">
        <v>3</v>
      </c>
      <c r="AC339" s="219">
        <v>374.4</v>
      </c>
    </row>
    <row r="340" spans="1:29" x14ac:dyDescent="0.3">
      <c r="A340">
        <v>128</v>
      </c>
      <c r="B340" t="s">
        <v>553</v>
      </c>
      <c r="C340">
        <v>852006</v>
      </c>
      <c r="D340" s="208" t="s">
        <v>33</v>
      </c>
      <c r="E340" t="s">
        <v>548</v>
      </c>
      <c r="F340">
        <v>87</v>
      </c>
      <c r="G340" t="s">
        <v>33</v>
      </c>
      <c r="H340" t="s">
        <v>73</v>
      </c>
      <c r="I340" t="s">
        <v>483</v>
      </c>
      <c r="J340" t="s">
        <v>484</v>
      </c>
      <c r="K340" s="89">
        <v>2017</v>
      </c>
      <c r="L340" s="210">
        <v>200</v>
      </c>
      <c r="M340" s="210">
        <v>200</v>
      </c>
      <c r="N340" s="143">
        <v>0</v>
      </c>
      <c r="O340" s="143">
        <v>0</v>
      </c>
      <c r="P340" s="143">
        <v>0</v>
      </c>
      <c r="Q340" t="s">
        <v>439</v>
      </c>
      <c r="R340">
        <v>2021</v>
      </c>
      <c r="S340" s="214">
        <v>0</v>
      </c>
      <c r="T340" s="215">
        <v>0</v>
      </c>
      <c r="U340" s="215">
        <f t="shared" si="27"/>
        <v>0</v>
      </c>
      <c r="V340" s="53">
        <f t="shared" si="26"/>
        <v>0</v>
      </c>
      <c r="W340" s="219" t="s">
        <v>886</v>
      </c>
      <c r="X340" s="219">
        <v>606</v>
      </c>
      <c r="Y340" s="219" t="s">
        <v>865</v>
      </c>
      <c r="Z340" s="219" t="s">
        <v>873</v>
      </c>
      <c r="AA340" s="219" t="s">
        <v>867</v>
      </c>
      <c r="AB340" s="219">
        <v>8</v>
      </c>
      <c r="AC340" s="219">
        <v>969.7</v>
      </c>
    </row>
    <row r="341" spans="1:29" x14ac:dyDescent="0.3">
      <c r="A341">
        <v>286</v>
      </c>
      <c r="B341" t="s">
        <v>798</v>
      </c>
      <c r="C341">
        <v>709120</v>
      </c>
      <c r="D341" t="s">
        <v>647</v>
      </c>
      <c r="E341" s="208" t="s">
        <v>647</v>
      </c>
      <c r="F341">
        <v>86</v>
      </c>
      <c r="G341" t="s">
        <v>89</v>
      </c>
      <c r="H341" t="s">
        <v>35</v>
      </c>
      <c r="I341" t="s">
        <v>483</v>
      </c>
      <c r="J341" t="s">
        <v>484</v>
      </c>
      <c r="K341" s="89">
        <v>2020</v>
      </c>
      <c r="L341" s="210">
        <v>216.07</v>
      </c>
      <c r="M341" s="210">
        <v>216.07</v>
      </c>
      <c r="N341" s="143">
        <v>0</v>
      </c>
      <c r="O341" s="143">
        <v>0</v>
      </c>
      <c r="P341" s="143">
        <v>0</v>
      </c>
      <c r="Q341" t="s">
        <v>439</v>
      </c>
      <c r="R341">
        <v>2021</v>
      </c>
      <c r="S341" s="214">
        <v>41</v>
      </c>
      <c r="T341" s="215">
        <v>587231</v>
      </c>
      <c r="U341" s="215">
        <f t="shared" si="27"/>
        <v>587.23099999999999</v>
      </c>
      <c r="V341" s="53">
        <f t="shared" si="26"/>
        <v>0</v>
      </c>
      <c r="W341" s="219" t="s">
        <v>886</v>
      </c>
      <c r="X341" s="219">
        <v>645</v>
      </c>
      <c r="Y341" s="219" t="s">
        <v>865</v>
      </c>
      <c r="Z341" s="219" t="s">
        <v>884</v>
      </c>
      <c r="AA341" s="219" t="s">
        <v>867</v>
      </c>
      <c r="AB341" s="219">
        <v>8</v>
      </c>
      <c r="AC341" s="219">
        <v>1227.07</v>
      </c>
    </row>
    <row r="342" spans="1:29" x14ac:dyDescent="0.3">
      <c r="A342">
        <v>45</v>
      </c>
      <c r="B342" t="s">
        <v>504</v>
      </c>
      <c r="C342">
        <v>22250</v>
      </c>
      <c r="D342" s="208" t="s">
        <v>40</v>
      </c>
      <c r="E342" t="s">
        <v>39</v>
      </c>
      <c r="F342">
        <v>60</v>
      </c>
      <c r="G342" t="s">
        <v>40</v>
      </c>
      <c r="H342" t="s">
        <v>42</v>
      </c>
      <c r="I342" t="s">
        <v>56</v>
      </c>
      <c r="J342" t="s">
        <v>45</v>
      </c>
      <c r="K342" s="89">
        <v>2016</v>
      </c>
      <c r="L342" s="210">
        <v>140</v>
      </c>
      <c r="M342" s="210">
        <v>110</v>
      </c>
      <c r="N342" s="143">
        <v>344.35</v>
      </c>
      <c r="O342" s="143">
        <v>342</v>
      </c>
      <c r="P342" s="143">
        <v>2.3500000000000227</v>
      </c>
      <c r="Q342" t="s">
        <v>439</v>
      </c>
      <c r="R342">
        <v>2021</v>
      </c>
      <c r="S342" s="214">
        <v>200</v>
      </c>
      <c r="T342" s="215">
        <v>380362</v>
      </c>
      <c r="U342" s="215">
        <f t="shared" si="27"/>
        <v>380.36200000000002</v>
      </c>
      <c r="V342" s="53">
        <v>0</v>
      </c>
      <c r="W342" s="219" t="s">
        <v>862</v>
      </c>
      <c r="X342" s="219">
        <v>0</v>
      </c>
      <c r="Y342" s="219" t="s">
        <v>863</v>
      </c>
      <c r="Z342" s="219" t="s">
        <v>863</v>
      </c>
      <c r="AA342" s="219" t="s">
        <v>863</v>
      </c>
      <c r="AB342" s="219">
        <v>0</v>
      </c>
      <c r="AC342" s="219">
        <v>0</v>
      </c>
    </row>
    <row r="343" spans="1:29" x14ac:dyDescent="0.3">
      <c r="A343">
        <v>60</v>
      </c>
      <c r="B343" t="s">
        <v>510</v>
      </c>
      <c r="C343">
        <v>225735</v>
      </c>
      <c r="D343" s="207" t="s">
        <v>126</v>
      </c>
      <c r="E343" t="s">
        <v>846</v>
      </c>
      <c r="F343">
        <v>69</v>
      </c>
      <c r="G343" t="s">
        <v>40</v>
      </c>
      <c r="H343" t="s">
        <v>446</v>
      </c>
      <c r="I343" t="s">
        <v>56</v>
      </c>
      <c r="J343" t="s">
        <v>45</v>
      </c>
      <c r="K343" s="89">
        <v>2016</v>
      </c>
      <c r="L343" s="210">
        <v>500</v>
      </c>
      <c r="M343" s="210">
        <v>500</v>
      </c>
      <c r="N343" s="143">
        <v>2587.33</v>
      </c>
      <c r="O343" s="143">
        <v>2587.33</v>
      </c>
      <c r="P343" s="143">
        <v>0</v>
      </c>
      <c r="Q343" t="s">
        <v>439</v>
      </c>
      <c r="R343">
        <v>2021</v>
      </c>
      <c r="S343" s="214">
        <v>850</v>
      </c>
      <c r="T343" s="215">
        <v>1815793</v>
      </c>
      <c r="U343" s="215">
        <f t="shared" si="27"/>
        <v>1815.7929999999999</v>
      </c>
      <c r="V343" s="53">
        <v>0</v>
      </c>
      <c r="W343" s="219" t="s">
        <v>862</v>
      </c>
      <c r="X343" s="219">
        <v>0</v>
      </c>
      <c r="Y343" s="219" t="s">
        <v>863</v>
      </c>
      <c r="Z343" s="219" t="s">
        <v>863</v>
      </c>
      <c r="AA343" s="219" t="s">
        <v>863</v>
      </c>
      <c r="AB343" s="219">
        <v>0</v>
      </c>
      <c r="AC343" s="219">
        <v>0</v>
      </c>
    </row>
    <row r="344" spans="1:29" x14ac:dyDescent="0.3">
      <c r="A344">
        <v>18</v>
      </c>
      <c r="B344" t="s">
        <v>491</v>
      </c>
      <c r="C344">
        <v>387370</v>
      </c>
      <c r="D344" s="208" t="s">
        <v>101</v>
      </c>
      <c r="E344" t="s">
        <v>147</v>
      </c>
      <c r="F344">
        <v>78</v>
      </c>
      <c r="G344" t="s">
        <v>53</v>
      </c>
      <c r="H344" t="s">
        <v>59</v>
      </c>
      <c r="I344" t="s">
        <v>56</v>
      </c>
      <c r="J344" t="s">
        <v>45</v>
      </c>
      <c r="K344" s="89">
        <v>2019</v>
      </c>
      <c r="L344" s="210">
        <v>2000</v>
      </c>
      <c r="M344" s="210">
        <v>1700</v>
      </c>
      <c r="N344" s="143">
        <v>4047</v>
      </c>
      <c r="O344" s="143">
        <v>2535</v>
      </c>
      <c r="P344" s="143">
        <v>1512</v>
      </c>
      <c r="Q344" t="s">
        <v>439</v>
      </c>
      <c r="R344">
        <v>2021</v>
      </c>
      <c r="S344" s="214">
        <v>2300</v>
      </c>
      <c r="T344" s="215">
        <v>348288</v>
      </c>
      <c r="U344" s="215">
        <f t="shared" si="27"/>
        <v>348.28800000000001</v>
      </c>
      <c r="V344" s="53">
        <v>0</v>
      </c>
      <c r="W344" s="219" t="s">
        <v>862</v>
      </c>
      <c r="X344" s="219">
        <v>0</v>
      </c>
      <c r="Y344" s="219" t="s">
        <v>863</v>
      </c>
      <c r="Z344" s="219" t="s">
        <v>863</v>
      </c>
      <c r="AA344" s="219" t="s">
        <v>863</v>
      </c>
      <c r="AB344" s="219">
        <v>0</v>
      </c>
      <c r="AC344" s="219">
        <v>0</v>
      </c>
    </row>
    <row r="345" spans="1:29" x14ac:dyDescent="0.3">
      <c r="A345">
        <v>10</v>
      </c>
      <c r="B345" t="s">
        <v>192</v>
      </c>
      <c r="C345">
        <v>300350</v>
      </c>
      <c r="D345" s="208" t="s">
        <v>52</v>
      </c>
      <c r="E345" t="s">
        <v>52</v>
      </c>
      <c r="F345">
        <v>71</v>
      </c>
      <c r="G345" t="s">
        <v>53</v>
      </c>
      <c r="H345" t="s">
        <v>55</v>
      </c>
      <c r="I345" t="s">
        <v>56</v>
      </c>
      <c r="J345" t="s">
        <v>45</v>
      </c>
      <c r="K345" s="89">
        <v>2018</v>
      </c>
      <c r="L345" s="210">
        <v>550</v>
      </c>
      <c r="M345" s="210">
        <v>550</v>
      </c>
      <c r="N345" s="143">
        <v>4307</v>
      </c>
      <c r="O345" s="143">
        <v>3330</v>
      </c>
      <c r="P345" s="143">
        <v>977</v>
      </c>
      <c r="Q345" t="s">
        <v>439</v>
      </c>
      <c r="R345">
        <v>2021</v>
      </c>
      <c r="S345" s="214">
        <v>1000</v>
      </c>
      <c r="T345" s="215">
        <v>672986</v>
      </c>
      <c r="U345" s="215">
        <f t="shared" si="27"/>
        <v>672.98599999999999</v>
      </c>
      <c r="V345" s="53">
        <v>0</v>
      </c>
      <c r="W345" s="219" t="s">
        <v>862</v>
      </c>
      <c r="X345" s="219">
        <v>0</v>
      </c>
      <c r="Y345" s="219" t="s">
        <v>863</v>
      </c>
      <c r="Z345" s="219" t="s">
        <v>863</v>
      </c>
      <c r="AA345" s="219" t="s">
        <v>863</v>
      </c>
      <c r="AB345" s="219">
        <v>0</v>
      </c>
      <c r="AC345" s="219">
        <v>0</v>
      </c>
    </row>
    <row r="346" spans="1:29" x14ac:dyDescent="0.3">
      <c r="A346">
        <v>139</v>
      </c>
      <c r="B346" t="s">
        <v>97</v>
      </c>
      <c r="C346">
        <v>857660</v>
      </c>
      <c r="D346" s="208" t="s">
        <v>33</v>
      </c>
      <c r="E346" t="s">
        <v>548</v>
      </c>
      <c r="F346">
        <v>87</v>
      </c>
      <c r="G346" t="s">
        <v>33</v>
      </c>
      <c r="H346" t="s">
        <v>98</v>
      </c>
      <c r="I346" t="s">
        <v>560</v>
      </c>
      <c r="J346" t="s">
        <v>45</v>
      </c>
      <c r="K346" s="89">
        <v>2016</v>
      </c>
      <c r="L346" s="211">
        <v>1800</v>
      </c>
      <c r="M346" s="211">
        <v>1800</v>
      </c>
      <c r="N346" s="143">
        <v>4415.1000000000004</v>
      </c>
      <c r="O346" s="143">
        <v>2252.6999999999998</v>
      </c>
      <c r="P346" s="143">
        <v>2162.4000000000005</v>
      </c>
      <c r="Q346" t="s">
        <v>439</v>
      </c>
      <c r="R346">
        <v>2021</v>
      </c>
      <c r="S346" s="214">
        <v>0</v>
      </c>
      <c r="T346" s="215">
        <v>0</v>
      </c>
      <c r="U346" s="215">
        <f t="shared" si="27"/>
        <v>0</v>
      </c>
      <c r="V346" s="53">
        <v>0</v>
      </c>
      <c r="W346" s="219" t="s">
        <v>862</v>
      </c>
      <c r="X346" s="219">
        <v>0</v>
      </c>
      <c r="Y346" s="219" t="s">
        <v>863</v>
      </c>
      <c r="Z346" s="219" t="s">
        <v>863</v>
      </c>
      <c r="AA346" s="219" t="s">
        <v>863</v>
      </c>
      <c r="AB346" s="219">
        <v>0</v>
      </c>
      <c r="AC346" s="219">
        <v>0</v>
      </c>
    </row>
    <row r="347" spans="1:29" x14ac:dyDescent="0.3">
      <c r="A347">
        <v>160</v>
      </c>
      <c r="B347" t="s">
        <v>572</v>
      </c>
      <c r="C347">
        <v>866700</v>
      </c>
      <c r="D347" s="208" t="s">
        <v>33</v>
      </c>
      <c r="E347" t="s">
        <v>562</v>
      </c>
      <c r="F347">
        <v>91</v>
      </c>
      <c r="G347" t="s">
        <v>33</v>
      </c>
      <c r="H347" t="s">
        <v>98</v>
      </c>
      <c r="I347" t="s">
        <v>560</v>
      </c>
      <c r="J347" t="s">
        <v>478</v>
      </c>
      <c r="K347" s="89">
        <v>2019</v>
      </c>
      <c r="L347" s="211">
        <v>1000</v>
      </c>
      <c r="M347" s="211">
        <v>1000</v>
      </c>
      <c r="N347" s="143">
        <v>6600</v>
      </c>
      <c r="O347" s="143">
        <v>6398</v>
      </c>
      <c r="P347" s="143">
        <v>202</v>
      </c>
      <c r="Q347" t="s">
        <v>439</v>
      </c>
      <c r="R347">
        <v>2021</v>
      </c>
      <c r="S347" s="214">
        <v>400</v>
      </c>
      <c r="T347" s="215">
        <v>2025028</v>
      </c>
      <c r="U347" s="215">
        <f t="shared" si="27"/>
        <v>2025.028</v>
      </c>
      <c r="V347" s="53">
        <v>0</v>
      </c>
      <c r="W347" s="219" t="s">
        <v>862</v>
      </c>
      <c r="X347" s="219">
        <v>0</v>
      </c>
      <c r="Y347" s="219" t="s">
        <v>863</v>
      </c>
      <c r="Z347" s="219" t="s">
        <v>863</v>
      </c>
      <c r="AA347" s="219" t="s">
        <v>863</v>
      </c>
      <c r="AB347" s="219">
        <v>0</v>
      </c>
      <c r="AC347" s="219">
        <v>0</v>
      </c>
    </row>
    <row r="348" spans="1:29" x14ac:dyDescent="0.3">
      <c r="A348">
        <v>17</v>
      </c>
      <c r="B348" t="s">
        <v>490</v>
      </c>
      <c r="C348">
        <v>392400</v>
      </c>
      <c r="D348" s="208" t="s">
        <v>101</v>
      </c>
      <c r="E348" t="s">
        <v>147</v>
      </c>
      <c r="F348">
        <v>78</v>
      </c>
      <c r="G348" t="s">
        <v>53</v>
      </c>
      <c r="H348" t="s">
        <v>59</v>
      </c>
      <c r="I348" t="s">
        <v>56</v>
      </c>
      <c r="J348" t="s">
        <v>45</v>
      </c>
      <c r="K348" s="89">
        <v>2019</v>
      </c>
      <c r="L348" s="210">
        <v>4000</v>
      </c>
      <c r="M348" s="210">
        <v>4000</v>
      </c>
      <c r="N348" s="143">
        <v>7632</v>
      </c>
      <c r="O348" s="143">
        <v>6362</v>
      </c>
      <c r="P348" s="143">
        <v>1270</v>
      </c>
      <c r="Q348" t="s">
        <v>439</v>
      </c>
      <c r="R348">
        <v>2021</v>
      </c>
      <c r="S348" s="214">
        <v>4200</v>
      </c>
      <c r="T348" s="215">
        <v>2341925</v>
      </c>
      <c r="U348" s="215">
        <f t="shared" si="27"/>
        <v>2341.9250000000002</v>
      </c>
      <c r="V348" s="53">
        <v>0</v>
      </c>
      <c r="W348" s="219" t="s">
        <v>862</v>
      </c>
      <c r="X348" s="219">
        <v>0</v>
      </c>
      <c r="Y348" s="219" t="s">
        <v>863</v>
      </c>
      <c r="Z348" s="219" t="s">
        <v>863</v>
      </c>
      <c r="AA348" s="219" t="s">
        <v>863</v>
      </c>
      <c r="AB348" s="219">
        <v>0</v>
      </c>
      <c r="AC348" s="219">
        <v>0</v>
      </c>
    </row>
    <row r="349" spans="1:29" x14ac:dyDescent="0.3">
      <c r="A349">
        <v>159</v>
      </c>
      <c r="B349" t="s">
        <v>317</v>
      </c>
      <c r="C349">
        <v>863720</v>
      </c>
      <c r="D349" s="208" t="s">
        <v>33</v>
      </c>
      <c r="E349" t="s">
        <v>562</v>
      </c>
      <c r="F349">
        <v>91</v>
      </c>
      <c r="G349" t="s">
        <v>33</v>
      </c>
      <c r="H349" t="s">
        <v>98</v>
      </c>
      <c r="I349" t="s">
        <v>560</v>
      </c>
      <c r="J349" t="s">
        <v>478</v>
      </c>
      <c r="K349" s="89">
        <v>2018</v>
      </c>
      <c r="L349" s="211">
        <v>1200</v>
      </c>
      <c r="M349" s="211">
        <v>1200</v>
      </c>
      <c r="N349" s="143">
        <v>7920</v>
      </c>
      <c r="O349" s="143">
        <v>7920</v>
      </c>
      <c r="P349" s="143">
        <v>0</v>
      </c>
      <c r="Q349" t="s">
        <v>439</v>
      </c>
      <c r="R349">
        <v>2021</v>
      </c>
      <c r="S349" s="214">
        <v>600</v>
      </c>
      <c r="T349" s="215">
        <v>1626535</v>
      </c>
      <c r="U349" s="215">
        <f t="shared" si="27"/>
        <v>1626.5350000000001</v>
      </c>
      <c r="V349" s="53">
        <v>0</v>
      </c>
      <c r="W349" s="219" t="s">
        <v>862</v>
      </c>
      <c r="X349" s="219">
        <v>0</v>
      </c>
      <c r="Y349" s="219" t="s">
        <v>863</v>
      </c>
      <c r="Z349" s="219" t="s">
        <v>863</v>
      </c>
      <c r="AA349" s="219" t="s">
        <v>863</v>
      </c>
      <c r="AB349" s="219">
        <v>0</v>
      </c>
      <c r="AC349" s="219">
        <v>0</v>
      </c>
    </row>
    <row r="350" spans="1:29" x14ac:dyDescent="0.3">
      <c r="A350">
        <v>75</v>
      </c>
      <c r="B350" t="s">
        <v>283</v>
      </c>
      <c r="C350">
        <v>165140</v>
      </c>
      <c r="D350" t="s">
        <v>850</v>
      </c>
      <c r="E350" t="s">
        <v>106</v>
      </c>
      <c r="F350">
        <v>62</v>
      </c>
      <c r="G350" t="s">
        <v>40</v>
      </c>
      <c r="H350" t="s">
        <v>59</v>
      </c>
      <c r="I350" t="s">
        <v>56</v>
      </c>
      <c r="J350" t="s">
        <v>45</v>
      </c>
      <c r="K350" s="89">
        <v>2014</v>
      </c>
      <c r="L350" s="210">
        <v>1131</v>
      </c>
      <c r="M350" s="210">
        <v>1131</v>
      </c>
      <c r="N350" s="143">
        <v>8110</v>
      </c>
      <c r="O350" s="143">
        <v>6569</v>
      </c>
      <c r="P350" s="143">
        <v>1541</v>
      </c>
      <c r="Q350" t="s">
        <v>439</v>
      </c>
      <c r="R350">
        <v>2021</v>
      </c>
      <c r="S350" s="216">
        <v>2130</v>
      </c>
      <c r="T350" s="217">
        <v>2970080</v>
      </c>
      <c r="U350" s="215">
        <f t="shared" si="27"/>
        <v>2970.08</v>
      </c>
      <c r="V350" s="53">
        <v>0</v>
      </c>
      <c r="W350" s="219" t="s">
        <v>862</v>
      </c>
      <c r="X350" s="219">
        <v>0</v>
      </c>
      <c r="Y350" s="219" t="s">
        <v>863</v>
      </c>
      <c r="Z350" s="219" t="s">
        <v>863</v>
      </c>
      <c r="AA350" s="219" t="s">
        <v>863</v>
      </c>
      <c r="AB350" s="219">
        <v>0</v>
      </c>
      <c r="AC350" s="219">
        <v>0</v>
      </c>
    </row>
    <row r="351" spans="1:29" x14ac:dyDescent="0.3">
      <c r="A351">
        <v>11</v>
      </c>
      <c r="B351" t="s">
        <v>487</v>
      </c>
      <c r="C351">
        <v>298622</v>
      </c>
      <c r="D351" s="208" t="s">
        <v>52</v>
      </c>
      <c r="E351" t="s">
        <v>52</v>
      </c>
      <c r="F351">
        <v>71</v>
      </c>
      <c r="G351" t="s">
        <v>53</v>
      </c>
      <c r="H351" t="s">
        <v>55</v>
      </c>
      <c r="I351" t="s">
        <v>56</v>
      </c>
      <c r="J351" t="s">
        <v>45</v>
      </c>
      <c r="K351" s="89">
        <v>2019</v>
      </c>
      <c r="L351" s="210">
        <v>2000</v>
      </c>
      <c r="M351" s="210">
        <v>2000</v>
      </c>
      <c r="N351" s="143">
        <v>8760</v>
      </c>
      <c r="O351" s="143">
        <v>7726</v>
      </c>
      <c r="P351" s="143">
        <v>1034</v>
      </c>
      <c r="Q351" t="s">
        <v>439</v>
      </c>
      <c r="R351">
        <v>2021</v>
      </c>
      <c r="S351" s="222">
        <v>2400</v>
      </c>
      <c r="T351" s="222">
        <v>622144</v>
      </c>
      <c r="U351" s="222">
        <f t="shared" si="27"/>
        <v>622.14400000000001</v>
      </c>
      <c r="V351" s="53">
        <v>0</v>
      </c>
      <c r="W351" s="219" t="s">
        <v>862</v>
      </c>
      <c r="X351" s="219">
        <v>0</v>
      </c>
      <c r="Y351" s="219" t="s">
        <v>863</v>
      </c>
      <c r="Z351" s="219" t="s">
        <v>863</v>
      </c>
      <c r="AA351" s="219" t="s">
        <v>863</v>
      </c>
      <c r="AB351" s="219">
        <v>0</v>
      </c>
      <c r="AC351" s="219">
        <v>0</v>
      </c>
    </row>
    <row r="352" spans="1:29" x14ac:dyDescent="0.3">
      <c r="A352">
        <v>211</v>
      </c>
      <c r="B352" t="s">
        <v>93</v>
      </c>
      <c r="C352">
        <v>888491</v>
      </c>
      <c r="D352" s="208" t="s">
        <v>605</v>
      </c>
      <c r="E352" t="s">
        <v>605</v>
      </c>
      <c r="F352">
        <v>94</v>
      </c>
      <c r="G352" t="s">
        <v>92</v>
      </c>
      <c r="H352" t="s">
        <v>55</v>
      </c>
      <c r="I352" t="s">
        <v>438</v>
      </c>
      <c r="J352" t="s">
        <v>70</v>
      </c>
      <c r="K352" s="89">
        <v>2020</v>
      </c>
      <c r="L352" s="210">
        <v>3000</v>
      </c>
      <c r="M352" s="210">
        <v>2500</v>
      </c>
      <c r="N352" s="143">
        <v>9458</v>
      </c>
      <c r="O352" s="143">
        <v>9422</v>
      </c>
      <c r="P352" s="143">
        <v>36</v>
      </c>
      <c r="Q352" t="s">
        <v>439</v>
      </c>
      <c r="R352">
        <v>2021</v>
      </c>
      <c r="S352" s="222">
        <v>2475</v>
      </c>
      <c r="T352" s="222">
        <v>9769536</v>
      </c>
      <c r="U352" s="222">
        <f t="shared" si="27"/>
        <v>9769.5360000000001</v>
      </c>
      <c r="V352" s="53">
        <v>0</v>
      </c>
      <c r="W352" s="219" t="s">
        <v>862</v>
      </c>
      <c r="X352" s="219">
        <v>0</v>
      </c>
      <c r="Y352" s="219" t="s">
        <v>863</v>
      </c>
      <c r="Z352" s="219" t="s">
        <v>863</v>
      </c>
      <c r="AA352" s="219" t="s">
        <v>863</v>
      </c>
      <c r="AB352" s="219">
        <v>0</v>
      </c>
      <c r="AC352" s="219">
        <v>0</v>
      </c>
    </row>
    <row r="353" spans="1:29" x14ac:dyDescent="0.3">
      <c r="A353">
        <v>91</v>
      </c>
      <c r="B353" t="s">
        <v>531</v>
      </c>
      <c r="C353">
        <v>668380</v>
      </c>
      <c r="D353" s="208" t="s">
        <v>71</v>
      </c>
      <c r="E353" t="s">
        <v>71</v>
      </c>
      <c r="F353">
        <v>82</v>
      </c>
      <c r="G353" t="s">
        <v>64</v>
      </c>
      <c r="H353" t="s">
        <v>73</v>
      </c>
      <c r="I353" t="s">
        <v>56</v>
      </c>
      <c r="J353" t="s">
        <v>45</v>
      </c>
      <c r="K353" s="89">
        <v>2019</v>
      </c>
      <c r="L353" s="210">
        <v>2000</v>
      </c>
      <c r="M353" s="210">
        <v>1800</v>
      </c>
      <c r="N353" s="143">
        <v>10413</v>
      </c>
      <c r="O353" s="143">
        <v>8249.9789999999994</v>
      </c>
      <c r="P353" s="143">
        <v>2163.0210000000006</v>
      </c>
      <c r="Q353" t="s">
        <v>439</v>
      </c>
      <c r="R353">
        <v>2021</v>
      </c>
      <c r="S353" s="222">
        <v>3200</v>
      </c>
      <c r="T353" s="222">
        <v>1525990</v>
      </c>
      <c r="U353" s="222">
        <f t="shared" si="27"/>
        <v>1525.99</v>
      </c>
      <c r="V353" s="53">
        <v>0</v>
      </c>
      <c r="W353" s="219" t="s">
        <v>862</v>
      </c>
      <c r="X353" s="219">
        <v>0</v>
      </c>
      <c r="Y353" s="219" t="s">
        <v>863</v>
      </c>
      <c r="Z353" s="219" t="s">
        <v>863</v>
      </c>
      <c r="AA353" s="219" t="s">
        <v>863</v>
      </c>
      <c r="AB353" s="219">
        <v>0</v>
      </c>
      <c r="AC353" s="219">
        <v>0</v>
      </c>
    </row>
    <row r="354" spans="1:29" x14ac:dyDescent="0.3">
      <c r="A354">
        <v>4</v>
      </c>
      <c r="B354" t="s">
        <v>479</v>
      </c>
      <c r="C354">
        <v>297910</v>
      </c>
      <c r="D354" s="208" t="s">
        <v>52</v>
      </c>
      <c r="E354" t="s">
        <v>52</v>
      </c>
      <c r="F354">
        <v>71</v>
      </c>
      <c r="G354" t="s">
        <v>53</v>
      </c>
      <c r="H354" t="s">
        <v>69</v>
      </c>
      <c r="I354" t="s">
        <v>56</v>
      </c>
      <c r="J354" t="s">
        <v>45</v>
      </c>
      <c r="K354" s="89">
        <v>2019</v>
      </c>
      <c r="L354" s="210">
        <v>5000</v>
      </c>
      <c r="M354" s="210">
        <v>5000</v>
      </c>
      <c r="N354" s="143">
        <v>10910</v>
      </c>
      <c r="O354" s="143">
        <v>560</v>
      </c>
      <c r="P354" s="143">
        <v>10350</v>
      </c>
      <c r="Q354" t="s">
        <v>439</v>
      </c>
      <c r="R354">
        <v>2021</v>
      </c>
      <c r="S354" s="222">
        <v>2000</v>
      </c>
      <c r="T354" s="222">
        <v>412972</v>
      </c>
      <c r="U354" s="222">
        <f t="shared" si="27"/>
        <v>412.97199999999998</v>
      </c>
      <c r="V354" s="53">
        <v>0</v>
      </c>
      <c r="W354" s="219" t="s">
        <v>862</v>
      </c>
      <c r="X354" s="219">
        <v>0</v>
      </c>
      <c r="Y354" s="219" t="s">
        <v>863</v>
      </c>
      <c r="Z354" s="219" t="s">
        <v>863</v>
      </c>
      <c r="AA354" s="219" t="s">
        <v>863</v>
      </c>
      <c r="AB354" s="219">
        <v>0</v>
      </c>
      <c r="AC354" s="219">
        <v>0</v>
      </c>
    </row>
    <row r="355" spans="1:29" x14ac:dyDescent="0.3">
      <c r="A355">
        <v>191</v>
      </c>
      <c r="B355" t="s">
        <v>590</v>
      </c>
      <c r="C355">
        <v>832900</v>
      </c>
      <c r="D355" s="208" t="s">
        <v>33</v>
      </c>
      <c r="E355" t="s">
        <v>581</v>
      </c>
      <c r="F355">
        <v>93</v>
      </c>
      <c r="G355" t="s">
        <v>33</v>
      </c>
      <c r="H355" t="s">
        <v>59</v>
      </c>
      <c r="I355" t="s">
        <v>56</v>
      </c>
      <c r="J355" t="s">
        <v>45</v>
      </c>
      <c r="K355" s="89">
        <v>2017</v>
      </c>
      <c r="L355" s="211">
        <v>2200</v>
      </c>
      <c r="M355" s="211">
        <v>1900</v>
      </c>
      <c r="N355" s="143">
        <v>11160.231</v>
      </c>
      <c r="O355" s="143">
        <v>8385.93</v>
      </c>
      <c r="P355" s="143">
        <v>2774.3009999999995</v>
      </c>
      <c r="Q355" t="s">
        <v>439</v>
      </c>
      <c r="R355">
        <v>2021</v>
      </c>
      <c r="S355" s="222">
        <v>2000</v>
      </c>
      <c r="T355" s="222">
        <v>1953516</v>
      </c>
      <c r="U355" s="222">
        <f t="shared" si="27"/>
        <v>1953.5160000000001</v>
      </c>
      <c r="V355" s="53">
        <v>0</v>
      </c>
      <c r="W355" s="219" t="s">
        <v>862</v>
      </c>
      <c r="X355" s="219">
        <v>0</v>
      </c>
      <c r="Y355" s="219" t="s">
        <v>863</v>
      </c>
      <c r="Z355" s="219" t="s">
        <v>863</v>
      </c>
      <c r="AA355" s="219" t="s">
        <v>863</v>
      </c>
      <c r="AB355" s="219">
        <v>0</v>
      </c>
      <c r="AC355" s="219">
        <v>0</v>
      </c>
    </row>
    <row r="356" spans="1:29" x14ac:dyDescent="0.3">
      <c r="A356">
        <v>89</v>
      </c>
      <c r="B356" t="s">
        <v>135</v>
      </c>
      <c r="C356">
        <v>642211</v>
      </c>
      <c r="D356" s="208" t="s">
        <v>71</v>
      </c>
      <c r="E356" t="s">
        <v>71</v>
      </c>
      <c r="F356">
        <v>82</v>
      </c>
      <c r="G356" t="s">
        <v>64</v>
      </c>
      <c r="H356" t="s">
        <v>59</v>
      </c>
      <c r="I356" t="s">
        <v>56</v>
      </c>
      <c r="J356" t="s">
        <v>45</v>
      </c>
      <c r="K356" s="89">
        <v>2018</v>
      </c>
      <c r="L356" s="210">
        <v>4000</v>
      </c>
      <c r="M356" s="210">
        <v>3700</v>
      </c>
      <c r="N356" s="143">
        <v>13381</v>
      </c>
      <c r="O356" s="143">
        <v>13253</v>
      </c>
      <c r="P356" s="143">
        <v>128</v>
      </c>
      <c r="Q356" t="s">
        <v>439</v>
      </c>
      <c r="R356">
        <v>2021</v>
      </c>
      <c r="S356" s="222">
        <v>3550</v>
      </c>
      <c r="T356" s="222">
        <v>2673571</v>
      </c>
      <c r="U356" s="222">
        <f t="shared" si="27"/>
        <v>2673.5709999999999</v>
      </c>
      <c r="V356" s="53">
        <v>0</v>
      </c>
      <c r="W356" s="219" t="s">
        <v>862</v>
      </c>
      <c r="X356" s="219">
        <v>0</v>
      </c>
      <c r="Y356" s="219" t="s">
        <v>863</v>
      </c>
      <c r="Z356" s="219" t="s">
        <v>863</v>
      </c>
      <c r="AA356" s="219" t="s">
        <v>863</v>
      </c>
      <c r="AB356" s="219">
        <v>0</v>
      </c>
      <c r="AC356" s="219">
        <v>0</v>
      </c>
    </row>
    <row r="357" spans="1:29" x14ac:dyDescent="0.3">
      <c r="A357">
        <v>78</v>
      </c>
      <c r="B357" t="s">
        <v>145</v>
      </c>
      <c r="C357">
        <v>564225</v>
      </c>
      <c r="D357" t="s">
        <v>518</v>
      </c>
      <c r="E357" t="s">
        <v>63</v>
      </c>
      <c r="F357">
        <v>80</v>
      </c>
      <c r="G357" t="s">
        <v>64</v>
      </c>
      <c r="H357" t="s">
        <v>42</v>
      </c>
      <c r="I357" t="s">
        <v>56</v>
      </c>
      <c r="J357" t="s">
        <v>45</v>
      </c>
      <c r="K357" s="89">
        <v>2013</v>
      </c>
      <c r="L357" s="210">
        <v>4400</v>
      </c>
      <c r="M357" s="210">
        <v>1500</v>
      </c>
      <c r="N357" s="143">
        <v>16328</v>
      </c>
      <c r="O357" s="143">
        <v>11983</v>
      </c>
      <c r="P357" s="143">
        <v>4345</v>
      </c>
      <c r="Q357" t="s">
        <v>439</v>
      </c>
      <c r="R357">
        <v>2021</v>
      </c>
      <c r="S357" s="222">
        <v>0</v>
      </c>
      <c r="T357" s="222">
        <v>0</v>
      </c>
      <c r="U357" s="222">
        <f t="shared" si="27"/>
        <v>0</v>
      </c>
      <c r="V357" s="53">
        <v>0</v>
      </c>
      <c r="W357" s="219" t="s">
        <v>862</v>
      </c>
      <c r="X357" s="219">
        <v>0</v>
      </c>
      <c r="Y357" s="219" t="s">
        <v>863</v>
      </c>
      <c r="Z357" s="219" t="s">
        <v>863</v>
      </c>
      <c r="AA357" s="219" t="s">
        <v>863</v>
      </c>
      <c r="AB357" s="219">
        <v>0</v>
      </c>
      <c r="AC357" s="219">
        <v>0</v>
      </c>
    </row>
    <row r="358" spans="1:29" x14ac:dyDescent="0.3">
      <c r="A358">
        <v>152</v>
      </c>
      <c r="B358" t="s">
        <v>567</v>
      </c>
      <c r="C358">
        <v>865540</v>
      </c>
      <c r="D358" s="208" t="s">
        <v>33</v>
      </c>
      <c r="E358" t="s">
        <v>562</v>
      </c>
      <c r="F358">
        <v>91</v>
      </c>
      <c r="G358" t="s">
        <v>33</v>
      </c>
      <c r="H358" t="s">
        <v>69</v>
      </c>
      <c r="I358" t="s">
        <v>56</v>
      </c>
      <c r="J358" t="s">
        <v>478</v>
      </c>
      <c r="K358" s="89">
        <v>2019</v>
      </c>
      <c r="L358" s="211">
        <v>5000</v>
      </c>
      <c r="M358" s="211">
        <v>3000</v>
      </c>
      <c r="N358" s="143">
        <v>18679</v>
      </c>
      <c r="O358" s="143">
        <v>7781</v>
      </c>
      <c r="P358" s="143">
        <v>10898</v>
      </c>
      <c r="Q358" t="s">
        <v>439</v>
      </c>
      <c r="R358">
        <v>2021</v>
      </c>
      <c r="S358" s="222">
        <v>1500</v>
      </c>
      <c r="T358" s="222">
        <v>3643399</v>
      </c>
      <c r="U358" s="222">
        <f t="shared" si="27"/>
        <v>3643.3989999999999</v>
      </c>
      <c r="V358" s="53">
        <v>0</v>
      </c>
      <c r="W358" s="219" t="s">
        <v>862</v>
      </c>
      <c r="X358" s="219">
        <v>0</v>
      </c>
      <c r="Y358" s="219" t="s">
        <v>863</v>
      </c>
      <c r="Z358" s="219" t="s">
        <v>863</v>
      </c>
      <c r="AA358" s="219" t="s">
        <v>863</v>
      </c>
      <c r="AB358" s="219">
        <v>0</v>
      </c>
      <c r="AC358" s="219">
        <v>0</v>
      </c>
    </row>
    <row r="359" spans="1:29" x14ac:dyDescent="0.3">
      <c r="A359">
        <v>9</v>
      </c>
      <c r="B359" t="s">
        <v>486</v>
      </c>
      <c r="C359">
        <v>299722</v>
      </c>
      <c r="D359" s="208" t="s">
        <v>52</v>
      </c>
      <c r="E359" t="s">
        <v>52</v>
      </c>
      <c r="F359">
        <v>71</v>
      </c>
      <c r="G359" t="s">
        <v>53</v>
      </c>
      <c r="H359" t="s">
        <v>59</v>
      </c>
      <c r="I359" t="s">
        <v>56</v>
      </c>
      <c r="J359" t="s">
        <v>45</v>
      </c>
      <c r="K359" s="89">
        <v>2016</v>
      </c>
      <c r="L359" s="210">
        <v>3356</v>
      </c>
      <c r="M359" s="210">
        <v>3200</v>
      </c>
      <c r="N359" s="143">
        <v>19391</v>
      </c>
      <c r="O359" s="143">
        <v>16933</v>
      </c>
      <c r="P359" s="143">
        <v>2458</v>
      </c>
      <c r="Q359" t="s">
        <v>439</v>
      </c>
      <c r="R359">
        <v>2021</v>
      </c>
      <c r="S359" s="222">
        <v>0</v>
      </c>
      <c r="T359" s="222">
        <v>0</v>
      </c>
      <c r="U359" s="222">
        <f t="shared" si="27"/>
        <v>0</v>
      </c>
      <c r="V359" s="53">
        <v>0</v>
      </c>
      <c r="W359" s="219" t="s">
        <v>862</v>
      </c>
      <c r="X359" s="219">
        <v>0</v>
      </c>
      <c r="Y359" s="219" t="s">
        <v>863</v>
      </c>
      <c r="Z359" s="219" t="s">
        <v>863</v>
      </c>
      <c r="AA359" s="219" t="s">
        <v>863</v>
      </c>
      <c r="AB359" s="219">
        <v>0</v>
      </c>
      <c r="AC359" s="219">
        <v>0</v>
      </c>
    </row>
    <row r="360" spans="1:29" x14ac:dyDescent="0.3">
      <c r="A360">
        <v>8</v>
      </c>
      <c r="B360" t="s">
        <v>485</v>
      </c>
      <c r="C360">
        <v>299722</v>
      </c>
      <c r="D360" s="208" t="s">
        <v>52</v>
      </c>
      <c r="E360" t="s">
        <v>52</v>
      </c>
      <c r="F360">
        <v>71</v>
      </c>
      <c r="G360" t="s">
        <v>53</v>
      </c>
      <c r="H360" t="s">
        <v>59</v>
      </c>
      <c r="I360" t="s">
        <v>56</v>
      </c>
      <c r="J360" t="s">
        <v>45</v>
      </c>
      <c r="K360" s="89">
        <v>2016</v>
      </c>
      <c r="L360" s="210">
        <v>3356</v>
      </c>
      <c r="M360" s="210">
        <v>3200</v>
      </c>
      <c r="N360" s="143">
        <v>19392</v>
      </c>
      <c r="O360" s="143">
        <v>16933</v>
      </c>
      <c r="P360" s="143">
        <v>2459</v>
      </c>
      <c r="Q360" t="s">
        <v>439</v>
      </c>
      <c r="R360">
        <v>2021</v>
      </c>
      <c r="S360" s="222">
        <v>2400</v>
      </c>
      <c r="T360" s="222">
        <v>8737539</v>
      </c>
      <c r="U360" s="222">
        <f t="shared" si="27"/>
        <v>8737.5390000000007</v>
      </c>
      <c r="V360" s="53">
        <v>0</v>
      </c>
      <c r="W360" s="219" t="s">
        <v>862</v>
      </c>
      <c r="X360" s="219">
        <v>0</v>
      </c>
      <c r="Y360" s="219" t="s">
        <v>863</v>
      </c>
      <c r="Z360" s="219" t="s">
        <v>863</v>
      </c>
      <c r="AA360" s="219" t="s">
        <v>863</v>
      </c>
      <c r="AB360" s="219">
        <v>0</v>
      </c>
      <c r="AC360" s="219">
        <v>0</v>
      </c>
    </row>
    <row r="361" spans="1:29" x14ac:dyDescent="0.3">
      <c r="A361">
        <v>214</v>
      </c>
      <c r="B361" t="s">
        <v>156</v>
      </c>
      <c r="C361">
        <v>901720</v>
      </c>
      <c r="D361" s="208" t="s">
        <v>605</v>
      </c>
      <c r="E361" t="s">
        <v>605</v>
      </c>
      <c r="F361">
        <v>94</v>
      </c>
      <c r="G361" t="s">
        <v>92</v>
      </c>
      <c r="H361" t="s">
        <v>55</v>
      </c>
      <c r="I361" t="s">
        <v>438</v>
      </c>
      <c r="J361" t="s">
        <v>70</v>
      </c>
      <c r="K361" s="89">
        <v>2013</v>
      </c>
      <c r="L361" s="210">
        <v>7200</v>
      </c>
      <c r="M361" s="210">
        <v>4000</v>
      </c>
      <c r="N361" s="143">
        <v>19480</v>
      </c>
      <c r="O361" s="143">
        <v>19476.23</v>
      </c>
      <c r="P361" s="143">
        <v>3.7700000000004366</v>
      </c>
      <c r="Q361" t="s">
        <v>439</v>
      </c>
      <c r="R361">
        <v>2021</v>
      </c>
      <c r="S361" s="222">
        <v>0</v>
      </c>
      <c r="T361" s="222">
        <v>0</v>
      </c>
      <c r="U361" s="222">
        <f t="shared" si="27"/>
        <v>0</v>
      </c>
      <c r="V361" s="53">
        <v>0</v>
      </c>
      <c r="W361" s="219" t="s">
        <v>862</v>
      </c>
      <c r="X361" s="219">
        <v>0</v>
      </c>
      <c r="Y361" s="219" t="s">
        <v>863</v>
      </c>
      <c r="Z361" s="219" t="s">
        <v>863</v>
      </c>
      <c r="AA361" s="219" t="s">
        <v>863</v>
      </c>
      <c r="AB361" s="219">
        <v>0</v>
      </c>
      <c r="AC361" s="219">
        <v>0</v>
      </c>
    </row>
    <row r="362" spans="1:29" x14ac:dyDescent="0.3">
      <c r="A362">
        <v>216</v>
      </c>
      <c r="B362" t="s">
        <v>610</v>
      </c>
      <c r="C362">
        <v>901330</v>
      </c>
      <c r="D362" s="208" t="s">
        <v>605</v>
      </c>
      <c r="E362" t="s">
        <v>605</v>
      </c>
      <c r="F362">
        <v>94</v>
      </c>
      <c r="G362" t="s">
        <v>92</v>
      </c>
      <c r="H362" t="s">
        <v>79</v>
      </c>
      <c r="I362" t="s">
        <v>56</v>
      </c>
      <c r="J362" t="s">
        <v>45</v>
      </c>
      <c r="K362" s="89">
        <v>2015</v>
      </c>
      <c r="L362" s="210">
        <v>4400</v>
      </c>
      <c r="M362" s="210">
        <v>3500</v>
      </c>
      <c r="N362" s="143">
        <v>19545.759999999998</v>
      </c>
      <c r="O362" s="143">
        <v>10459.200000000001</v>
      </c>
      <c r="P362" s="143">
        <v>9086.5599999999977</v>
      </c>
      <c r="Q362" t="s">
        <v>439</v>
      </c>
      <c r="R362">
        <v>2021</v>
      </c>
      <c r="S362" s="222">
        <v>0</v>
      </c>
      <c r="T362" s="222">
        <v>0</v>
      </c>
      <c r="U362" s="222">
        <f t="shared" si="27"/>
        <v>0</v>
      </c>
      <c r="V362" s="53">
        <v>0</v>
      </c>
      <c r="W362" s="219" t="s">
        <v>862</v>
      </c>
      <c r="X362" s="219">
        <v>0</v>
      </c>
      <c r="Y362" s="219" t="s">
        <v>863</v>
      </c>
      <c r="Z362" s="219" t="s">
        <v>863</v>
      </c>
      <c r="AA362" s="219" t="s">
        <v>863</v>
      </c>
      <c r="AB362" s="219">
        <v>0</v>
      </c>
      <c r="AC362" s="219">
        <v>0</v>
      </c>
    </row>
    <row r="363" spans="1:29" x14ac:dyDescent="0.3">
      <c r="A363">
        <v>212</v>
      </c>
      <c r="B363" t="s">
        <v>608</v>
      </c>
      <c r="C363">
        <v>888050</v>
      </c>
      <c r="D363" s="208" t="s">
        <v>605</v>
      </c>
      <c r="E363" t="s">
        <v>605</v>
      </c>
      <c r="F363">
        <v>94</v>
      </c>
      <c r="G363" t="s">
        <v>92</v>
      </c>
      <c r="H363" t="s">
        <v>55</v>
      </c>
      <c r="I363" t="s">
        <v>438</v>
      </c>
      <c r="J363" t="s">
        <v>70</v>
      </c>
      <c r="K363" s="89">
        <v>2015</v>
      </c>
      <c r="L363" s="210">
        <v>3800</v>
      </c>
      <c r="M363" s="210">
        <v>1980</v>
      </c>
      <c r="N363" s="143">
        <v>19842.599999999999</v>
      </c>
      <c r="O363" s="143">
        <v>19010.2</v>
      </c>
      <c r="P363" s="143">
        <v>832.39999999999782</v>
      </c>
      <c r="Q363" t="s">
        <v>439</v>
      </c>
      <c r="R363">
        <v>2021</v>
      </c>
      <c r="S363" s="222">
        <v>10000</v>
      </c>
      <c r="T363" s="222">
        <v>35020211</v>
      </c>
      <c r="U363" s="222">
        <f t="shared" si="27"/>
        <v>35020.211000000003</v>
      </c>
      <c r="V363" s="53">
        <v>0</v>
      </c>
      <c r="W363" s="219" t="s">
        <v>862</v>
      </c>
      <c r="X363" s="219">
        <v>0</v>
      </c>
      <c r="Y363" s="219" t="s">
        <v>863</v>
      </c>
      <c r="Z363" s="219" t="s">
        <v>863</v>
      </c>
      <c r="AA363" s="219" t="s">
        <v>863</v>
      </c>
      <c r="AB363" s="219">
        <v>0</v>
      </c>
      <c r="AC363" s="219">
        <v>0</v>
      </c>
    </row>
    <row r="364" spans="1:29" x14ac:dyDescent="0.3">
      <c r="A364">
        <v>161</v>
      </c>
      <c r="B364" t="s">
        <v>83</v>
      </c>
      <c r="C364">
        <v>865350</v>
      </c>
      <c r="D364" s="208" t="s">
        <v>33</v>
      </c>
      <c r="E364" t="s">
        <v>562</v>
      </c>
      <c r="F364">
        <v>91</v>
      </c>
      <c r="G364" t="s">
        <v>33</v>
      </c>
      <c r="H364" t="s">
        <v>69</v>
      </c>
      <c r="I364" t="s">
        <v>56</v>
      </c>
      <c r="J364" t="s">
        <v>45</v>
      </c>
      <c r="K364" s="89">
        <v>2020</v>
      </c>
      <c r="L364" s="211">
        <v>4000</v>
      </c>
      <c r="M364" s="211">
        <v>3800</v>
      </c>
      <c r="N364" s="143">
        <v>20608.53</v>
      </c>
      <c r="O364" s="143">
        <v>16440.240000000002</v>
      </c>
      <c r="P364" s="143">
        <v>4168.2899999999972</v>
      </c>
      <c r="Q364" t="s">
        <v>439</v>
      </c>
      <c r="R364">
        <v>2021</v>
      </c>
      <c r="S364" s="222">
        <v>2600</v>
      </c>
      <c r="T364" s="222">
        <v>0</v>
      </c>
      <c r="U364" s="222">
        <f t="shared" si="27"/>
        <v>0</v>
      </c>
      <c r="V364" s="53">
        <v>0</v>
      </c>
      <c r="W364" s="219" t="s">
        <v>862</v>
      </c>
      <c r="X364" s="219">
        <v>0</v>
      </c>
      <c r="Y364" s="219" t="s">
        <v>863</v>
      </c>
      <c r="Z364" s="219" t="s">
        <v>863</v>
      </c>
      <c r="AA364" s="219" t="s">
        <v>863</v>
      </c>
      <c r="AB364" s="219">
        <v>0</v>
      </c>
      <c r="AC364" s="219">
        <v>0</v>
      </c>
    </row>
    <row r="365" spans="1:29" x14ac:dyDescent="0.3">
      <c r="A365">
        <v>63</v>
      </c>
      <c r="B365" t="s">
        <v>512</v>
      </c>
      <c r="C365">
        <v>567350</v>
      </c>
      <c r="D365" s="208" t="s">
        <v>138</v>
      </c>
      <c r="E365" t="s">
        <v>138</v>
      </c>
      <c r="F365">
        <v>66</v>
      </c>
      <c r="G365" t="s">
        <v>40</v>
      </c>
      <c r="H365" t="s">
        <v>59</v>
      </c>
      <c r="I365" t="s">
        <v>56</v>
      </c>
      <c r="J365" t="s">
        <v>45</v>
      </c>
      <c r="K365" s="89">
        <v>2015</v>
      </c>
      <c r="L365" s="210">
        <v>2000</v>
      </c>
      <c r="M365" s="210">
        <v>2000</v>
      </c>
      <c r="N365" s="143">
        <v>20678</v>
      </c>
      <c r="O365" s="143">
        <v>20600</v>
      </c>
      <c r="P365" s="143">
        <v>78</v>
      </c>
      <c r="Q365" t="s">
        <v>439</v>
      </c>
      <c r="R365">
        <v>2021</v>
      </c>
      <c r="S365" s="222">
        <v>25</v>
      </c>
      <c r="T365" s="222">
        <v>21876</v>
      </c>
      <c r="U365" s="222">
        <f t="shared" si="27"/>
        <v>21.876000000000001</v>
      </c>
      <c r="V365" s="53">
        <v>0</v>
      </c>
      <c r="W365" s="219" t="s">
        <v>862</v>
      </c>
      <c r="X365" s="219">
        <v>0</v>
      </c>
      <c r="Y365" s="219" t="s">
        <v>863</v>
      </c>
      <c r="Z365" s="219" t="s">
        <v>863</v>
      </c>
      <c r="AA365" s="219" t="s">
        <v>863</v>
      </c>
      <c r="AB365" s="219">
        <v>0</v>
      </c>
      <c r="AC365" s="219">
        <v>0</v>
      </c>
    </row>
    <row r="366" spans="1:29" x14ac:dyDescent="0.3">
      <c r="A366">
        <v>6</v>
      </c>
      <c r="B366" t="s">
        <v>481</v>
      </c>
      <c r="C366">
        <v>301384</v>
      </c>
      <c r="D366" s="208" t="s">
        <v>52</v>
      </c>
      <c r="E366" t="s">
        <v>52</v>
      </c>
      <c r="F366">
        <v>71</v>
      </c>
      <c r="G366" t="s">
        <v>53</v>
      </c>
      <c r="H366" t="s">
        <v>69</v>
      </c>
      <c r="I366" t="s">
        <v>56</v>
      </c>
      <c r="J366" t="s">
        <v>478</v>
      </c>
      <c r="K366" s="89">
        <v>2013</v>
      </c>
      <c r="L366" s="210">
        <v>5000</v>
      </c>
      <c r="M366" s="210">
        <v>3000</v>
      </c>
      <c r="N366" s="143">
        <v>25800</v>
      </c>
      <c r="O366" s="143">
        <v>15013</v>
      </c>
      <c r="P366" s="143">
        <v>10787</v>
      </c>
      <c r="Q366" t="s">
        <v>439</v>
      </c>
      <c r="R366">
        <v>2021</v>
      </c>
      <c r="S366" s="222">
        <v>2500</v>
      </c>
      <c r="T366" s="222">
        <v>728220</v>
      </c>
      <c r="U366" s="222">
        <f t="shared" si="27"/>
        <v>728.22</v>
      </c>
      <c r="V366" s="53">
        <v>0</v>
      </c>
      <c r="W366" s="219" t="s">
        <v>862</v>
      </c>
      <c r="X366" s="219">
        <v>0</v>
      </c>
      <c r="Y366" s="219" t="s">
        <v>863</v>
      </c>
      <c r="Z366" s="219" t="s">
        <v>863</v>
      </c>
      <c r="AA366" s="219" t="s">
        <v>863</v>
      </c>
      <c r="AB366" s="219">
        <v>0</v>
      </c>
      <c r="AC366" s="219">
        <v>0</v>
      </c>
    </row>
    <row r="367" spans="1:29" x14ac:dyDescent="0.3">
      <c r="A367">
        <v>166</v>
      </c>
      <c r="B367" t="s">
        <v>578</v>
      </c>
      <c r="C367">
        <v>877700</v>
      </c>
      <c r="D367" s="208" t="s">
        <v>33</v>
      </c>
      <c r="E367" t="s">
        <v>574</v>
      </c>
      <c r="F367">
        <v>65</v>
      </c>
      <c r="G367" t="s">
        <v>33</v>
      </c>
      <c r="H367" t="s">
        <v>55</v>
      </c>
      <c r="I367" t="s">
        <v>438</v>
      </c>
      <c r="J367" t="s">
        <v>70</v>
      </c>
      <c r="K367" s="89">
        <v>2017</v>
      </c>
      <c r="L367" s="211">
        <v>18400</v>
      </c>
      <c r="M367" s="211">
        <v>18400</v>
      </c>
      <c r="N367" s="143">
        <v>25938</v>
      </c>
      <c r="O367" s="143">
        <v>25931</v>
      </c>
      <c r="P367" s="143">
        <v>7</v>
      </c>
      <c r="Q367" t="s">
        <v>439</v>
      </c>
      <c r="R367">
        <v>2021</v>
      </c>
      <c r="S367" s="222">
        <v>8000</v>
      </c>
      <c r="T367" s="222">
        <v>26957651</v>
      </c>
      <c r="U367" s="222">
        <f t="shared" si="27"/>
        <v>26957.651000000002</v>
      </c>
      <c r="V367" s="53">
        <v>0</v>
      </c>
      <c r="W367" s="219" t="s">
        <v>862</v>
      </c>
      <c r="X367" s="219">
        <v>0</v>
      </c>
      <c r="Y367" s="219" t="s">
        <v>863</v>
      </c>
      <c r="Z367" s="219" t="s">
        <v>863</v>
      </c>
      <c r="AA367" s="219" t="s">
        <v>863</v>
      </c>
      <c r="AB367" s="219">
        <v>0</v>
      </c>
      <c r="AC367" s="219">
        <v>0</v>
      </c>
    </row>
    <row r="368" spans="1:29" x14ac:dyDescent="0.3">
      <c r="A368">
        <v>20</v>
      </c>
      <c r="B368" t="s">
        <v>295</v>
      </c>
      <c r="C368">
        <v>398411</v>
      </c>
      <c r="D368" s="208" t="s">
        <v>101</v>
      </c>
      <c r="E368" t="s">
        <v>147</v>
      </c>
      <c r="F368">
        <v>78</v>
      </c>
      <c r="G368" t="s">
        <v>53</v>
      </c>
      <c r="H368" t="s">
        <v>66</v>
      </c>
      <c r="I368" t="s">
        <v>56</v>
      </c>
      <c r="J368" t="s">
        <v>478</v>
      </c>
      <c r="K368" s="89">
        <v>2008</v>
      </c>
      <c r="L368" s="210">
        <v>5000</v>
      </c>
      <c r="M368" s="210">
        <v>5000</v>
      </c>
      <c r="N368" s="143">
        <v>26800</v>
      </c>
      <c r="O368" s="143">
        <v>19691</v>
      </c>
      <c r="P368" s="143">
        <v>7109</v>
      </c>
      <c r="Q368" t="s">
        <v>439</v>
      </c>
      <c r="R368">
        <v>2021</v>
      </c>
      <c r="S368" s="222">
        <v>0</v>
      </c>
      <c r="T368" s="222">
        <v>0</v>
      </c>
      <c r="U368" s="222">
        <f t="shared" si="27"/>
        <v>0</v>
      </c>
      <c r="V368" s="53">
        <v>0</v>
      </c>
      <c r="W368" s="219" t="s">
        <v>862</v>
      </c>
      <c r="X368" s="219">
        <v>0</v>
      </c>
      <c r="Y368" s="219" t="s">
        <v>863</v>
      </c>
      <c r="Z368" s="219" t="s">
        <v>863</v>
      </c>
      <c r="AA368" s="219" t="s">
        <v>863</v>
      </c>
      <c r="AB368" s="219">
        <v>0</v>
      </c>
      <c r="AC368" s="219">
        <v>0</v>
      </c>
    </row>
    <row r="369" spans="1:29" x14ac:dyDescent="0.3">
      <c r="A369">
        <v>2</v>
      </c>
      <c r="B369" t="s">
        <v>477</v>
      </c>
      <c r="C369">
        <v>291136</v>
      </c>
      <c r="D369" s="208" t="s">
        <v>52</v>
      </c>
      <c r="E369" t="s">
        <v>52</v>
      </c>
      <c r="F369">
        <v>71</v>
      </c>
      <c r="G369" t="s">
        <v>53</v>
      </c>
      <c r="H369" t="s">
        <v>66</v>
      </c>
      <c r="I369" t="s">
        <v>56</v>
      </c>
      <c r="J369" t="s">
        <v>478</v>
      </c>
      <c r="K369" s="89">
        <v>2013</v>
      </c>
      <c r="L369" s="210">
        <v>3500</v>
      </c>
      <c r="M369" s="210">
        <v>3500</v>
      </c>
      <c r="N369" s="143">
        <v>26908</v>
      </c>
      <c r="O369" s="143">
        <v>25473</v>
      </c>
      <c r="P369" s="143">
        <v>1435</v>
      </c>
      <c r="Q369" t="s">
        <v>439</v>
      </c>
      <c r="R369">
        <v>2021</v>
      </c>
      <c r="S369" s="222">
        <v>3600</v>
      </c>
      <c r="T369" s="222">
        <v>1761002</v>
      </c>
      <c r="U369" s="222">
        <f t="shared" si="27"/>
        <v>1761.002</v>
      </c>
      <c r="V369" s="53">
        <v>0</v>
      </c>
      <c r="W369" s="219" t="s">
        <v>862</v>
      </c>
      <c r="X369" s="219">
        <v>0</v>
      </c>
      <c r="Y369" s="219" t="s">
        <v>863</v>
      </c>
      <c r="Z369" s="219" t="s">
        <v>863</v>
      </c>
      <c r="AA369" s="219" t="s">
        <v>863</v>
      </c>
      <c r="AB369" s="219">
        <v>0</v>
      </c>
      <c r="AC369" s="219">
        <v>0</v>
      </c>
    </row>
    <row r="370" spans="1:29" x14ac:dyDescent="0.3">
      <c r="A370">
        <v>230</v>
      </c>
      <c r="B370" t="s">
        <v>621</v>
      </c>
      <c r="C370">
        <v>765200</v>
      </c>
      <c r="D370" s="208" t="s">
        <v>153</v>
      </c>
      <c r="E370" t="s">
        <v>153</v>
      </c>
      <c r="F370">
        <v>95</v>
      </c>
      <c r="G370" t="s">
        <v>89</v>
      </c>
      <c r="H370" t="s">
        <v>55</v>
      </c>
      <c r="I370" t="s">
        <v>438</v>
      </c>
      <c r="J370" t="s">
        <v>70</v>
      </c>
      <c r="K370" s="89">
        <v>1994</v>
      </c>
      <c r="L370" s="210">
        <v>15200</v>
      </c>
      <c r="M370" s="210">
        <v>8000</v>
      </c>
      <c r="N370" s="143">
        <v>27991.200000000001</v>
      </c>
      <c r="O370" s="143">
        <v>27598.799999999999</v>
      </c>
      <c r="P370" s="143">
        <v>392.40000000000146</v>
      </c>
      <c r="Q370" t="s">
        <v>439</v>
      </c>
      <c r="R370">
        <v>2021</v>
      </c>
      <c r="S370" s="222">
        <v>0</v>
      </c>
      <c r="T370" s="222">
        <v>0</v>
      </c>
      <c r="U370" s="222">
        <f t="shared" si="27"/>
        <v>0</v>
      </c>
      <c r="V370" s="53">
        <v>0</v>
      </c>
      <c r="W370" s="219" t="s">
        <v>862</v>
      </c>
      <c r="X370" s="219">
        <v>0</v>
      </c>
      <c r="Y370" s="219" t="s">
        <v>863</v>
      </c>
      <c r="Z370" s="219" t="s">
        <v>863</v>
      </c>
      <c r="AA370" s="219" t="s">
        <v>863</v>
      </c>
      <c r="AB370" s="219">
        <v>0</v>
      </c>
      <c r="AC370" s="219">
        <v>0</v>
      </c>
    </row>
    <row r="371" spans="1:29" x14ac:dyDescent="0.3">
      <c r="A371">
        <v>112</v>
      </c>
      <c r="B371" t="s">
        <v>545</v>
      </c>
      <c r="C371">
        <v>628050</v>
      </c>
      <c r="D371" s="208" t="s">
        <v>67</v>
      </c>
      <c r="E371" t="s">
        <v>221</v>
      </c>
      <c r="F371">
        <v>84</v>
      </c>
      <c r="G371" t="s">
        <v>64</v>
      </c>
      <c r="H371" t="s">
        <v>730</v>
      </c>
      <c r="I371" t="s">
        <v>56</v>
      </c>
      <c r="J371" t="s">
        <v>45</v>
      </c>
      <c r="K371" s="89">
        <v>2019</v>
      </c>
      <c r="L371" s="210">
        <v>5400</v>
      </c>
      <c r="M371" s="210">
        <v>5400</v>
      </c>
      <c r="N371" s="143">
        <v>29131</v>
      </c>
      <c r="O371" s="143">
        <v>21253</v>
      </c>
      <c r="P371" s="143">
        <v>7878</v>
      </c>
      <c r="Q371" t="s">
        <v>439</v>
      </c>
      <c r="R371">
        <v>2021</v>
      </c>
      <c r="S371" s="222">
        <v>1800</v>
      </c>
      <c r="T371" s="222">
        <v>536022</v>
      </c>
      <c r="U371" s="222">
        <f t="shared" si="27"/>
        <v>536.02200000000005</v>
      </c>
      <c r="V371" s="53">
        <v>0</v>
      </c>
      <c r="W371" s="219" t="s">
        <v>862</v>
      </c>
      <c r="X371" s="219">
        <v>0</v>
      </c>
      <c r="Y371" s="219" t="s">
        <v>863</v>
      </c>
      <c r="Z371" s="219" t="s">
        <v>863</v>
      </c>
      <c r="AA371" s="219" t="s">
        <v>863</v>
      </c>
      <c r="AB371" s="219">
        <v>0</v>
      </c>
      <c r="AC371" s="219">
        <v>0</v>
      </c>
    </row>
    <row r="372" spans="1:29" x14ac:dyDescent="0.3">
      <c r="A372">
        <v>213</v>
      </c>
      <c r="B372" t="s">
        <v>609</v>
      </c>
      <c r="C372">
        <v>901690</v>
      </c>
      <c r="D372" s="208" t="s">
        <v>605</v>
      </c>
      <c r="E372" t="s">
        <v>605</v>
      </c>
      <c r="F372">
        <v>94</v>
      </c>
      <c r="G372" t="s">
        <v>92</v>
      </c>
      <c r="H372" t="s">
        <v>55</v>
      </c>
      <c r="I372" t="s">
        <v>56</v>
      </c>
      <c r="J372" t="s">
        <v>45</v>
      </c>
      <c r="K372" s="89">
        <v>2018</v>
      </c>
      <c r="L372" s="210">
        <v>4400</v>
      </c>
      <c r="M372" s="210">
        <v>4000</v>
      </c>
      <c r="N372" s="143">
        <v>29534.6</v>
      </c>
      <c r="O372" s="143">
        <v>26123.200000000001</v>
      </c>
      <c r="P372" s="143">
        <v>3411.3999999999978</v>
      </c>
      <c r="Q372" t="s">
        <v>439</v>
      </c>
      <c r="R372">
        <v>2021</v>
      </c>
      <c r="S372" s="222">
        <v>0</v>
      </c>
      <c r="T372" s="222">
        <v>0</v>
      </c>
      <c r="U372" s="222">
        <f t="shared" si="27"/>
        <v>0</v>
      </c>
      <c r="V372" s="53">
        <v>0</v>
      </c>
      <c r="W372" s="219" t="s">
        <v>862</v>
      </c>
      <c r="X372" s="219">
        <v>0</v>
      </c>
      <c r="Y372" s="219" t="s">
        <v>863</v>
      </c>
      <c r="Z372" s="219" t="s">
        <v>863</v>
      </c>
      <c r="AA372" s="219" t="s">
        <v>863</v>
      </c>
      <c r="AB372" s="219">
        <v>0</v>
      </c>
      <c r="AC372" s="219">
        <v>0</v>
      </c>
    </row>
    <row r="373" spans="1:29" x14ac:dyDescent="0.3">
      <c r="A373">
        <v>158</v>
      </c>
      <c r="B373" t="s">
        <v>751</v>
      </c>
      <c r="C373">
        <v>865555</v>
      </c>
      <c r="D373" s="208" t="s">
        <v>33</v>
      </c>
      <c r="E373" t="s">
        <v>562</v>
      </c>
      <c r="F373">
        <v>91</v>
      </c>
      <c r="G373" t="s">
        <v>33</v>
      </c>
      <c r="H373" t="s">
        <v>66</v>
      </c>
      <c r="I373" t="s">
        <v>56</v>
      </c>
      <c r="J373" t="s">
        <v>478</v>
      </c>
      <c r="K373" s="89">
        <v>2020</v>
      </c>
      <c r="L373" s="211">
        <v>5500</v>
      </c>
      <c r="M373" s="211">
        <v>3600</v>
      </c>
      <c r="N373" s="143">
        <v>33148</v>
      </c>
      <c r="O373" s="143">
        <v>22600</v>
      </c>
      <c r="P373" s="143">
        <v>10548</v>
      </c>
      <c r="Q373" t="s">
        <v>439</v>
      </c>
      <c r="R373">
        <v>2021</v>
      </c>
      <c r="S373" s="222">
        <v>3500</v>
      </c>
      <c r="T373" s="222">
        <v>803157</v>
      </c>
      <c r="U373" s="222">
        <f t="shared" si="27"/>
        <v>803.15700000000004</v>
      </c>
      <c r="V373" s="53">
        <v>0</v>
      </c>
      <c r="W373" s="219" t="s">
        <v>862</v>
      </c>
      <c r="X373" s="219">
        <v>0</v>
      </c>
      <c r="Y373" s="219" t="s">
        <v>863</v>
      </c>
      <c r="Z373" s="219" t="s">
        <v>863</v>
      </c>
      <c r="AA373" s="219" t="s">
        <v>863</v>
      </c>
      <c r="AB373" s="219">
        <v>0</v>
      </c>
      <c r="AC373" s="219">
        <v>0</v>
      </c>
    </row>
    <row r="374" spans="1:29" x14ac:dyDescent="0.3">
      <c r="A374">
        <v>72</v>
      </c>
      <c r="B374" t="s">
        <v>721</v>
      </c>
      <c r="C374">
        <v>158540</v>
      </c>
      <c r="D374" t="s">
        <v>850</v>
      </c>
      <c r="E374" t="s">
        <v>106</v>
      </c>
      <c r="F374">
        <v>62</v>
      </c>
      <c r="G374" t="s">
        <v>40</v>
      </c>
      <c r="H374" t="s">
        <v>59</v>
      </c>
      <c r="I374" t="s">
        <v>56</v>
      </c>
      <c r="J374" t="s">
        <v>45</v>
      </c>
      <c r="K374" s="89">
        <v>2020</v>
      </c>
      <c r="L374" s="210">
        <v>4500</v>
      </c>
      <c r="M374" s="210">
        <v>3200</v>
      </c>
      <c r="N374" s="143">
        <v>33607</v>
      </c>
      <c r="O374" s="143">
        <v>29887</v>
      </c>
      <c r="P374" s="143">
        <v>3720</v>
      </c>
      <c r="Q374" t="s">
        <v>439</v>
      </c>
      <c r="R374">
        <v>2021</v>
      </c>
      <c r="S374" s="222">
        <v>5600</v>
      </c>
      <c r="T374" s="222">
        <v>3121808</v>
      </c>
      <c r="U374" s="222">
        <f t="shared" si="27"/>
        <v>3121.808</v>
      </c>
      <c r="V374" s="53">
        <v>0</v>
      </c>
      <c r="W374" s="219" t="s">
        <v>862</v>
      </c>
      <c r="X374" s="219">
        <v>0</v>
      </c>
      <c r="Y374" s="219" t="s">
        <v>863</v>
      </c>
      <c r="Z374" s="219" t="s">
        <v>863</v>
      </c>
      <c r="AA374" s="219" t="s">
        <v>863</v>
      </c>
      <c r="AB374" s="219">
        <v>0</v>
      </c>
      <c r="AC374" s="219">
        <v>0</v>
      </c>
    </row>
    <row r="375" spans="1:29" x14ac:dyDescent="0.3">
      <c r="A375">
        <v>151</v>
      </c>
      <c r="B375" t="s">
        <v>750</v>
      </c>
      <c r="C375">
        <v>865480</v>
      </c>
      <c r="D375" s="208" t="s">
        <v>33</v>
      </c>
      <c r="E375" t="s">
        <v>562</v>
      </c>
      <c r="F375">
        <v>91</v>
      </c>
      <c r="G375" t="s">
        <v>33</v>
      </c>
      <c r="H375" t="s">
        <v>69</v>
      </c>
      <c r="I375" t="s">
        <v>56</v>
      </c>
      <c r="J375" t="s">
        <v>478</v>
      </c>
      <c r="K375" s="89">
        <v>2020</v>
      </c>
      <c r="L375" s="211">
        <v>5000</v>
      </c>
      <c r="M375" s="211">
        <v>5000</v>
      </c>
      <c r="N375" s="143">
        <v>36737</v>
      </c>
      <c r="O375" s="143">
        <v>29950</v>
      </c>
      <c r="P375" s="143">
        <v>6787</v>
      </c>
      <c r="Q375" t="s">
        <v>439</v>
      </c>
      <c r="R375">
        <v>2021</v>
      </c>
      <c r="S375" s="222">
        <v>4300</v>
      </c>
      <c r="T375" s="222">
        <v>1850387</v>
      </c>
      <c r="U375" s="222">
        <f t="shared" si="27"/>
        <v>1850.3869999999999</v>
      </c>
      <c r="V375" s="53">
        <v>0</v>
      </c>
      <c r="W375" s="219" t="s">
        <v>862</v>
      </c>
      <c r="X375" s="219">
        <v>0</v>
      </c>
      <c r="Y375" s="219" t="s">
        <v>863</v>
      </c>
      <c r="Z375" s="219" t="s">
        <v>863</v>
      </c>
      <c r="AA375" s="219" t="s">
        <v>863</v>
      </c>
      <c r="AB375" s="219">
        <v>0</v>
      </c>
      <c r="AC375" s="219">
        <v>0</v>
      </c>
    </row>
    <row r="376" spans="1:29" x14ac:dyDescent="0.3">
      <c r="A376">
        <v>19</v>
      </c>
      <c r="B376" t="s">
        <v>295</v>
      </c>
      <c r="C376">
        <v>398410</v>
      </c>
      <c r="D376" s="208" t="s">
        <v>101</v>
      </c>
      <c r="E376" t="s">
        <v>147</v>
      </c>
      <c r="F376">
        <v>78</v>
      </c>
      <c r="G376" t="s">
        <v>53</v>
      </c>
      <c r="H376" t="s">
        <v>66</v>
      </c>
      <c r="I376" t="s">
        <v>56</v>
      </c>
      <c r="J376" t="s">
        <v>478</v>
      </c>
      <c r="K376" s="89">
        <v>2008</v>
      </c>
      <c r="L376" s="210">
        <v>5000</v>
      </c>
      <c r="M376" s="210">
        <v>5000</v>
      </c>
      <c r="N376" s="143">
        <v>36766</v>
      </c>
      <c r="O376" s="143">
        <v>28646</v>
      </c>
      <c r="P376" s="143">
        <v>8120</v>
      </c>
      <c r="Q376" t="s">
        <v>439</v>
      </c>
      <c r="R376">
        <v>2021</v>
      </c>
      <c r="S376" s="222">
        <v>5500</v>
      </c>
      <c r="T376" s="222">
        <v>1960319</v>
      </c>
      <c r="U376" s="222">
        <f t="shared" si="27"/>
        <v>1960.319</v>
      </c>
      <c r="V376" s="53">
        <v>0</v>
      </c>
      <c r="W376" s="219" t="s">
        <v>862</v>
      </c>
      <c r="X376" s="219">
        <v>0</v>
      </c>
      <c r="Y376" s="219" t="s">
        <v>863</v>
      </c>
      <c r="Z376" s="219" t="s">
        <v>863</v>
      </c>
      <c r="AA376" s="219" t="s">
        <v>863</v>
      </c>
      <c r="AB376" s="219">
        <v>0</v>
      </c>
      <c r="AC376" s="219">
        <v>0</v>
      </c>
    </row>
    <row r="377" spans="1:29" x14ac:dyDescent="0.3">
      <c r="A377">
        <v>83</v>
      </c>
      <c r="B377" t="s">
        <v>302</v>
      </c>
      <c r="C377">
        <v>584340</v>
      </c>
      <c r="D377" s="208" t="s">
        <v>67</v>
      </c>
      <c r="E377" t="s">
        <v>67</v>
      </c>
      <c r="F377">
        <v>81</v>
      </c>
      <c r="G377" t="s">
        <v>64</v>
      </c>
      <c r="H377" t="s">
        <v>69</v>
      </c>
      <c r="I377" t="s">
        <v>56</v>
      </c>
      <c r="J377" t="s">
        <v>478</v>
      </c>
      <c r="K377" s="89">
        <v>2013</v>
      </c>
      <c r="L377" s="210">
        <v>5700</v>
      </c>
      <c r="M377" s="210">
        <v>5700</v>
      </c>
      <c r="N377" s="143">
        <v>40935</v>
      </c>
      <c r="O377" s="143">
        <v>24448</v>
      </c>
      <c r="P377" s="143">
        <v>16487</v>
      </c>
      <c r="Q377" t="s">
        <v>439</v>
      </c>
      <c r="R377">
        <v>2021</v>
      </c>
      <c r="S377" s="222">
        <v>3560</v>
      </c>
      <c r="T377" s="222">
        <v>1610126</v>
      </c>
      <c r="U377" s="222">
        <f t="shared" si="27"/>
        <v>1610.126</v>
      </c>
      <c r="V377" s="53">
        <v>0</v>
      </c>
      <c r="W377" s="219" t="s">
        <v>862</v>
      </c>
      <c r="X377" s="219">
        <v>0</v>
      </c>
      <c r="Y377" s="219" t="s">
        <v>863</v>
      </c>
      <c r="Z377" s="219" t="s">
        <v>863</v>
      </c>
      <c r="AA377" s="219" t="s">
        <v>863</v>
      </c>
      <c r="AB377" s="219">
        <v>0</v>
      </c>
      <c r="AC377" s="219">
        <v>0</v>
      </c>
    </row>
    <row r="378" spans="1:29" x14ac:dyDescent="0.3">
      <c r="A378">
        <v>80</v>
      </c>
      <c r="B378" t="s">
        <v>301</v>
      </c>
      <c r="C378">
        <v>574350</v>
      </c>
      <c r="D378" t="s">
        <v>518</v>
      </c>
      <c r="E378" t="s">
        <v>63</v>
      </c>
      <c r="F378">
        <v>80</v>
      </c>
      <c r="G378" t="s">
        <v>64</v>
      </c>
      <c r="H378" t="s">
        <v>66</v>
      </c>
      <c r="I378" t="s">
        <v>56</v>
      </c>
      <c r="J378" t="s">
        <v>45</v>
      </c>
      <c r="K378" s="89">
        <v>2017</v>
      </c>
      <c r="L378" s="210">
        <v>8800</v>
      </c>
      <c r="M378" s="210">
        <v>8800</v>
      </c>
      <c r="N378" s="143">
        <v>43212</v>
      </c>
      <c r="O378" s="143">
        <v>37103</v>
      </c>
      <c r="P378" s="143">
        <v>6109</v>
      </c>
      <c r="Q378" t="s">
        <v>439</v>
      </c>
      <c r="R378">
        <v>2021</v>
      </c>
      <c r="S378" s="222">
        <v>7300</v>
      </c>
      <c r="T378" s="222">
        <v>2695134</v>
      </c>
      <c r="U378" s="222">
        <f t="shared" si="27"/>
        <v>2695.134</v>
      </c>
      <c r="V378" s="53">
        <v>0</v>
      </c>
      <c r="W378" s="219" t="s">
        <v>862</v>
      </c>
      <c r="X378" s="219">
        <v>0</v>
      </c>
      <c r="Y378" s="219" t="s">
        <v>863</v>
      </c>
      <c r="Z378" s="219" t="s">
        <v>863</v>
      </c>
      <c r="AA378" s="219" t="s">
        <v>863</v>
      </c>
      <c r="AB378" s="219">
        <v>0</v>
      </c>
      <c r="AC378" s="219">
        <v>0</v>
      </c>
    </row>
    <row r="379" spans="1:29" x14ac:dyDescent="0.3">
      <c r="A379">
        <v>215</v>
      </c>
      <c r="B379" t="s">
        <v>156</v>
      </c>
      <c r="C379">
        <v>901090</v>
      </c>
      <c r="D379" s="208" t="s">
        <v>605</v>
      </c>
      <c r="E379" t="s">
        <v>605</v>
      </c>
      <c r="F379">
        <v>94</v>
      </c>
      <c r="G379" t="s">
        <v>92</v>
      </c>
      <c r="H379" t="s">
        <v>55</v>
      </c>
      <c r="I379" t="s">
        <v>438</v>
      </c>
      <c r="J379" t="s">
        <v>70</v>
      </c>
      <c r="K379" s="89">
        <v>2019</v>
      </c>
      <c r="L379" s="210">
        <v>20000</v>
      </c>
      <c r="M379" s="210">
        <v>14500</v>
      </c>
      <c r="N379" s="143">
        <v>56653.82</v>
      </c>
      <c r="O379" s="143">
        <v>56644.06</v>
      </c>
      <c r="P379" s="143">
        <v>9.7600000000020373</v>
      </c>
      <c r="Q379" t="s">
        <v>439</v>
      </c>
      <c r="R379">
        <v>2021</v>
      </c>
      <c r="S379" s="222">
        <v>0</v>
      </c>
      <c r="T379" s="222">
        <v>0</v>
      </c>
      <c r="U379" s="222">
        <f t="shared" si="27"/>
        <v>0</v>
      </c>
      <c r="V379" s="53">
        <v>0</v>
      </c>
      <c r="W379" s="219" t="s">
        <v>862</v>
      </c>
      <c r="X379" s="219">
        <v>0</v>
      </c>
      <c r="Y379" s="219" t="s">
        <v>863</v>
      </c>
      <c r="Z379" s="219" t="s">
        <v>863</v>
      </c>
      <c r="AA379" s="219" t="s">
        <v>863</v>
      </c>
      <c r="AB379" s="219">
        <v>0</v>
      </c>
      <c r="AC379" s="219">
        <v>0</v>
      </c>
    </row>
    <row r="380" spans="1:29" x14ac:dyDescent="0.3">
      <c r="A380">
        <v>164</v>
      </c>
      <c r="B380" t="s">
        <v>576</v>
      </c>
      <c r="C380">
        <v>877710</v>
      </c>
      <c r="D380" s="208" t="s">
        <v>33</v>
      </c>
      <c r="E380" t="s">
        <v>574</v>
      </c>
      <c r="F380">
        <v>65</v>
      </c>
      <c r="G380" t="s">
        <v>33</v>
      </c>
      <c r="H380" t="s">
        <v>55</v>
      </c>
      <c r="I380" t="s">
        <v>438</v>
      </c>
      <c r="J380" t="s">
        <v>70</v>
      </c>
      <c r="K380" s="89">
        <v>2017</v>
      </c>
      <c r="L380" s="211">
        <v>24000</v>
      </c>
      <c r="M380" s="211">
        <v>16000</v>
      </c>
      <c r="N380" s="143">
        <v>75936.800000000003</v>
      </c>
      <c r="O380" s="143">
        <v>75474.857000000004</v>
      </c>
      <c r="P380" s="143">
        <v>461.9429999999993</v>
      </c>
      <c r="Q380" t="s">
        <v>439</v>
      </c>
      <c r="R380">
        <v>2021</v>
      </c>
      <c r="S380" s="222">
        <v>10000</v>
      </c>
      <c r="T380" s="222">
        <v>20899806</v>
      </c>
      <c r="U380" s="222">
        <f t="shared" si="27"/>
        <v>20899.806</v>
      </c>
      <c r="V380" s="53">
        <v>0</v>
      </c>
      <c r="W380" s="219" t="s">
        <v>862</v>
      </c>
      <c r="X380" s="219">
        <v>0</v>
      </c>
      <c r="Y380" s="219" t="s">
        <v>863</v>
      </c>
      <c r="Z380" s="219" t="s">
        <v>863</v>
      </c>
      <c r="AA380" s="219" t="s">
        <v>863</v>
      </c>
      <c r="AB380" s="219">
        <v>0</v>
      </c>
      <c r="AC380" s="219">
        <v>0</v>
      </c>
    </row>
  </sheetData>
  <autoFilter ref="A1:AC380" xr:uid="{64336F33-4212-4AB4-9223-E7D47A76D606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C1DCB-ED2E-4929-B4EC-E16DFC74E385}">
  <sheetPr>
    <tabColor rgb="FF8B41C3"/>
  </sheetPr>
  <dimension ref="A3:N890"/>
  <sheetViews>
    <sheetView zoomScale="72" zoomScaleNormal="85" workbookViewId="0">
      <selection activeCell="G146" sqref="G146"/>
    </sheetView>
  </sheetViews>
  <sheetFormatPr baseColWidth="10" defaultColWidth="11.44140625" defaultRowHeight="14.4" x14ac:dyDescent="0.3"/>
  <cols>
    <col min="1" max="1" width="35.44140625" style="31" bestFit="1" customWidth="1"/>
    <col min="2" max="2" width="33.109375" style="31" bestFit="1" customWidth="1"/>
    <col min="3" max="3" width="30.5546875" style="31" bestFit="1" customWidth="1"/>
    <col min="4" max="4" width="29.33203125" style="31" bestFit="1" customWidth="1"/>
    <col min="5" max="5" width="24.6640625" style="31" bestFit="1" customWidth="1"/>
    <col min="6" max="6" width="24.33203125" style="31" bestFit="1" customWidth="1"/>
    <col min="7" max="8" width="31.6640625" style="31" customWidth="1"/>
    <col min="9" max="9" width="32.5546875" style="31" bestFit="1" customWidth="1"/>
    <col min="10" max="10" width="32.109375" style="31" bestFit="1" customWidth="1"/>
    <col min="11" max="11" width="31.6640625" style="31" bestFit="1" customWidth="1"/>
    <col min="12" max="12" width="36.6640625" style="31" bestFit="1" customWidth="1"/>
    <col min="13" max="13" width="37.5546875" style="31" bestFit="1" customWidth="1"/>
    <col min="14" max="14" width="37.109375" style="31" bestFit="1" customWidth="1"/>
    <col min="15" max="16" width="36.6640625" style="31" bestFit="1" customWidth="1"/>
    <col min="17" max="17" width="37.5546875" style="31" bestFit="1" customWidth="1"/>
    <col min="18" max="18" width="37.109375" style="31" bestFit="1" customWidth="1"/>
    <col min="19" max="19" width="36.6640625" style="31" bestFit="1" customWidth="1"/>
    <col min="20" max="20" width="40.33203125" style="31" bestFit="1" customWidth="1"/>
    <col min="21" max="21" width="36.6640625" style="31" bestFit="1" customWidth="1"/>
    <col min="22" max="16384" width="11.44140625" style="31"/>
  </cols>
  <sheetData>
    <row r="3" spans="1:14" x14ac:dyDescent="0.3">
      <c r="N3" s="31" t="s">
        <v>267</v>
      </c>
    </row>
    <row r="5" spans="1:14" x14ac:dyDescent="0.3">
      <c r="F5" s="123"/>
      <c r="N5" s="31">
        <v>224</v>
      </c>
    </row>
    <row r="6" spans="1:14" ht="36" customHeight="1" x14ac:dyDescent="0.3">
      <c r="F6" s="123"/>
      <c r="N6" s="31">
        <v>37</v>
      </c>
    </row>
    <row r="7" spans="1:14" x14ac:dyDescent="0.3">
      <c r="F7" s="123"/>
      <c r="N7" s="31">
        <v>109</v>
      </c>
    </row>
    <row r="8" spans="1:14" ht="15" thickBot="1" x14ac:dyDescent="0.35">
      <c r="F8" s="123"/>
    </row>
    <row r="9" spans="1:14" ht="21.6" thickBot="1" x14ac:dyDescent="0.35">
      <c r="A9" s="268" t="s">
        <v>820</v>
      </c>
      <c r="B9" s="269"/>
      <c r="C9" s="269"/>
      <c r="D9" s="269"/>
      <c r="E9" s="269"/>
      <c r="F9" s="270"/>
    </row>
    <row r="10" spans="1:14" ht="15" thickBot="1" x14ac:dyDescent="0.35">
      <c r="A10" s="132" t="s">
        <v>1</v>
      </c>
      <c r="B10" s="133" t="s">
        <v>815</v>
      </c>
      <c r="C10" s="133" t="s">
        <v>816</v>
      </c>
      <c r="D10" s="133" t="s">
        <v>817</v>
      </c>
      <c r="E10" s="133" t="s">
        <v>818</v>
      </c>
      <c r="F10" s="134" t="s">
        <v>819</v>
      </c>
    </row>
    <row r="11" spans="1:14" x14ac:dyDescent="0.3">
      <c r="A11" s="129" t="s">
        <v>574</v>
      </c>
      <c r="B11" s="130">
        <v>13</v>
      </c>
      <c r="C11" s="130">
        <v>136954.08000000002</v>
      </c>
      <c r="D11" s="130">
        <v>50370.66</v>
      </c>
      <c r="E11" s="130">
        <v>253003.07</v>
      </c>
      <c r="F11" s="131">
        <v>468.9429999999993</v>
      </c>
    </row>
    <row r="12" spans="1:14" x14ac:dyDescent="0.3">
      <c r="A12" s="127" t="s">
        <v>605</v>
      </c>
      <c r="B12" s="126">
        <v>19</v>
      </c>
      <c r="C12" s="126">
        <v>52464.150000000009</v>
      </c>
      <c r="D12" s="126">
        <v>48444.654000000002</v>
      </c>
      <c r="E12" s="126">
        <v>155340.82</v>
      </c>
      <c r="F12" s="128">
        <v>13401.319999999996</v>
      </c>
    </row>
    <row r="13" spans="1:14" x14ac:dyDescent="0.3">
      <c r="A13" s="127" t="s">
        <v>153</v>
      </c>
      <c r="B13" s="126">
        <v>16</v>
      </c>
      <c r="C13" s="126">
        <v>40832.35</v>
      </c>
      <c r="D13" s="126">
        <v>20793.744999999999</v>
      </c>
      <c r="E13" s="126">
        <v>28210.7</v>
      </c>
      <c r="F13" s="128">
        <v>392.40000000000146</v>
      </c>
    </row>
    <row r="14" spans="1:14" x14ac:dyDescent="0.3">
      <c r="A14" s="127" t="s">
        <v>52</v>
      </c>
      <c r="B14" s="126">
        <v>10</v>
      </c>
      <c r="C14" s="126">
        <v>35882</v>
      </c>
      <c r="D14" s="126">
        <v>109837.94099999999</v>
      </c>
      <c r="E14" s="126">
        <v>164069.43900000001</v>
      </c>
      <c r="F14" s="128">
        <v>29517.478999999999</v>
      </c>
    </row>
    <row r="15" spans="1:14" x14ac:dyDescent="0.3">
      <c r="A15" s="127" t="s">
        <v>332</v>
      </c>
      <c r="B15" s="126">
        <v>1</v>
      </c>
      <c r="C15" s="126">
        <v>28000</v>
      </c>
      <c r="D15" s="126">
        <v>0</v>
      </c>
      <c r="E15" s="126">
        <v>0</v>
      </c>
      <c r="F15" s="128">
        <v>0</v>
      </c>
    </row>
    <row r="16" spans="1:14" x14ac:dyDescent="0.3">
      <c r="A16" s="127" t="s">
        <v>39</v>
      </c>
      <c r="B16" s="126">
        <v>21</v>
      </c>
      <c r="C16" s="126">
        <v>27016.040000000005</v>
      </c>
      <c r="D16" s="126">
        <v>6789.6130000000003</v>
      </c>
      <c r="E16" s="126">
        <v>103922.592</v>
      </c>
      <c r="F16" s="128">
        <v>91.482000000000028</v>
      </c>
    </row>
    <row r="17" spans="1:6" x14ac:dyDescent="0.3">
      <c r="A17" s="127" t="s">
        <v>80</v>
      </c>
      <c r="B17" s="126">
        <v>23</v>
      </c>
      <c r="C17" s="126">
        <v>23714.454999999998</v>
      </c>
      <c r="D17" s="126">
        <v>14930.826999999999</v>
      </c>
      <c r="E17" s="126">
        <v>124493.46499999998</v>
      </c>
      <c r="F17" s="128">
        <v>32937.57</v>
      </c>
    </row>
    <row r="18" spans="1:6" x14ac:dyDescent="0.3">
      <c r="A18" s="127" t="s">
        <v>147</v>
      </c>
      <c r="B18" s="126">
        <v>8</v>
      </c>
      <c r="C18" s="126">
        <v>17006.599999999999</v>
      </c>
      <c r="D18" s="126">
        <v>8226.8940000000002</v>
      </c>
      <c r="E18" s="126">
        <v>75433.61</v>
      </c>
      <c r="F18" s="128">
        <v>18038.61</v>
      </c>
    </row>
    <row r="19" spans="1:6" x14ac:dyDescent="0.3">
      <c r="A19" s="127" t="s">
        <v>601</v>
      </c>
      <c r="B19" s="126">
        <v>4</v>
      </c>
      <c r="C19" s="126">
        <v>15134</v>
      </c>
      <c r="D19" s="126">
        <v>115.267</v>
      </c>
      <c r="E19" s="126">
        <v>0</v>
      </c>
      <c r="F19" s="128">
        <v>0</v>
      </c>
    </row>
    <row r="20" spans="1:6" x14ac:dyDescent="0.3">
      <c r="A20" s="127" t="s">
        <v>63</v>
      </c>
      <c r="B20" s="126">
        <v>6</v>
      </c>
      <c r="C20" s="126">
        <v>14404</v>
      </c>
      <c r="D20" s="126">
        <v>3273.1779999999999</v>
      </c>
      <c r="E20" s="126">
        <v>59789.5</v>
      </c>
      <c r="F20" s="128">
        <v>10463.130000000001</v>
      </c>
    </row>
    <row r="21" spans="1:6" x14ac:dyDescent="0.3">
      <c r="A21" s="127" t="s">
        <v>57</v>
      </c>
      <c r="B21" s="126">
        <v>4</v>
      </c>
      <c r="C21" s="126">
        <v>14387.875</v>
      </c>
      <c r="D21" s="126">
        <v>3137.346</v>
      </c>
      <c r="E21" s="126">
        <v>10005.869999999999</v>
      </c>
      <c r="F21" s="128">
        <v>56.87</v>
      </c>
    </row>
    <row r="22" spans="1:6" x14ac:dyDescent="0.3">
      <c r="A22" s="127" t="s">
        <v>639</v>
      </c>
      <c r="B22" s="126">
        <v>30</v>
      </c>
      <c r="C22" s="126">
        <v>11655.88</v>
      </c>
      <c r="D22" s="126">
        <v>4638.9000000000005</v>
      </c>
      <c r="E22" s="126">
        <v>218.45</v>
      </c>
      <c r="F22" s="128">
        <v>0</v>
      </c>
    </row>
    <row r="23" spans="1:6" x14ac:dyDescent="0.3">
      <c r="A23" s="127" t="s">
        <v>106</v>
      </c>
      <c r="B23" s="126">
        <v>8</v>
      </c>
      <c r="C23" s="126">
        <v>9396.1400000000012</v>
      </c>
      <c r="D23" s="126">
        <v>18815.135000000002</v>
      </c>
      <c r="E23" s="126">
        <v>41729.828999999998</v>
      </c>
      <c r="F23" s="128">
        <v>5263.6570000000002</v>
      </c>
    </row>
    <row r="24" spans="1:6" x14ac:dyDescent="0.3">
      <c r="A24" s="127" t="s">
        <v>84</v>
      </c>
      <c r="B24" s="126">
        <v>21</v>
      </c>
      <c r="C24" s="126">
        <v>9157.8649999999998</v>
      </c>
      <c r="D24" s="126">
        <v>9602.4849999999988</v>
      </c>
      <c r="E24" s="126">
        <v>22310.407999999999</v>
      </c>
      <c r="F24" s="128">
        <v>2959.1279999999992</v>
      </c>
    </row>
    <row r="25" spans="1:6" x14ac:dyDescent="0.3">
      <c r="A25" s="127" t="s">
        <v>500</v>
      </c>
      <c r="B25" s="126">
        <v>5</v>
      </c>
      <c r="C25" s="126">
        <v>9127.5</v>
      </c>
      <c r="D25" s="126">
        <v>2324.4949999999999</v>
      </c>
      <c r="E25" s="126">
        <v>4263</v>
      </c>
      <c r="F25" s="128">
        <v>0</v>
      </c>
    </row>
    <row r="26" spans="1:6" x14ac:dyDescent="0.3">
      <c r="A26" s="127" t="s">
        <v>518</v>
      </c>
      <c r="B26" s="126">
        <v>7</v>
      </c>
      <c r="C26" s="126">
        <v>8120.5</v>
      </c>
      <c r="D26" s="126">
        <v>39490.903999999995</v>
      </c>
      <c r="E26" s="126">
        <v>10950.2</v>
      </c>
      <c r="F26" s="128">
        <v>29.6</v>
      </c>
    </row>
    <row r="27" spans="1:6" x14ac:dyDescent="0.3">
      <c r="A27" s="127" t="s">
        <v>647</v>
      </c>
      <c r="B27" s="126">
        <v>16</v>
      </c>
      <c r="C27" s="126">
        <v>7847.6900000000005</v>
      </c>
      <c r="D27" s="126">
        <v>5751.1760000000004</v>
      </c>
      <c r="E27" s="126">
        <v>757.72299999999996</v>
      </c>
      <c r="F27" s="128">
        <v>7.3000000000000025</v>
      </c>
    </row>
    <row r="28" spans="1:6" x14ac:dyDescent="0.3">
      <c r="A28" s="127" t="s">
        <v>71</v>
      </c>
      <c r="B28" s="126">
        <v>11</v>
      </c>
      <c r="C28" s="126">
        <v>7722.24</v>
      </c>
      <c r="D28" s="126">
        <v>5246.8510000000006</v>
      </c>
      <c r="E28" s="126">
        <v>24596.474000000002</v>
      </c>
      <c r="F28" s="128">
        <v>2377.8350000000005</v>
      </c>
    </row>
    <row r="29" spans="1:6" x14ac:dyDescent="0.3">
      <c r="A29" s="127" t="s">
        <v>221</v>
      </c>
      <c r="B29" s="126">
        <v>12</v>
      </c>
      <c r="C29" s="126">
        <v>7283.84</v>
      </c>
      <c r="D29" s="126">
        <v>8067.9039999999995</v>
      </c>
      <c r="E29" s="126">
        <v>29329.22</v>
      </c>
      <c r="F29" s="128">
        <v>7886.9</v>
      </c>
    </row>
    <row r="30" spans="1:6" x14ac:dyDescent="0.3">
      <c r="A30" s="127" t="s">
        <v>497</v>
      </c>
      <c r="B30" s="126">
        <v>9</v>
      </c>
      <c r="C30" s="126">
        <v>6240.0599999999995</v>
      </c>
      <c r="D30" s="126">
        <v>3165.4809999999998</v>
      </c>
      <c r="E30" s="126">
        <v>16119</v>
      </c>
      <c r="F30" s="128">
        <v>15</v>
      </c>
    </row>
    <row r="31" spans="1:6" x14ac:dyDescent="0.3">
      <c r="A31" s="127" t="s">
        <v>67</v>
      </c>
      <c r="B31" s="126">
        <v>6</v>
      </c>
      <c r="C31" s="126">
        <v>6031.28</v>
      </c>
      <c r="D31" s="126">
        <v>2298.3219999999997</v>
      </c>
      <c r="E31" s="126">
        <v>41174.992999999995</v>
      </c>
      <c r="F31" s="128">
        <v>16603.853000000003</v>
      </c>
    </row>
    <row r="32" spans="1:6" x14ac:dyDescent="0.3">
      <c r="A32" s="127" t="s">
        <v>76</v>
      </c>
      <c r="B32" s="126">
        <v>23</v>
      </c>
      <c r="C32" s="126">
        <v>3999.3699999999994</v>
      </c>
      <c r="D32" s="126">
        <v>5306.259</v>
      </c>
      <c r="E32" s="126">
        <v>5607.8339999999998</v>
      </c>
      <c r="F32" s="128">
        <v>2411.5090000000009</v>
      </c>
    </row>
    <row r="33" spans="1:14" x14ac:dyDescent="0.3">
      <c r="A33" s="127" t="s">
        <v>652</v>
      </c>
      <c r="B33" s="126">
        <v>4</v>
      </c>
      <c r="C33" s="126">
        <v>3856.5250000000001</v>
      </c>
      <c r="D33" s="126">
        <v>1793.674</v>
      </c>
      <c r="E33" s="126">
        <v>25.657</v>
      </c>
      <c r="F33" s="128">
        <v>0</v>
      </c>
    </row>
    <row r="34" spans="1:14" x14ac:dyDescent="0.3">
      <c r="A34" s="127" t="s">
        <v>101</v>
      </c>
      <c r="B34" s="126">
        <v>7</v>
      </c>
      <c r="C34" s="126">
        <v>3169.81</v>
      </c>
      <c r="D34" s="126">
        <v>4024.6680000000001</v>
      </c>
      <c r="E34" s="126">
        <v>486.096</v>
      </c>
      <c r="F34" s="128">
        <v>58.320000000000014</v>
      </c>
    </row>
    <row r="35" spans="1:14" x14ac:dyDescent="0.3">
      <c r="A35" s="127" t="s">
        <v>627</v>
      </c>
      <c r="B35" s="126">
        <v>7</v>
      </c>
      <c r="C35" s="126">
        <v>2418.3000000000002</v>
      </c>
      <c r="D35" s="126">
        <v>537.19799999999998</v>
      </c>
      <c r="E35" s="126">
        <v>150</v>
      </c>
      <c r="F35" s="128">
        <v>0</v>
      </c>
    </row>
    <row r="36" spans="1:14" x14ac:dyDescent="0.3">
      <c r="A36" s="127" t="s">
        <v>138</v>
      </c>
      <c r="B36" s="126">
        <v>7</v>
      </c>
      <c r="C36" s="126">
        <v>2406.6900000000005</v>
      </c>
      <c r="D36" s="126">
        <v>941.80600000000015</v>
      </c>
      <c r="E36" s="126">
        <v>20690.400000000001</v>
      </c>
      <c r="F36" s="128">
        <v>79</v>
      </c>
    </row>
    <row r="37" spans="1:14" x14ac:dyDescent="0.3">
      <c r="A37" s="127" t="s">
        <v>126</v>
      </c>
      <c r="B37" s="126">
        <v>3</v>
      </c>
      <c r="C37" s="126">
        <v>1795.85</v>
      </c>
      <c r="D37" s="126">
        <v>6077.7529999999997</v>
      </c>
      <c r="E37" s="126">
        <v>0</v>
      </c>
      <c r="F37" s="128">
        <v>0</v>
      </c>
    </row>
    <row r="38" spans="1:14" x14ac:dyDescent="0.3">
      <c r="A38" s="127" t="s">
        <v>533</v>
      </c>
      <c r="B38" s="126">
        <v>3</v>
      </c>
      <c r="C38" s="126">
        <v>1550.6</v>
      </c>
      <c r="D38" s="126">
        <v>957.82899999999995</v>
      </c>
      <c r="E38" s="126">
        <v>101.24000000000001</v>
      </c>
      <c r="F38" s="128">
        <v>0</v>
      </c>
    </row>
    <row r="39" spans="1:14" x14ac:dyDescent="0.3">
      <c r="A39" s="127" t="s">
        <v>113</v>
      </c>
      <c r="B39" s="126">
        <v>10</v>
      </c>
      <c r="C39" s="126">
        <v>1365.8</v>
      </c>
      <c r="D39" s="126">
        <v>3747.3580000000002</v>
      </c>
      <c r="E39" s="126">
        <v>68.73</v>
      </c>
      <c r="F39" s="128">
        <v>3</v>
      </c>
    </row>
    <row r="40" spans="1:14" x14ac:dyDescent="0.3">
      <c r="A40" s="127" t="s">
        <v>48</v>
      </c>
      <c r="B40" s="126">
        <v>5</v>
      </c>
      <c r="C40" s="126">
        <v>1271.5450000000001</v>
      </c>
      <c r="D40" s="126">
        <v>6857.6900000000005</v>
      </c>
      <c r="E40" s="126">
        <v>3356.0659999999998</v>
      </c>
      <c r="F40" s="128">
        <v>22.736000000000001</v>
      </c>
    </row>
    <row r="41" spans="1:14" x14ac:dyDescent="0.3">
      <c r="A41" s="127" t="s">
        <v>669</v>
      </c>
      <c r="B41" s="126">
        <v>1</v>
      </c>
      <c r="C41" s="126">
        <v>793</v>
      </c>
      <c r="D41" s="126">
        <v>2758.1770000000001</v>
      </c>
      <c r="E41" s="126">
        <v>0</v>
      </c>
      <c r="F41" s="128">
        <v>0</v>
      </c>
    </row>
    <row r="42" spans="1:14" x14ac:dyDescent="0.3">
      <c r="A42" s="127" t="s">
        <v>592</v>
      </c>
      <c r="B42" s="126">
        <v>7</v>
      </c>
      <c r="C42" s="126">
        <v>446.10999999999996</v>
      </c>
      <c r="D42" s="126">
        <v>240.89600000000002</v>
      </c>
      <c r="E42" s="126">
        <v>272.33</v>
      </c>
      <c r="F42" s="128">
        <v>0</v>
      </c>
    </row>
    <row r="43" spans="1:14" x14ac:dyDescent="0.3">
      <c r="A43" s="127" t="s">
        <v>331</v>
      </c>
      <c r="B43" s="126">
        <v>3</v>
      </c>
      <c r="C43" s="126">
        <v>396.3</v>
      </c>
      <c r="D43" s="126">
        <v>1129.634</v>
      </c>
      <c r="E43" s="126">
        <v>67.613</v>
      </c>
      <c r="F43" s="128">
        <v>35.493000000000002</v>
      </c>
    </row>
    <row r="44" spans="1:14" x14ac:dyDescent="0.3">
      <c r="A44" s="127" t="s">
        <v>330</v>
      </c>
      <c r="B44" s="126">
        <v>2</v>
      </c>
      <c r="C44" s="126">
        <v>309.27</v>
      </c>
      <c r="D44" s="126">
        <v>677.85199999999998</v>
      </c>
      <c r="E44" s="126">
        <v>651.18899999999996</v>
      </c>
      <c r="F44" s="128">
        <v>179.18299999999996</v>
      </c>
    </row>
    <row r="45" spans="1:14" x14ac:dyDescent="0.3">
      <c r="A45" s="127" t="s">
        <v>598</v>
      </c>
      <c r="B45" s="126">
        <v>1</v>
      </c>
      <c r="C45" s="126">
        <v>211</v>
      </c>
      <c r="D45" s="126">
        <v>438.63299999999998</v>
      </c>
      <c r="E45" s="126">
        <v>335.75</v>
      </c>
      <c r="F45" s="128">
        <v>23.699999999999989</v>
      </c>
    </row>
    <row r="46" spans="1:14" x14ac:dyDescent="0.3">
      <c r="A46" s="127" t="s">
        <v>514</v>
      </c>
      <c r="B46" s="126">
        <v>3</v>
      </c>
      <c r="C46" s="126">
        <v>180.85</v>
      </c>
      <c r="D46" s="126">
        <v>529.41200000000003</v>
      </c>
      <c r="E46" s="126">
        <v>0</v>
      </c>
      <c r="F46" s="128">
        <v>0</v>
      </c>
      <c r="N46" s="31">
        <v>87</v>
      </c>
    </row>
    <row r="47" spans="1:14" x14ac:dyDescent="0.3">
      <c r="A47" s="127" t="s">
        <v>88</v>
      </c>
      <c r="B47" s="126">
        <v>10</v>
      </c>
      <c r="C47" s="126">
        <v>142.9</v>
      </c>
      <c r="D47" s="126">
        <v>773.05099999999993</v>
      </c>
      <c r="E47" s="126">
        <v>94.12</v>
      </c>
      <c r="F47" s="128">
        <v>30.19</v>
      </c>
      <c r="N47" s="31">
        <v>60</v>
      </c>
    </row>
    <row r="48" spans="1:14" ht="15" thickBot="1" x14ac:dyDescent="0.35">
      <c r="A48" s="135" t="s">
        <v>685</v>
      </c>
      <c r="B48" s="136">
        <v>3</v>
      </c>
      <c r="C48" s="136">
        <v>116</v>
      </c>
      <c r="D48" s="136">
        <v>1142.904</v>
      </c>
      <c r="E48" s="136">
        <v>19.908000000000001</v>
      </c>
      <c r="F48" s="137">
        <v>7.06</v>
      </c>
      <c r="N48" s="31">
        <v>37</v>
      </c>
    </row>
    <row r="49" spans="1:14" ht="15" thickBot="1" x14ac:dyDescent="0.35">
      <c r="A49" s="138" t="s">
        <v>267</v>
      </c>
      <c r="B49" s="139">
        <v>349</v>
      </c>
      <c r="C49" s="139">
        <v>512808.4650000002</v>
      </c>
      <c r="D49" s="139">
        <v>403256.57199999993</v>
      </c>
      <c r="E49" s="139">
        <v>1197645.2959999996</v>
      </c>
      <c r="F49" s="140">
        <v>143361.26799999998</v>
      </c>
      <c r="N49" s="31">
        <v>56</v>
      </c>
    </row>
    <row r="50" spans="1:14" x14ac:dyDescent="0.3">
      <c r="F50" s="123"/>
      <c r="N50" s="31">
        <v>35</v>
      </c>
    </row>
    <row r="51" spans="1:14" x14ac:dyDescent="0.3">
      <c r="F51" s="123"/>
    </row>
    <row r="52" spans="1:14" x14ac:dyDescent="0.3">
      <c r="F52" s="123"/>
    </row>
    <row r="53" spans="1:14" ht="15" thickBot="1" x14ac:dyDescent="0.35">
      <c r="F53" s="123"/>
    </row>
    <row r="54" spans="1:14" ht="24" thickBot="1" x14ac:dyDescent="0.35">
      <c r="A54" s="271" t="s">
        <v>470</v>
      </c>
      <c r="B54" s="272"/>
      <c r="C54" s="272"/>
      <c r="D54" s="272"/>
      <c r="E54" s="272"/>
      <c r="F54" s="272"/>
      <c r="G54" s="272"/>
      <c r="H54" s="272"/>
      <c r="I54" s="272"/>
      <c r="J54" s="273"/>
      <c r="N54" s="31">
        <v>144</v>
      </c>
    </row>
    <row r="55" spans="1:14" ht="48.75" customHeight="1" thickBot="1" x14ac:dyDescent="0.35">
      <c r="A55" s="158" t="s">
        <v>447</v>
      </c>
      <c r="B55" s="153">
        <v>2014</v>
      </c>
      <c r="C55" s="151">
        <v>2015</v>
      </c>
      <c r="D55" s="151">
        <v>2016</v>
      </c>
      <c r="E55" s="151">
        <v>2017</v>
      </c>
      <c r="F55" s="151">
        <v>2018</v>
      </c>
      <c r="G55" s="151">
        <v>2019</v>
      </c>
      <c r="H55" s="151">
        <v>2020</v>
      </c>
      <c r="I55" s="151">
        <v>2021</v>
      </c>
      <c r="J55" s="152" t="s">
        <v>448</v>
      </c>
    </row>
    <row r="56" spans="1:14" x14ac:dyDescent="0.3">
      <c r="A56" s="159" t="s">
        <v>35</v>
      </c>
      <c r="B56" s="154">
        <v>9</v>
      </c>
      <c r="C56" s="141">
        <v>9</v>
      </c>
      <c r="D56" s="141">
        <v>9</v>
      </c>
      <c r="E56" s="141">
        <v>11</v>
      </c>
      <c r="F56" s="141">
        <v>13</v>
      </c>
      <c r="G56" s="141">
        <v>63</v>
      </c>
      <c r="H56" s="141">
        <v>110</v>
      </c>
      <c r="I56" s="195">
        <v>122</v>
      </c>
      <c r="J56" s="199">
        <f>(((I56/B56)^(1/7))-1)*100</f>
        <v>45.121261818617683</v>
      </c>
    </row>
    <row r="57" spans="1:14" x14ac:dyDescent="0.3">
      <c r="A57" s="160" t="s">
        <v>69</v>
      </c>
      <c r="B57" s="155">
        <v>5</v>
      </c>
      <c r="C57" s="48">
        <v>5</v>
      </c>
      <c r="D57" s="48">
        <v>5</v>
      </c>
      <c r="E57" s="48">
        <v>6</v>
      </c>
      <c r="F57" s="48">
        <v>6</v>
      </c>
      <c r="G57" s="48">
        <v>4</v>
      </c>
      <c r="H57" s="48">
        <v>6</v>
      </c>
      <c r="I57" s="196">
        <v>6</v>
      </c>
      <c r="J57" s="200">
        <f t="shared" ref="J57:J67" si="0">(((I57/B57)^(1/7))-1)*100</f>
        <v>2.6388096257039528</v>
      </c>
    </row>
    <row r="58" spans="1:14" x14ac:dyDescent="0.3">
      <c r="A58" s="160" t="s">
        <v>59</v>
      </c>
      <c r="B58" s="155">
        <v>9</v>
      </c>
      <c r="C58" s="48">
        <v>9</v>
      </c>
      <c r="D58" s="48">
        <v>9</v>
      </c>
      <c r="E58" s="48">
        <v>12</v>
      </c>
      <c r="F58" s="48">
        <v>13</v>
      </c>
      <c r="G58" s="48">
        <v>25</v>
      </c>
      <c r="H58" s="48">
        <v>32</v>
      </c>
      <c r="I58" s="196">
        <v>33</v>
      </c>
      <c r="J58" s="200">
        <f t="shared" si="0"/>
        <v>20.395486046509447</v>
      </c>
    </row>
    <row r="59" spans="1:14" x14ac:dyDescent="0.3">
      <c r="A59" s="160" t="s">
        <v>55</v>
      </c>
      <c r="B59" s="155">
        <v>7</v>
      </c>
      <c r="C59" s="48">
        <v>7</v>
      </c>
      <c r="D59" s="48">
        <v>7</v>
      </c>
      <c r="E59" s="48">
        <v>9</v>
      </c>
      <c r="F59" s="48">
        <v>10</v>
      </c>
      <c r="G59" s="48">
        <v>22</v>
      </c>
      <c r="H59" s="48">
        <v>25</v>
      </c>
      <c r="I59" s="196">
        <v>27</v>
      </c>
      <c r="J59" s="200">
        <f t="shared" si="0"/>
        <v>21.269684112586408</v>
      </c>
    </row>
    <row r="60" spans="1:14" x14ac:dyDescent="0.3">
      <c r="A60" s="160" t="s">
        <v>79</v>
      </c>
      <c r="B60" s="155">
        <v>4</v>
      </c>
      <c r="C60" s="48">
        <v>5</v>
      </c>
      <c r="D60" s="48">
        <v>5</v>
      </c>
      <c r="E60" s="48">
        <v>5</v>
      </c>
      <c r="F60" s="48">
        <v>6</v>
      </c>
      <c r="G60" s="48">
        <v>14</v>
      </c>
      <c r="H60" s="48">
        <v>21</v>
      </c>
      <c r="I60" s="196">
        <v>23</v>
      </c>
      <c r="J60" s="200">
        <f t="shared" si="0"/>
        <v>28.387865268137347</v>
      </c>
    </row>
    <row r="61" spans="1:14" x14ac:dyDescent="0.3">
      <c r="A61" s="160" t="s">
        <v>66</v>
      </c>
      <c r="B61" s="155">
        <v>3</v>
      </c>
      <c r="C61" s="48">
        <v>3</v>
      </c>
      <c r="D61" s="48">
        <v>3</v>
      </c>
      <c r="E61" s="48">
        <v>3</v>
      </c>
      <c r="F61" s="48">
        <v>3</v>
      </c>
      <c r="G61" s="48">
        <v>6</v>
      </c>
      <c r="H61" s="48">
        <v>11</v>
      </c>
      <c r="I61" s="196">
        <v>12</v>
      </c>
      <c r="J61" s="200">
        <f t="shared" si="0"/>
        <v>21.90136542044754</v>
      </c>
    </row>
    <row r="62" spans="1:14" x14ac:dyDescent="0.3">
      <c r="A62" s="160" t="s">
        <v>98</v>
      </c>
      <c r="B62" s="155">
        <v>5</v>
      </c>
      <c r="C62" s="48">
        <v>5</v>
      </c>
      <c r="D62" s="48">
        <v>5</v>
      </c>
      <c r="E62" s="48">
        <v>6</v>
      </c>
      <c r="F62" s="48">
        <v>6</v>
      </c>
      <c r="G62" s="48">
        <v>13</v>
      </c>
      <c r="H62" s="48">
        <v>16</v>
      </c>
      <c r="I62" s="196">
        <v>17</v>
      </c>
      <c r="J62" s="200">
        <f t="shared" si="0"/>
        <v>19.103784020409552</v>
      </c>
    </row>
    <row r="63" spans="1:14" x14ac:dyDescent="0.3">
      <c r="A63" s="160" t="s">
        <v>73</v>
      </c>
      <c r="B63" s="155">
        <v>1</v>
      </c>
      <c r="C63" s="48">
        <v>1</v>
      </c>
      <c r="D63" s="48">
        <v>1</v>
      </c>
      <c r="E63" s="48">
        <v>2</v>
      </c>
      <c r="F63" s="48">
        <v>4</v>
      </c>
      <c r="G63" s="48">
        <v>10</v>
      </c>
      <c r="H63" s="48">
        <v>16</v>
      </c>
      <c r="I63" s="196">
        <v>17</v>
      </c>
      <c r="J63" s="200">
        <f t="shared" si="0"/>
        <v>49.891987207156198</v>
      </c>
    </row>
    <row r="64" spans="1:14" x14ac:dyDescent="0.3">
      <c r="A64" s="160" t="s">
        <v>151</v>
      </c>
      <c r="B64" s="155">
        <v>2</v>
      </c>
      <c r="C64" s="48">
        <v>2</v>
      </c>
      <c r="D64" s="48">
        <v>2</v>
      </c>
      <c r="E64" s="48">
        <v>3</v>
      </c>
      <c r="F64" s="48">
        <v>3</v>
      </c>
      <c r="G64" s="48">
        <v>11</v>
      </c>
      <c r="H64" s="48">
        <v>18</v>
      </c>
      <c r="I64" s="196">
        <v>20</v>
      </c>
      <c r="J64" s="200">
        <f t="shared" si="0"/>
        <v>38.94954943731377</v>
      </c>
    </row>
    <row r="65" spans="1:10" x14ac:dyDescent="0.3">
      <c r="A65" s="160" t="s">
        <v>50</v>
      </c>
      <c r="B65" s="155">
        <v>5</v>
      </c>
      <c r="C65" s="48">
        <v>5</v>
      </c>
      <c r="D65" s="48">
        <v>5</v>
      </c>
      <c r="E65" s="48">
        <v>4</v>
      </c>
      <c r="F65" s="48">
        <v>4</v>
      </c>
      <c r="G65" s="48">
        <v>3</v>
      </c>
      <c r="H65" s="48">
        <v>4</v>
      </c>
      <c r="I65" s="196">
        <v>5</v>
      </c>
      <c r="J65" s="200">
        <f t="shared" si="0"/>
        <v>0</v>
      </c>
    </row>
    <row r="66" spans="1:10" ht="15" thickBot="1" x14ac:dyDescent="0.35">
      <c r="A66" s="161" t="s">
        <v>446</v>
      </c>
      <c r="B66" s="156">
        <v>13</v>
      </c>
      <c r="C66" s="145">
        <v>13</v>
      </c>
      <c r="D66" s="145">
        <v>13</v>
      </c>
      <c r="E66" s="145">
        <v>15</v>
      </c>
      <c r="F66" s="145">
        <v>17</v>
      </c>
      <c r="G66" s="145">
        <v>61</v>
      </c>
      <c r="H66" s="146">
        <v>90</v>
      </c>
      <c r="I66" s="197">
        <v>97</v>
      </c>
      <c r="J66" s="201">
        <f t="shared" si="0"/>
        <v>33.256919312230757</v>
      </c>
    </row>
    <row r="67" spans="1:10" ht="21" customHeight="1" thickBot="1" x14ac:dyDescent="0.35">
      <c r="A67" s="162" t="s">
        <v>267</v>
      </c>
      <c r="B67" s="157">
        <v>63</v>
      </c>
      <c r="C67" s="148">
        <v>64</v>
      </c>
      <c r="D67" s="148">
        <v>64</v>
      </c>
      <c r="E67" s="148">
        <v>76</v>
      </c>
      <c r="F67" s="148">
        <v>85</v>
      </c>
      <c r="G67" s="148">
        <v>232</v>
      </c>
      <c r="H67" s="148">
        <v>349</v>
      </c>
      <c r="I67" s="198">
        <v>379</v>
      </c>
      <c r="J67" s="202">
        <f t="shared" si="0"/>
        <v>29.219596348684405</v>
      </c>
    </row>
    <row r="70" spans="1:10" x14ac:dyDescent="0.3">
      <c r="G70" s="31" t="b">
        <f>+H70=A56</f>
        <v>0</v>
      </c>
    </row>
    <row r="71" spans="1:10" x14ac:dyDescent="0.3">
      <c r="G71" s="31" t="b">
        <f t="shared" ref="G71:G80" si="1">+H71=A57</f>
        <v>0</v>
      </c>
    </row>
    <row r="72" spans="1:10" x14ac:dyDescent="0.3">
      <c r="G72" s="31" t="b">
        <f t="shared" si="1"/>
        <v>0</v>
      </c>
    </row>
    <row r="73" spans="1:10" x14ac:dyDescent="0.3">
      <c r="G73" s="31" t="b">
        <f t="shared" si="1"/>
        <v>0</v>
      </c>
    </row>
    <row r="74" spans="1:10" x14ac:dyDescent="0.3">
      <c r="G74" s="31" t="b">
        <f t="shared" si="1"/>
        <v>0</v>
      </c>
    </row>
    <row r="75" spans="1:10" x14ac:dyDescent="0.3">
      <c r="G75" s="31" t="b">
        <f t="shared" si="1"/>
        <v>0</v>
      </c>
    </row>
    <row r="76" spans="1:10" x14ac:dyDescent="0.3">
      <c r="G76" s="31" t="b">
        <f t="shared" si="1"/>
        <v>0</v>
      </c>
    </row>
    <row r="77" spans="1:10" x14ac:dyDescent="0.3">
      <c r="G77" s="31" t="b">
        <f t="shared" si="1"/>
        <v>0</v>
      </c>
    </row>
    <row r="78" spans="1:10" x14ac:dyDescent="0.3">
      <c r="G78" s="31" t="b">
        <f t="shared" si="1"/>
        <v>0</v>
      </c>
    </row>
    <row r="79" spans="1:10" x14ac:dyDescent="0.3">
      <c r="G79" s="31" t="b">
        <f t="shared" si="1"/>
        <v>0</v>
      </c>
    </row>
    <row r="80" spans="1:10" x14ac:dyDescent="0.3">
      <c r="G80" s="31" t="b">
        <f t="shared" si="1"/>
        <v>0</v>
      </c>
    </row>
    <row r="87" spans="1:10" s="163" customFormat="1" ht="6" customHeight="1" x14ac:dyDescent="0.3"/>
    <row r="88" spans="1:10" ht="15" thickBot="1" x14ac:dyDescent="0.35"/>
    <row r="89" spans="1:10" ht="24" thickBot="1" x14ac:dyDescent="0.35">
      <c r="A89" s="271" t="s">
        <v>821</v>
      </c>
      <c r="B89" s="272"/>
      <c r="C89" s="272"/>
      <c r="D89" s="272"/>
      <c r="E89" s="272"/>
      <c r="F89" s="272"/>
      <c r="G89" s="272"/>
      <c r="H89" s="272"/>
      <c r="I89" s="273"/>
    </row>
    <row r="90" spans="1:10" ht="45" customHeight="1" thickBot="1" x14ac:dyDescent="0.35">
      <c r="A90" s="158" t="s">
        <v>822</v>
      </c>
      <c r="B90" s="153">
        <v>2014</v>
      </c>
      <c r="C90" s="151">
        <v>2015</v>
      </c>
      <c r="D90" s="151">
        <v>2016</v>
      </c>
      <c r="E90" s="151">
        <v>2017</v>
      </c>
      <c r="F90" s="151">
        <v>2018</v>
      </c>
      <c r="G90" s="151">
        <v>2019</v>
      </c>
      <c r="H90" s="151">
        <v>2020</v>
      </c>
      <c r="I90" s="151">
        <v>2021</v>
      </c>
      <c r="J90" s="152" t="s">
        <v>448</v>
      </c>
    </row>
    <row r="91" spans="1:10" x14ac:dyDescent="0.3">
      <c r="A91" s="160" t="s">
        <v>131</v>
      </c>
      <c r="B91" s="155">
        <v>2</v>
      </c>
      <c r="C91" s="48">
        <v>2</v>
      </c>
      <c r="D91" s="48">
        <v>2</v>
      </c>
      <c r="E91" s="48">
        <v>2</v>
      </c>
      <c r="F91" s="48">
        <v>3</v>
      </c>
      <c r="G91" s="48">
        <v>7</v>
      </c>
      <c r="H91" s="48">
        <v>16</v>
      </c>
      <c r="I91" s="48">
        <v>57</v>
      </c>
      <c r="J91" s="150">
        <f>(((I91/B91)^(1/7))-1)*100</f>
        <v>61.37452613507903</v>
      </c>
    </row>
    <row r="92" spans="1:10" x14ac:dyDescent="0.3">
      <c r="A92" s="160" t="s">
        <v>92</v>
      </c>
      <c r="B92" s="155">
        <v>4</v>
      </c>
      <c r="C92" s="48">
        <v>4</v>
      </c>
      <c r="D92" s="48">
        <v>4</v>
      </c>
      <c r="E92" s="48">
        <v>7</v>
      </c>
      <c r="F92" s="48">
        <v>9</v>
      </c>
      <c r="G92" s="48">
        <v>27</v>
      </c>
      <c r="H92" s="48">
        <v>35</v>
      </c>
      <c r="I92" s="48">
        <v>35</v>
      </c>
      <c r="J92" s="150">
        <f t="shared" ref="J92:J98" si="2">(((I92/B92)^(1/7))-1)*100</f>
        <v>36.324081106406922</v>
      </c>
    </row>
    <row r="93" spans="1:10" x14ac:dyDescent="0.3">
      <c r="A93" s="160" t="s">
        <v>53</v>
      </c>
      <c r="B93" s="155">
        <v>7</v>
      </c>
      <c r="C93" s="48">
        <v>7</v>
      </c>
      <c r="D93" s="48">
        <v>7</v>
      </c>
      <c r="E93" s="48">
        <v>11</v>
      </c>
      <c r="F93" s="48">
        <v>13</v>
      </c>
      <c r="G93" s="48">
        <v>28</v>
      </c>
      <c r="H93" s="48">
        <v>33</v>
      </c>
      <c r="I93" s="48">
        <v>16</v>
      </c>
      <c r="J93" s="150">
        <f t="shared" si="2"/>
        <v>12.535319672313584</v>
      </c>
    </row>
    <row r="94" spans="1:10" x14ac:dyDescent="0.3">
      <c r="A94" s="160" t="s">
        <v>64</v>
      </c>
      <c r="B94" s="155">
        <v>8</v>
      </c>
      <c r="C94" s="48">
        <v>8</v>
      </c>
      <c r="D94" s="48">
        <v>8</v>
      </c>
      <c r="E94" s="48">
        <v>9</v>
      </c>
      <c r="F94" s="48">
        <v>10</v>
      </c>
      <c r="G94" s="48">
        <v>39</v>
      </c>
      <c r="H94" s="48">
        <v>55</v>
      </c>
      <c r="I94" s="48">
        <v>90</v>
      </c>
      <c r="J94" s="150">
        <f t="shared" si="2"/>
        <v>41.307315547406716</v>
      </c>
    </row>
    <row r="95" spans="1:10" x14ac:dyDescent="0.3">
      <c r="A95" s="160" t="s">
        <v>40</v>
      </c>
      <c r="B95" s="155">
        <v>10</v>
      </c>
      <c r="C95" s="48">
        <v>10</v>
      </c>
      <c r="D95" s="48">
        <v>10</v>
      </c>
      <c r="E95" s="48">
        <v>11</v>
      </c>
      <c r="F95" s="48">
        <v>12</v>
      </c>
      <c r="G95" s="48">
        <v>38</v>
      </c>
      <c r="H95" s="48">
        <v>51</v>
      </c>
      <c r="I95" s="48">
        <v>36</v>
      </c>
      <c r="J95" s="150">
        <f t="shared" si="2"/>
        <v>20.080305965983957</v>
      </c>
    </row>
    <row r="96" spans="1:10" x14ac:dyDescent="0.3">
      <c r="A96" s="160" t="s">
        <v>89</v>
      </c>
      <c r="B96" s="155">
        <v>9</v>
      </c>
      <c r="C96" s="48">
        <v>9</v>
      </c>
      <c r="D96" s="48">
        <v>9</v>
      </c>
      <c r="E96" s="48">
        <v>9</v>
      </c>
      <c r="F96" s="48">
        <v>9</v>
      </c>
      <c r="G96" s="48">
        <v>36</v>
      </c>
      <c r="H96" s="48">
        <v>72</v>
      </c>
      <c r="I96" s="48">
        <v>85</v>
      </c>
      <c r="J96" s="150">
        <f t="shared" si="2"/>
        <v>37.8195782629261</v>
      </c>
    </row>
    <row r="97" spans="1:10" ht="15" thickBot="1" x14ac:dyDescent="0.35">
      <c r="A97" s="161" t="s">
        <v>33</v>
      </c>
      <c r="B97" s="156">
        <v>23</v>
      </c>
      <c r="C97" s="145">
        <v>24</v>
      </c>
      <c r="D97" s="145">
        <v>24</v>
      </c>
      <c r="E97" s="145">
        <v>27</v>
      </c>
      <c r="F97" s="145">
        <v>29</v>
      </c>
      <c r="G97" s="145">
        <v>57</v>
      </c>
      <c r="H97" s="145">
        <v>87</v>
      </c>
      <c r="I97" s="145">
        <v>60</v>
      </c>
      <c r="J97" s="150">
        <f t="shared" si="2"/>
        <v>14.680363062765945</v>
      </c>
    </row>
    <row r="98" spans="1:10" ht="15" thickBot="1" x14ac:dyDescent="0.35">
      <c r="A98" s="165" t="s">
        <v>267</v>
      </c>
      <c r="B98" s="167">
        <v>63</v>
      </c>
      <c r="C98" s="167">
        <v>64</v>
      </c>
      <c r="D98" s="167">
        <v>64</v>
      </c>
      <c r="E98" s="167">
        <v>76</v>
      </c>
      <c r="F98" s="167">
        <v>85</v>
      </c>
      <c r="G98" s="167">
        <v>232</v>
      </c>
      <c r="H98" s="167">
        <v>349</v>
      </c>
      <c r="I98" s="167">
        <v>379</v>
      </c>
      <c r="J98" s="166">
        <f t="shared" si="2"/>
        <v>29.219596348684405</v>
      </c>
    </row>
    <row r="117" spans="1:10" s="163" customFormat="1" ht="6" customHeight="1" x14ac:dyDescent="0.3"/>
    <row r="119" spans="1:10" ht="24" thickBot="1" x14ac:dyDescent="0.35">
      <c r="A119" s="274" t="s">
        <v>823</v>
      </c>
      <c r="B119" s="275"/>
      <c r="C119" s="275"/>
      <c r="D119" s="275"/>
      <c r="E119" s="275"/>
      <c r="F119" s="275"/>
      <c r="G119" s="275"/>
      <c r="H119" s="275"/>
      <c r="I119" s="275"/>
      <c r="J119" s="275"/>
    </row>
    <row r="120" spans="1:10" ht="42.75" customHeight="1" thickBot="1" x14ac:dyDescent="0.35">
      <c r="A120" s="158" t="s">
        <v>824</v>
      </c>
      <c r="B120" s="153">
        <v>2014</v>
      </c>
      <c r="C120" s="151">
        <v>2015</v>
      </c>
      <c r="D120" s="151">
        <v>2016</v>
      </c>
      <c r="E120" s="151">
        <v>2017</v>
      </c>
      <c r="F120" s="151">
        <v>2018</v>
      </c>
      <c r="G120" s="151">
        <v>2019</v>
      </c>
      <c r="H120" s="151">
        <v>2020</v>
      </c>
      <c r="I120" s="151">
        <v>2021</v>
      </c>
      <c r="J120" s="152" t="s">
        <v>448</v>
      </c>
    </row>
    <row r="121" spans="1:10" x14ac:dyDescent="0.3">
      <c r="A121" s="160" t="s">
        <v>484</v>
      </c>
      <c r="B121" s="155">
        <v>24</v>
      </c>
      <c r="C121" s="48">
        <v>25</v>
      </c>
      <c r="D121" s="48">
        <v>25</v>
      </c>
      <c r="E121" s="48">
        <v>30</v>
      </c>
      <c r="F121" s="48">
        <v>36</v>
      </c>
      <c r="G121" s="48">
        <v>171</v>
      </c>
      <c r="H121" s="48">
        <v>273</v>
      </c>
      <c r="I121" s="48">
        <v>298</v>
      </c>
      <c r="J121" s="150">
        <f>(((I121/B121)^(1/7))-1)*100</f>
        <v>43.313278675172675</v>
      </c>
    </row>
    <row r="122" spans="1:10" x14ac:dyDescent="0.3">
      <c r="A122" s="160" t="s">
        <v>45</v>
      </c>
      <c r="B122" s="155">
        <v>16</v>
      </c>
      <c r="C122" s="48">
        <v>16</v>
      </c>
      <c r="D122" s="48">
        <v>16</v>
      </c>
      <c r="E122" s="48">
        <v>18</v>
      </c>
      <c r="F122" s="48">
        <v>20</v>
      </c>
      <c r="G122" s="48">
        <v>31</v>
      </c>
      <c r="H122" s="48">
        <v>40</v>
      </c>
      <c r="I122" s="48">
        <v>43</v>
      </c>
      <c r="J122" s="150">
        <f t="shared" ref="J122:J125" si="3">(((I122/B122)^(1/7))-1)*100</f>
        <v>15.168973537219156</v>
      </c>
    </row>
    <row r="123" spans="1:10" x14ac:dyDescent="0.3">
      <c r="A123" s="160" t="s">
        <v>478</v>
      </c>
      <c r="B123" s="155">
        <v>14</v>
      </c>
      <c r="C123" s="48">
        <v>14</v>
      </c>
      <c r="D123" s="48">
        <v>14</v>
      </c>
      <c r="E123" s="48">
        <v>20</v>
      </c>
      <c r="F123" s="48">
        <v>21</v>
      </c>
      <c r="G123" s="48">
        <v>16</v>
      </c>
      <c r="H123" s="48">
        <v>21</v>
      </c>
      <c r="I123" s="48">
        <v>23</v>
      </c>
      <c r="J123" s="150">
        <f t="shared" si="3"/>
        <v>7.3494865301828582</v>
      </c>
    </row>
    <row r="124" spans="1:10" ht="15" thickBot="1" x14ac:dyDescent="0.35">
      <c r="A124" s="160" t="s">
        <v>70</v>
      </c>
      <c r="B124" s="155">
        <v>9</v>
      </c>
      <c r="C124" s="48">
        <v>9</v>
      </c>
      <c r="D124" s="48">
        <v>9</v>
      </c>
      <c r="E124" s="48">
        <v>8</v>
      </c>
      <c r="F124" s="48">
        <v>8</v>
      </c>
      <c r="G124" s="48">
        <v>14</v>
      </c>
      <c r="H124" s="48">
        <v>15</v>
      </c>
      <c r="I124" s="48">
        <v>15</v>
      </c>
      <c r="J124" s="150">
        <f t="shared" si="3"/>
        <v>7.5703739842783557</v>
      </c>
    </row>
    <row r="125" spans="1:10" ht="15" thickBot="1" x14ac:dyDescent="0.35">
      <c r="A125" s="165" t="s">
        <v>267</v>
      </c>
      <c r="B125" s="167">
        <v>63</v>
      </c>
      <c r="C125" s="167">
        <v>64</v>
      </c>
      <c r="D125" s="167">
        <v>64</v>
      </c>
      <c r="E125" s="167">
        <v>76</v>
      </c>
      <c r="F125" s="167">
        <v>85</v>
      </c>
      <c r="G125" s="167">
        <v>232</v>
      </c>
      <c r="H125" s="167">
        <v>349</v>
      </c>
      <c r="I125" s="167">
        <v>379</v>
      </c>
      <c r="J125" s="166">
        <f t="shared" si="3"/>
        <v>29.219596348684405</v>
      </c>
    </row>
    <row r="142" spans="1:10" s="163" customFormat="1" ht="5.25" customHeight="1" x14ac:dyDescent="0.3"/>
    <row r="144" spans="1:10" ht="24" thickBot="1" x14ac:dyDescent="0.35">
      <c r="A144" s="274" t="s">
        <v>825</v>
      </c>
      <c r="B144" s="275"/>
      <c r="C144" s="275"/>
      <c r="D144" s="275"/>
      <c r="E144" s="275"/>
      <c r="F144" s="275"/>
      <c r="G144" s="275"/>
      <c r="H144" s="275"/>
      <c r="I144" s="275"/>
      <c r="J144" s="275"/>
    </row>
    <row r="145" spans="1:10" ht="43.8" thickBot="1" x14ac:dyDescent="0.35">
      <c r="A145" s="158" t="s">
        <v>826</v>
      </c>
      <c r="B145" s="153">
        <v>2014</v>
      </c>
      <c r="C145" s="151">
        <v>2015</v>
      </c>
      <c r="D145" s="151">
        <v>2016</v>
      </c>
      <c r="E145" s="151">
        <v>2017</v>
      </c>
      <c r="F145" s="151">
        <v>2018</v>
      </c>
      <c r="G145" s="151">
        <v>2019</v>
      </c>
      <c r="H145" s="151">
        <v>2020</v>
      </c>
      <c r="I145" s="151">
        <v>2021</v>
      </c>
      <c r="J145" s="152" t="s">
        <v>448</v>
      </c>
    </row>
    <row r="146" spans="1:10" x14ac:dyDescent="0.3">
      <c r="A146" s="159" t="s">
        <v>525</v>
      </c>
      <c r="B146" s="154">
        <v>0</v>
      </c>
      <c r="C146" s="141">
        <v>0</v>
      </c>
      <c r="D146" s="141">
        <v>0</v>
      </c>
      <c r="E146" s="141">
        <v>0</v>
      </c>
      <c r="F146" s="141">
        <v>0</v>
      </c>
      <c r="G146" s="141">
        <v>2</v>
      </c>
      <c r="H146" s="141">
        <v>5</v>
      </c>
      <c r="I146" s="141">
        <v>5</v>
      </c>
      <c r="J146" s="150">
        <f>(((I146/G146)^(1/2))-1)*100</f>
        <v>58.113883008418973</v>
      </c>
    </row>
    <row r="147" spans="1:10" x14ac:dyDescent="0.3">
      <c r="A147" s="160" t="s">
        <v>560</v>
      </c>
      <c r="B147" s="155">
        <v>4</v>
      </c>
      <c r="C147" s="48">
        <v>4</v>
      </c>
      <c r="D147" s="48">
        <v>4</v>
      </c>
      <c r="E147" s="48">
        <v>5</v>
      </c>
      <c r="F147" s="48">
        <v>5</v>
      </c>
      <c r="G147" s="48">
        <v>4</v>
      </c>
      <c r="H147" s="48">
        <v>6</v>
      </c>
      <c r="I147" s="48">
        <v>6</v>
      </c>
      <c r="J147" s="144">
        <f>(((I147/B147)^(1/7))-1)*100</f>
        <v>5.9634022667048425</v>
      </c>
    </row>
    <row r="148" spans="1:10" x14ac:dyDescent="0.3">
      <c r="A148" s="160" t="s">
        <v>94</v>
      </c>
      <c r="B148" s="155">
        <v>6</v>
      </c>
      <c r="C148" s="48">
        <v>6</v>
      </c>
      <c r="D148" s="48">
        <v>6</v>
      </c>
      <c r="E148" s="48">
        <v>8</v>
      </c>
      <c r="F148" s="48">
        <v>8</v>
      </c>
      <c r="G148" s="48">
        <v>8</v>
      </c>
      <c r="H148" s="48">
        <v>9</v>
      </c>
      <c r="I148" s="48">
        <v>9</v>
      </c>
      <c r="J148" s="144">
        <f t="shared" ref="J148:J152" si="4">(((I148/B148)^(1/7))-1)*100</f>
        <v>5.9634022667048425</v>
      </c>
    </row>
    <row r="149" spans="1:10" x14ac:dyDescent="0.3">
      <c r="A149" s="160" t="s">
        <v>476</v>
      </c>
      <c r="B149" s="155">
        <v>7</v>
      </c>
      <c r="C149" s="48">
        <v>7</v>
      </c>
      <c r="D149" s="48">
        <v>7</v>
      </c>
      <c r="E149" s="48">
        <v>7</v>
      </c>
      <c r="F149" s="48">
        <v>8</v>
      </c>
      <c r="G149" s="48">
        <v>20</v>
      </c>
      <c r="H149" s="48">
        <v>23</v>
      </c>
      <c r="I149" s="48">
        <v>25</v>
      </c>
      <c r="J149" s="144">
        <f t="shared" si="4"/>
        <v>19.943695126408056</v>
      </c>
    </row>
    <row r="150" spans="1:10" x14ac:dyDescent="0.3">
      <c r="A150" s="160" t="s">
        <v>56</v>
      </c>
      <c r="B150" s="155">
        <v>22</v>
      </c>
      <c r="C150" s="48">
        <v>22</v>
      </c>
      <c r="D150" s="48">
        <v>22</v>
      </c>
      <c r="E150" s="48">
        <v>26</v>
      </c>
      <c r="F150" s="48">
        <v>28</v>
      </c>
      <c r="G150" s="48">
        <v>29</v>
      </c>
      <c r="H150" s="48">
        <v>38</v>
      </c>
      <c r="I150" s="48">
        <v>41</v>
      </c>
      <c r="J150" s="144">
        <f t="shared" si="4"/>
        <v>9.3007205858153483</v>
      </c>
    </row>
    <row r="151" spans="1:10" ht="15" thickBot="1" x14ac:dyDescent="0.35">
      <c r="A151" s="160" t="s">
        <v>483</v>
      </c>
      <c r="B151" s="155">
        <v>24</v>
      </c>
      <c r="C151" s="48">
        <v>25</v>
      </c>
      <c r="D151" s="48">
        <v>25</v>
      </c>
      <c r="E151" s="48">
        <v>30</v>
      </c>
      <c r="F151" s="48">
        <v>36</v>
      </c>
      <c r="G151" s="48">
        <v>169</v>
      </c>
      <c r="H151" s="48">
        <v>268</v>
      </c>
      <c r="I151" s="48">
        <v>293</v>
      </c>
      <c r="J151" s="144">
        <f t="shared" si="4"/>
        <v>42.967270408060124</v>
      </c>
    </row>
    <row r="152" spans="1:10" ht="15" thickBot="1" x14ac:dyDescent="0.35">
      <c r="A152" s="162" t="s">
        <v>267</v>
      </c>
      <c r="B152" s="157">
        <v>63</v>
      </c>
      <c r="C152" s="148">
        <v>64</v>
      </c>
      <c r="D152" s="148">
        <v>64</v>
      </c>
      <c r="E152" s="148">
        <v>76</v>
      </c>
      <c r="F152" s="148">
        <v>85</v>
      </c>
      <c r="G152" s="148">
        <v>232</v>
      </c>
      <c r="H152" s="148">
        <v>349</v>
      </c>
      <c r="I152" s="148">
        <v>379</v>
      </c>
      <c r="J152" s="149">
        <f t="shared" si="4"/>
        <v>29.219596348684405</v>
      </c>
    </row>
    <row r="170" spans="1:10" s="163" customFormat="1" ht="7.5" customHeight="1" x14ac:dyDescent="0.3"/>
    <row r="173" spans="1:10" x14ac:dyDescent="0.3">
      <c r="F173" s="123"/>
    </row>
    <row r="174" spans="1:10" ht="24" thickBot="1" x14ac:dyDescent="0.35">
      <c r="A174" s="274" t="s">
        <v>829</v>
      </c>
      <c r="B174" s="275"/>
      <c r="C174" s="275"/>
      <c r="D174" s="275"/>
      <c r="E174" s="275"/>
      <c r="F174" s="275"/>
      <c r="G174" s="275"/>
      <c r="H174" s="275"/>
      <c r="I174" s="275"/>
      <c r="J174" s="275"/>
    </row>
    <row r="175" spans="1:10" ht="29.4" thickBot="1" x14ac:dyDescent="0.35">
      <c r="A175" s="158" t="s">
        <v>447</v>
      </c>
      <c r="B175" s="153">
        <v>2014</v>
      </c>
      <c r="C175" s="151">
        <v>2015</v>
      </c>
      <c r="D175" s="151">
        <v>2016</v>
      </c>
      <c r="E175" s="151">
        <v>2017</v>
      </c>
      <c r="F175" s="151">
        <v>2018</v>
      </c>
      <c r="G175" s="151">
        <v>2019</v>
      </c>
      <c r="H175" s="151">
        <v>2020</v>
      </c>
      <c r="I175" s="151">
        <v>2021</v>
      </c>
      <c r="J175" s="152" t="s">
        <v>448</v>
      </c>
    </row>
    <row r="176" spans="1:10" x14ac:dyDescent="0.3">
      <c r="A176" s="159" t="s">
        <v>55</v>
      </c>
      <c r="B176" s="172">
        <v>84200</v>
      </c>
      <c r="C176" s="173">
        <v>87200</v>
      </c>
      <c r="D176" s="173">
        <v>90556</v>
      </c>
      <c r="E176" s="173">
        <v>107900</v>
      </c>
      <c r="F176" s="173">
        <v>112850</v>
      </c>
      <c r="G176" s="173">
        <v>155694.47999999998</v>
      </c>
      <c r="H176" s="173">
        <v>159045.10999999999</v>
      </c>
      <c r="I176" s="173">
        <v>160036.10999999999</v>
      </c>
      <c r="J176" s="150">
        <f>(((I176/B176)^(1/7))-1)*100</f>
        <v>9.6083649339130606</v>
      </c>
    </row>
    <row r="177" spans="1:10" x14ac:dyDescent="0.3">
      <c r="A177" s="160" t="s">
        <v>98</v>
      </c>
      <c r="B177" s="174">
        <v>102612</v>
      </c>
      <c r="C177" s="54">
        <v>104412</v>
      </c>
      <c r="D177" s="54">
        <v>104412</v>
      </c>
      <c r="E177" s="54">
        <v>81112</v>
      </c>
      <c r="F177" s="54">
        <v>81112</v>
      </c>
      <c r="G177" s="54">
        <v>108885</v>
      </c>
      <c r="H177" s="54">
        <v>140185</v>
      </c>
      <c r="I177" s="54">
        <v>141985</v>
      </c>
      <c r="J177" s="150">
        <f t="shared" ref="J177:J184" si="5">(((I177/B177)^(1/7))-1)*100</f>
        <v>4.7488316483285109</v>
      </c>
    </row>
    <row r="178" spans="1:10" x14ac:dyDescent="0.3">
      <c r="A178" s="160" t="s">
        <v>59</v>
      </c>
      <c r="B178" s="174">
        <v>25606</v>
      </c>
      <c r="C178" s="54">
        <v>30131</v>
      </c>
      <c r="D178" s="54">
        <v>37581</v>
      </c>
      <c r="E178" s="54">
        <v>44962</v>
      </c>
      <c r="F178" s="54">
        <v>49962</v>
      </c>
      <c r="G178" s="54">
        <v>52997.805</v>
      </c>
      <c r="H178" s="54">
        <v>66208.715000000011</v>
      </c>
      <c r="I178" s="54">
        <v>66381.515000000014</v>
      </c>
      <c r="J178" s="150">
        <f t="shared" si="5"/>
        <v>14.577877821280927</v>
      </c>
    </row>
    <row r="179" spans="1:10" x14ac:dyDescent="0.3">
      <c r="A179" s="160" t="s">
        <v>66</v>
      </c>
      <c r="B179" s="174">
        <v>17500</v>
      </c>
      <c r="C179" s="54">
        <v>21900</v>
      </c>
      <c r="D179" s="54">
        <v>21900</v>
      </c>
      <c r="E179" s="54">
        <v>26300</v>
      </c>
      <c r="F179" s="54">
        <v>26300</v>
      </c>
      <c r="G179" s="54">
        <v>24999.7</v>
      </c>
      <c r="H179" s="54">
        <v>35835.360000000001</v>
      </c>
      <c r="I179" s="54">
        <v>40835.360000000001</v>
      </c>
      <c r="J179" s="150">
        <f t="shared" si="5"/>
        <v>12.868094060257707</v>
      </c>
    </row>
    <row r="180" spans="1:10" x14ac:dyDescent="0.3">
      <c r="A180" s="160" t="s">
        <v>69</v>
      </c>
      <c r="B180" s="174">
        <v>15200</v>
      </c>
      <c r="C180" s="54">
        <v>15200</v>
      </c>
      <c r="D180" s="54">
        <v>24900</v>
      </c>
      <c r="E180" s="54">
        <v>32900</v>
      </c>
      <c r="F180" s="54">
        <v>32900</v>
      </c>
      <c r="G180" s="54">
        <v>20700</v>
      </c>
      <c r="H180" s="54">
        <v>29700</v>
      </c>
      <c r="I180" s="54">
        <v>29700</v>
      </c>
      <c r="J180" s="150">
        <f t="shared" si="5"/>
        <v>10.042127997336948</v>
      </c>
    </row>
    <row r="181" spans="1:10" x14ac:dyDescent="0.3">
      <c r="A181" s="160" t="s">
        <v>446</v>
      </c>
      <c r="B181" s="174">
        <v>23055</v>
      </c>
      <c r="C181" s="54">
        <v>23614.3</v>
      </c>
      <c r="D181" s="54">
        <v>23614.3</v>
      </c>
      <c r="E181" s="54">
        <v>23627</v>
      </c>
      <c r="F181" s="54">
        <v>24042.5</v>
      </c>
      <c r="G181" s="54">
        <v>17675.395000000011</v>
      </c>
      <c r="H181" s="54">
        <v>39130.56500000001</v>
      </c>
      <c r="I181" s="54">
        <v>39643.305000000008</v>
      </c>
      <c r="J181" s="150">
        <f t="shared" si="5"/>
        <v>8.0511134911235516</v>
      </c>
    </row>
    <row r="182" spans="1:10" x14ac:dyDescent="0.3">
      <c r="A182" s="160" t="s">
        <v>50</v>
      </c>
      <c r="B182" s="174">
        <v>16307</v>
      </c>
      <c r="C182" s="54">
        <v>16907</v>
      </c>
      <c r="D182" s="54">
        <v>16907</v>
      </c>
      <c r="E182" s="54">
        <v>16240</v>
      </c>
      <c r="F182" s="54">
        <v>16240</v>
      </c>
      <c r="G182" s="54">
        <v>8000</v>
      </c>
      <c r="H182" s="54">
        <v>9600</v>
      </c>
      <c r="I182" s="54">
        <v>11200</v>
      </c>
      <c r="J182" s="150">
        <f t="shared" si="5"/>
        <v>-5.2253928155417073</v>
      </c>
    </row>
    <row r="183" spans="1:10" x14ac:dyDescent="0.3">
      <c r="A183" s="160" t="s">
        <v>79</v>
      </c>
      <c r="B183" s="174">
        <v>4000</v>
      </c>
      <c r="C183" s="54">
        <v>6352</v>
      </c>
      <c r="D183" s="54">
        <v>6352</v>
      </c>
      <c r="E183" s="54">
        <v>6352</v>
      </c>
      <c r="F183" s="54">
        <v>34352</v>
      </c>
      <c r="G183" s="54">
        <v>5407.6500000000005</v>
      </c>
      <c r="H183" s="54">
        <v>6033.7650000000003</v>
      </c>
      <c r="I183" s="54">
        <v>6070.3650000000007</v>
      </c>
      <c r="J183" s="150">
        <f t="shared" si="5"/>
        <v>6.1400429724220551</v>
      </c>
    </row>
    <row r="184" spans="1:10" x14ac:dyDescent="0.3">
      <c r="A184" s="160" t="s">
        <v>730</v>
      </c>
      <c r="B184" s="174">
        <v>3500</v>
      </c>
      <c r="C184" s="54">
        <v>3500</v>
      </c>
      <c r="D184" s="54">
        <v>8900</v>
      </c>
      <c r="E184" s="54">
        <v>8939.6</v>
      </c>
      <c r="F184" s="54">
        <v>8939.6</v>
      </c>
      <c r="G184" s="54">
        <v>6867.9450000000006</v>
      </c>
      <c r="H184" s="54">
        <v>8123.7450000000008</v>
      </c>
      <c r="I184" s="54">
        <v>8255.0950000000012</v>
      </c>
      <c r="J184" s="150">
        <f t="shared" si="5"/>
        <v>13.041077926644039</v>
      </c>
    </row>
    <row r="185" spans="1:10" x14ac:dyDescent="0.3">
      <c r="A185" s="161" t="s">
        <v>73</v>
      </c>
      <c r="B185" s="175">
        <v>0</v>
      </c>
      <c r="C185" s="176">
        <v>0</v>
      </c>
      <c r="D185" s="176">
        <v>2000</v>
      </c>
      <c r="E185" s="176">
        <v>2204</v>
      </c>
      <c r="F185" s="176">
        <v>2407</v>
      </c>
      <c r="G185" s="176">
        <v>7302.9800000000005</v>
      </c>
      <c r="H185" s="177">
        <v>10422.600000000002</v>
      </c>
      <c r="I185" s="177">
        <v>13101.600000000002</v>
      </c>
      <c r="J185" s="147">
        <f>(((I185/D185)^(1/5))-1)*100</f>
        <v>45.632688851558399</v>
      </c>
    </row>
    <row r="186" spans="1:10" ht="15" thickBot="1" x14ac:dyDescent="0.35">
      <c r="A186" s="161" t="s">
        <v>35</v>
      </c>
      <c r="B186" s="175">
        <v>543.79999999999995</v>
      </c>
      <c r="C186" s="176">
        <v>584.20000000000005</v>
      </c>
      <c r="D186" s="176">
        <v>584.20000000000005</v>
      </c>
      <c r="E186" s="176">
        <v>682.96</v>
      </c>
      <c r="F186" s="176">
        <v>1156.96</v>
      </c>
      <c r="G186" s="176">
        <v>4963.6849999999986</v>
      </c>
      <c r="H186" s="177">
        <v>8523.6049999999977</v>
      </c>
      <c r="I186" s="177">
        <v>8934.6749999999975</v>
      </c>
      <c r="J186" s="147">
        <f>(((I186/B186)^(1/7))-1)*100</f>
        <v>49.163578512039805</v>
      </c>
    </row>
    <row r="187" spans="1:10" ht="15" thickBot="1" x14ac:dyDescent="0.35">
      <c r="A187" s="170" t="s">
        <v>267</v>
      </c>
      <c r="B187" s="171">
        <v>292523.8</v>
      </c>
      <c r="C187" s="171">
        <v>309800.5</v>
      </c>
      <c r="D187" s="171">
        <v>337706.5</v>
      </c>
      <c r="E187" s="171">
        <v>351219.55999999994</v>
      </c>
      <c r="F187" s="171">
        <v>390262.05999999994</v>
      </c>
      <c r="G187" s="171">
        <v>413494.63999999996</v>
      </c>
      <c r="H187" s="171">
        <v>512808.46499999997</v>
      </c>
      <c r="I187" s="171">
        <v>526143.02500000002</v>
      </c>
      <c r="J187" s="178">
        <f>(((I187/B187)^(1/7))-1)*100</f>
        <v>8.7477732527494254</v>
      </c>
    </row>
    <row r="190" spans="1:10" x14ac:dyDescent="0.3">
      <c r="H190" s="203"/>
      <c r="J190" s="204"/>
    </row>
    <row r="191" spans="1:10" x14ac:dyDescent="0.3">
      <c r="H191" s="203"/>
      <c r="J191" s="204"/>
    </row>
    <row r="192" spans="1:10" x14ac:dyDescent="0.3">
      <c r="H192" s="203"/>
      <c r="J192" s="204"/>
    </row>
    <row r="193" spans="1:10" x14ac:dyDescent="0.3">
      <c r="H193" s="203"/>
      <c r="J193" s="204"/>
    </row>
    <row r="194" spans="1:10" x14ac:dyDescent="0.3">
      <c r="H194" s="203"/>
      <c r="J194" s="204"/>
    </row>
    <row r="195" spans="1:10" x14ac:dyDescent="0.3">
      <c r="H195" s="203"/>
      <c r="J195" s="204"/>
    </row>
    <row r="196" spans="1:10" x14ac:dyDescent="0.3">
      <c r="H196" s="203"/>
      <c r="J196" s="204"/>
    </row>
    <row r="197" spans="1:10" x14ac:dyDescent="0.3">
      <c r="H197" s="203"/>
      <c r="J197" s="204"/>
    </row>
    <row r="198" spans="1:10" x14ac:dyDescent="0.3">
      <c r="H198" s="203"/>
      <c r="J198" s="204"/>
    </row>
    <row r="199" spans="1:10" x14ac:dyDescent="0.3">
      <c r="H199" s="203"/>
      <c r="J199" s="204"/>
    </row>
    <row r="200" spans="1:10" x14ac:dyDescent="0.3">
      <c r="H200" s="203"/>
      <c r="J200" s="204"/>
    </row>
    <row r="206" spans="1:10" ht="6.75" customHeight="1" x14ac:dyDescent="0.3">
      <c r="A206" s="163"/>
      <c r="B206" s="163"/>
      <c r="C206" s="163"/>
      <c r="D206" s="163"/>
      <c r="E206" s="163"/>
      <c r="F206" s="163"/>
      <c r="G206" s="163"/>
      <c r="H206" s="163"/>
      <c r="I206" s="163"/>
      <c r="J206" s="163"/>
    </row>
    <row r="207" spans="1:10" ht="15" thickBot="1" x14ac:dyDescent="0.35"/>
    <row r="208" spans="1:10" ht="24" thickBot="1" x14ac:dyDescent="0.35">
      <c r="A208" s="271" t="s">
        <v>830</v>
      </c>
      <c r="B208" s="272"/>
      <c r="C208" s="272"/>
      <c r="D208" s="272"/>
      <c r="E208" s="272"/>
      <c r="F208" s="272"/>
      <c r="G208" s="272"/>
      <c r="H208" s="272"/>
      <c r="I208" s="273"/>
    </row>
    <row r="209" spans="1:10" ht="29.4" thickBot="1" x14ac:dyDescent="0.35">
      <c r="A209" s="158" t="s">
        <v>822</v>
      </c>
      <c r="B209" s="153">
        <v>2014</v>
      </c>
      <c r="C209" s="151">
        <v>2015</v>
      </c>
      <c r="D209" s="151">
        <v>2016</v>
      </c>
      <c r="E209" s="151">
        <v>2017</v>
      </c>
      <c r="F209" s="151">
        <v>2018</v>
      </c>
      <c r="G209" s="151">
        <v>2019</v>
      </c>
      <c r="H209" s="151">
        <v>2020</v>
      </c>
      <c r="I209" s="151">
        <v>2021</v>
      </c>
      <c r="J209" s="152" t="s">
        <v>448</v>
      </c>
    </row>
    <row r="210" spans="1:10" x14ac:dyDescent="0.3">
      <c r="A210" s="160" t="s">
        <v>33</v>
      </c>
      <c r="B210" s="174">
        <v>157804</v>
      </c>
      <c r="C210" s="54">
        <v>162397.5</v>
      </c>
      <c r="D210" s="54">
        <v>166397.5</v>
      </c>
      <c r="E210" s="54">
        <v>144269</v>
      </c>
      <c r="F210" s="54">
        <v>144522</v>
      </c>
      <c r="G210" s="54">
        <v>152266.55499999996</v>
      </c>
      <c r="H210" s="54">
        <v>174271.88000000003</v>
      </c>
      <c r="I210" s="54">
        <v>176333.40000000002</v>
      </c>
      <c r="J210" s="150">
        <f>(((I210/B210)^(1/7))-1)*100</f>
        <v>1.5986838608607501</v>
      </c>
    </row>
    <row r="211" spans="1:10" x14ac:dyDescent="0.3">
      <c r="A211" s="160" t="s">
        <v>92</v>
      </c>
      <c r="B211" s="174">
        <v>27411</v>
      </c>
      <c r="C211" s="54">
        <v>30411</v>
      </c>
      <c r="D211" s="54">
        <v>30411</v>
      </c>
      <c r="E211" s="54">
        <v>50610</v>
      </c>
      <c r="F211" s="54">
        <v>83267</v>
      </c>
      <c r="G211" s="54">
        <v>60266.350000000013</v>
      </c>
      <c r="H211" s="54">
        <v>98623.750000000029</v>
      </c>
      <c r="I211" s="54">
        <v>98877.750000000029</v>
      </c>
      <c r="J211" s="150">
        <f t="shared" ref="J211:J216" si="6">(((I211/B211)^(1/7))-1)*100</f>
        <v>20.114722489679849</v>
      </c>
    </row>
    <row r="212" spans="1:10" x14ac:dyDescent="0.3">
      <c r="A212" s="160" t="s">
        <v>53</v>
      </c>
      <c r="B212" s="174">
        <v>28100</v>
      </c>
      <c r="C212" s="54">
        <v>32600</v>
      </c>
      <c r="D212" s="54">
        <v>41456</v>
      </c>
      <c r="E212" s="54">
        <v>49495.56</v>
      </c>
      <c r="F212" s="54">
        <v>50204.06</v>
      </c>
      <c r="G212" s="54">
        <v>67416.81</v>
      </c>
      <c r="H212" s="54">
        <v>74302.81</v>
      </c>
      <c r="I212" s="54">
        <v>79353.03</v>
      </c>
      <c r="J212" s="150">
        <f t="shared" si="6"/>
        <v>15.986694226376219</v>
      </c>
    </row>
    <row r="213" spans="1:10" x14ac:dyDescent="0.3">
      <c r="A213" s="160" t="s">
        <v>89</v>
      </c>
      <c r="B213" s="174">
        <v>27546.799999999999</v>
      </c>
      <c r="C213" s="54">
        <v>27551.8</v>
      </c>
      <c r="D213" s="54">
        <v>27551.8</v>
      </c>
      <c r="E213" s="54">
        <v>27552</v>
      </c>
      <c r="F213" s="54">
        <v>27552</v>
      </c>
      <c r="G213" s="54">
        <v>46698.25</v>
      </c>
      <c r="H213" s="54">
        <v>60478.820000000007</v>
      </c>
      <c r="I213" s="54">
        <v>62426.590000000011</v>
      </c>
      <c r="J213" s="150">
        <f t="shared" si="6"/>
        <v>12.397570094068723</v>
      </c>
    </row>
    <row r="214" spans="1:10" x14ac:dyDescent="0.3">
      <c r="A214" s="160" t="s">
        <v>64</v>
      </c>
      <c r="B214" s="174">
        <v>10050</v>
      </c>
      <c r="C214" s="54">
        <v>14450</v>
      </c>
      <c r="D214" s="54">
        <v>29500</v>
      </c>
      <c r="E214" s="54">
        <v>35772</v>
      </c>
      <c r="F214" s="54">
        <v>35922</v>
      </c>
      <c r="G214" s="54">
        <v>43735.22</v>
      </c>
      <c r="H214" s="54">
        <v>46478.26</v>
      </c>
      <c r="I214" s="54">
        <v>46554.26</v>
      </c>
      <c r="J214" s="150">
        <f t="shared" si="6"/>
        <v>24.483943561077769</v>
      </c>
    </row>
    <row r="215" spans="1:10" x14ac:dyDescent="0.3">
      <c r="A215" s="160" t="s">
        <v>40</v>
      </c>
      <c r="B215" s="174">
        <v>24612</v>
      </c>
      <c r="C215" s="54">
        <v>25390.2</v>
      </c>
      <c r="D215" s="54">
        <v>25390.2</v>
      </c>
      <c r="E215" s="54">
        <v>26521</v>
      </c>
      <c r="F215" s="54">
        <v>31521</v>
      </c>
      <c r="G215" s="54">
        <v>29215.585000000003</v>
      </c>
      <c r="H215" s="54">
        <v>42976.11500000002</v>
      </c>
      <c r="I215" s="54">
        <v>46921.165000000023</v>
      </c>
      <c r="J215" s="150">
        <f t="shared" si="6"/>
        <v>9.6558226003723213</v>
      </c>
    </row>
    <row r="216" spans="1:10" ht="15" thickBot="1" x14ac:dyDescent="0.35">
      <c r="A216" s="161" t="s">
        <v>131</v>
      </c>
      <c r="B216" s="175">
        <v>17000</v>
      </c>
      <c r="C216" s="176">
        <v>17000</v>
      </c>
      <c r="D216" s="176">
        <v>17000</v>
      </c>
      <c r="E216" s="176">
        <v>17000</v>
      </c>
      <c r="F216" s="176">
        <v>17274</v>
      </c>
      <c r="G216" s="176">
        <v>13895.87</v>
      </c>
      <c r="H216" s="176">
        <v>15676.83</v>
      </c>
      <c r="I216" s="176">
        <v>15676.83</v>
      </c>
      <c r="J216" s="150">
        <f t="shared" si="6"/>
        <v>-1.1508905404373104</v>
      </c>
    </row>
    <row r="217" spans="1:10" ht="15" thickBot="1" x14ac:dyDescent="0.35">
      <c r="A217" s="165" t="s">
        <v>267</v>
      </c>
      <c r="B217" s="180">
        <v>292523.8</v>
      </c>
      <c r="C217" s="180">
        <v>309800.5</v>
      </c>
      <c r="D217" s="180">
        <v>337706.5</v>
      </c>
      <c r="E217" s="180">
        <v>351219.56</v>
      </c>
      <c r="F217" s="180">
        <v>390262.06</v>
      </c>
      <c r="G217" s="180">
        <v>413494.64</v>
      </c>
      <c r="H217" s="180">
        <v>512808.46500000008</v>
      </c>
      <c r="I217" s="180">
        <v>526143.02500000014</v>
      </c>
      <c r="J217" s="166">
        <f>(((I217/B217)^(1/7))-1)*100</f>
        <v>8.7477732527494254</v>
      </c>
    </row>
    <row r="221" spans="1:10" x14ac:dyDescent="0.3">
      <c r="J221" s="204"/>
    </row>
    <row r="222" spans="1:10" x14ac:dyDescent="0.3">
      <c r="J222" s="204"/>
    </row>
    <row r="223" spans="1:10" x14ac:dyDescent="0.3">
      <c r="J223" s="204"/>
    </row>
    <row r="224" spans="1:10" x14ac:dyDescent="0.3">
      <c r="J224" s="204"/>
    </row>
    <row r="225" spans="1:10" x14ac:dyDescent="0.3">
      <c r="J225" s="204"/>
    </row>
    <row r="226" spans="1:10" x14ac:dyDescent="0.3">
      <c r="J226" s="204"/>
    </row>
    <row r="227" spans="1:10" x14ac:dyDescent="0.3">
      <c r="J227" s="204"/>
    </row>
    <row r="236" spans="1:10" x14ac:dyDescent="0.3">
      <c r="A236" s="163"/>
      <c r="B236" s="163"/>
      <c r="C236" s="163"/>
      <c r="D236" s="163"/>
      <c r="E236" s="163"/>
      <c r="F236" s="163"/>
      <c r="G236" s="163"/>
      <c r="H236" s="163"/>
      <c r="I236" s="163"/>
      <c r="J236" s="163"/>
    </row>
    <row r="238" spans="1:10" ht="24" thickBot="1" x14ac:dyDescent="0.35">
      <c r="A238" s="274" t="s">
        <v>827</v>
      </c>
      <c r="B238" s="275"/>
      <c r="C238" s="275"/>
      <c r="D238" s="275"/>
      <c r="E238" s="275"/>
      <c r="F238" s="275"/>
      <c r="G238" s="275"/>
      <c r="H238" s="275"/>
      <c r="I238" s="275"/>
      <c r="J238" s="275"/>
    </row>
    <row r="239" spans="1:10" ht="52.5" customHeight="1" thickBot="1" x14ac:dyDescent="0.35">
      <c r="A239" s="158" t="s">
        <v>845</v>
      </c>
      <c r="B239" s="153">
        <v>2014</v>
      </c>
      <c r="C239" s="151">
        <v>2015</v>
      </c>
      <c r="D239" s="151">
        <v>2016</v>
      </c>
      <c r="E239" s="151">
        <v>2017</v>
      </c>
      <c r="F239" s="151">
        <v>2018</v>
      </c>
      <c r="G239" s="151">
        <v>2019</v>
      </c>
      <c r="H239" s="151">
        <v>2020</v>
      </c>
      <c r="I239" s="151">
        <v>2021</v>
      </c>
      <c r="J239" s="152" t="s">
        <v>448</v>
      </c>
    </row>
    <row r="240" spans="1:10" x14ac:dyDescent="0.3">
      <c r="A240" s="160" t="s">
        <v>478</v>
      </c>
      <c r="B240" s="174">
        <v>163800</v>
      </c>
      <c r="C240" s="54">
        <v>170100</v>
      </c>
      <c r="D240" s="54">
        <v>181300</v>
      </c>
      <c r="E240" s="54">
        <v>189500</v>
      </c>
      <c r="F240" s="54">
        <v>217500</v>
      </c>
      <c r="G240" s="54">
        <v>161000</v>
      </c>
      <c r="H240" s="54">
        <v>206100</v>
      </c>
      <c r="I240" s="54">
        <v>212700</v>
      </c>
      <c r="J240" s="150">
        <f>(((I240/B240)^(1/7))-1)*100</f>
        <v>3.8024624259135775</v>
      </c>
    </row>
    <row r="241" spans="1:10" x14ac:dyDescent="0.3">
      <c r="A241" s="160" t="s">
        <v>70</v>
      </c>
      <c r="B241" s="174">
        <v>103700</v>
      </c>
      <c r="C241" s="54">
        <v>106700</v>
      </c>
      <c r="D241" s="54">
        <v>106700</v>
      </c>
      <c r="E241" s="54">
        <v>111700</v>
      </c>
      <c r="F241" s="54">
        <v>111700</v>
      </c>
      <c r="G241" s="54">
        <v>150900</v>
      </c>
      <c r="H241" s="54">
        <v>153900</v>
      </c>
      <c r="I241" s="54">
        <v>153900</v>
      </c>
      <c r="J241" s="150">
        <f t="shared" ref="J241:J243" si="7">(((I241/B241)^(1/7))-1)*100</f>
        <v>5.8020947331205441</v>
      </c>
    </row>
    <row r="242" spans="1:10" x14ac:dyDescent="0.3">
      <c r="A242" s="160" t="s">
        <v>45</v>
      </c>
      <c r="B242" s="174">
        <v>24400</v>
      </c>
      <c r="C242" s="54">
        <v>30920</v>
      </c>
      <c r="D242" s="54">
        <v>47626</v>
      </c>
      <c r="E242" s="54">
        <v>47619</v>
      </c>
      <c r="F242" s="54">
        <v>57569</v>
      </c>
      <c r="G242" s="54">
        <v>78011</v>
      </c>
      <c r="H242" s="54">
        <v>101568</v>
      </c>
      <c r="I242" s="54">
        <v>106847</v>
      </c>
      <c r="J242" s="150">
        <f t="shared" si="7"/>
        <v>23.487967835947931</v>
      </c>
    </row>
    <row r="243" spans="1:10" ht="15" thickBot="1" x14ac:dyDescent="0.35">
      <c r="A243" s="160" t="s">
        <v>484</v>
      </c>
      <c r="B243" s="174">
        <v>623.79999999999995</v>
      </c>
      <c r="C243" s="54">
        <v>2080.5</v>
      </c>
      <c r="D243" s="54">
        <v>2080.5</v>
      </c>
      <c r="E243" s="54">
        <v>2400.56</v>
      </c>
      <c r="F243" s="54">
        <v>3493.06</v>
      </c>
      <c r="G243" s="54">
        <v>23583.640000000007</v>
      </c>
      <c r="H243" s="54">
        <v>51240.46500000004</v>
      </c>
      <c r="I243" s="54">
        <v>52696.025000000045</v>
      </c>
      <c r="J243" s="150">
        <f t="shared" si="7"/>
        <v>88.472285920261214</v>
      </c>
    </row>
    <row r="244" spans="1:10" ht="15" thickBot="1" x14ac:dyDescent="0.35">
      <c r="A244" s="165" t="s">
        <v>267</v>
      </c>
      <c r="B244" s="180">
        <v>292523.8</v>
      </c>
      <c r="C244" s="180">
        <v>309800.5</v>
      </c>
      <c r="D244" s="180">
        <v>337706.5</v>
      </c>
      <c r="E244" s="180">
        <v>351219.56</v>
      </c>
      <c r="F244" s="180">
        <v>390262.06</v>
      </c>
      <c r="G244" s="180">
        <v>413494.64</v>
      </c>
      <c r="H244" s="180">
        <v>512808.46500000003</v>
      </c>
      <c r="I244" s="205">
        <v>526143.02500000002</v>
      </c>
      <c r="J244" s="206">
        <f>(((I244/B244)^(1/7))-1)*100</f>
        <v>8.7477732527494254</v>
      </c>
    </row>
    <row r="248" spans="1:10" x14ac:dyDescent="0.3">
      <c r="J248" s="204"/>
    </row>
    <row r="249" spans="1:10" x14ac:dyDescent="0.3">
      <c r="J249" s="204"/>
    </row>
    <row r="250" spans="1:10" x14ac:dyDescent="0.3">
      <c r="J250" s="204"/>
    </row>
    <row r="251" spans="1:10" x14ac:dyDescent="0.3">
      <c r="J251" s="204"/>
    </row>
    <row r="263" spans="1:10" ht="6.75" customHeight="1" x14ac:dyDescent="0.3">
      <c r="A263" s="163"/>
      <c r="B263" s="163"/>
      <c r="C263" s="163"/>
      <c r="D263" s="163"/>
      <c r="E263" s="163"/>
      <c r="F263" s="163"/>
      <c r="G263" s="163"/>
      <c r="H263" s="163"/>
      <c r="I263" s="163"/>
      <c r="J263" s="163"/>
    </row>
    <row r="265" spans="1:10" ht="24" thickBot="1" x14ac:dyDescent="0.35">
      <c r="A265" s="274" t="s">
        <v>831</v>
      </c>
      <c r="B265" s="275"/>
      <c r="C265" s="275"/>
      <c r="D265" s="275"/>
      <c r="E265" s="275"/>
      <c r="F265" s="275"/>
      <c r="G265" s="275"/>
      <c r="H265" s="275"/>
      <c r="I265" s="275"/>
      <c r="J265" s="275"/>
    </row>
    <row r="266" spans="1:10" ht="43.8" thickBot="1" x14ac:dyDescent="0.35">
      <c r="A266" s="158" t="s">
        <v>826</v>
      </c>
      <c r="B266" s="153">
        <v>2014</v>
      </c>
      <c r="C266" s="151">
        <v>2015</v>
      </c>
      <c r="D266" s="151">
        <v>2016</v>
      </c>
      <c r="E266" s="151">
        <v>2017</v>
      </c>
      <c r="F266" s="151">
        <v>2018</v>
      </c>
      <c r="G266" s="151">
        <v>2019</v>
      </c>
      <c r="H266" s="151">
        <v>2020</v>
      </c>
      <c r="I266" s="151">
        <v>2021</v>
      </c>
      <c r="J266" s="152" t="s">
        <v>448</v>
      </c>
    </row>
    <row r="267" spans="1:10" x14ac:dyDescent="0.3">
      <c r="A267" s="159" t="s">
        <v>525</v>
      </c>
      <c r="B267" s="172">
        <v>0</v>
      </c>
      <c r="C267" s="173">
        <v>0</v>
      </c>
      <c r="D267" s="173">
        <v>0</v>
      </c>
      <c r="E267" s="173">
        <v>0</v>
      </c>
      <c r="F267" s="173">
        <v>0</v>
      </c>
      <c r="G267" s="173">
        <v>11000</v>
      </c>
      <c r="H267" s="173">
        <v>23000</v>
      </c>
      <c r="I267" s="173">
        <v>23000</v>
      </c>
      <c r="J267" s="150">
        <f>(((I267/G267)^(1/2))-1)*100</f>
        <v>44.599761096244237</v>
      </c>
    </row>
    <row r="268" spans="1:10" x14ac:dyDescent="0.3">
      <c r="A268" s="160" t="s">
        <v>483</v>
      </c>
      <c r="B268" s="174">
        <v>623.79999999999995</v>
      </c>
      <c r="C268" s="54">
        <v>2080.5</v>
      </c>
      <c r="D268" s="54">
        <v>2080.5</v>
      </c>
      <c r="E268" s="54">
        <v>2400.56</v>
      </c>
      <c r="F268" s="54">
        <v>3493.06</v>
      </c>
      <c r="G268" s="54">
        <v>12583.639999999994</v>
      </c>
      <c r="H268" s="54">
        <v>28240.465000000015</v>
      </c>
      <c r="I268" s="54">
        <v>29696.025000000012</v>
      </c>
      <c r="J268" s="144">
        <f>(((I268/B268)^(1/7))-1)*100</f>
        <v>73.645969403594009</v>
      </c>
    </row>
    <row r="269" spans="1:10" x14ac:dyDescent="0.3">
      <c r="A269" s="160" t="s">
        <v>560</v>
      </c>
      <c r="B269" s="174">
        <v>120500</v>
      </c>
      <c r="C269" s="54">
        <v>122300</v>
      </c>
      <c r="D269" s="54">
        <v>122300</v>
      </c>
      <c r="E269" s="54">
        <v>100300</v>
      </c>
      <c r="F269" s="54">
        <v>100300</v>
      </c>
      <c r="G269" s="54">
        <v>9600</v>
      </c>
      <c r="H269" s="54">
        <v>38116</v>
      </c>
      <c r="I269" s="54">
        <v>38116</v>
      </c>
      <c r="J269" s="144">
        <f t="shared" ref="J269:J272" si="8">(((I269/B269)^(1/7))-1)*100</f>
        <v>-15.162353882275637</v>
      </c>
    </row>
    <row r="270" spans="1:10" x14ac:dyDescent="0.3">
      <c r="A270" s="160" t="s">
        <v>94</v>
      </c>
      <c r="B270" s="174">
        <v>84200</v>
      </c>
      <c r="C270" s="54">
        <v>87200</v>
      </c>
      <c r="D270" s="54">
        <v>87200</v>
      </c>
      <c r="E270" s="54">
        <v>111700</v>
      </c>
      <c r="F270" s="54">
        <v>111700</v>
      </c>
      <c r="G270" s="54">
        <v>115100</v>
      </c>
      <c r="H270" s="54">
        <v>118100</v>
      </c>
      <c r="I270" s="54">
        <v>118100</v>
      </c>
      <c r="J270" s="144">
        <f t="shared" si="8"/>
        <v>4.9520957225733353</v>
      </c>
    </row>
    <row r="271" spans="1:10" x14ac:dyDescent="0.3">
      <c r="A271" s="160" t="s">
        <v>56</v>
      </c>
      <c r="B271" s="174">
        <v>50850</v>
      </c>
      <c r="C271" s="54">
        <v>57370</v>
      </c>
      <c r="D271" s="54">
        <v>79776</v>
      </c>
      <c r="E271" s="54">
        <v>91379</v>
      </c>
      <c r="F271" s="54">
        <v>101329</v>
      </c>
      <c r="G271" s="54">
        <v>95626</v>
      </c>
      <c r="H271" s="54">
        <v>130867</v>
      </c>
      <c r="I271" s="54">
        <v>139346</v>
      </c>
      <c r="J271" s="144">
        <f t="shared" si="8"/>
        <v>15.489729511990769</v>
      </c>
    </row>
    <row r="272" spans="1:10" ht="15" thickBot="1" x14ac:dyDescent="0.35">
      <c r="A272" s="160" t="s">
        <v>476</v>
      </c>
      <c r="B272" s="174">
        <v>36350</v>
      </c>
      <c r="C272" s="54">
        <v>40850</v>
      </c>
      <c r="D272" s="54">
        <v>46350</v>
      </c>
      <c r="E272" s="54">
        <v>45440</v>
      </c>
      <c r="F272" s="54">
        <v>73440</v>
      </c>
      <c r="G272" s="54">
        <v>169585</v>
      </c>
      <c r="H272" s="54">
        <v>174485</v>
      </c>
      <c r="I272" s="54">
        <v>177885</v>
      </c>
      <c r="J272" s="144">
        <f t="shared" si="8"/>
        <v>25.464041550047291</v>
      </c>
    </row>
    <row r="273" spans="1:10" ht="15" thickBot="1" x14ac:dyDescent="0.35">
      <c r="A273" s="162" t="s">
        <v>267</v>
      </c>
      <c r="B273" s="182">
        <v>292523.8</v>
      </c>
      <c r="C273" s="183">
        <v>309800.5</v>
      </c>
      <c r="D273" s="183">
        <v>337706.5</v>
      </c>
      <c r="E273" s="183">
        <v>351219.56</v>
      </c>
      <c r="F273" s="183">
        <v>390262.06</v>
      </c>
      <c r="G273" s="183">
        <v>413494.64</v>
      </c>
      <c r="H273" s="183">
        <v>512808.46500000003</v>
      </c>
      <c r="I273" s="183">
        <v>526143.02500000002</v>
      </c>
      <c r="J273" s="149">
        <f>(((I273/B273)^(1/7))-1)*100</f>
        <v>8.7477732527494254</v>
      </c>
    </row>
    <row r="277" spans="1:10" x14ac:dyDescent="0.3">
      <c r="J277" s="204"/>
    </row>
    <row r="278" spans="1:10" x14ac:dyDescent="0.3">
      <c r="J278" s="204"/>
    </row>
    <row r="279" spans="1:10" x14ac:dyDescent="0.3">
      <c r="J279" s="204"/>
    </row>
    <row r="280" spans="1:10" x14ac:dyDescent="0.3">
      <c r="J280" s="204"/>
    </row>
    <row r="281" spans="1:10" x14ac:dyDescent="0.3">
      <c r="J281" s="204"/>
    </row>
    <row r="282" spans="1:10" x14ac:dyDescent="0.3">
      <c r="J282" s="204"/>
    </row>
    <row r="291" spans="1:9" s="163" customFormat="1" ht="7.5" customHeight="1" x14ac:dyDescent="0.3"/>
    <row r="293" spans="1:9" ht="15" thickBot="1" x14ac:dyDescent="0.35">
      <c r="F293" s="123"/>
    </row>
    <row r="294" spans="1:9" ht="24" thickBot="1" x14ac:dyDescent="0.35">
      <c r="A294" s="271" t="s">
        <v>832</v>
      </c>
      <c r="B294" s="272"/>
      <c r="C294" s="272"/>
      <c r="D294" s="272"/>
      <c r="E294" s="272"/>
      <c r="F294" s="272"/>
      <c r="G294" s="272"/>
      <c r="H294" s="272"/>
      <c r="I294" s="273"/>
    </row>
    <row r="295" spans="1:9" ht="29.4" thickBot="1" x14ac:dyDescent="0.35">
      <c r="A295" s="158" t="s">
        <v>447</v>
      </c>
      <c r="B295" s="153">
        <v>2014</v>
      </c>
      <c r="C295" s="151">
        <v>2015</v>
      </c>
      <c r="D295" s="151">
        <v>2016</v>
      </c>
      <c r="E295" s="151">
        <v>2017</v>
      </c>
      <c r="F295" s="151">
        <v>2018</v>
      </c>
      <c r="G295" s="151">
        <v>2019</v>
      </c>
      <c r="H295" s="151">
        <v>2020</v>
      </c>
      <c r="I295" s="152" t="s">
        <v>448</v>
      </c>
    </row>
    <row r="296" spans="1:9" x14ac:dyDescent="0.3">
      <c r="A296" s="159" t="s">
        <v>50</v>
      </c>
      <c r="B296" s="172">
        <v>87259.93</v>
      </c>
      <c r="C296" s="173">
        <v>139182.69</v>
      </c>
      <c r="D296" s="173">
        <v>133048.33800000002</v>
      </c>
      <c r="E296" s="173">
        <v>26716.625599999999</v>
      </c>
      <c r="F296" s="173">
        <v>17923.109107199998</v>
      </c>
      <c r="G296" s="173">
        <v>353.71099999999996</v>
      </c>
      <c r="H296" s="173">
        <v>703.08600000000001</v>
      </c>
      <c r="I296" s="150">
        <f>(((H296/B296)^(1/6))-1)*100</f>
        <v>-55.225343266529705</v>
      </c>
    </row>
    <row r="297" spans="1:9" x14ac:dyDescent="0.3">
      <c r="A297" s="160" t="s">
        <v>35</v>
      </c>
      <c r="B297" s="174">
        <v>741.46</v>
      </c>
      <c r="C297" s="54">
        <v>977.39466666666658</v>
      </c>
      <c r="D297" s="54">
        <v>1172.8735999999999</v>
      </c>
      <c r="E297" s="54">
        <v>1243.5634</v>
      </c>
      <c r="F297" s="54">
        <v>1582.0653607999998</v>
      </c>
      <c r="G297" s="54">
        <v>2911.3790000000004</v>
      </c>
      <c r="H297" s="54">
        <v>3546.5730000000003</v>
      </c>
      <c r="I297" s="144">
        <f t="shared" ref="I297:I307" si="9">(((H297/B297)^(1/6))-1)*100</f>
        <v>29.803637457928509</v>
      </c>
    </row>
    <row r="298" spans="1:9" x14ac:dyDescent="0.3">
      <c r="A298" s="160" t="s">
        <v>79</v>
      </c>
      <c r="B298" s="174">
        <v>9091.1</v>
      </c>
      <c r="C298" s="54">
        <v>17371.53</v>
      </c>
      <c r="D298" s="54">
        <v>21490.236000000001</v>
      </c>
      <c r="E298" s="54">
        <v>20495.876900000003</v>
      </c>
      <c r="F298" s="54">
        <v>76846.119422799995</v>
      </c>
      <c r="G298" s="54">
        <v>19883.72</v>
      </c>
      <c r="H298" s="54">
        <v>20159.09</v>
      </c>
      <c r="I298" s="144">
        <f t="shared" si="9"/>
        <v>14.193770996193567</v>
      </c>
    </row>
    <row r="299" spans="1:9" x14ac:dyDescent="0.3">
      <c r="A299" s="160" t="s">
        <v>73</v>
      </c>
      <c r="B299" s="174">
        <v>0</v>
      </c>
      <c r="C299" s="54">
        <v>0</v>
      </c>
      <c r="D299" s="54">
        <v>11357</v>
      </c>
      <c r="E299" s="54">
        <v>12807</v>
      </c>
      <c r="F299" s="54">
        <v>11914.5</v>
      </c>
      <c r="G299" s="54">
        <v>21681.838999999996</v>
      </c>
      <c r="H299" s="54">
        <v>21891.328999999998</v>
      </c>
      <c r="I299" s="144">
        <f>(((H299/D299)^(1/4))-1)*100</f>
        <v>17.82898199702656</v>
      </c>
    </row>
    <row r="300" spans="1:9" x14ac:dyDescent="0.3">
      <c r="A300" s="160" t="s">
        <v>730</v>
      </c>
      <c r="B300" s="174">
        <v>28192</v>
      </c>
      <c r="C300" s="54">
        <v>27532</v>
      </c>
      <c r="D300" s="54">
        <v>38890</v>
      </c>
      <c r="E300" s="54">
        <v>65012.630000000005</v>
      </c>
      <c r="F300" s="54">
        <v>64509.509999999995</v>
      </c>
      <c r="G300" s="54">
        <v>29429.39</v>
      </c>
      <c r="H300" s="54">
        <v>29546.09</v>
      </c>
      <c r="I300" s="144">
        <f t="shared" si="9"/>
        <v>0.78495083248359965</v>
      </c>
    </row>
    <row r="301" spans="1:9" x14ac:dyDescent="0.3">
      <c r="A301" s="160" t="s">
        <v>446</v>
      </c>
      <c r="B301" s="174">
        <v>105520.9</v>
      </c>
      <c r="C301" s="54">
        <v>113533.68000000001</v>
      </c>
      <c r="D301" s="54">
        <v>113061.29600000002</v>
      </c>
      <c r="E301" s="54">
        <v>112659.18370000001</v>
      </c>
      <c r="F301" s="54">
        <v>114033.29390439998</v>
      </c>
      <c r="G301" s="54">
        <v>30735.485999999994</v>
      </c>
      <c r="H301" s="54">
        <v>31579.791999999994</v>
      </c>
      <c r="I301" s="144">
        <f t="shared" si="9"/>
        <v>-18.214095119445329</v>
      </c>
    </row>
    <row r="302" spans="1:9" x14ac:dyDescent="0.3">
      <c r="A302" s="160" t="s">
        <v>69</v>
      </c>
      <c r="B302" s="174">
        <v>79744</v>
      </c>
      <c r="C302" s="54">
        <v>72717</v>
      </c>
      <c r="D302" s="54">
        <v>113314.1</v>
      </c>
      <c r="E302" s="54">
        <v>144013.6</v>
      </c>
      <c r="F302" s="54">
        <v>177473</v>
      </c>
      <c r="G302" s="54">
        <v>96324</v>
      </c>
      <c r="H302" s="54">
        <v>153669.53</v>
      </c>
      <c r="I302" s="144">
        <f t="shared" si="9"/>
        <v>11.5530950812188</v>
      </c>
    </row>
    <row r="303" spans="1:9" x14ac:dyDescent="0.3">
      <c r="A303" s="160" t="s">
        <v>59</v>
      </c>
      <c r="B303" s="174">
        <v>61692.4</v>
      </c>
      <c r="C303" s="54">
        <v>86327.975000000006</v>
      </c>
      <c r="D303" s="54">
        <v>112638.90000000001</v>
      </c>
      <c r="E303" s="54">
        <v>145000.07939999999</v>
      </c>
      <c r="F303" s="54">
        <v>179378.49636079997</v>
      </c>
      <c r="G303" s="54">
        <v>130858.41099999999</v>
      </c>
      <c r="H303" s="54">
        <v>164562.111</v>
      </c>
      <c r="I303" s="144">
        <f t="shared" si="9"/>
        <v>17.765034598686434</v>
      </c>
    </row>
    <row r="304" spans="1:9" x14ac:dyDescent="0.3">
      <c r="A304" s="160" t="s">
        <v>66</v>
      </c>
      <c r="B304" s="174">
        <v>84407.9</v>
      </c>
      <c r="C304" s="54">
        <v>89507</v>
      </c>
      <c r="D304" s="54">
        <v>105056.74799999999</v>
      </c>
      <c r="E304" s="54">
        <v>66893</v>
      </c>
      <c r="F304" s="54">
        <v>151425</v>
      </c>
      <c r="G304" s="54">
        <v>133686</v>
      </c>
      <c r="H304" s="54">
        <v>166922.29999999999</v>
      </c>
      <c r="I304" s="144">
        <f t="shared" si="9"/>
        <v>12.035384964735574</v>
      </c>
    </row>
    <row r="305" spans="1:9" x14ac:dyDescent="0.3">
      <c r="A305" s="160" t="s">
        <v>98</v>
      </c>
      <c r="B305" s="174">
        <v>302617.90000000002</v>
      </c>
      <c r="C305" s="54">
        <v>313098.3</v>
      </c>
      <c r="D305" s="54">
        <v>324520.76</v>
      </c>
      <c r="E305" s="54">
        <v>179986.85060000001</v>
      </c>
      <c r="F305" s="54">
        <v>154778.61880719999</v>
      </c>
      <c r="G305" s="54">
        <v>170244.62</v>
      </c>
      <c r="H305" s="54">
        <v>171216.98</v>
      </c>
      <c r="I305" s="144">
        <f t="shared" si="9"/>
        <v>-9.05572400712974</v>
      </c>
    </row>
    <row r="306" spans="1:9" ht="15" thickBot="1" x14ac:dyDescent="0.35">
      <c r="A306" s="161" t="s">
        <v>55</v>
      </c>
      <c r="B306" s="175">
        <v>227876</v>
      </c>
      <c r="C306" s="176">
        <v>188240.51</v>
      </c>
      <c r="D306" s="176">
        <v>245431.16</v>
      </c>
      <c r="E306" s="176">
        <v>297656.14799999999</v>
      </c>
      <c r="F306" s="176">
        <v>279977.8</v>
      </c>
      <c r="G306" s="176">
        <v>423944.18500000006</v>
      </c>
      <c r="H306" s="177">
        <v>433848.41500000004</v>
      </c>
      <c r="I306" s="147">
        <f t="shared" si="9"/>
        <v>11.328554779379996</v>
      </c>
    </row>
    <row r="307" spans="1:9" ht="15" thickBot="1" x14ac:dyDescent="0.35">
      <c r="A307" s="162" t="s">
        <v>267</v>
      </c>
      <c r="B307" s="182">
        <v>987143.59000000008</v>
      </c>
      <c r="C307" s="183">
        <v>1048488.0796666667</v>
      </c>
      <c r="D307" s="183">
        <v>1219981.4116</v>
      </c>
      <c r="E307" s="183">
        <v>1072484.5575999999</v>
      </c>
      <c r="F307" s="183">
        <v>1229841.5129632</v>
      </c>
      <c r="G307" s="183">
        <v>1060052.7409999999</v>
      </c>
      <c r="H307" s="183">
        <v>1197645.2959999999</v>
      </c>
      <c r="I307" s="149">
        <f t="shared" si="9"/>
        <v>3.2740750185857204</v>
      </c>
    </row>
    <row r="327" spans="1:9" ht="8.25" customHeight="1" x14ac:dyDescent="0.3">
      <c r="A327" s="163"/>
      <c r="B327" s="163"/>
      <c r="C327" s="163"/>
      <c r="D327" s="163"/>
      <c r="E327" s="163"/>
      <c r="F327" s="163"/>
      <c r="G327" s="163"/>
      <c r="H327" s="163"/>
      <c r="I327" s="163"/>
    </row>
    <row r="328" spans="1:9" ht="15" thickBot="1" x14ac:dyDescent="0.35"/>
    <row r="329" spans="1:9" ht="24" thickBot="1" x14ac:dyDescent="0.35">
      <c r="A329" s="271" t="s">
        <v>833</v>
      </c>
      <c r="B329" s="272"/>
      <c r="C329" s="272"/>
      <c r="D329" s="272"/>
      <c r="E329" s="272"/>
      <c r="F329" s="272"/>
      <c r="G329" s="272"/>
      <c r="H329" s="272"/>
      <c r="I329" s="273"/>
    </row>
    <row r="330" spans="1:9" ht="29.4" thickBot="1" x14ac:dyDescent="0.35">
      <c r="A330" s="158" t="s">
        <v>822</v>
      </c>
      <c r="B330" s="153">
        <v>2014</v>
      </c>
      <c r="C330" s="151">
        <v>2015</v>
      </c>
      <c r="D330" s="151">
        <v>2016</v>
      </c>
      <c r="E330" s="151">
        <v>2017</v>
      </c>
      <c r="F330" s="151">
        <v>2018</v>
      </c>
      <c r="G330" s="151">
        <v>2019</v>
      </c>
      <c r="H330" s="151">
        <v>2020</v>
      </c>
      <c r="I330" s="152" t="s">
        <v>448</v>
      </c>
    </row>
    <row r="331" spans="1:9" x14ac:dyDescent="0.3">
      <c r="A331" s="160" t="s">
        <v>131</v>
      </c>
      <c r="B331" s="174">
        <v>16425</v>
      </c>
      <c r="C331" s="54">
        <v>16119</v>
      </c>
      <c r="D331" s="54">
        <v>16311</v>
      </c>
      <c r="E331" s="54">
        <v>17661</v>
      </c>
      <c r="F331" s="54">
        <v>16606</v>
      </c>
      <c r="G331" s="54">
        <v>21033.188999999998</v>
      </c>
      <c r="H331" s="54">
        <v>21033.188999999998</v>
      </c>
      <c r="I331" s="150">
        <f>(((H331/B331)^(1/6))-1)*100</f>
        <v>4.2077353027329734</v>
      </c>
    </row>
    <row r="332" spans="1:9" x14ac:dyDescent="0.3">
      <c r="A332" s="160" t="s">
        <v>89</v>
      </c>
      <c r="B332" s="174">
        <v>115597.8</v>
      </c>
      <c r="C332" s="54">
        <v>159302.5</v>
      </c>
      <c r="D332" s="54">
        <v>157455.44999999998</v>
      </c>
      <c r="E332" s="54">
        <v>41436.090899999996</v>
      </c>
      <c r="F332" s="54">
        <v>46538.639990800002</v>
      </c>
      <c r="G332" s="54">
        <v>28599.507999999994</v>
      </c>
      <c r="H332" s="54">
        <v>29280.992999999991</v>
      </c>
      <c r="I332" s="144">
        <f t="shared" ref="I332:I338" si="10">(((H332/B332)^(1/6))-1)*100</f>
        <v>-20.456254177155266</v>
      </c>
    </row>
    <row r="333" spans="1:9" x14ac:dyDescent="0.3">
      <c r="A333" s="160" t="s">
        <v>92</v>
      </c>
      <c r="B333" s="174">
        <v>89592.6</v>
      </c>
      <c r="C333" s="54">
        <v>79147.310000000012</v>
      </c>
      <c r="D333" s="54">
        <v>102783.93999999999</v>
      </c>
      <c r="E333" s="54">
        <v>169216.54799999998</v>
      </c>
      <c r="F333" s="54">
        <v>179793.3</v>
      </c>
      <c r="G333" s="54">
        <v>146268.46000000002</v>
      </c>
      <c r="H333" s="54">
        <v>155894.18300000002</v>
      </c>
      <c r="I333" s="144">
        <f t="shared" si="10"/>
        <v>9.6712924868303638</v>
      </c>
    </row>
    <row r="334" spans="1:9" x14ac:dyDescent="0.3">
      <c r="A334" s="160" t="s">
        <v>64</v>
      </c>
      <c r="B334" s="174">
        <v>41066.5</v>
      </c>
      <c r="C334" s="54">
        <v>53459.1</v>
      </c>
      <c r="D334" s="54">
        <v>151850.45000000001</v>
      </c>
      <c r="E334" s="54">
        <v>197583.09999999998</v>
      </c>
      <c r="F334" s="54">
        <v>227110.80359999998</v>
      </c>
      <c r="G334" s="54">
        <v>164987.17700000003</v>
      </c>
      <c r="H334" s="54">
        <v>166010.35699999999</v>
      </c>
      <c r="I334" s="144">
        <f t="shared" si="10"/>
        <v>26.214111826816143</v>
      </c>
    </row>
    <row r="335" spans="1:9" x14ac:dyDescent="0.3">
      <c r="A335" s="160" t="s">
        <v>40</v>
      </c>
      <c r="B335" s="174">
        <v>115229.9</v>
      </c>
      <c r="C335" s="54">
        <v>126161.258</v>
      </c>
      <c r="D335" s="54">
        <v>122311.58959999999</v>
      </c>
      <c r="E335" s="54">
        <v>125643.50060000001</v>
      </c>
      <c r="F335" s="54">
        <v>156565.3218752</v>
      </c>
      <c r="G335" s="54">
        <v>135492.85200000001</v>
      </c>
      <c r="H335" s="54">
        <v>169718.79499999998</v>
      </c>
      <c r="I335" s="144">
        <f t="shared" si="10"/>
        <v>6.6663560957091805</v>
      </c>
    </row>
    <row r="336" spans="1:9" x14ac:dyDescent="0.3">
      <c r="A336" s="160" t="s">
        <v>53</v>
      </c>
      <c r="B336" s="174">
        <v>157347</v>
      </c>
      <c r="C336" s="54">
        <v>162220.5</v>
      </c>
      <c r="D336" s="54">
        <v>181575.7</v>
      </c>
      <c r="E336" s="54">
        <v>149868.03500000003</v>
      </c>
      <c r="F336" s="54">
        <v>244243.69899999999</v>
      </c>
      <c r="G336" s="54">
        <v>250020.67199999999</v>
      </c>
      <c r="H336" s="54">
        <v>250020.67199999999</v>
      </c>
      <c r="I336" s="144">
        <f t="shared" si="10"/>
        <v>8.0238309942104014</v>
      </c>
    </row>
    <row r="337" spans="1:9" ht="15" thickBot="1" x14ac:dyDescent="0.35">
      <c r="A337" s="161" t="s">
        <v>33</v>
      </c>
      <c r="B337" s="175">
        <v>451884.79000000004</v>
      </c>
      <c r="C337" s="176">
        <v>452078.41166666668</v>
      </c>
      <c r="D337" s="176">
        <v>487693.28200000001</v>
      </c>
      <c r="E337" s="176">
        <v>371076.2831</v>
      </c>
      <c r="F337" s="176">
        <v>358983.74849719997</v>
      </c>
      <c r="G337" s="176">
        <v>313650.88299999997</v>
      </c>
      <c r="H337" s="176">
        <v>405687.10699999996</v>
      </c>
      <c r="I337" s="147">
        <f t="shared" si="10"/>
        <v>-1.7813605934823173</v>
      </c>
    </row>
    <row r="338" spans="1:9" ht="15" thickBot="1" x14ac:dyDescent="0.35">
      <c r="A338" s="165" t="s">
        <v>267</v>
      </c>
      <c r="B338" s="180">
        <v>987143.59000000008</v>
      </c>
      <c r="C338" s="180">
        <v>1048488.0796666668</v>
      </c>
      <c r="D338" s="180">
        <v>1219981.4116</v>
      </c>
      <c r="E338" s="180">
        <v>1072484.5575999999</v>
      </c>
      <c r="F338" s="180">
        <v>1229841.5129632</v>
      </c>
      <c r="G338" s="180">
        <v>1060052.7410000002</v>
      </c>
      <c r="H338" s="180">
        <v>1197645.2959999999</v>
      </c>
      <c r="I338" s="166">
        <f t="shared" si="10"/>
        <v>3.2740750185857204</v>
      </c>
    </row>
    <row r="359" spans="1:9" ht="8.25" customHeight="1" x14ac:dyDescent="0.3">
      <c r="A359" s="163"/>
      <c r="B359" s="163"/>
      <c r="C359" s="163"/>
      <c r="D359" s="163"/>
      <c r="E359" s="163"/>
      <c r="F359" s="163"/>
      <c r="G359" s="163"/>
      <c r="H359" s="163"/>
      <c r="I359" s="163"/>
    </row>
    <row r="360" spans="1:9" ht="15" thickBot="1" x14ac:dyDescent="0.35"/>
    <row r="361" spans="1:9" ht="24" thickBot="1" x14ac:dyDescent="0.35">
      <c r="A361" s="271" t="s">
        <v>834</v>
      </c>
      <c r="B361" s="272"/>
      <c r="C361" s="272"/>
      <c r="D361" s="272"/>
      <c r="E361" s="272"/>
      <c r="F361" s="272"/>
      <c r="G361" s="272"/>
      <c r="H361" s="272"/>
      <c r="I361" s="273"/>
    </row>
    <row r="362" spans="1:9" ht="51.75" customHeight="1" thickBot="1" x14ac:dyDescent="0.35">
      <c r="A362" s="158" t="s">
        <v>824</v>
      </c>
      <c r="B362" s="153">
        <v>2014</v>
      </c>
      <c r="C362" s="151">
        <v>2015</v>
      </c>
      <c r="D362" s="151">
        <v>2016</v>
      </c>
      <c r="E362" s="151">
        <v>2017</v>
      </c>
      <c r="F362" s="151">
        <v>2018</v>
      </c>
      <c r="G362" s="151">
        <v>2019</v>
      </c>
      <c r="H362" s="151">
        <v>2020</v>
      </c>
      <c r="I362" s="152" t="s">
        <v>448</v>
      </c>
    </row>
    <row r="363" spans="1:9" x14ac:dyDescent="0.3">
      <c r="A363" s="160" t="s">
        <v>484</v>
      </c>
      <c r="B363" s="174">
        <v>881.18999999999994</v>
      </c>
      <c r="C363" s="54">
        <v>3343.869666666666</v>
      </c>
      <c r="D363" s="54">
        <v>4012.6436000000003</v>
      </c>
      <c r="E363" s="54">
        <v>4165.2411999999995</v>
      </c>
      <c r="F363" s="54">
        <v>4677.8597344</v>
      </c>
      <c r="G363" s="54">
        <v>15727.718999999997</v>
      </c>
      <c r="H363" s="54">
        <v>18440.008999999991</v>
      </c>
      <c r="I363" s="150">
        <f>(((H363/B363)^(1/6))-1)*100</f>
        <v>66.002741907363969</v>
      </c>
    </row>
    <row r="364" spans="1:9" x14ac:dyDescent="0.3">
      <c r="A364" s="160" t="s">
        <v>70</v>
      </c>
      <c r="B364" s="174">
        <v>244303.9</v>
      </c>
      <c r="C364" s="54">
        <v>204359.51</v>
      </c>
      <c r="D364" s="54">
        <v>239817.06</v>
      </c>
      <c r="E364" s="54">
        <v>276355</v>
      </c>
      <c r="F364" s="54">
        <v>282581</v>
      </c>
      <c r="G364" s="54">
        <v>304700.42</v>
      </c>
      <c r="H364" s="54">
        <v>314158.42</v>
      </c>
      <c r="I364" s="150">
        <f t="shared" ref="I364:I367" si="11">(((H364/B364)^(1/6))-1)*100</f>
        <v>4.2804869955922031</v>
      </c>
    </row>
    <row r="365" spans="1:9" x14ac:dyDescent="0.3">
      <c r="A365" s="160" t="s">
        <v>45</v>
      </c>
      <c r="B365" s="174">
        <v>114656.5</v>
      </c>
      <c r="C365" s="54">
        <v>138539.70000000001</v>
      </c>
      <c r="D365" s="54">
        <v>224056.01000000004</v>
      </c>
      <c r="E365" s="54">
        <v>235385.3554</v>
      </c>
      <c r="F365" s="54">
        <v>302631.5762288</v>
      </c>
      <c r="G365" s="54">
        <v>295943.19099999999</v>
      </c>
      <c r="H365" s="54">
        <v>351131.08099999989</v>
      </c>
      <c r="I365" s="150">
        <f t="shared" si="11"/>
        <v>20.506858658611637</v>
      </c>
    </row>
    <row r="366" spans="1:9" ht="15" thickBot="1" x14ac:dyDescent="0.35">
      <c r="A366" s="160" t="s">
        <v>478</v>
      </c>
      <c r="B366" s="174">
        <v>627302</v>
      </c>
      <c r="C366" s="54">
        <v>702245</v>
      </c>
      <c r="D366" s="54">
        <v>752095.69799999997</v>
      </c>
      <c r="E366" s="54">
        <v>556578.96100000001</v>
      </c>
      <c r="F366" s="54">
        <v>639951.07700000005</v>
      </c>
      <c r="G366" s="54">
        <v>443681.41100000002</v>
      </c>
      <c r="H366" s="54">
        <v>513915.78600000002</v>
      </c>
      <c r="I366" s="150">
        <f t="shared" si="11"/>
        <v>-3.2682122363546395</v>
      </c>
    </row>
    <row r="367" spans="1:9" ht="15" thickBot="1" x14ac:dyDescent="0.35">
      <c r="A367" s="165" t="s">
        <v>267</v>
      </c>
      <c r="B367" s="180">
        <v>987143.59</v>
      </c>
      <c r="C367" s="180">
        <v>1048488.0796666667</v>
      </c>
      <c r="D367" s="180">
        <v>1219981.4116</v>
      </c>
      <c r="E367" s="180">
        <v>1072484.5575999999</v>
      </c>
      <c r="F367" s="180">
        <v>1229841.5129632</v>
      </c>
      <c r="G367" s="180">
        <v>1060052.7409999999</v>
      </c>
      <c r="H367" s="180">
        <v>1197645.2959999999</v>
      </c>
      <c r="I367" s="150">
        <f t="shared" si="11"/>
        <v>3.2740750185857204</v>
      </c>
    </row>
    <row r="384" spans="1:9" ht="6" customHeight="1" x14ac:dyDescent="0.3">
      <c r="A384" s="163"/>
      <c r="B384" s="163"/>
      <c r="C384" s="163"/>
      <c r="D384" s="163"/>
      <c r="E384" s="163"/>
      <c r="F384" s="163"/>
      <c r="G384" s="163"/>
      <c r="H384" s="163"/>
      <c r="I384" s="163"/>
    </row>
    <row r="385" spans="1:9" ht="15" thickBot="1" x14ac:dyDescent="0.35"/>
    <row r="386" spans="1:9" ht="24" thickBot="1" x14ac:dyDescent="0.35">
      <c r="A386" s="271" t="s">
        <v>828</v>
      </c>
      <c r="B386" s="272"/>
      <c r="C386" s="272"/>
      <c r="D386" s="272"/>
      <c r="E386" s="272"/>
      <c r="F386" s="272"/>
      <c r="G386" s="272"/>
      <c r="H386" s="272"/>
      <c r="I386" s="273"/>
    </row>
    <row r="387" spans="1:9" ht="43.8" thickBot="1" x14ac:dyDescent="0.35">
      <c r="A387" s="158" t="s">
        <v>826</v>
      </c>
      <c r="B387" s="153">
        <v>2014</v>
      </c>
      <c r="C387" s="151">
        <v>2015</v>
      </c>
      <c r="D387" s="151">
        <v>2016</v>
      </c>
      <c r="E387" s="151">
        <v>2017</v>
      </c>
      <c r="F387" s="151">
        <v>2018</v>
      </c>
      <c r="G387" s="151">
        <v>2019</v>
      </c>
      <c r="H387" s="151">
        <v>2020</v>
      </c>
      <c r="I387" s="152" t="s">
        <v>448</v>
      </c>
    </row>
    <row r="388" spans="1:9" x14ac:dyDescent="0.3">
      <c r="A388" s="159" t="s">
        <v>56</v>
      </c>
      <c r="B388" s="172">
        <v>271939.5</v>
      </c>
      <c r="C388" s="173">
        <v>293184.7</v>
      </c>
      <c r="D388" s="173">
        <v>423176.598</v>
      </c>
      <c r="E388" s="173">
        <v>453858.01639999996</v>
      </c>
      <c r="F388" s="173">
        <v>588788.37722880009</v>
      </c>
      <c r="G388" s="173">
        <v>454752.27099999995</v>
      </c>
      <c r="H388" s="173">
        <v>578852.80099999998</v>
      </c>
      <c r="I388" s="150">
        <f>(((H388/G388)^(1/1))-1)*100</f>
        <v>27.289699890250809</v>
      </c>
    </row>
    <row r="389" spans="1:9" x14ac:dyDescent="0.3">
      <c r="A389" s="160" t="s">
        <v>476</v>
      </c>
      <c r="B389" s="174">
        <v>94346.9</v>
      </c>
      <c r="C389" s="54">
        <v>153992</v>
      </c>
      <c r="D389" s="54">
        <v>148650.11000000002</v>
      </c>
      <c r="E389" s="54">
        <v>61457.8</v>
      </c>
      <c r="F389" s="54">
        <v>100787.8</v>
      </c>
      <c r="G389" s="54">
        <v>344795.23100000003</v>
      </c>
      <c r="H389" s="54">
        <v>346116.96600000001</v>
      </c>
      <c r="I389" s="144">
        <f t="shared" ref="I389:I394" si="12">(((H389/B389)^(1/6))-1)*100</f>
        <v>24.188831899896378</v>
      </c>
    </row>
    <row r="390" spans="1:9" x14ac:dyDescent="0.3">
      <c r="A390" s="160" t="s">
        <v>94</v>
      </c>
      <c r="B390" s="174">
        <v>227876</v>
      </c>
      <c r="C390" s="54">
        <v>188240.51</v>
      </c>
      <c r="D390" s="54">
        <v>223506.06</v>
      </c>
      <c r="E390" s="54">
        <v>276355</v>
      </c>
      <c r="F390" s="54">
        <v>282581</v>
      </c>
      <c r="G390" s="54">
        <v>225842.42</v>
      </c>
      <c r="H390" s="54">
        <v>235300.42</v>
      </c>
      <c r="I390" s="144">
        <f t="shared" si="12"/>
        <v>0.53578789236310431</v>
      </c>
    </row>
    <row r="391" spans="1:9" x14ac:dyDescent="0.3">
      <c r="A391" s="160" t="s">
        <v>560</v>
      </c>
      <c r="B391" s="174">
        <v>392100</v>
      </c>
      <c r="C391" s="54">
        <v>409727</v>
      </c>
      <c r="D391" s="54">
        <v>420636</v>
      </c>
      <c r="E391" s="54">
        <v>276648.5</v>
      </c>
      <c r="F391" s="54">
        <v>253006.476</v>
      </c>
      <c r="G391" s="54">
        <v>18935.099999999999</v>
      </c>
      <c r="H391" s="54">
        <v>18935.099999999999</v>
      </c>
      <c r="I391" s="144">
        <f t="shared" si="12"/>
        <v>-39.654467103260913</v>
      </c>
    </row>
    <row r="392" spans="1:9" x14ac:dyDescent="0.3">
      <c r="A392" s="160" t="s">
        <v>483</v>
      </c>
      <c r="B392" s="174">
        <v>881.18999999999994</v>
      </c>
      <c r="C392" s="54">
        <v>3343.869666666666</v>
      </c>
      <c r="D392" s="54">
        <v>4012.6436000000003</v>
      </c>
      <c r="E392" s="54">
        <v>4165.2411999999995</v>
      </c>
      <c r="F392" s="54">
        <v>4677.8597344</v>
      </c>
      <c r="G392" s="54">
        <v>15727.718999999997</v>
      </c>
      <c r="H392" s="54">
        <v>18440.008999999991</v>
      </c>
      <c r="I392" s="144">
        <f t="shared" si="12"/>
        <v>66.002741907363969</v>
      </c>
    </row>
    <row r="393" spans="1:9" ht="15" thickBot="1" x14ac:dyDescent="0.35">
      <c r="A393" s="160" t="s">
        <v>525</v>
      </c>
      <c r="B393" s="174">
        <v>0</v>
      </c>
      <c r="C393" s="54">
        <v>0</v>
      </c>
      <c r="D393" s="54">
        <v>0</v>
      </c>
      <c r="E393" s="54"/>
      <c r="F393" s="54"/>
      <c r="G393" s="54">
        <v>0</v>
      </c>
      <c r="H393" s="54">
        <v>0</v>
      </c>
      <c r="I393" s="144">
        <v>0</v>
      </c>
    </row>
    <row r="394" spans="1:9" ht="15" thickBot="1" x14ac:dyDescent="0.35">
      <c r="A394" s="162" t="s">
        <v>267</v>
      </c>
      <c r="B394" s="182">
        <v>987143.59</v>
      </c>
      <c r="C394" s="183">
        <v>1048488.0796666667</v>
      </c>
      <c r="D394" s="183">
        <v>1219981.4116</v>
      </c>
      <c r="E394" s="183">
        <v>1072484.5575999999</v>
      </c>
      <c r="F394" s="183">
        <v>1229841.5129632</v>
      </c>
      <c r="G394" s="183">
        <v>1060052.7409999999</v>
      </c>
      <c r="H394" s="183">
        <v>1197645.2959999999</v>
      </c>
      <c r="I394" s="149">
        <f t="shared" si="12"/>
        <v>3.2740750185857204</v>
      </c>
    </row>
    <row r="414" s="163" customFormat="1" ht="9" customHeight="1" x14ac:dyDescent="0.3"/>
    <row r="416" ht="15" customHeight="1" thickBot="1" x14ac:dyDescent="0.35"/>
    <row r="417" spans="1:6" ht="15" hidden="1" thickBot="1" x14ac:dyDescent="0.35"/>
    <row r="418" spans="1:6" ht="15" thickBot="1" x14ac:dyDescent="0.35">
      <c r="A418" s="265" t="s">
        <v>843</v>
      </c>
      <c r="B418" s="266"/>
      <c r="C418" s="266"/>
      <c r="D418" s="266"/>
      <c r="E418" s="266"/>
      <c r="F418" s="267"/>
    </row>
    <row r="419" spans="1:6" ht="15" thickBot="1" x14ac:dyDescent="0.35">
      <c r="A419" s="184" t="s">
        <v>269</v>
      </c>
      <c r="B419" s="185" t="s">
        <v>840</v>
      </c>
      <c r="C419" s="185" t="s">
        <v>839</v>
      </c>
      <c r="D419" s="185" t="s">
        <v>272</v>
      </c>
      <c r="E419" s="185" t="s">
        <v>841</v>
      </c>
      <c r="F419" s="186" t="s">
        <v>842</v>
      </c>
    </row>
    <row r="420" spans="1:6" x14ac:dyDescent="0.3">
      <c r="A420" s="187">
        <v>2014</v>
      </c>
      <c r="B420" s="188">
        <v>230234.26800000001</v>
      </c>
      <c r="C420" s="188">
        <v>832888.13500000001</v>
      </c>
      <c r="D420" s="188">
        <v>113653.425</v>
      </c>
      <c r="E420" s="188">
        <v>7932592.3550000004</v>
      </c>
      <c r="F420" s="189">
        <f>+E420-D420</f>
        <v>7818938.9300000006</v>
      </c>
    </row>
    <row r="421" spans="1:6" x14ac:dyDescent="0.3">
      <c r="A421" s="190">
        <v>2015</v>
      </c>
      <c r="B421" s="54">
        <v>235314.86699999997</v>
      </c>
      <c r="C421" s="54">
        <v>825837.47399999993</v>
      </c>
      <c r="D421" s="54">
        <v>96663.509000000005</v>
      </c>
      <c r="E421" s="54">
        <v>7941740.9340000004</v>
      </c>
      <c r="F421" s="191">
        <f t="shared" ref="F421:F426" si="13">+E421-D421</f>
        <v>7845077.4250000007</v>
      </c>
    </row>
    <row r="422" spans="1:6" x14ac:dyDescent="0.3">
      <c r="A422" s="190">
        <v>2016</v>
      </c>
      <c r="B422" s="54">
        <v>210649.93199999997</v>
      </c>
      <c r="C422" s="54">
        <v>1054191.4885999998</v>
      </c>
      <c r="D422" s="54">
        <v>121981.19099999999</v>
      </c>
      <c r="E422" s="54">
        <v>7849186.9390000002</v>
      </c>
      <c r="F422" s="191">
        <f t="shared" si="13"/>
        <v>7727205.7480000006</v>
      </c>
    </row>
    <row r="423" spans="1:6" x14ac:dyDescent="0.3">
      <c r="A423" s="190">
        <v>2017</v>
      </c>
      <c r="B423" s="54">
        <v>419239.80099999998</v>
      </c>
      <c r="C423" s="54">
        <v>977588.26860000007</v>
      </c>
      <c r="D423" s="54">
        <v>94896.28899999999</v>
      </c>
      <c r="E423" s="54">
        <v>8005759.1670000004</v>
      </c>
      <c r="F423" s="191">
        <f t="shared" si="13"/>
        <v>7910862.8780000005</v>
      </c>
    </row>
    <row r="424" spans="1:6" x14ac:dyDescent="0.3">
      <c r="A424" s="190">
        <v>2018</v>
      </c>
      <c r="B424" s="54">
        <v>383182.12799999997</v>
      </c>
      <c r="C424" s="54">
        <v>1051304.4579309602</v>
      </c>
      <c r="D424" s="54">
        <v>177493.11193224002</v>
      </c>
      <c r="E424" s="54">
        <v>8144840.7309999997</v>
      </c>
      <c r="F424" s="191">
        <f t="shared" si="13"/>
        <v>7967347.6190677593</v>
      </c>
    </row>
    <row r="425" spans="1:6" x14ac:dyDescent="0.3">
      <c r="A425" s="190">
        <v>2019</v>
      </c>
      <c r="B425" s="54">
        <v>385133.72500000003</v>
      </c>
      <c r="C425" s="54">
        <v>942470.58599999989</v>
      </c>
      <c r="D425" s="54">
        <v>117593.25299999994</v>
      </c>
      <c r="E425" s="54">
        <v>8235277.3619999997</v>
      </c>
      <c r="F425" s="191">
        <f t="shared" si="13"/>
        <v>8117684.1090000002</v>
      </c>
    </row>
    <row r="426" spans="1:6" ht="15" thickBot="1" x14ac:dyDescent="0.35">
      <c r="A426" s="192">
        <v>2020</v>
      </c>
      <c r="B426" s="193">
        <v>403256.57200000004</v>
      </c>
      <c r="C426" s="193">
        <v>1054295.1259999997</v>
      </c>
      <c r="D426" s="193">
        <v>143361.26799999998</v>
      </c>
      <c r="E426" s="193">
        <v>7530665.5810000002</v>
      </c>
      <c r="F426" s="194">
        <f t="shared" si="13"/>
        <v>7387304.3130000001</v>
      </c>
    </row>
    <row r="433" s="31" customFormat="1" x14ac:dyDescent="0.3"/>
    <row r="434" s="31" customFormat="1" x14ac:dyDescent="0.3"/>
    <row r="435" s="31" customFormat="1" x14ac:dyDescent="0.3"/>
    <row r="436" s="31" customFormat="1" x14ac:dyDescent="0.3"/>
    <row r="437" s="31" customFormat="1" x14ac:dyDescent="0.3"/>
    <row r="438" s="31" customFormat="1" x14ac:dyDescent="0.3"/>
    <row r="439" s="31" customFormat="1" x14ac:dyDescent="0.3"/>
    <row r="440" s="31" customFormat="1" x14ac:dyDescent="0.3"/>
    <row r="441" s="31" customFormat="1" x14ac:dyDescent="0.3"/>
    <row r="442" s="31" customFormat="1" x14ac:dyDescent="0.3"/>
    <row r="443" s="31" customFormat="1" x14ac:dyDescent="0.3"/>
    <row r="444" s="31" customFormat="1" x14ac:dyDescent="0.3"/>
    <row r="445" s="31" customFormat="1" x14ac:dyDescent="0.3"/>
    <row r="446" s="31" customFormat="1" x14ac:dyDescent="0.3"/>
    <row r="447" s="31" customFormat="1" x14ac:dyDescent="0.3"/>
    <row r="448" s="31" customFormat="1" x14ac:dyDescent="0.3"/>
    <row r="455" spans="1:8" ht="15" thickBot="1" x14ac:dyDescent="0.35"/>
    <row r="456" spans="1:8" ht="15" thickBot="1" x14ac:dyDescent="0.35">
      <c r="A456" s="265" t="s">
        <v>843</v>
      </c>
      <c r="B456" s="266"/>
      <c r="C456" s="266"/>
      <c r="D456" s="266"/>
      <c r="E456" s="266"/>
      <c r="F456" s="267"/>
    </row>
    <row r="457" spans="1:8" ht="15" thickBot="1" x14ac:dyDescent="0.35">
      <c r="A457" s="184" t="s">
        <v>269</v>
      </c>
      <c r="B457" s="185" t="s">
        <v>840</v>
      </c>
      <c r="C457" s="185" t="s">
        <v>839</v>
      </c>
      <c r="D457" s="185" t="s">
        <v>272</v>
      </c>
      <c r="E457" s="185" t="s">
        <v>929</v>
      </c>
      <c r="F457" s="31" t="s">
        <v>930</v>
      </c>
      <c r="G457" s="185" t="s">
        <v>841</v>
      </c>
      <c r="H457" s="186" t="s">
        <v>842</v>
      </c>
    </row>
    <row r="458" spans="1:8" x14ac:dyDescent="0.3">
      <c r="A458" s="187">
        <v>2014</v>
      </c>
      <c r="B458" s="188">
        <v>230234.26800000001</v>
      </c>
      <c r="C458" s="188">
        <v>408993</v>
      </c>
      <c r="D458" s="188">
        <v>91</v>
      </c>
      <c r="E458" s="188">
        <f>+C458+D458</f>
        <v>409084</v>
      </c>
      <c r="F458" s="225">
        <f>+D458/E458</f>
        <v>2.2244820134740054E-4</v>
      </c>
      <c r="G458" s="188">
        <v>7932592.3550000004</v>
      </c>
      <c r="H458" s="189">
        <f t="shared" ref="H458:H464" si="14">+G458-D458</f>
        <v>7932501.3550000004</v>
      </c>
    </row>
    <row r="459" spans="1:8" x14ac:dyDescent="0.3">
      <c r="A459" s="190">
        <v>2015</v>
      </c>
      <c r="B459" s="54">
        <v>235314.86699999997</v>
      </c>
      <c r="C459" s="54">
        <v>384753</v>
      </c>
      <c r="D459" s="54">
        <v>96663.509000000005</v>
      </c>
      <c r="E459" s="54">
        <f t="shared" ref="E459:E464" si="15">+C459+D459</f>
        <v>481416.50900000002</v>
      </c>
      <c r="F459" s="225">
        <f t="shared" ref="F459:F464" si="16">+D459/E459</f>
        <v>0.200789767681191</v>
      </c>
      <c r="G459" s="54">
        <v>7941740.9340000004</v>
      </c>
      <c r="H459" s="191">
        <f t="shared" si="14"/>
        <v>7845077.4250000007</v>
      </c>
    </row>
    <row r="460" spans="1:8" x14ac:dyDescent="0.3">
      <c r="A460" s="190">
        <v>2016</v>
      </c>
      <c r="B460" s="54">
        <v>210649.93199999997</v>
      </c>
      <c r="C460" s="54">
        <v>549336</v>
      </c>
      <c r="D460" s="54">
        <v>121981.19099999999</v>
      </c>
      <c r="E460" s="54">
        <f t="shared" si="15"/>
        <v>671317.19099999999</v>
      </c>
      <c r="F460" s="225">
        <f t="shared" si="16"/>
        <v>0.18170425640120394</v>
      </c>
      <c r="G460" s="54">
        <v>7849186.9390000002</v>
      </c>
      <c r="H460" s="191">
        <f t="shared" si="14"/>
        <v>7727205.7480000006</v>
      </c>
    </row>
    <row r="461" spans="1:8" x14ac:dyDescent="0.3">
      <c r="A461" s="190">
        <v>2017</v>
      </c>
      <c r="B461" s="54">
        <v>419239.80099999998</v>
      </c>
      <c r="C461" s="54">
        <v>627992</v>
      </c>
      <c r="D461" s="54">
        <v>94896.28899999999</v>
      </c>
      <c r="E461" s="54">
        <f t="shared" si="15"/>
        <v>722888.28899999999</v>
      </c>
      <c r="F461" s="225">
        <f t="shared" si="16"/>
        <v>0.13127379491964628</v>
      </c>
      <c r="G461" s="54">
        <v>8005759.1670000004</v>
      </c>
      <c r="H461" s="191">
        <f t="shared" si="14"/>
        <v>7910862.8780000005</v>
      </c>
    </row>
    <row r="462" spans="1:8" x14ac:dyDescent="0.3">
      <c r="A462" s="190">
        <v>2018</v>
      </c>
      <c r="B462" s="54">
        <v>383182.12799999997</v>
      </c>
      <c r="C462" s="54">
        <v>703579</v>
      </c>
      <c r="D462" s="54">
        <v>177493.11193224002</v>
      </c>
      <c r="E462" s="54">
        <f t="shared" si="15"/>
        <v>881072.11193223996</v>
      </c>
      <c r="F462" s="225">
        <f t="shared" si="16"/>
        <v>0.20145128818455937</v>
      </c>
      <c r="G462" s="54">
        <v>8144840.7309999997</v>
      </c>
      <c r="H462" s="191">
        <f t="shared" si="14"/>
        <v>7967347.6190677593</v>
      </c>
    </row>
    <row r="463" spans="1:8" x14ac:dyDescent="0.3">
      <c r="A463" s="190">
        <v>2019</v>
      </c>
      <c r="B463" s="54">
        <v>385133.72500000003</v>
      </c>
      <c r="C463" s="54">
        <v>596806</v>
      </c>
      <c r="D463" s="54">
        <v>117593.25299999994</v>
      </c>
      <c r="E463" s="54">
        <f t="shared" si="15"/>
        <v>714399.25299999991</v>
      </c>
      <c r="F463" s="225">
        <f t="shared" si="16"/>
        <v>0.16460438964092808</v>
      </c>
      <c r="G463" s="54">
        <v>8235277.3619999997</v>
      </c>
      <c r="H463" s="191">
        <f t="shared" si="14"/>
        <v>8117684.1090000002</v>
      </c>
    </row>
    <row r="464" spans="1:8" ht="15" thickBot="1" x14ac:dyDescent="0.35">
      <c r="A464" s="192">
        <v>2020</v>
      </c>
      <c r="B464" s="193">
        <v>403256.57200000004</v>
      </c>
      <c r="C464" s="193">
        <v>707034</v>
      </c>
      <c r="D464" s="193">
        <v>143361.26799999998</v>
      </c>
      <c r="E464" s="193">
        <f t="shared" si="15"/>
        <v>850395.26799999992</v>
      </c>
      <c r="F464" s="225">
        <f t="shared" si="16"/>
        <v>0.16858192113082171</v>
      </c>
      <c r="G464" s="193">
        <v>7530665.5810000002</v>
      </c>
      <c r="H464" s="194">
        <f t="shared" si="14"/>
        <v>7387304.3130000001</v>
      </c>
    </row>
    <row r="465" s="31" customFormat="1" x14ac:dyDescent="0.3"/>
    <row r="466" s="31" customFormat="1" x14ac:dyDescent="0.3"/>
    <row r="467" s="31" customFormat="1" x14ac:dyDescent="0.3"/>
    <row r="468" s="31" customFormat="1" x14ac:dyDescent="0.3"/>
    <row r="469" s="31" customFormat="1" x14ac:dyDescent="0.3"/>
    <row r="470" s="31" customFormat="1" x14ac:dyDescent="0.3"/>
    <row r="471" s="31" customFormat="1" x14ac:dyDescent="0.3"/>
    <row r="472" s="31" customFormat="1" x14ac:dyDescent="0.3"/>
    <row r="473" s="31" customFormat="1" x14ac:dyDescent="0.3"/>
    <row r="474" s="31" customFormat="1" x14ac:dyDescent="0.3"/>
    <row r="475" s="31" customFormat="1" x14ac:dyDescent="0.3"/>
    <row r="476" s="31" customFormat="1" x14ac:dyDescent="0.3"/>
    <row r="477" s="31" customFormat="1" x14ac:dyDescent="0.3"/>
    <row r="478" s="31" customFormat="1" x14ac:dyDescent="0.3"/>
    <row r="479" s="31" customFormat="1" x14ac:dyDescent="0.3"/>
    <row r="480" s="31" customFormat="1" x14ac:dyDescent="0.3"/>
    <row r="481" s="31" customFormat="1" x14ac:dyDescent="0.3"/>
    <row r="482" s="31" customFormat="1" x14ac:dyDescent="0.3"/>
    <row r="483" s="31" customFormat="1" x14ac:dyDescent="0.3"/>
    <row r="484" s="31" customFormat="1" x14ac:dyDescent="0.3"/>
    <row r="485" s="31" customFormat="1" x14ac:dyDescent="0.3"/>
    <row r="486" s="31" customFormat="1" x14ac:dyDescent="0.3"/>
    <row r="487" s="31" customFormat="1" x14ac:dyDescent="0.3"/>
    <row r="488" s="31" customFormat="1" x14ac:dyDescent="0.3"/>
    <row r="489" s="31" customFormat="1" x14ac:dyDescent="0.3"/>
    <row r="490" s="31" customFormat="1" x14ac:dyDescent="0.3"/>
    <row r="491" s="31" customFormat="1" x14ac:dyDescent="0.3"/>
    <row r="492" s="31" customFormat="1" x14ac:dyDescent="0.3"/>
    <row r="493" s="31" customFormat="1" x14ac:dyDescent="0.3"/>
    <row r="494" s="31" customFormat="1" x14ac:dyDescent="0.3"/>
    <row r="495" s="31" customFormat="1" x14ac:dyDescent="0.3"/>
    <row r="496" s="31" customFormat="1" x14ac:dyDescent="0.3"/>
    <row r="497" s="31" customFormat="1" x14ac:dyDescent="0.3"/>
    <row r="498" s="31" customFormat="1" x14ac:dyDescent="0.3"/>
    <row r="499" s="31" customFormat="1" x14ac:dyDescent="0.3"/>
    <row r="500" s="31" customFormat="1" x14ac:dyDescent="0.3"/>
    <row r="501" s="31" customFormat="1" x14ac:dyDescent="0.3"/>
    <row r="502" s="31" customFormat="1" x14ac:dyDescent="0.3"/>
    <row r="503" s="31" customFormat="1" x14ac:dyDescent="0.3"/>
    <row r="504" s="31" customFormat="1" x14ac:dyDescent="0.3"/>
    <row r="505" s="31" customFormat="1" x14ac:dyDescent="0.3"/>
    <row r="506" s="31" customFormat="1" x14ac:dyDescent="0.3"/>
    <row r="507" s="31" customFormat="1" x14ac:dyDescent="0.3"/>
    <row r="508" s="31" customFormat="1" x14ac:dyDescent="0.3"/>
    <row r="509" s="31" customFormat="1" x14ac:dyDescent="0.3"/>
    <row r="510" s="31" customFormat="1" x14ac:dyDescent="0.3"/>
    <row r="511" s="31" customFormat="1" x14ac:dyDescent="0.3"/>
    <row r="512" s="31" customFormat="1" x14ac:dyDescent="0.3"/>
    <row r="513" s="31" customFormat="1" x14ac:dyDescent="0.3"/>
    <row r="514" s="31" customFormat="1" x14ac:dyDescent="0.3"/>
    <row r="515" s="31" customFormat="1" x14ac:dyDescent="0.3"/>
    <row r="516" s="31" customFormat="1" x14ac:dyDescent="0.3"/>
    <row r="517" s="31" customFormat="1" x14ac:dyDescent="0.3"/>
    <row r="518" s="31" customFormat="1" x14ac:dyDescent="0.3"/>
    <row r="519" s="31" customFormat="1" x14ac:dyDescent="0.3"/>
    <row r="520" s="31" customFormat="1" x14ac:dyDescent="0.3"/>
    <row r="521" s="31" customFormat="1" x14ac:dyDescent="0.3"/>
    <row r="522" s="31" customFormat="1" x14ac:dyDescent="0.3"/>
    <row r="523" s="31" customFormat="1" x14ac:dyDescent="0.3"/>
    <row r="524" s="31" customFormat="1" x14ac:dyDescent="0.3"/>
    <row r="525" s="31" customFormat="1" x14ac:dyDescent="0.3"/>
    <row r="526" s="31" customFormat="1" x14ac:dyDescent="0.3"/>
    <row r="527" s="31" customFormat="1" x14ac:dyDescent="0.3"/>
    <row r="528" s="31" customFormat="1" x14ac:dyDescent="0.3"/>
    <row r="529" s="31" customFormat="1" x14ac:dyDescent="0.3"/>
    <row r="530" s="31" customFormat="1" x14ac:dyDescent="0.3"/>
    <row r="531" s="31" customFormat="1" x14ac:dyDescent="0.3"/>
    <row r="532" s="31" customFormat="1" x14ac:dyDescent="0.3"/>
    <row r="533" s="31" customFormat="1" x14ac:dyDescent="0.3"/>
    <row r="534" s="31" customFormat="1" x14ac:dyDescent="0.3"/>
    <row r="535" s="31" customFormat="1" x14ac:dyDescent="0.3"/>
    <row r="536" s="31" customFormat="1" x14ac:dyDescent="0.3"/>
    <row r="537" s="31" customFormat="1" x14ac:dyDescent="0.3"/>
    <row r="538" s="31" customFormat="1" x14ac:dyDescent="0.3"/>
    <row r="539" s="31" customFormat="1" x14ac:dyDescent="0.3"/>
    <row r="540" s="31" customFormat="1" x14ac:dyDescent="0.3"/>
    <row r="541" s="31" customFormat="1" x14ac:dyDescent="0.3"/>
    <row r="542" s="31" customFormat="1" x14ac:dyDescent="0.3"/>
    <row r="543" s="31" customFormat="1" x14ac:dyDescent="0.3"/>
    <row r="544" s="31" customFormat="1" x14ac:dyDescent="0.3"/>
    <row r="545" s="31" customFormat="1" x14ac:dyDescent="0.3"/>
    <row r="546" s="31" customFormat="1" x14ac:dyDescent="0.3"/>
    <row r="547" s="31" customFormat="1" x14ac:dyDescent="0.3"/>
    <row r="548" s="31" customFormat="1" x14ac:dyDescent="0.3"/>
    <row r="549" s="31" customFormat="1" x14ac:dyDescent="0.3"/>
    <row r="550" s="31" customFormat="1" x14ac:dyDescent="0.3"/>
    <row r="551" s="31" customFormat="1" x14ac:dyDescent="0.3"/>
    <row r="552" s="31" customFormat="1" x14ac:dyDescent="0.3"/>
    <row r="553" s="31" customFormat="1" x14ac:dyDescent="0.3"/>
    <row r="554" s="31" customFormat="1" x14ac:dyDescent="0.3"/>
    <row r="555" s="31" customFormat="1" x14ac:dyDescent="0.3"/>
    <row r="556" s="31" customFormat="1" x14ac:dyDescent="0.3"/>
    <row r="557" s="31" customFormat="1" x14ac:dyDescent="0.3"/>
    <row r="558" s="31" customFormat="1" x14ac:dyDescent="0.3"/>
    <row r="559" s="31" customFormat="1" x14ac:dyDescent="0.3"/>
    <row r="560" s="31" customFormat="1" x14ac:dyDescent="0.3"/>
    <row r="561" s="31" customFormat="1" x14ac:dyDescent="0.3"/>
    <row r="562" s="31" customFormat="1" x14ac:dyDescent="0.3"/>
    <row r="563" s="31" customFormat="1" x14ac:dyDescent="0.3"/>
    <row r="564" s="31" customFormat="1" x14ac:dyDescent="0.3"/>
    <row r="565" s="31" customFormat="1" x14ac:dyDescent="0.3"/>
    <row r="566" s="31" customFormat="1" x14ac:dyDescent="0.3"/>
    <row r="567" s="31" customFormat="1" x14ac:dyDescent="0.3"/>
    <row r="568" s="31" customFormat="1" x14ac:dyDescent="0.3"/>
    <row r="569" s="31" customFormat="1" x14ac:dyDescent="0.3"/>
    <row r="570" s="31" customFormat="1" x14ac:dyDescent="0.3"/>
    <row r="571" s="31" customFormat="1" x14ac:dyDescent="0.3"/>
    <row r="572" s="31" customFormat="1" x14ac:dyDescent="0.3"/>
    <row r="573" s="31" customFormat="1" x14ac:dyDescent="0.3"/>
    <row r="574" s="31" customFormat="1" x14ac:dyDescent="0.3"/>
    <row r="575" s="31" customFormat="1" x14ac:dyDescent="0.3"/>
    <row r="576" s="31" customFormat="1" x14ac:dyDescent="0.3"/>
    <row r="577" s="31" customFormat="1" x14ac:dyDescent="0.3"/>
    <row r="578" s="31" customFormat="1" x14ac:dyDescent="0.3"/>
    <row r="579" s="31" customFormat="1" x14ac:dyDescent="0.3"/>
    <row r="580" s="31" customFormat="1" x14ac:dyDescent="0.3"/>
    <row r="581" s="31" customFormat="1" x14ac:dyDescent="0.3"/>
    <row r="582" s="31" customFormat="1" x14ac:dyDescent="0.3"/>
    <row r="583" s="31" customFormat="1" x14ac:dyDescent="0.3"/>
    <row r="584" s="31" customFormat="1" x14ac:dyDescent="0.3"/>
    <row r="585" s="31" customFormat="1" x14ac:dyDescent="0.3"/>
    <row r="586" s="31" customFormat="1" x14ac:dyDescent="0.3"/>
    <row r="587" s="31" customFormat="1" x14ac:dyDescent="0.3"/>
    <row r="588" s="31" customFormat="1" x14ac:dyDescent="0.3"/>
    <row r="589" s="31" customFormat="1" x14ac:dyDescent="0.3"/>
    <row r="590" s="31" customFormat="1" x14ac:dyDescent="0.3"/>
    <row r="591" s="31" customFormat="1" x14ac:dyDescent="0.3"/>
    <row r="592" s="31" customFormat="1" x14ac:dyDescent="0.3"/>
    <row r="593" s="31" customFormat="1" x14ac:dyDescent="0.3"/>
    <row r="594" s="31" customFormat="1" x14ac:dyDescent="0.3"/>
    <row r="595" s="31" customFormat="1" x14ac:dyDescent="0.3"/>
    <row r="596" s="31" customFormat="1" x14ac:dyDescent="0.3"/>
    <row r="597" s="31" customFormat="1" x14ac:dyDescent="0.3"/>
    <row r="598" s="31" customFormat="1" x14ac:dyDescent="0.3"/>
    <row r="599" s="31" customFormat="1" x14ac:dyDescent="0.3"/>
    <row r="600" s="31" customFormat="1" x14ac:dyDescent="0.3"/>
    <row r="601" s="31" customFormat="1" x14ac:dyDescent="0.3"/>
    <row r="602" s="31" customFormat="1" x14ac:dyDescent="0.3"/>
    <row r="603" s="31" customFormat="1" x14ac:dyDescent="0.3"/>
    <row r="604" s="31" customFormat="1" x14ac:dyDescent="0.3"/>
    <row r="605" s="31" customFormat="1" x14ac:dyDescent="0.3"/>
    <row r="606" s="31" customFormat="1" x14ac:dyDescent="0.3"/>
    <row r="607" s="31" customFormat="1" x14ac:dyDescent="0.3"/>
    <row r="608" s="31" customFormat="1" x14ac:dyDescent="0.3"/>
    <row r="609" s="31" customFormat="1" x14ac:dyDescent="0.3"/>
    <row r="610" s="31" customFormat="1" x14ac:dyDescent="0.3"/>
    <row r="611" s="31" customFormat="1" x14ac:dyDescent="0.3"/>
    <row r="612" s="31" customFormat="1" x14ac:dyDescent="0.3"/>
    <row r="613" s="31" customFormat="1" x14ac:dyDescent="0.3"/>
    <row r="614" s="31" customFormat="1" x14ac:dyDescent="0.3"/>
    <row r="615" s="31" customFormat="1" x14ac:dyDescent="0.3"/>
    <row r="616" s="31" customFormat="1" x14ac:dyDescent="0.3"/>
    <row r="617" s="31" customFormat="1" x14ac:dyDescent="0.3"/>
    <row r="618" s="31" customFormat="1" x14ac:dyDescent="0.3"/>
    <row r="619" s="31" customFormat="1" x14ac:dyDescent="0.3"/>
    <row r="620" s="31" customFormat="1" x14ac:dyDescent="0.3"/>
    <row r="621" s="31" customFormat="1" x14ac:dyDescent="0.3"/>
    <row r="622" s="31" customFormat="1" x14ac:dyDescent="0.3"/>
    <row r="623" s="31" customFormat="1" x14ac:dyDescent="0.3"/>
    <row r="624" s="31" customFormat="1" x14ac:dyDescent="0.3"/>
    <row r="625" s="31" customFormat="1" x14ac:dyDescent="0.3"/>
    <row r="626" s="31" customFormat="1" x14ac:dyDescent="0.3"/>
    <row r="627" s="31" customFormat="1" x14ac:dyDescent="0.3"/>
    <row r="628" s="31" customFormat="1" x14ac:dyDescent="0.3"/>
    <row r="629" s="31" customFormat="1" x14ac:dyDescent="0.3"/>
    <row r="630" s="31" customFormat="1" x14ac:dyDescent="0.3"/>
    <row r="631" s="31" customFormat="1" x14ac:dyDescent="0.3"/>
    <row r="632" s="31" customFormat="1" x14ac:dyDescent="0.3"/>
    <row r="633" s="31" customFormat="1" x14ac:dyDescent="0.3"/>
    <row r="634" s="31" customFormat="1" x14ac:dyDescent="0.3"/>
    <row r="635" s="31" customFormat="1" x14ac:dyDescent="0.3"/>
    <row r="636" s="31" customFormat="1" x14ac:dyDescent="0.3"/>
    <row r="637" s="31" customFormat="1" x14ac:dyDescent="0.3"/>
    <row r="638" s="31" customFormat="1" x14ac:dyDescent="0.3"/>
    <row r="639" s="31" customFormat="1" x14ac:dyDescent="0.3"/>
    <row r="640" s="31" customFormat="1" x14ac:dyDescent="0.3"/>
    <row r="641" s="31" customFormat="1" x14ac:dyDescent="0.3"/>
    <row r="642" s="31" customFormat="1" x14ac:dyDescent="0.3"/>
    <row r="643" s="31" customFormat="1" x14ac:dyDescent="0.3"/>
    <row r="644" s="31" customFormat="1" x14ac:dyDescent="0.3"/>
    <row r="645" s="31" customFormat="1" x14ac:dyDescent="0.3"/>
    <row r="646" s="31" customFormat="1" x14ac:dyDescent="0.3"/>
    <row r="647" s="31" customFormat="1" x14ac:dyDescent="0.3"/>
    <row r="648" s="31" customFormat="1" x14ac:dyDescent="0.3"/>
    <row r="649" s="31" customFormat="1" x14ac:dyDescent="0.3"/>
    <row r="650" s="31" customFormat="1" x14ac:dyDescent="0.3"/>
    <row r="651" s="31" customFormat="1" x14ac:dyDescent="0.3"/>
    <row r="652" s="31" customFormat="1" x14ac:dyDescent="0.3"/>
    <row r="653" s="31" customFormat="1" x14ac:dyDescent="0.3"/>
    <row r="654" s="31" customFormat="1" x14ac:dyDescent="0.3"/>
    <row r="655" s="31" customFormat="1" x14ac:dyDescent="0.3"/>
    <row r="656" s="31" customFormat="1" x14ac:dyDescent="0.3"/>
    <row r="657" s="31" customFormat="1" x14ac:dyDescent="0.3"/>
    <row r="658" s="31" customFormat="1" x14ac:dyDescent="0.3"/>
    <row r="659" s="31" customFormat="1" x14ac:dyDescent="0.3"/>
    <row r="660" s="31" customFormat="1" x14ac:dyDescent="0.3"/>
    <row r="661" s="31" customFormat="1" x14ac:dyDescent="0.3"/>
    <row r="662" s="31" customFormat="1" x14ac:dyDescent="0.3"/>
    <row r="663" s="31" customFormat="1" x14ac:dyDescent="0.3"/>
    <row r="664" s="31" customFormat="1" x14ac:dyDescent="0.3"/>
    <row r="665" s="31" customFormat="1" x14ac:dyDescent="0.3"/>
    <row r="666" s="31" customFormat="1" x14ac:dyDescent="0.3"/>
    <row r="667" s="31" customFormat="1" x14ac:dyDescent="0.3"/>
    <row r="668" s="31" customFormat="1" x14ac:dyDescent="0.3"/>
    <row r="669" s="31" customFormat="1" x14ac:dyDescent="0.3"/>
    <row r="670" s="31" customFormat="1" x14ac:dyDescent="0.3"/>
    <row r="671" s="31" customFormat="1" x14ac:dyDescent="0.3"/>
    <row r="672" s="31" customFormat="1" x14ac:dyDescent="0.3"/>
    <row r="673" s="31" customFormat="1" x14ac:dyDescent="0.3"/>
    <row r="674" s="31" customFormat="1" x14ac:dyDescent="0.3"/>
    <row r="675" s="31" customFormat="1" x14ac:dyDescent="0.3"/>
    <row r="676" s="31" customFormat="1" x14ac:dyDescent="0.3"/>
    <row r="677" s="31" customFormat="1" x14ac:dyDescent="0.3"/>
    <row r="678" s="31" customFormat="1" x14ac:dyDescent="0.3"/>
    <row r="679" s="31" customFormat="1" x14ac:dyDescent="0.3"/>
    <row r="680" s="31" customFormat="1" x14ac:dyDescent="0.3"/>
    <row r="681" s="31" customFormat="1" x14ac:dyDescent="0.3"/>
    <row r="682" s="31" customFormat="1" x14ac:dyDescent="0.3"/>
    <row r="683" s="31" customFormat="1" x14ac:dyDescent="0.3"/>
    <row r="684" s="31" customFormat="1" x14ac:dyDescent="0.3"/>
    <row r="685" s="31" customFormat="1" x14ac:dyDescent="0.3"/>
    <row r="686" s="31" customFormat="1" x14ac:dyDescent="0.3"/>
    <row r="687" s="31" customFormat="1" x14ac:dyDescent="0.3"/>
    <row r="688" s="31" customFormat="1" x14ac:dyDescent="0.3"/>
    <row r="689" s="31" customFormat="1" x14ac:dyDescent="0.3"/>
    <row r="690" s="31" customFormat="1" x14ac:dyDescent="0.3"/>
    <row r="691" s="31" customFormat="1" x14ac:dyDescent="0.3"/>
    <row r="692" s="31" customFormat="1" x14ac:dyDescent="0.3"/>
    <row r="693" s="31" customFormat="1" x14ac:dyDescent="0.3"/>
    <row r="694" s="31" customFormat="1" x14ac:dyDescent="0.3"/>
    <row r="695" s="31" customFormat="1" x14ac:dyDescent="0.3"/>
    <row r="696" s="31" customFormat="1" x14ac:dyDescent="0.3"/>
    <row r="697" s="31" customFormat="1" x14ac:dyDescent="0.3"/>
    <row r="698" s="31" customFormat="1" x14ac:dyDescent="0.3"/>
    <row r="699" s="31" customFormat="1" x14ac:dyDescent="0.3"/>
    <row r="700" s="31" customFormat="1" x14ac:dyDescent="0.3"/>
    <row r="701" s="31" customFormat="1" x14ac:dyDescent="0.3"/>
    <row r="702" s="31" customFormat="1" x14ac:dyDescent="0.3"/>
    <row r="703" s="31" customFormat="1" x14ac:dyDescent="0.3"/>
    <row r="704" s="31" customFormat="1" x14ac:dyDescent="0.3"/>
    <row r="705" s="31" customFormat="1" x14ac:dyDescent="0.3"/>
    <row r="706" s="31" customFormat="1" x14ac:dyDescent="0.3"/>
    <row r="707" s="31" customFormat="1" x14ac:dyDescent="0.3"/>
    <row r="708" s="31" customFormat="1" x14ac:dyDescent="0.3"/>
    <row r="709" s="31" customFormat="1" x14ac:dyDescent="0.3"/>
    <row r="710" s="31" customFormat="1" x14ac:dyDescent="0.3"/>
    <row r="711" s="31" customFormat="1" x14ac:dyDescent="0.3"/>
    <row r="712" s="31" customFormat="1" x14ac:dyDescent="0.3"/>
    <row r="713" s="31" customFormat="1" x14ac:dyDescent="0.3"/>
    <row r="714" s="31" customFormat="1" x14ac:dyDescent="0.3"/>
    <row r="715" s="31" customFormat="1" x14ac:dyDescent="0.3"/>
    <row r="716" s="31" customFormat="1" x14ac:dyDescent="0.3"/>
    <row r="717" s="31" customFormat="1" x14ac:dyDescent="0.3"/>
    <row r="718" s="31" customFormat="1" x14ac:dyDescent="0.3"/>
    <row r="719" s="31" customFormat="1" x14ac:dyDescent="0.3"/>
    <row r="720" s="31" customFormat="1" x14ac:dyDescent="0.3"/>
    <row r="721" s="31" customFormat="1" x14ac:dyDescent="0.3"/>
    <row r="722" s="31" customFormat="1" x14ac:dyDescent="0.3"/>
    <row r="723" s="31" customFormat="1" x14ac:dyDescent="0.3"/>
    <row r="724" s="31" customFormat="1" x14ac:dyDescent="0.3"/>
    <row r="725" s="31" customFormat="1" x14ac:dyDescent="0.3"/>
    <row r="726" s="31" customFormat="1" x14ac:dyDescent="0.3"/>
    <row r="727" s="31" customFormat="1" x14ac:dyDescent="0.3"/>
    <row r="728" s="31" customFormat="1" x14ac:dyDescent="0.3"/>
    <row r="729" s="31" customFormat="1" x14ac:dyDescent="0.3"/>
    <row r="730" s="31" customFormat="1" x14ac:dyDescent="0.3"/>
    <row r="731" s="31" customFormat="1" x14ac:dyDescent="0.3"/>
    <row r="732" s="31" customFormat="1" x14ac:dyDescent="0.3"/>
    <row r="733" s="31" customFormat="1" x14ac:dyDescent="0.3"/>
    <row r="734" s="31" customFormat="1" x14ac:dyDescent="0.3"/>
    <row r="735" s="31" customFormat="1" x14ac:dyDescent="0.3"/>
    <row r="736" s="31" customFormat="1" x14ac:dyDescent="0.3"/>
    <row r="737" s="31" customFormat="1" x14ac:dyDescent="0.3"/>
    <row r="738" s="31" customFormat="1" x14ac:dyDescent="0.3"/>
    <row r="739" s="31" customFormat="1" x14ac:dyDescent="0.3"/>
    <row r="740" s="31" customFormat="1" x14ac:dyDescent="0.3"/>
    <row r="741" s="31" customFormat="1" x14ac:dyDescent="0.3"/>
    <row r="742" s="31" customFormat="1" x14ac:dyDescent="0.3"/>
    <row r="743" s="31" customFormat="1" x14ac:dyDescent="0.3"/>
    <row r="744" s="31" customFormat="1" x14ac:dyDescent="0.3"/>
    <row r="745" s="31" customFormat="1" x14ac:dyDescent="0.3"/>
    <row r="746" s="31" customFormat="1" x14ac:dyDescent="0.3"/>
    <row r="747" s="31" customFormat="1" x14ac:dyDescent="0.3"/>
    <row r="748" s="31" customFormat="1" x14ac:dyDescent="0.3"/>
    <row r="749" s="31" customFormat="1" x14ac:dyDescent="0.3"/>
    <row r="750" s="31" customFormat="1" x14ac:dyDescent="0.3"/>
    <row r="751" s="31" customFormat="1" x14ac:dyDescent="0.3"/>
    <row r="752" s="31" customFormat="1" x14ac:dyDescent="0.3"/>
    <row r="753" s="31" customFormat="1" x14ac:dyDescent="0.3"/>
    <row r="754" s="31" customFormat="1" x14ac:dyDescent="0.3"/>
    <row r="755" s="31" customFormat="1" x14ac:dyDescent="0.3"/>
    <row r="756" s="31" customFormat="1" x14ac:dyDescent="0.3"/>
    <row r="757" s="31" customFormat="1" x14ac:dyDescent="0.3"/>
    <row r="758" s="31" customFormat="1" x14ac:dyDescent="0.3"/>
    <row r="759" s="31" customFormat="1" x14ac:dyDescent="0.3"/>
    <row r="760" s="31" customFormat="1" x14ac:dyDescent="0.3"/>
    <row r="761" s="31" customFormat="1" x14ac:dyDescent="0.3"/>
    <row r="762" s="31" customFormat="1" x14ac:dyDescent="0.3"/>
    <row r="763" s="31" customFormat="1" x14ac:dyDescent="0.3"/>
    <row r="764" s="31" customFormat="1" x14ac:dyDescent="0.3"/>
    <row r="765" s="31" customFormat="1" x14ac:dyDescent="0.3"/>
    <row r="766" s="31" customFormat="1" x14ac:dyDescent="0.3"/>
    <row r="767" s="31" customFormat="1" x14ac:dyDescent="0.3"/>
    <row r="768" s="31" customFormat="1" x14ac:dyDescent="0.3"/>
    <row r="769" s="31" customFormat="1" x14ac:dyDescent="0.3"/>
    <row r="770" s="31" customFormat="1" x14ac:dyDescent="0.3"/>
    <row r="771" s="31" customFormat="1" x14ac:dyDescent="0.3"/>
    <row r="772" s="31" customFormat="1" x14ac:dyDescent="0.3"/>
    <row r="773" s="31" customFormat="1" x14ac:dyDescent="0.3"/>
    <row r="774" s="31" customFormat="1" x14ac:dyDescent="0.3"/>
    <row r="775" s="31" customFormat="1" x14ac:dyDescent="0.3"/>
    <row r="776" s="31" customFormat="1" x14ac:dyDescent="0.3"/>
    <row r="777" s="31" customFormat="1" x14ac:dyDescent="0.3"/>
    <row r="778" s="31" customFormat="1" x14ac:dyDescent="0.3"/>
    <row r="779" s="31" customFormat="1" x14ac:dyDescent="0.3"/>
    <row r="780" s="31" customFormat="1" x14ac:dyDescent="0.3"/>
    <row r="781" s="31" customFormat="1" x14ac:dyDescent="0.3"/>
    <row r="782" s="31" customFormat="1" x14ac:dyDescent="0.3"/>
    <row r="783" s="31" customFormat="1" x14ac:dyDescent="0.3"/>
    <row r="784" s="31" customFormat="1" x14ac:dyDescent="0.3"/>
    <row r="785" s="31" customFormat="1" x14ac:dyDescent="0.3"/>
    <row r="786" s="31" customFormat="1" x14ac:dyDescent="0.3"/>
    <row r="787" s="31" customFormat="1" x14ac:dyDescent="0.3"/>
    <row r="788" s="31" customFormat="1" x14ac:dyDescent="0.3"/>
    <row r="789" s="31" customFormat="1" x14ac:dyDescent="0.3"/>
    <row r="790" s="31" customFormat="1" x14ac:dyDescent="0.3"/>
    <row r="791" s="31" customFormat="1" x14ac:dyDescent="0.3"/>
    <row r="792" s="31" customFormat="1" x14ac:dyDescent="0.3"/>
    <row r="793" s="31" customFormat="1" x14ac:dyDescent="0.3"/>
    <row r="794" s="31" customFormat="1" x14ac:dyDescent="0.3"/>
    <row r="795" s="31" customFormat="1" x14ac:dyDescent="0.3"/>
    <row r="796" s="31" customFormat="1" x14ac:dyDescent="0.3"/>
    <row r="797" s="31" customFormat="1" x14ac:dyDescent="0.3"/>
    <row r="798" s="31" customFormat="1" x14ac:dyDescent="0.3"/>
    <row r="799" s="31" customFormat="1" x14ac:dyDescent="0.3"/>
    <row r="800" s="31" customFormat="1" x14ac:dyDescent="0.3"/>
    <row r="801" s="31" customFormat="1" x14ac:dyDescent="0.3"/>
    <row r="802" s="31" customFormat="1" x14ac:dyDescent="0.3"/>
    <row r="803" s="31" customFormat="1" x14ac:dyDescent="0.3"/>
    <row r="804" s="31" customFormat="1" x14ac:dyDescent="0.3"/>
    <row r="805" s="31" customFormat="1" x14ac:dyDescent="0.3"/>
    <row r="806" s="31" customFormat="1" x14ac:dyDescent="0.3"/>
    <row r="807" s="31" customFormat="1" x14ac:dyDescent="0.3"/>
    <row r="808" s="31" customFormat="1" x14ac:dyDescent="0.3"/>
    <row r="809" s="31" customFormat="1" x14ac:dyDescent="0.3"/>
    <row r="810" s="31" customFormat="1" x14ac:dyDescent="0.3"/>
    <row r="811" s="31" customFormat="1" x14ac:dyDescent="0.3"/>
    <row r="812" s="31" customFormat="1" x14ac:dyDescent="0.3"/>
    <row r="813" s="31" customFormat="1" x14ac:dyDescent="0.3"/>
    <row r="814" s="31" customFormat="1" x14ac:dyDescent="0.3"/>
    <row r="815" s="31" customFormat="1" x14ac:dyDescent="0.3"/>
    <row r="816" s="31" customFormat="1" x14ac:dyDescent="0.3"/>
    <row r="817" s="31" customFormat="1" x14ac:dyDescent="0.3"/>
    <row r="818" s="31" customFormat="1" x14ac:dyDescent="0.3"/>
    <row r="819" s="31" customFormat="1" x14ac:dyDescent="0.3"/>
    <row r="820" s="31" customFormat="1" x14ac:dyDescent="0.3"/>
    <row r="821" s="31" customFormat="1" x14ac:dyDescent="0.3"/>
    <row r="822" s="31" customFormat="1" x14ac:dyDescent="0.3"/>
    <row r="823" s="31" customFormat="1" x14ac:dyDescent="0.3"/>
    <row r="824" s="31" customFormat="1" x14ac:dyDescent="0.3"/>
    <row r="825" s="31" customFormat="1" x14ac:dyDescent="0.3"/>
    <row r="826" s="31" customFormat="1" x14ac:dyDescent="0.3"/>
    <row r="827" s="31" customFormat="1" x14ac:dyDescent="0.3"/>
    <row r="828" s="31" customFormat="1" x14ac:dyDescent="0.3"/>
    <row r="829" s="31" customFormat="1" x14ac:dyDescent="0.3"/>
    <row r="830" s="31" customFormat="1" x14ac:dyDescent="0.3"/>
    <row r="831" s="31" customFormat="1" x14ac:dyDescent="0.3"/>
    <row r="832" s="31" customFormat="1" x14ac:dyDescent="0.3"/>
    <row r="833" s="31" customFormat="1" x14ac:dyDescent="0.3"/>
    <row r="834" s="31" customFormat="1" x14ac:dyDescent="0.3"/>
    <row r="835" s="31" customFormat="1" x14ac:dyDescent="0.3"/>
    <row r="836" s="31" customFormat="1" x14ac:dyDescent="0.3"/>
    <row r="837" s="31" customFormat="1" x14ac:dyDescent="0.3"/>
    <row r="838" s="31" customFormat="1" x14ac:dyDescent="0.3"/>
    <row r="839" s="31" customFormat="1" x14ac:dyDescent="0.3"/>
    <row r="840" s="31" customFormat="1" x14ac:dyDescent="0.3"/>
    <row r="841" s="31" customFormat="1" x14ac:dyDescent="0.3"/>
    <row r="842" s="31" customFormat="1" x14ac:dyDescent="0.3"/>
    <row r="843" s="31" customFormat="1" x14ac:dyDescent="0.3"/>
    <row r="844" s="31" customFormat="1" x14ac:dyDescent="0.3"/>
    <row r="845" s="31" customFormat="1" x14ac:dyDescent="0.3"/>
    <row r="846" s="31" customFormat="1" x14ac:dyDescent="0.3"/>
    <row r="847" s="31" customFormat="1" x14ac:dyDescent="0.3"/>
    <row r="848" s="31" customFormat="1" x14ac:dyDescent="0.3"/>
    <row r="849" s="31" customFormat="1" x14ac:dyDescent="0.3"/>
    <row r="850" s="31" customFormat="1" x14ac:dyDescent="0.3"/>
    <row r="851" s="31" customFormat="1" x14ac:dyDescent="0.3"/>
    <row r="852" s="31" customFormat="1" x14ac:dyDescent="0.3"/>
    <row r="853" s="31" customFormat="1" x14ac:dyDescent="0.3"/>
    <row r="854" s="31" customFormat="1" x14ac:dyDescent="0.3"/>
    <row r="855" s="31" customFormat="1" x14ac:dyDescent="0.3"/>
    <row r="856" s="31" customFormat="1" x14ac:dyDescent="0.3"/>
    <row r="857" s="31" customFormat="1" x14ac:dyDescent="0.3"/>
    <row r="858" s="31" customFormat="1" x14ac:dyDescent="0.3"/>
    <row r="859" s="31" customFormat="1" x14ac:dyDescent="0.3"/>
    <row r="860" s="31" customFormat="1" x14ac:dyDescent="0.3"/>
    <row r="861" s="31" customFormat="1" x14ac:dyDescent="0.3"/>
    <row r="862" s="31" customFormat="1" x14ac:dyDescent="0.3"/>
    <row r="863" s="31" customFormat="1" x14ac:dyDescent="0.3"/>
    <row r="864" s="31" customFormat="1" x14ac:dyDescent="0.3"/>
    <row r="865" s="31" customFormat="1" x14ac:dyDescent="0.3"/>
    <row r="866" s="31" customFormat="1" x14ac:dyDescent="0.3"/>
    <row r="867" s="31" customFormat="1" x14ac:dyDescent="0.3"/>
    <row r="868" s="31" customFormat="1" x14ac:dyDescent="0.3"/>
    <row r="869" s="31" customFormat="1" x14ac:dyDescent="0.3"/>
    <row r="870" s="31" customFormat="1" x14ac:dyDescent="0.3"/>
    <row r="871" s="31" customFormat="1" x14ac:dyDescent="0.3"/>
    <row r="872" s="31" customFormat="1" x14ac:dyDescent="0.3"/>
    <row r="873" s="31" customFormat="1" x14ac:dyDescent="0.3"/>
    <row r="874" s="31" customFormat="1" x14ac:dyDescent="0.3"/>
    <row r="875" s="31" customFormat="1" x14ac:dyDescent="0.3"/>
    <row r="876" s="31" customFormat="1" x14ac:dyDescent="0.3"/>
    <row r="877" s="31" customFormat="1" x14ac:dyDescent="0.3"/>
    <row r="878" s="31" customFormat="1" x14ac:dyDescent="0.3"/>
    <row r="879" s="31" customFormat="1" x14ac:dyDescent="0.3"/>
    <row r="880" s="31" customFormat="1" x14ac:dyDescent="0.3"/>
    <row r="881" s="31" customFormat="1" x14ac:dyDescent="0.3"/>
    <row r="882" s="31" customFormat="1" x14ac:dyDescent="0.3"/>
    <row r="883" s="31" customFormat="1" x14ac:dyDescent="0.3"/>
    <row r="884" s="31" customFormat="1" x14ac:dyDescent="0.3"/>
    <row r="885" s="31" customFormat="1" x14ac:dyDescent="0.3"/>
    <row r="886" s="31" customFormat="1" x14ac:dyDescent="0.3"/>
    <row r="887" s="31" customFormat="1" x14ac:dyDescent="0.3"/>
    <row r="888" s="31" customFormat="1" x14ac:dyDescent="0.3"/>
    <row r="889" s="31" customFormat="1" x14ac:dyDescent="0.3"/>
    <row r="890" s="31" customFormat="1" x14ac:dyDescent="0.3"/>
  </sheetData>
  <sortState xmlns:xlrd2="http://schemas.microsoft.com/office/spreadsheetml/2017/richdata2" ref="I277:J282">
    <sortCondition ref="J277:J282"/>
  </sortState>
  <mergeCells count="15">
    <mergeCell ref="A456:F456"/>
    <mergeCell ref="A9:F9"/>
    <mergeCell ref="A386:I386"/>
    <mergeCell ref="A418:F418"/>
    <mergeCell ref="A89:I89"/>
    <mergeCell ref="A208:I208"/>
    <mergeCell ref="A294:I294"/>
    <mergeCell ref="A329:I329"/>
    <mergeCell ref="A361:I361"/>
    <mergeCell ref="A119:J119"/>
    <mergeCell ref="A144:J144"/>
    <mergeCell ref="A174:J174"/>
    <mergeCell ref="A265:J265"/>
    <mergeCell ref="A238:J238"/>
    <mergeCell ref="A54:J54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262C4-E676-4C13-B3A0-16A031DC5534}">
  <dimension ref="A3:J282"/>
  <sheetViews>
    <sheetView workbookViewId="0">
      <selection activeCell="A9" sqref="A9"/>
    </sheetView>
  </sheetViews>
  <sheetFormatPr baseColWidth="10" defaultRowHeight="14.4" x14ac:dyDescent="0.3"/>
  <cols>
    <col min="1" max="1" width="19.5546875" bestFit="1" customWidth="1"/>
    <col min="2" max="2" width="19.44140625" bestFit="1" customWidth="1"/>
    <col min="3" max="3" width="35.33203125" bestFit="1" customWidth="1"/>
    <col min="4" max="4" width="31.6640625" bestFit="1" customWidth="1"/>
    <col min="5" max="8" width="23.88671875" bestFit="1" customWidth="1"/>
    <col min="9" max="10" width="12.5546875" bestFit="1" customWidth="1"/>
    <col min="11" max="11" width="32.5546875" bestFit="1" customWidth="1"/>
    <col min="12" max="12" width="31.6640625" bestFit="1" customWidth="1"/>
    <col min="13" max="13" width="32.5546875" bestFit="1" customWidth="1"/>
    <col min="14" max="14" width="31.6640625" bestFit="1" customWidth="1"/>
    <col min="15" max="15" width="32.5546875" bestFit="1" customWidth="1"/>
    <col min="16" max="16" width="36.6640625" bestFit="1" customWidth="1"/>
    <col min="17" max="17" width="37.5546875" bestFit="1" customWidth="1"/>
  </cols>
  <sheetData>
    <row r="3" spans="1:2" x14ac:dyDescent="0.3">
      <c r="A3" s="15" t="s">
        <v>268</v>
      </c>
      <c r="B3" t="s">
        <v>463</v>
      </c>
    </row>
    <row r="4" spans="1:2" x14ac:dyDescent="0.3">
      <c r="A4" s="16">
        <v>2017</v>
      </c>
      <c r="B4" s="279">
        <v>1</v>
      </c>
    </row>
    <row r="5" spans="1:2" x14ac:dyDescent="0.3">
      <c r="A5" s="16">
        <v>2018</v>
      </c>
      <c r="B5" s="279">
        <v>1</v>
      </c>
    </row>
    <row r="6" spans="1:2" x14ac:dyDescent="0.3">
      <c r="A6" s="16">
        <v>2019</v>
      </c>
      <c r="B6" s="279">
        <v>5</v>
      </c>
    </row>
    <row r="7" spans="1:2" x14ac:dyDescent="0.3">
      <c r="A7" s="16">
        <v>2020</v>
      </c>
      <c r="B7" s="279">
        <v>6</v>
      </c>
    </row>
    <row r="8" spans="1:2" x14ac:dyDescent="0.3">
      <c r="A8" s="16">
        <v>2021</v>
      </c>
      <c r="B8" s="279">
        <v>6</v>
      </c>
    </row>
    <row r="9" spans="1:2" x14ac:dyDescent="0.3">
      <c r="A9" s="16" t="s">
        <v>267</v>
      </c>
      <c r="B9" s="279">
        <v>19</v>
      </c>
    </row>
    <row r="43" spans="1:2" x14ac:dyDescent="0.3">
      <c r="A43" s="15" t="s">
        <v>268</v>
      </c>
      <c r="B43" t="s">
        <v>464</v>
      </c>
    </row>
    <row r="44" spans="1:2" x14ac:dyDescent="0.3">
      <c r="A44" s="16">
        <v>2014</v>
      </c>
      <c r="B44" s="58">
        <v>832885.23499999987</v>
      </c>
    </row>
    <row r="45" spans="1:2" x14ac:dyDescent="0.3">
      <c r="A45" s="16">
        <v>2015</v>
      </c>
      <c r="B45" s="58">
        <v>825837.47399999958</v>
      </c>
    </row>
    <row r="46" spans="1:2" x14ac:dyDescent="0.3">
      <c r="A46" s="16">
        <v>2016</v>
      </c>
      <c r="B46" s="58">
        <v>1054191.4885999998</v>
      </c>
    </row>
    <row r="47" spans="1:2" x14ac:dyDescent="0.3">
      <c r="A47" s="16">
        <v>2017</v>
      </c>
      <c r="B47" s="58">
        <v>977588.26860000018</v>
      </c>
    </row>
    <row r="48" spans="1:2" x14ac:dyDescent="0.3">
      <c r="A48" s="16">
        <v>2018</v>
      </c>
      <c r="B48" s="58">
        <v>1051304.45793096</v>
      </c>
    </row>
    <row r="49" spans="1:9" x14ac:dyDescent="0.3">
      <c r="A49" s="16">
        <v>2019</v>
      </c>
      <c r="B49" s="58">
        <v>942470.58599999978</v>
      </c>
    </row>
    <row r="50" spans="1:9" x14ac:dyDescent="0.3">
      <c r="A50" s="16">
        <v>2020</v>
      </c>
      <c r="B50" s="58">
        <v>1054295.1260000004</v>
      </c>
    </row>
    <row r="51" spans="1:9" x14ac:dyDescent="0.3">
      <c r="A51" s="16" t="s">
        <v>267</v>
      </c>
      <c r="B51" s="58">
        <v>6738572.6361309597</v>
      </c>
    </row>
    <row r="61" spans="1:9" x14ac:dyDescent="0.3">
      <c r="C61">
        <v>8</v>
      </c>
      <c r="D61">
        <v>8</v>
      </c>
      <c r="E61">
        <v>9</v>
      </c>
      <c r="F61">
        <v>10</v>
      </c>
      <c r="G61">
        <v>39</v>
      </c>
      <c r="H61">
        <v>55</v>
      </c>
      <c r="I61">
        <v>137</v>
      </c>
    </row>
    <row r="62" spans="1:9" x14ac:dyDescent="0.3">
      <c r="C62">
        <v>10</v>
      </c>
      <c r="D62">
        <v>10</v>
      </c>
      <c r="E62">
        <v>11</v>
      </c>
      <c r="F62">
        <v>12</v>
      </c>
      <c r="G62">
        <v>38</v>
      </c>
      <c r="H62">
        <v>51</v>
      </c>
      <c r="I62">
        <v>142</v>
      </c>
    </row>
    <row r="63" spans="1:9" x14ac:dyDescent="0.3">
      <c r="C63">
        <v>9</v>
      </c>
      <c r="D63">
        <v>9</v>
      </c>
      <c r="E63">
        <v>9</v>
      </c>
      <c r="F63">
        <v>9</v>
      </c>
      <c r="G63">
        <v>36</v>
      </c>
      <c r="H63">
        <v>72</v>
      </c>
      <c r="I63">
        <v>153</v>
      </c>
    </row>
    <row r="64" spans="1:9" x14ac:dyDescent="0.3">
      <c r="C64">
        <v>24</v>
      </c>
      <c r="D64">
        <v>24</v>
      </c>
      <c r="E64">
        <v>27</v>
      </c>
      <c r="F64">
        <v>29</v>
      </c>
      <c r="G64">
        <v>57</v>
      </c>
      <c r="H64">
        <v>87</v>
      </c>
      <c r="I64">
        <v>271</v>
      </c>
    </row>
    <row r="65" spans="3:9" x14ac:dyDescent="0.3">
      <c r="C65" s="164">
        <v>64</v>
      </c>
      <c r="D65" s="164">
        <v>64</v>
      </c>
      <c r="E65" s="164">
        <v>76</v>
      </c>
      <c r="F65" s="164">
        <v>85</v>
      </c>
      <c r="G65" s="164">
        <v>232</v>
      </c>
      <c r="H65" s="164">
        <v>349</v>
      </c>
      <c r="I65" s="164">
        <v>933</v>
      </c>
    </row>
    <row r="66" spans="3:9" x14ac:dyDescent="0.3">
      <c r="C66" s="142"/>
      <c r="D66" s="142"/>
      <c r="E66" s="142"/>
      <c r="F66" s="142"/>
      <c r="G66" s="142"/>
      <c r="H66" s="142"/>
      <c r="I66" s="142"/>
    </row>
    <row r="67" spans="3:9" x14ac:dyDescent="0.3">
      <c r="C67" s="108">
        <v>2015</v>
      </c>
      <c r="D67" s="108">
        <v>2016</v>
      </c>
      <c r="E67" s="108">
        <v>2017</v>
      </c>
      <c r="F67" s="108">
        <v>2018</v>
      </c>
      <c r="G67" s="108">
        <v>2019</v>
      </c>
      <c r="H67" s="108">
        <v>2020</v>
      </c>
      <c r="I67" s="108" t="s">
        <v>267</v>
      </c>
    </row>
    <row r="68" spans="3:9" x14ac:dyDescent="0.3">
      <c r="C68">
        <v>25</v>
      </c>
      <c r="D68">
        <v>25</v>
      </c>
      <c r="E68">
        <v>30</v>
      </c>
      <c r="F68">
        <v>36</v>
      </c>
      <c r="G68">
        <v>171</v>
      </c>
      <c r="H68">
        <v>273</v>
      </c>
      <c r="I68">
        <v>584</v>
      </c>
    </row>
    <row r="69" spans="3:9" x14ac:dyDescent="0.3">
      <c r="C69">
        <v>16</v>
      </c>
      <c r="D69">
        <v>16</v>
      </c>
      <c r="E69">
        <v>18</v>
      </c>
      <c r="F69">
        <v>20</v>
      </c>
      <c r="G69">
        <v>31</v>
      </c>
      <c r="H69">
        <v>40</v>
      </c>
      <c r="I69">
        <v>157</v>
      </c>
    </row>
    <row r="70" spans="3:9" x14ac:dyDescent="0.3">
      <c r="C70">
        <v>14</v>
      </c>
      <c r="D70">
        <v>14</v>
      </c>
      <c r="E70">
        <v>20</v>
      </c>
      <c r="F70">
        <v>21</v>
      </c>
      <c r="G70">
        <v>16</v>
      </c>
      <c r="H70">
        <v>21</v>
      </c>
      <c r="I70">
        <v>120</v>
      </c>
    </row>
    <row r="71" spans="3:9" x14ac:dyDescent="0.3">
      <c r="C71">
        <v>9</v>
      </c>
      <c r="D71">
        <v>9</v>
      </c>
      <c r="E71">
        <v>8</v>
      </c>
      <c r="F71">
        <v>8</v>
      </c>
      <c r="G71">
        <v>14</v>
      </c>
      <c r="H71">
        <v>15</v>
      </c>
      <c r="I71">
        <v>72</v>
      </c>
    </row>
    <row r="72" spans="3:9" x14ac:dyDescent="0.3">
      <c r="C72" s="164">
        <v>64</v>
      </c>
      <c r="D72" s="164">
        <v>64</v>
      </c>
      <c r="E72" s="164">
        <v>76</v>
      </c>
      <c r="F72" s="164">
        <v>85</v>
      </c>
      <c r="G72" s="164">
        <v>232</v>
      </c>
      <c r="H72" s="164">
        <v>349</v>
      </c>
      <c r="I72" s="164">
        <v>933</v>
      </c>
    </row>
    <row r="77" spans="3:9" x14ac:dyDescent="0.3">
      <c r="C77" s="142"/>
      <c r="D77" s="142"/>
      <c r="E77" s="142"/>
      <c r="F77" s="142"/>
      <c r="G77" s="142"/>
      <c r="H77" s="142"/>
      <c r="I77" s="142"/>
    </row>
    <row r="78" spans="3:9" x14ac:dyDescent="0.3">
      <c r="C78" s="108">
        <v>2015</v>
      </c>
      <c r="D78" s="108">
        <v>2016</v>
      </c>
      <c r="E78" s="108">
        <v>2017</v>
      </c>
      <c r="F78" s="108">
        <v>2018</v>
      </c>
      <c r="G78" s="108">
        <v>2019</v>
      </c>
      <c r="H78" s="108">
        <v>2020</v>
      </c>
      <c r="I78" s="108" t="s">
        <v>267</v>
      </c>
    </row>
    <row r="79" spans="3:9" x14ac:dyDescent="0.3">
      <c r="G79">
        <v>2</v>
      </c>
      <c r="H79">
        <v>5</v>
      </c>
      <c r="I79">
        <v>7</v>
      </c>
    </row>
    <row r="80" spans="3:9" x14ac:dyDescent="0.3">
      <c r="C80">
        <v>4</v>
      </c>
      <c r="D80">
        <v>4</v>
      </c>
      <c r="E80">
        <v>5</v>
      </c>
      <c r="F80">
        <v>5</v>
      </c>
      <c r="G80">
        <v>4</v>
      </c>
      <c r="H80">
        <v>6</v>
      </c>
      <c r="I80">
        <v>32</v>
      </c>
    </row>
    <row r="81" spans="1:9" x14ac:dyDescent="0.3">
      <c r="C81">
        <v>6</v>
      </c>
      <c r="D81">
        <v>6</v>
      </c>
      <c r="E81">
        <v>8</v>
      </c>
      <c r="F81">
        <v>8</v>
      </c>
      <c r="G81">
        <v>8</v>
      </c>
      <c r="H81">
        <v>9</v>
      </c>
      <c r="I81">
        <v>51</v>
      </c>
    </row>
    <row r="82" spans="1:9" x14ac:dyDescent="0.3">
      <c r="C82">
        <v>7</v>
      </c>
      <c r="D82">
        <v>7</v>
      </c>
      <c r="E82">
        <v>7</v>
      </c>
      <c r="F82">
        <v>8</v>
      </c>
      <c r="G82">
        <v>20</v>
      </c>
      <c r="H82">
        <v>23</v>
      </c>
      <c r="I82">
        <v>79</v>
      </c>
    </row>
    <row r="83" spans="1:9" x14ac:dyDescent="0.3">
      <c r="C83">
        <v>22</v>
      </c>
      <c r="D83">
        <v>22</v>
      </c>
      <c r="E83">
        <v>26</v>
      </c>
      <c r="F83">
        <v>28</v>
      </c>
      <c r="G83">
        <v>29</v>
      </c>
      <c r="H83">
        <v>38</v>
      </c>
      <c r="I83">
        <v>187</v>
      </c>
    </row>
    <row r="84" spans="1:9" x14ac:dyDescent="0.3">
      <c r="C84">
        <v>25</v>
      </c>
      <c r="D84">
        <v>25</v>
      </c>
      <c r="E84">
        <v>30</v>
      </c>
      <c r="F84">
        <v>36</v>
      </c>
      <c r="G84">
        <v>169</v>
      </c>
      <c r="H84">
        <v>268</v>
      </c>
      <c r="I84">
        <v>577</v>
      </c>
    </row>
    <row r="85" spans="1:9" x14ac:dyDescent="0.3">
      <c r="C85" s="164">
        <v>64</v>
      </c>
      <c r="D85" s="164">
        <v>64</v>
      </c>
      <c r="E85" s="164">
        <v>76</v>
      </c>
      <c r="F85" s="164">
        <v>85</v>
      </c>
      <c r="G85" s="164">
        <v>232</v>
      </c>
      <c r="H85" s="164">
        <v>349</v>
      </c>
      <c r="I85" s="164">
        <v>933</v>
      </c>
    </row>
    <row r="95" spans="1:9" x14ac:dyDescent="0.3">
      <c r="A95" s="142" t="s">
        <v>449</v>
      </c>
      <c r="B95" s="142" t="s">
        <v>809</v>
      </c>
      <c r="C95" s="142"/>
      <c r="D95" s="142"/>
      <c r="E95" s="142"/>
      <c r="F95" s="142"/>
      <c r="G95" s="142"/>
      <c r="H95" s="142"/>
      <c r="I95" s="142"/>
    </row>
    <row r="96" spans="1:9" x14ac:dyDescent="0.3">
      <c r="A96" s="108" t="s">
        <v>268</v>
      </c>
      <c r="B96" s="169">
        <v>2014</v>
      </c>
      <c r="C96" s="169">
        <v>2015</v>
      </c>
      <c r="D96" s="169">
        <v>2016</v>
      </c>
      <c r="E96" s="169">
        <v>2017</v>
      </c>
      <c r="F96" s="169">
        <v>2018</v>
      </c>
      <c r="G96" s="169">
        <v>2019</v>
      </c>
      <c r="H96" s="169">
        <v>2020</v>
      </c>
      <c r="I96" s="169" t="s">
        <v>267</v>
      </c>
    </row>
    <row r="97" spans="1:9" x14ac:dyDescent="0.3">
      <c r="A97" s="16" t="s">
        <v>55</v>
      </c>
      <c r="B97" s="58">
        <v>84200</v>
      </c>
      <c r="C97" s="58">
        <v>87200</v>
      </c>
      <c r="D97" s="58">
        <v>90556</v>
      </c>
      <c r="E97" s="58">
        <v>107900</v>
      </c>
      <c r="F97" s="58">
        <v>112850</v>
      </c>
      <c r="G97" s="58">
        <v>155694.47999999998</v>
      </c>
      <c r="H97" s="58">
        <v>159045.10999999999</v>
      </c>
      <c r="I97" s="58">
        <v>797445.59</v>
      </c>
    </row>
    <row r="98" spans="1:9" x14ac:dyDescent="0.3">
      <c r="A98" s="16" t="s">
        <v>98</v>
      </c>
      <c r="B98" s="58">
        <v>102612</v>
      </c>
      <c r="C98" s="58">
        <v>104412</v>
      </c>
      <c r="D98" s="58">
        <v>104412</v>
      </c>
      <c r="E98" s="58">
        <v>81112</v>
      </c>
      <c r="F98" s="58">
        <v>81112</v>
      </c>
      <c r="G98" s="58">
        <v>108885</v>
      </c>
      <c r="H98" s="58">
        <v>140185</v>
      </c>
      <c r="I98" s="58">
        <v>722730</v>
      </c>
    </row>
    <row r="99" spans="1:9" x14ac:dyDescent="0.3">
      <c r="A99" s="16" t="s">
        <v>59</v>
      </c>
      <c r="B99" s="58">
        <v>25606</v>
      </c>
      <c r="C99" s="58">
        <v>30131</v>
      </c>
      <c r="D99" s="58">
        <v>37581</v>
      </c>
      <c r="E99" s="58">
        <v>44962</v>
      </c>
      <c r="F99" s="58">
        <v>49962</v>
      </c>
      <c r="G99" s="58">
        <v>52997.805</v>
      </c>
      <c r="H99" s="58">
        <v>66208.715000000011</v>
      </c>
      <c r="I99" s="58">
        <v>307448.52</v>
      </c>
    </row>
    <row r="100" spans="1:9" x14ac:dyDescent="0.3">
      <c r="A100" s="16" t="s">
        <v>66</v>
      </c>
      <c r="B100" s="58">
        <v>17500</v>
      </c>
      <c r="C100" s="58">
        <v>21900</v>
      </c>
      <c r="D100" s="58">
        <v>21900</v>
      </c>
      <c r="E100" s="58">
        <v>26300</v>
      </c>
      <c r="F100" s="58">
        <v>26300</v>
      </c>
      <c r="G100" s="58">
        <v>24999.7</v>
      </c>
      <c r="H100" s="58">
        <v>35835.360000000001</v>
      </c>
      <c r="I100" s="58">
        <v>174735.06</v>
      </c>
    </row>
    <row r="101" spans="1:9" x14ac:dyDescent="0.3">
      <c r="A101" s="16" t="s">
        <v>69</v>
      </c>
      <c r="B101" s="58">
        <v>15200</v>
      </c>
      <c r="C101" s="58">
        <v>15200</v>
      </c>
      <c r="D101" s="58">
        <v>24900</v>
      </c>
      <c r="E101" s="58">
        <v>32900</v>
      </c>
      <c r="F101" s="58">
        <v>32900</v>
      </c>
      <c r="G101" s="58">
        <v>20700</v>
      </c>
      <c r="H101" s="58">
        <v>29700</v>
      </c>
      <c r="I101" s="58">
        <v>171500</v>
      </c>
    </row>
    <row r="102" spans="1:9" x14ac:dyDescent="0.3">
      <c r="A102" s="16" t="s">
        <v>446</v>
      </c>
      <c r="B102" s="58">
        <v>23055</v>
      </c>
      <c r="C102" s="58">
        <v>23614.3</v>
      </c>
      <c r="D102" s="58">
        <v>23614.3</v>
      </c>
      <c r="E102" s="58">
        <v>23627</v>
      </c>
      <c r="F102" s="58">
        <v>24042.5</v>
      </c>
      <c r="G102" s="58">
        <v>673</v>
      </c>
      <c r="H102" s="58">
        <v>688</v>
      </c>
      <c r="I102" s="58">
        <v>119314.1</v>
      </c>
    </row>
    <row r="103" spans="1:9" x14ac:dyDescent="0.3">
      <c r="A103" s="16" t="s">
        <v>50</v>
      </c>
      <c r="B103" s="58">
        <v>16307</v>
      </c>
      <c r="C103" s="58">
        <v>16907</v>
      </c>
      <c r="D103" s="58">
        <v>16907</v>
      </c>
      <c r="E103" s="58">
        <v>16240</v>
      </c>
      <c r="F103" s="58">
        <v>16240</v>
      </c>
      <c r="G103" s="58">
        <v>8000</v>
      </c>
      <c r="H103" s="58">
        <v>9600</v>
      </c>
      <c r="I103" s="58">
        <v>100201</v>
      </c>
    </row>
    <row r="104" spans="1:9" x14ac:dyDescent="0.3">
      <c r="A104" s="16" t="s">
        <v>79</v>
      </c>
      <c r="B104" s="58">
        <v>4000</v>
      </c>
      <c r="C104" s="58">
        <v>6352</v>
      </c>
      <c r="D104" s="58">
        <v>6352</v>
      </c>
      <c r="E104" s="58">
        <v>6352</v>
      </c>
      <c r="F104" s="58">
        <v>34352</v>
      </c>
      <c r="G104" s="58">
        <v>5407.6500000000005</v>
      </c>
      <c r="H104" s="58">
        <v>6033.7650000000003</v>
      </c>
      <c r="I104" s="58">
        <v>68849.415000000008</v>
      </c>
    </row>
    <row r="105" spans="1:9" x14ac:dyDescent="0.3">
      <c r="A105" s="16" t="s">
        <v>42</v>
      </c>
      <c r="B105" s="58">
        <v>0</v>
      </c>
      <c r="C105" s="58">
        <v>0</v>
      </c>
      <c r="D105" s="58">
        <v>0</v>
      </c>
      <c r="E105" s="58">
        <v>0</v>
      </c>
      <c r="F105" s="58"/>
      <c r="G105" s="58">
        <v>17002.395000000011</v>
      </c>
      <c r="H105" s="58">
        <v>38442.56500000001</v>
      </c>
      <c r="I105" s="58">
        <v>55444.960000000021</v>
      </c>
    </row>
    <row r="106" spans="1:9" x14ac:dyDescent="0.3">
      <c r="A106" s="16" t="s">
        <v>730</v>
      </c>
      <c r="B106" s="58">
        <v>3500</v>
      </c>
      <c r="C106" s="58">
        <v>3500</v>
      </c>
      <c r="D106" s="58">
        <v>8900</v>
      </c>
      <c r="E106" s="58">
        <v>8939.6</v>
      </c>
      <c r="F106" s="58">
        <v>8939.6</v>
      </c>
      <c r="G106" s="58">
        <v>6867.9450000000006</v>
      </c>
      <c r="H106" s="58">
        <v>8123.7450000000008</v>
      </c>
      <c r="I106" s="58">
        <v>48770.89</v>
      </c>
    </row>
    <row r="107" spans="1:9" x14ac:dyDescent="0.3">
      <c r="A107" s="16" t="s">
        <v>73</v>
      </c>
      <c r="B107" s="58">
        <v>0</v>
      </c>
      <c r="C107" s="58">
        <v>0</v>
      </c>
      <c r="D107" s="58">
        <v>2000</v>
      </c>
      <c r="E107" s="58">
        <v>2204</v>
      </c>
      <c r="F107" s="58">
        <v>2407</v>
      </c>
      <c r="G107" s="58">
        <v>7302.9800000000005</v>
      </c>
      <c r="H107" s="58">
        <v>10422.600000000002</v>
      </c>
      <c r="I107" s="58">
        <v>24336.58</v>
      </c>
    </row>
    <row r="108" spans="1:9" x14ac:dyDescent="0.3">
      <c r="A108" s="16" t="s">
        <v>35</v>
      </c>
      <c r="B108" s="58">
        <v>543.79999999999995</v>
      </c>
      <c r="C108" s="58">
        <v>584.20000000000005</v>
      </c>
      <c r="D108" s="58">
        <v>584.20000000000005</v>
      </c>
      <c r="E108" s="58">
        <v>682.96</v>
      </c>
      <c r="F108" s="58">
        <v>1156.96</v>
      </c>
      <c r="G108" s="58">
        <v>4963.6849999999986</v>
      </c>
      <c r="H108" s="58">
        <v>8523.6049999999977</v>
      </c>
      <c r="I108" s="58">
        <v>17039.409999999996</v>
      </c>
    </row>
    <row r="109" spans="1:9" x14ac:dyDescent="0.3">
      <c r="A109" s="124" t="s">
        <v>267</v>
      </c>
      <c r="B109" s="168">
        <v>292523.8</v>
      </c>
      <c r="C109" s="168">
        <v>309800.5</v>
      </c>
      <c r="D109" s="168">
        <v>337706.5</v>
      </c>
      <c r="E109" s="168">
        <v>351219.55999999994</v>
      </c>
      <c r="F109" s="168">
        <v>390262.05999999994</v>
      </c>
      <c r="G109" s="168">
        <v>413494.63999999996</v>
      </c>
      <c r="H109" s="168">
        <v>512808.46499999997</v>
      </c>
      <c r="I109" s="168">
        <v>2607815.5250000004</v>
      </c>
    </row>
    <row r="113" spans="1:9" x14ac:dyDescent="0.3">
      <c r="A113" s="142" t="s">
        <v>449</v>
      </c>
      <c r="B113" s="142" t="s">
        <v>809</v>
      </c>
      <c r="C113" s="142"/>
      <c r="D113" s="142"/>
      <c r="E113" s="142"/>
      <c r="F113" s="142"/>
      <c r="G113" s="142"/>
      <c r="H113" s="142"/>
      <c r="I113" s="142"/>
    </row>
    <row r="114" spans="1:9" x14ac:dyDescent="0.3">
      <c r="A114" s="108" t="s">
        <v>268</v>
      </c>
      <c r="B114" s="179">
        <v>2014</v>
      </c>
      <c r="C114" s="179">
        <v>2015</v>
      </c>
      <c r="D114" s="179">
        <v>2016</v>
      </c>
      <c r="E114" s="179">
        <v>2017</v>
      </c>
      <c r="F114" s="179">
        <v>2018</v>
      </c>
      <c r="G114" s="179">
        <v>2019</v>
      </c>
      <c r="H114" s="179">
        <v>2020</v>
      </c>
      <c r="I114" s="179" t="s">
        <v>267</v>
      </c>
    </row>
    <row r="115" spans="1:9" x14ac:dyDescent="0.3">
      <c r="A115" s="16" t="s">
        <v>33</v>
      </c>
      <c r="B115" s="58">
        <v>157804</v>
      </c>
      <c r="C115" s="58">
        <v>162397.5</v>
      </c>
      <c r="D115" s="58">
        <v>166397.5</v>
      </c>
      <c r="E115" s="58">
        <v>144269</v>
      </c>
      <c r="F115" s="58">
        <v>144522</v>
      </c>
      <c r="G115" s="58">
        <v>152266.55499999996</v>
      </c>
      <c r="H115" s="58">
        <v>174271.88000000003</v>
      </c>
      <c r="I115" s="58">
        <v>1101928.4350000001</v>
      </c>
    </row>
    <row r="116" spans="1:9" x14ac:dyDescent="0.3">
      <c r="A116" s="16" t="s">
        <v>92</v>
      </c>
      <c r="B116" s="58">
        <v>27411</v>
      </c>
      <c r="C116" s="58">
        <v>30411</v>
      </c>
      <c r="D116" s="58">
        <v>30411</v>
      </c>
      <c r="E116" s="58">
        <v>50610</v>
      </c>
      <c r="F116" s="58">
        <v>83267</v>
      </c>
      <c r="G116" s="58">
        <v>60266.350000000013</v>
      </c>
      <c r="H116" s="58">
        <v>98623.750000000029</v>
      </c>
      <c r="I116" s="58">
        <v>381000.10000000009</v>
      </c>
    </row>
    <row r="117" spans="1:9" x14ac:dyDescent="0.3">
      <c r="A117" s="16" t="s">
        <v>53</v>
      </c>
      <c r="B117" s="58">
        <v>28100</v>
      </c>
      <c r="C117" s="58">
        <v>32600</v>
      </c>
      <c r="D117" s="58">
        <v>41456</v>
      </c>
      <c r="E117" s="58">
        <v>49495.56</v>
      </c>
      <c r="F117" s="58">
        <v>50204.06</v>
      </c>
      <c r="G117" s="58">
        <v>67416.81</v>
      </c>
      <c r="H117" s="58">
        <v>74302.81</v>
      </c>
      <c r="I117" s="58">
        <v>343575.24</v>
      </c>
    </row>
    <row r="118" spans="1:9" x14ac:dyDescent="0.3">
      <c r="A118" s="16" t="s">
        <v>89</v>
      </c>
      <c r="B118" s="58">
        <v>27546.799999999999</v>
      </c>
      <c r="C118" s="58">
        <v>27551.8</v>
      </c>
      <c r="D118" s="58">
        <v>27551.8</v>
      </c>
      <c r="E118" s="58">
        <v>27552</v>
      </c>
      <c r="F118" s="58">
        <v>27552</v>
      </c>
      <c r="G118" s="58">
        <v>46698.25</v>
      </c>
      <c r="H118" s="58">
        <v>60478.820000000007</v>
      </c>
      <c r="I118" s="58">
        <v>244931.47</v>
      </c>
    </row>
    <row r="119" spans="1:9" x14ac:dyDescent="0.3">
      <c r="A119" s="16" t="s">
        <v>64</v>
      </c>
      <c r="B119" s="58">
        <v>10050</v>
      </c>
      <c r="C119" s="58">
        <v>14450</v>
      </c>
      <c r="D119" s="58">
        <v>29500</v>
      </c>
      <c r="E119" s="58">
        <v>35772</v>
      </c>
      <c r="F119" s="58">
        <v>35922</v>
      </c>
      <c r="G119" s="58">
        <v>43735.22</v>
      </c>
      <c r="H119" s="58">
        <v>46478.26</v>
      </c>
      <c r="I119" s="58">
        <v>215907.48</v>
      </c>
    </row>
    <row r="120" spans="1:9" x14ac:dyDescent="0.3">
      <c r="A120" s="16" t="s">
        <v>40</v>
      </c>
      <c r="B120" s="58">
        <v>24612</v>
      </c>
      <c r="C120" s="58">
        <v>25390.2</v>
      </c>
      <c r="D120" s="58">
        <v>25390.2</v>
      </c>
      <c r="E120" s="58">
        <v>26521</v>
      </c>
      <c r="F120" s="58">
        <v>31521</v>
      </c>
      <c r="G120" s="58">
        <v>29215.585000000003</v>
      </c>
      <c r="H120" s="58">
        <v>42976.11500000002</v>
      </c>
      <c r="I120" s="58">
        <v>205626.1</v>
      </c>
    </row>
    <row r="121" spans="1:9" x14ac:dyDescent="0.3">
      <c r="A121" s="16" t="s">
        <v>131</v>
      </c>
      <c r="B121" s="58">
        <v>17000</v>
      </c>
      <c r="C121" s="58">
        <v>17000</v>
      </c>
      <c r="D121" s="58">
        <v>17000</v>
      </c>
      <c r="E121" s="58">
        <v>17000</v>
      </c>
      <c r="F121" s="58">
        <v>17274</v>
      </c>
      <c r="G121" s="58">
        <v>13895.87</v>
      </c>
      <c r="H121" s="58">
        <v>15676.83</v>
      </c>
      <c r="I121" s="58">
        <v>114846.7</v>
      </c>
    </row>
    <row r="122" spans="1:9" x14ac:dyDescent="0.3">
      <c r="A122" s="124" t="s">
        <v>267</v>
      </c>
      <c r="B122" s="168">
        <v>292523.8</v>
      </c>
      <c r="C122" s="168">
        <v>309800.5</v>
      </c>
      <c r="D122" s="168">
        <v>337706.5</v>
      </c>
      <c r="E122" s="168">
        <v>351219.56</v>
      </c>
      <c r="F122" s="168">
        <v>390262.06</v>
      </c>
      <c r="G122" s="168">
        <v>413494.64</v>
      </c>
      <c r="H122" s="168">
        <v>512808.46500000008</v>
      </c>
      <c r="I122" s="168">
        <v>2607815.5250000004</v>
      </c>
    </row>
    <row r="127" spans="1:9" x14ac:dyDescent="0.3">
      <c r="A127" s="142" t="s">
        <v>449</v>
      </c>
      <c r="B127" s="142" t="s">
        <v>809</v>
      </c>
      <c r="C127" s="142"/>
      <c r="D127" s="142"/>
      <c r="E127" s="142"/>
      <c r="F127" s="142"/>
      <c r="G127" s="142"/>
      <c r="H127" s="142"/>
      <c r="I127" s="142"/>
    </row>
    <row r="128" spans="1:9" x14ac:dyDescent="0.3">
      <c r="A128" s="108" t="s">
        <v>268</v>
      </c>
      <c r="B128" s="108">
        <v>2014</v>
      </c>
      <c r="C128" s="108">
        <v>2015</v>
      </c>
      <c r="D128" s="108">
        <v>2016</v>
      </c>
      <c r="E128" s="108">
        <v>2017</v>
      </c>
      <c r="F128" s="108">
        <v>2018</v>
      </c>
      <c r="G128" s="108">
        <v>2019</v>
      </c>
      <c r="H128" s="108">
        <v>2020</v>
      </c>
      <c r="I128" s="108" t="s">
        <v>267</v>
      </c>
    </row>
    <row r="129" spans="1:9" x14ac:dyDescent="0.3">
      <c r="A129" s="16" t="s">
        <v>478</v>
      </c>
      <c r="B129" s="58">
        <v>163800</v>
      </c>
      <c r="C129" s="58">
        <v>170100</v>
      </c>
      <c r="D129" s="58">
        <v>181300</v>
      </c>
      <c r="E129" s="58">
        <v>189500</v>
      </c>
      <c r="F129" s="58">
        <v>217500</v>
      </c>
      <c r="G129" s="58">
        <v>161000</v>
      </c>
      <c r="H129" s="58">
        <v>206100</v>
      </c>
      <c r="I129" s="58">
        <v>1289300</v>
      </c>
    </row>
    <row r="130" spans="1:9" x14ac:dyDescent="0.3">
      <c r="A130" s="16" t="s">
        <v>70</v>
      </c>
      <c r="B130" s="58">
        <v>103700</v>
      </c>
      <c r="C130" s="58">
        <v>106700</v>
      </c>
      <c r="D130" s="58">
        <v>106700</v>
      </c>
      <c r="E130" s="58">
        <v>111700</v>
      </c>
      <c r="F130" s="58">
        <v>111700</v>
      </c>
      <c r="G130" s="58">
        <v>150900</v>
      </c>
      <c r="H130" s="58">
        <v>153900</v>
      </c>
      <c r="I130" s="58">
        <v>845300</v>
      </c>
    </row>
    <row r="131" spans="1:9" x14ac:dyDescent="0.3">
      <c r="A131" s="16" t="s">
        <v>45</v>
      </c>
      <c r="B131" s="58">
        <v>24400</v>
      </c>
      <c r="C131" s="58">
        <v>30920</v>
      </c>
      <c r="D131" s="58">
        <v>47626</v>
      </c>
      <c r="E131" s="58">
        <v>47619</v>
      </c>
      <c r="F131" s="58">
        <v>57569</v>
      </c>
      <c r="G131" s="58">
        <v>78011</v>
      </c>
      <c r="H131" s="58">
        <v>101568</v>
      </c>
      <c r="I131" s="58">
        <v>387713</v>
      </c>
    </row>
    <row r="132" spans="1:9" x14ac:dyDescent="0.3">
      <c r="A132" s="16" t="s">
        <v>484</v>
      </c>
      <c r="B132" s="58">
        <v>623.79999999999995</v>
      </c>
      <c r="C132" s="58">
        <v>2080.5</v>
      </c>
      <c r="D132" s="58">
        <v>2080.5</v>
      </c>
      <c r="E132" s="58">
        <v>2400.56</v>
      </c>
      <c r="F132" s="58">
        <v>3493.06</v>
      </c>
      <c r="G132" s="58">
        <v>23583.640000000007</v>
      </c>
      <c r="H132" s="58">
        <v>51240.46500000004</v>
      </c>
      <c r="I132" s="58">
        <v>85502.525000000052</v>
      </c>
    </row>
    <row r="133" spans="1:9" x14ac:dyDescent="0.3">
      <c r="A133" s="124" t="s">
        <v>267</v>
      </c>
      <c r="B133" s="168">
        <v>292523.8</v>
      </c>
      <c r="C133" s="168">
        <v>309800.5</v>
      </c>
      <c r="D133" s="168">
        <v>337706.5</v>
      </c>
      <c r="E133" s="168">
        <v>351219.56</v>
      </c>
      <c r="F133" s="168">
        <v>390262.06</v>
      </c>
      <c r="G133" s="168">
        <v>413494.64</v>
      </c>
      <c r="H133" s="168">
        <v>512808.46500000003</v>
      </c>
      <c r="I133" s="168">
        <v>2607815.5249999999</v>
      </c>
    </row>
    <row r="137" spans="1:9" x14ac:dyDescent="0.3">
      <c r="A137" s="142" t="s">
        <v>449</v>
      </c>
      <c r="B137" s="142" t="s">
        <v>809</v>
      </c>
      <c r="C137" s="142"/>
      <c r="D137" s="142"/>
      <c r="E137" s="142"/>
      <c r="F137" s="142"/>
      <c r="G137" s="142"/>
      <c r="H137" s="142"/>
      <c r="I137" s="142"/>
    </row>
    <row r="138" spans="1:9" x14ac:dyDescent="0.3">
      <c r="A138" s="108" t="s">
        <v>268</v>
      </c>
      <c r="B138" s="108">
        <v>2014</v>
      </c>
      <c r="C138" s="108">
        <v>2015</v>
      </c>
      <c r="D138" s="108">
        <v>2016</v>
      </c>
      <c r="E138" s="108">
        <v>2017</v>
      </c>
      <c r="F138" s="108">
        <v>2018</v>
      </c>
      <c r="G138" s="108">
        <v>2019</v>
      </c>
      <c r="H138" s="108">
        <v>2020</v>
      </c>
      <c r="I138" s="108" t="s">
        <v>267</v>
      </c>
    </row>
    <row r="139" spans="1:9" x14ac:dyDescent="0.3">
      <c r="A139" s="16" t="s">
        <v>525</v>
      </c>
      <c r="B139" s="58">
        <v>0</v>
      </c>
      <c r="C139" s="58">
        <v>0</v>
      </c>
      <c r="D139" s="58">
        <v>0</v>
      </c>
      <c r="E139" s="58">
        <v>0</v>
      </c>
      <c r="F139" s="58"/>
      <c r="G139" s="58">
        <v>11000</v>
      </c>
      <c r="H139" s="58">
        <v>23000</v>
      </c>
      <c r="I139" s="58">
        <v>34000</v>
      </c>
    </row>
    <row r="140" spans="1:9" x14ac:dyDescent="0.3">
      <c r="A140" s="16" t="s">
        <v>483</v>
      </c>
      <c r="B140" s="58">
        <v>623.79999999999995</v>
      </c>
      <c r="C140" s="58">
        <v>2080.5</v>
      </c>
      <c r="D140" s="58">
        <v>2080.5</v>
      </c>
      <c r="E140" s="58">
        <v>2400.56</v>
      </c>
      <c r="F140" s="58">
        <v>3493.06</v>
      </c>
      <c r="G140" s="58">
        <v>12583.639999999994</v>
      </c>
      <c r="H140" s="58">
        <v>28240.465000000015</v>
      </c>
      <c r="I140" s="58">
        <v>51502.525000000009</v>
      </c>
    </row>
    <row r="141" spans="1:9" x14ac:dyDescent="0.3">
      <c r="A141" s="16" t="s">
        <v>560</v>
      </c>
      <c r="B141" s="58">
        <v>120500</v>
      </c>
      <c r="C141" s="58">
        <v>122300</v>
      </c>
      <c r="D141" s="58">
        <v>122300</v>
      </c>
      <c r="E141" s="58">
        <v>100300</v>
      </c>
      <c r="F141" s="58">
        <v>100300</v>
      </c>
      <c r="G141" s="58">
        <v>9600</v>
      </c>
      <c r="H141" s="58">
        <v>38116</v>
      </c>
      <c r="I141" s="58">
        <v>613416</v>
      </c>
    </row>
    <row r="142" spans="1:9" x14ac:dyDescent="0.3">
      <c r="A142" s="16" t="s">
        <v>94</v>
      </c>
      <c r="B142" s="58">
        <v>84200</v>
      </c>
      <c r="C142" s="58">
        <v>87200</v>
      </c>
      <c r="D142" s="58">
        <v>87200</v>
      </c>
      <c r="E142" s="58">
        <v>111700</v>
      </c>
      <c r="F142" s="58">
        <v>111700</v>
      </c>
      <c r="G142" s="58">
        <v>115100</v>
      </c>
      <c r="H142" s="58">
        <v>118100</v>
      </c>
      <c r="I142" s="58">
        <v>715200</v>
      </c>
    </row>
    <row r="143" spans="1:9" x14ac:dyDescent="0.3">
      <c r="A143" s="16" t="s">
        <v>56</v>
      </c>
      <c r="B143" s="58">
        <v>50850</v>
      </c>
      <c r="C143" s="58">
        <v>57370</v>
      </c>
      <c r="D143" s="58">
        <v>79776</v>
      </c>
      <c r="E143" s="58">
        <v>91379</v>
      </c>
      <c r="F143" s="58">
        <v>101329</v>
      </c>
      <c r="G143" s="58">
        <v>95626</v>
      </c>
      <c r="H143" s="58">
        <v>130867</v>
      </c>
      <c r="I143" s="58">
        <v>607197</v>
      </c>
    </row>
    <row r="144" spans="1:9" x14ac:dyDescent="0.3">
      <c r="A144" s="16" t="s">
        <v>476</v>
      </c>
      <c r="B144" s="58">
        <v>36350</v>
      </c>
      <c r="C144" s="58">
        <v>40850</v>
      </c>
      <c r="D144" s="58">
        <v>46350</v>
      </c>
      <c r="E144" s="58">
        <v>45440</v>
      </c>
      <c r="F144" s="58">
        <v>73440</v>
      </c>
      <c r="G144" s="58">
        <v>169585</v>
      </c>
      <c r="H144" s="58">
        <v>174485</v>
      </c>
      <c r="I144" s="58">
        <v>586500</v>
      </c>
    </row>
    <row r="145" spans="1:9" x14ac:dyDescent="0.3">
      <c r="A145" s="124" t="s">
        <v>267</v>
      </c>
      <c r="B145" s="164">
        <v>292523.8</v>
      </c>
      <c r="C145" s="164">
        <v>309800.5</v>
      </c>
      <c r="D145" s="164">
        <v>337706.5</v>
      </c>
      <c r="E145" s="164">
        <v>351219.56</v>
      </c>
      <c r="F145" s="164">
        <v>390262.06</v>
      </c>
      <c r="G145" s="164">
        <v>413494.64</v>
      </c>
      <c r="H145" s="164">
        <v>512808.46500000003</v>
      </c>
      <c r="I145" s="164">
        <v>2607815.5249999999</v>
      </c>
    </row>
    <row r="150" spans="1:9" x14ac:dyDescent="0.3">
      <c r="A150" s="142" t="s">
        <v>274</v>
      </c>
      <c r="B150" s="142" t="s">
        <v>809</v>
      </c>
      <c r="C150" s="142"/>
      <c r="D150" s="142"/>
      <c r="E150" s="142"/>
      <c r="F150" s="142"/>
      <c r="G150" s="142"/>
      <c r="H150" s="142"/>
      <c r="I150" s="142"/>
    </row>
    <row r="151" spans="1:9" x14ac:dyDescent="0.3">
      <c r="A151" s="108" t="s">
        <v>268</v>
      </c>
      <c r="B151" s="108">
        <v>2014</v>
      </c>
      <c r="C151" s="108">
        <v>2015</v>
      </c>
      <c r="D151" s="108">
        <v>2016</v>
      </c>
      <c r="E151" s="108">
        <v>2017</v>
      </c>
      <c r="F151" s="108">
        <v>2018</v>
      </c>
      <c r="G151" s="108">
        <v>2019</v>
      </c>
      <c r="H151" s="108">
        <v>2020</v>
      </c>
      <c r="I151" s="108" t="s">
        <v>267</v>
      </c>
    </row>
    <row r="152" spans="1:9" x14ac:dyDescent="0.3">
      <c r="A152" s="16" t="s">
        <v>50</v>
      </c>
      <c r="B152" s="143">
        <v>87259.93</v>
      </c>
      <c r="C152" s="143">
        <v>139182.69</v>
      </c>
      <c r="D152" s="143">
        <v>133048.33800000002</v>
      </c>
      <c r="E152" s="143">
        <v>26716.625599999999</v>
      </c>
      <c r="F152" s="143">
        <v>17923.109107199998</v>
      </c>
      <c r="G152" s="143">
        <v>353.71099999999996</v>
      </c>
      <c r="H152" s="143">
        <v>703.08600000000001</v>
      </c>
      <c r="I152" s="143">
        <v>405187.48970720003</v>
      </c>
    </row>
    <row r="153" spans="1:9" x14ac:dyDescent="0.3">
      <c r="A153" s="16" t="s">
        <v>35</v>
      </c>
      <c r="B153" s="143">
        <v>741.46</v>
      </c>
      <c r="C153" s="143">
        <v>977.39466666666658</v>
      </c>
      <c r="D153" s="143">
        <v>1172.8735999999999</v>
      </c>
      <c r="E153" s="143">
        <v>1243.5634</v>
      </c>
      <c r="F153" s="143">
        <v>1582.0653607999998</v>
      </c>
      <c r="G153" s="143">
        <v>2911.3790000000004</v>
      </c>
      <c r="H153" s="143">
        <v>3546.5730000000003</v>
      </c>
      <c r="I153" s="143">
        <v>12175.309027466667</v>
      </c>
    </row>
    <row r="154" spans="1:9" x14ac:dyDescent="0.3">
      <c r="A154" s="16" t="s">
        <v>79</v>
      </c>
      <c r="B154" s="143">
        <v>9091.1</v>
      </c>
      <c r="C154" s="143">
        <v>17371.53</v>
      </c>
      <c r="D154" s="143">
        <v>21490.236000000001</v>
      </c>
      <c r="E154" s="143">
        <v>20495.876900000003</v>
      </c>
      <c r="F154" s="143">
        <v>76846.119422799995</v>
      </c>
      <c r="G154" s="143">
        <v>19883.72</v>
      </c>
      <c r="H154" s="143">
        <v>20159.09</v>
      </c>
      <c r="I154" s="143">
        <v>185337.67232279998</v>
      </c>
    </row>
    <row r="155" spans="1:9" x14ac:dyDescent="0.3">
      <c r="A155" s="16" t="s">
        <v>73</v>
      </c>
      <c r="B155" s="143">
        <v>0</v>
      </c>
      <c r="C155" s="143">
        <v>0</v>
      </c>
      <c r="D155" s="143">
        <v>11357</v>
      </c>
      <c r="E155" s="143">
        <v>12807</v>
      </c>
      <c r="F155" s="143">
        <v>11914.5</v>
      </c>
      <c r="G155" s="143">
        <v>21681.838999999996</v>
      </c>
      <c r="H155" s="143">
        <v>21891.328999999998</v>
      </c>
      <c r="I155" s="143">
        <v>79651.667999999991</v>
      </c>
    </row>
    <row r="156" spans="1:9" x14ac:dyDescent="0.3">
      <c r="A156" s="16" t="s">
        <v>730</v>
      </c>
      <c r="B156" s="143">
        <v>28192</v>
      </c>
      <c r="C156" s="143">
        <v>27532</v>
      </c>
      <c r="D156" s="143">
        <v>38890</v>
      </c>
      <c r="E156" s="143">
        <v>65012.630000000005</v>
      </c>
      <c r="F156" s="143">
        <v>64509.509999999995</v>
      </c>
      <c r="G156" s="143">
        <v>29429.39</v>
      </c>
      <c r="H156" s="143">
        <v>29546.09</v>
      </c>
      <c r="I156" s="143">
        <v>283111.62000000005</v>
      </c>
    </row>
    <row r="157" spans="1:9" x14ac:dyDescent="0.3">
      <c r="A157" s="16" t="s">
        <v>446</v>
      </c>
      <c r="B157" s="143">
        <v>105520.9</v>
      </c>
      <c r="C157" s="143">
        <v>113533.68000000001</v>
      </c>
      <c r="D157" s="143">
        <v>113061.29600000002</v>
      </c>
      <c r="E157" s="143">
        <v>112659.18370000001</v>
      </c>
      <c r="F157" s="143">
        <v>114033.29390439998</v>
      </c>
      <c r="G157" s="143">
        <v>30735.485999999994</v>
      </c>
      <c r="H157" s="143">
        <v>31579.791999999994</v>
      </c>
      <c r="I157" s="143">
        <v>621123.6316044</v>
      </c>
    </row>
    <row r="158" spans="1:9" x14ac:dyDescent="0.3">
      <c r="A158" s="16" t="s">
        <v>69</v>
      </c>
      <c r="B158" s="143">
        <v>79744</v>
      </c>
      <c r="C158" s="143">
        <v>72717</v>
      </c>
      <c r="D158" s="143">
        <v>113314.1</v>
      </c>
      <c r="E158" s="143">
        <v>144013.6</v>
      </c>
      <c r="F158" s="143">
        <v>177473</v>
      </c>
      <c r="G158" s="143">
        <v>96324</v>
      </c>
      <c r="H158" s="143">
        <v>153669.53</v>
      </c>
      <c r="I158" s="143">
        <v>837255.23</v>
      </c>
    </row>
    <row r="159" spans="1:9" x14ac:dyDescent="0.3">
      <c r="A159" s="16" t="s">
        <v>59</v>
      </c>
      <c r="B159" s="143">
        <v>61692.4</v>
      </c>
      <c r="C159" s="143">
        <v>86327.975000000006</v>
      </c>
      <c r="D159" s="143">
        <v>112638.90000000001</v>
      </c>
      <c r="E159" s="143">
        <v>145000.07939999999</v>
      </c>
      <c r="F159" s="143">
        <v>179378.49636079997</v>
      </c>
      <c r="G159" s="143">
        <v>130858.41099999999</v>
      </c>
      <c r="H159" s="143">
        <v>164562.111</v>
      </c>
      <c r="I159" s="143">
        <v>880458.37276079995</v>
      </c>
    </row>
    <row r="160" spans="1:9" x14ac:dyDescent="0.3">
      <c r="A160" s="16" t="s">
        <v>66</v>
      </c>
      <c r="B160" s="143">
        <v>84407.9</v>
      </c>
      <c r="C160" s="143">
        <v>89507</v>
      </c>
      <c r="D160" s="143">
        <v>105056.74799999999</v>
      </c>
      <c r="E160" s="143">
        <v>66893</v>
      </c>
      <c r="F160" s="143">
        <v>151425</v>
      </c>
      <c r="G160" s="143">
        <v>133686</v>
      </c>
      <c r="H160" s="143">
        <v>166922.29999999999</v>
      </c>
      <c r="I160" s="143">
        <v>797897.94800000009</v>
      </c>
    </row>
    <row r="161" spans="1:9" x14ac:dyDescent="0.3">
      <c r="A161" s="16" t="s">
        <v>98</v>
      </c>
      <c r="B161" s="143">
        <v>302617.90000000002</v>
      </c>
      <c r="C161" s="143">
        <v>313098.3</v>
      </c>
      <c r="D161" s="143">
        <v>324520.76</v>
      </c>
      <c r="E161" s="143">
        <v>179986.85060000001</v>
      </c>
      <c r="F161" s="143">
        <v>154778.61880719999</v>
      </c>
      <c r="G161" s="143">
        <v>170244.62</v>
      </c>
      <c r="H161" s="143">
        <v>171216.98</v>
      </c>
      <c r="I161" s="143">
        <v>1616464.0294071999</v>
      </c>
    </row>
    <row r="162" spans="1:9" x14ac:dyDescent="0.3">
      <c r="A162" s="16" t="s">
        <v>55</v>
      </c>
      <c r="B162" s="143">
        <v>227876</v>
      </c>
      <c r="C162" s="143">
        <v>188240.51</v>
      </c>
      <c r="D162" s="143">
        <v>245431.16</v>
      </c>
      <c r="E162" s="143">
        <v>297656.14799999999</v>
      </c>
      <c r="F162" s="143">
        <v>279977.8</v>
      </c>
      <c r="G162" s="143">
        <v>423944.18500000006</v>
      </c>
      <c r="H162" s="143">
        <v>433848.41500000004</v>
      </c>
      <c r="I162" s="143">
        <v>2096974.2180000001</v>
      </c>
    </row>
    <row r="163" spans="1:9" x14ac:dyDescent="0.3">
      <c r="A163" s="124" t="s">
        <v>267</v>
      </c>
      <c r="B163" s="181">
        <v>987143.59000000008</v>
      </c>
      <c r="C163" s="181">
        <v>1048488.0796666667</v>
      </c>
      <c r="D163" s="181">
        <v>1219981.4116</v>
      </c>
      <c r="E163" s="181">
        <v>1072484.5575999999</v>
      </c>
      <c r="F163" s="181">
        <v>1229841.5129632</v>
      </c>
      <c r="G163" s="181">
        <v>1060052.7409999999</v>
      </c>
      <c r="H163" s="181">
        <v>1197645.2959999999</v>
      </c>
      <c r="I163" s="181">
        <v>7815637.1888298672</v>
      </c>
    </row>
    <row r="168" spans="1:9" x14ac:dyDescent="0.3">
      <c r="A168" s="142" t="s">
        <v>274</v>
      </c>
      <c r="B168" s="142" t="s">
        <v>809</v>
      </c>
      <c r="C168" s="142"/>
      <c r="D168" s="142"/>
      <c r="E168" s="142"/>
      <c r="F168" s="142"/>
      <c r="G168" s="142"/>
      <c r="H168" s="142"/>
      <c r="I168" s="142"/>
    </row>
    <row r="169" spans="1:9" x14ac:dyDescent="0.3">
      <c r="A169" s="108" t="s">
        <v>268</v>
      </c>
      <c r="B169" s="108">
        <v>2014</v>
      </c>
      <c r="C169" s="108">
        <v>2015</v>
      </c>
      <c r="D169" s="108">
        <v>2016</v>
      </c>
      <c r="E169" s="108">
        <v>2017</v>
      </c>
      <c r="F169" s="108">
        <v>2018</v>
      </c>
      <c r="G169" s="108">
        <v>2019</v>
      </c>
      <c r="H169" s="108">
        <v>2020</v>
      </c>
      <c r="I169" s="108" t="s">
        <v>267</v>
      </c>
    </row>
    <row r="170" spans="1:9" x14ac:dyDescent="0.3">
      <c r="A170" s="16" t="s">
        <v>131</v>
      </c>
      <c r="B170" s="58">
        <v>16425</v>
      </c>
      <c r="C170" s="58">
        <v>16119</v>
      </c>
      <c r="D170" s="58">
        <v>16311</v>
      </c>
      <c r="E170" s="58">
        <v>17661</v>
      </c>
      <c r="F170" s="58">
        <v>16606</v>
      </c>
      <c r="G170" s="58">
        <v>21033.188999999998</v>
      </c>
      <c r="H170" s="58">
        <v>21033.188999999998</v>
      </c>
      <c r="I170" s="58">
        <v>125188.378</v>
      </c>
    </row>
    <row r="171" spans="1:9" x14ac:dyDescent="0.3">
      <c r="A171" s="16" t="s">
        <v>89</v>
      </c>
      <c r="B171" s="58">
        <v>115597.8</v>
      </c>
      <c r="C171" s="58">
        <v>159302.5</v>
      </c>
      <c r="D171" s="58">
        <v>157455.44999999998</v>
      </c>
      <c r="E171" s="58">
        <v>41436.090899999996</v>
      </c>
      <c r="F171" s="58">
        <v>46538.639990800002</v>
      </c>
      <c r="G171" s="58">
        <v>28599.507999999994</v>
      </c>
      <c r="H171" s="58">
        <v>29280.992999999991</v>
      </c>
      <c r="I171" s="58">
        <v>578210.98189080006</v>
      </c>
    </row>
    <row r="172" spans="1:9" x14ac:dyDescent="0.3">
      <c r="A172" s="16" t="s">
        <v>92</v>
      </c>
      <c r="B172" s="58">
        <v>89592.6</v>
      </c>
      <c r="C172" s="58">
        <v>79147.310000000012</v>
      </c>
      <c r="D172" s="58">
        <v>102783.93999999999</v>
      </c>
      <c r="E172" s="58">
        <v>169216.54799999998</v>
      </c>
      <c r="F172" s="58">
        <v>179793.3</v>
      </c>
      <c r="G172" s="58">
        <v>146268.46000000002</v>
      </c>
      <c r="H172" s="58">
        <v>155894.18300000002</v>
      </c>
      <c r="I172" s="58">
        <v>922696.34100000001</v>
      </c>
    </row>
    <row r="173" spans="1:9" x14ac:dyDescent="0.3">
      <c r="A173" s="16" t="s">
        <v>64</v>
      </c>
      <c r="B173" s="58">
        <v>41066.5</v>
      </c>
      <c r="C173" s="58">
        <v>53459.1</v>
      </c>
      <c r="D173" s="58">
        <v>151850.45000000001</v>
      </c>
      <c r="E173" s="58">
        <v>197583.09999999998</v>
      </c>
      <c r="F173" s="58">
        <v>227110.80359999998</v>
      </c>
      <c r="G173" s="58">
        <v>164987.17700000003</v>
      </c>
      <c r="H173" s="58">
        <v>166010.35699999999</v>
      </c>
      <c r="I173" s="58">
        <v>1002067.4876</v>
      </c>
    </row>
    <row r="174" spans="1:9" x14ac:dyDescent="0.3">
      <c r="A174" s="16" t="s">
        <v>40</v>
      </c>
      <c r="B174" s="58">
        <v>115229.9</v>
      </c>
      <c r="C174" s="58">
        <v>126161.258</v>
      </c>
      <c r="D174" s="58">
        <v>122311.58959999999</v>
      </c>
      <c r="E174" s="58">
        <v>125643.50060000001</v>
      </c>
      <c r="F174" s="58">
        <v>156565.3218752</v>
      </c>
      <c r="G174" s="58">
        <v>135492.85200000001</v>
      </c>
      <c r="H174" s="58">
        <v>169718.79499999998</v>
      </c>
      <c r="I174" s="58">
        <v>951123.21707520005</v>
      </c>
    </row>
    <row r="175" spans="1:9" x14ac:dyDescent="0.3">
      <c r="A175" s="16" t="s">
        <v>53</v>
      </c>
      <c r="B175" s="58">
        <v>157347</v>
      </c>
      <c r="C175" s="58">
        <v>162220.5</v>
      </c>
      <c r="D175" s="58">
        <v>181575.7</v>
      </c>
      <c r="E175" s="58">
        <v>149868.03500000003</v>
      </c>
      <c r="F175" s="58">
        <v>244243.69899999999</v>
      </c>
      <c r="G175" s="58">
        <v>250020.67199999999</v>
      </c>
      <c r="H175" s="58">
        <v>250020.67199999999</v>
      </c>
      <c r="I175" s="58">
        <v>1395296.2780000002</v>
      </c>
    </row>
    <row r="176" spans="1:9" x14ac:dyDescent="0.3">
      <c r="A176" s="16" t="s">
        <v>33</v>
      </c>
      <c r="B176" s="58">
        <v>451884.79000000004</v>
      </c>
      <c r="C176" s="58">
        <v>452078.41166666668</v>
      </c>
      <c r="D176" s="58">
        <v>487693.28200000001</v>
      </c>
      <c r="E176" s="58">
        <v>371076.2831</v>
      </c>
      <c r="F176" s="58">
        <v>358983.74849719997</v>
      </c>
      <c r="G176" s="58">
        <v>313650.88299999997</v>
      </c>
      <c r="H176" s="58">
        <v>405687.10699999996</v>
      </c>
      <c r="I176" s="58">
        <v>2841054.5052638664</v>
      </c>
    </row>
    <row r="177" spans="1:9" x14ac:dyDescent="0.3">
      <c r="A177" s="124" t="s">
        <v>267</v>
      </c>
      <c r="B177" s="168">
        <v>987143.59000000008</v>
      </c>
      <c r="C177" s="168">
        <v>1048488.0796666668</v>
      </c>
      <c r="D177" s="168">
        <v>1219981.4116</v>
      </c>
      <c r="E177" s="168">
        <v>1072484.5575999999</v>
      </c>
      <c r="F177" s="168">
        <v>1229841.5129632</v>
      </c>
      <c r="G177" s="168">
        <v>1060052.7410000002</v>
      </c>
      <c r="H177" s="168">
        <v>1197645.2959999999</v>
      </c>
      <c r="I177" s="168">
        <v>7815637.1888298672</v>
      </c>
    </row>
    <row r="183" spans="1:9" x14ac:dyDescent="0.3">
      <c r="A183" s="142" t="s">
        <v>274</v>
      </c>
      <c r="B183" s="142" t="s">
        <v>809</v>
      </c>
      <c r="C183" s="142"/>
      <c r="D183" s="142"/>
      <c r="E183" s="142"/>
      <c r="F183" s="142"/>
      <c r="G183" s="142"/>
      <c r="H183" s="142"/>
      <c r="I183" s="142"/>
    </row>
    <row r="184" spans="1:9" x14ac:dyDescent="0.3">
      <c r="A184" s="108" t="s">
        <v>268</v>
      </c>
      <c r="B184" s="108">
        <v>2014</v>
      </c>
      <c r="C184" s="108">
        <v>2015</v>
      </c>
      <c r="D184" s="108">
        <v>2016</v>
      </c>
      <c r="E184" s="108">
        <v>2017</v>
      </c>
      <c r="F184" s="108">
        <v>2018</v>
      </c>
      <c r="G184" s="108">
        <v>2019</v>
      </c>
      <c r="H184" s="108">
        <v>2020</v>
      </c>
      <c r="I184" s="108" t="s">
        <v>267</v>
      </c>
    </row>
    <row r="185" spans="1:9" x14ac:dyDescent="0.3">
      <c r="A185" s="16" t="s">
        <v>484</v>
      </c>
      <c r="B185" s="58">
        <v>881.18999999999994</v>
      </c>
      <c r="C185" s="58">
        <v>3343.869666666666</v>
      </c>
      <c r="D185" s="58">
        <v>4012.6436000000003</v>
      </c>
      <c r="E185" s="58">
        <v>4165.2411999999995</v>
      </c>
      <c r="F185" s="58">
        <v>4677.8597344</v>
      </c>
      <c r="G185" s="58">
        <v>15727.718999999997</v>
      </c>
      <c r="H185" s="58">
        <v>18440.008999999991</v>
      </c>
      <c r="I185" s="58">
        <v>51248.532201066657</v>
      </c>
    </row>
    <row r="186" spans="1:9" x14ac:dyDescent="0.3">
      <c r="A186" s="16" t="s">
        <v>70</v>
      </c>
      <c r="B186" s="58">
        <v>244303.9</v>
      </c>
      <c r="C186" s="58">
        <v>204359.51</v>
      </c>
      <c r="D186" s="58">
        <v>239817.06</v>
      </c>
      <c r="E186" s="58">
        <v>276355</v>
      </c>
      <c r="F186" s="58">
        <v>282581</v>
      </c>
      <c r="G186" s="58">
        <v>304700.42</v>
      </c>
      <c r="H186" s="58">
        <v>314158.42</v>
      </c>
      <c r="I186" s="58">
        <v>1866275.3099999998</v>
      </c>
    </row>
    <row r="187" spans="1:9" x14ac:dyDescent="0.3">
      <c r="A187" s="16" t="s">
        <v>45</v>
      </c>
      <c r="B187" s="58">
        <v>114656.5</v>
      </c>
      <c r="C187" s="58">
        <v>138539.70000000001</v>
      </c>
      <c r="D187" s="58">
        <v>224056.01000000004</v>
      </c>
      <c r="E187" s="58">
        <v>235385.3554</v>
      </c>
      <c r="F187" s="58">
        <v>302631.5762288</v>
      </c>
      <c r="G187" s="58">
        <v>295943.19099999999</v>
      </c>
      <c r="H187" s="58">
        <v>351131.08099999989</v>
      </c>
      <c r="I187" s="58">
        <v>1662343.4136287998</v>
      </c>
    </row>
    <row r="188" spans="1:9" x14ac:dyDescent="0.3">
      <c r="A188" s="16" t="s">
        <v>478</v>
      </c>
      <c r="B188" s="58">
        <v>627302</v>
      </c>
      <c r="C188" s="58">
        <v>702245</v>
      </c>
      <c r="D188" s="58">
        <v>752095.69799999997</v>
      </c>
      <c r="E188" s="58">
        <v>556578.96100000001</v>
      </c>
      <c r="F188" s="58">
        <v>639951.07700000005</v>
      </c>
      <c r="G188" s="58">
        <v>443681.41100000002</v>
      </c>
      <c r="H188" s="58">
        <v>513915.78600000002</v>
      </c>
      <c r="I188" s="58">
        <v>4235769.9330000002</v>
      </c>
    </row>
    <row r="189" spans="1:9" x14ac:dyDescent="0.3">
      <c r="A189" s="124" t="s">
        <v>267</v>
      </c>
      <c r="B189" s="168">
        <v>987143.59</v>
      </c>
      <c r="C189" s="168">
        <v>1048488.0796666667</v>
      </c>
      <c r="D189" s="168">
        <v>1219981.4116</v>
      </c>
      <c r="E189" s="168">
        <v>1072484.5575999999</v>
      </c>
      <c r="F189" s="168">
        <v>1229841.5129632</v>
      </c>
      <c r="G189" s="168">
        <v>1060052.7409999999</v>
      </c>
      <c r="H189" s="168">
        <v>1197645.2959999999</v>
      </c>
      <c r="I189" s="168">
        <v>7815637.1888298662</v>
      </c>
    </row>
    <row r="194" spans="1:9" x14ac:dyDescent="0.3">
      <c r="A194" s="142" t="s">
        <v>274</v>
      </c>
      <c r="B194" s="142" t="s">
        <v>809</v>
      </c>
      <c r="C194" s="142"/>
      <c r="D194" s="142"/>
      <c r="E194" s="142"/>
      <c r="F194" s="142"/>
      <c r="G194" s="142"/>
      <c r="H194" s="142"/>
      <c r="I194" s="142"/>
    </row>
    <row r="195" spans="1:9" x14ac:dyDescent="0.3">
      <c r="A195" s="108" t="s">
        <v>268</v>
      </c>
      <c r="B195" s="108">
        <v>2014</v>
      </c>
      <c r="C195" s="108">
        <v>2015</v>
      </c>
      <c r="D195" s="108">
        <v>2016</v>
      </c>
      <c r="E195" s="108">
        <v>2017</v>
      </c>
      <c r="F195" s="108">
        <v>2018</v>
      </c>
      <c r="G195" s="108">
        <v>2019</v>
      </c>
      <c r="H195" s="108">
        <v>2020</v>
      </c>
      <c r="I195" s="108" t="s">
        <v>267</v>
      </c>
    </row>
    <row r="196" spans="1:9" x14ac:dyDescent="0.3">
      <c r="A196" s="16" t="s">
        <v>56</v>
      </c>
      <c r="B196" s="58">
        <v>271939.5</v>
      </c>
      <c r="C196" s="58">
        <v>293184.7</v>
      </c>
      <c r="D196" s="58">
        <v>423176.598</v>
      </c>
      <c r="E196" s="58">
        <v>453858.01639999996</v>
      </c>
      <c r="F196" s="58">
        <v>588788.37722880009</v>
      </c>
      <c r="G196" s="58">
        <v>454752.27099999995</v>
      </c>
      <c r="H196" s="58">
        <v>578852.80099999998</v>
      </c>
      <c r="I196" s="58">
        <v>3064552.2636288004</v>
      </c>
    </row>
    <row r="197" spans="1:9" x14ac:dyDescent="0.3">
      <c r="A197" s="16" t="s">
        <v>476</v>
      </c>
      <c r="B197" s="58">
        <v>94346.9</v>
      </c>
      <c r="C197" s="58">
        <v>153992</v>
      </c>
      <c r="D197" s="58">
        <v>148650.11000000002</v>
      </c>
      <c r="E197" s="58">
        <v>61457.8</v>
      </c>
      <c r="F197" s="58">
        <v>100787.8</v>
      </c>
      <c r="G197" s="58">
        <v>344795.23100000003</v>
      </c>
      <c r="H197" s="58">
        <v>346116.96600000001</v>
      </c>
      <c r="I197" s="58">
        <v>1250146.807</v>
      </c>
    </row>
    <row r="198" spans="1:9" x14ac:dyDescent="0.3">
      <c r="A198" s="16" t="s">
        <v>94</v>
      </c>
      <c r="B198" s="58">
        <v>227876</v>
      </c>
      <c r="C198" s="58">
        <v>188240.51</v>
      </c>
      <c r="D198" s="58">
        <v>223506.06</v>
      </c>
      <c r="E198" s="58">
        <v>276355</v>
      </c>
      <c r="F198" s="58">
        <v>282581</v>
      </c>
      <c r="G198" s="58">
        <v>225842.42</v>
      </c>
      <c r="H198" s="58">
        <v>235300.42</v>
      </c>
      <c r="I198" s="58">
        <v>1659701.41</v>
      </c>
    </row>
    <row r="199" spans="1:9" x14ac:dyDescent="0.3">
      <c r="A199" s="16" t="s">
        <v>560</v>
      </c>
      <c r="B199" s="58">
        <v>392100</v>
      </c>
      <c r="C199" s="58">
        <v>409727</v>
      </c>
      <c r="D199" s="58">
        <v>420636</v>
      </c>
      <c r="E199" s="58">
        <v>276648.5</v>
      </c>
      <c r="F199" s="58">
        <v>253006.476</v>
      </c>
      <c r="G199" s="58">
        <v>18935.099999999999</v>
      </c>
      <c r="H199" s="58">
        <v>18935.099999999999</v>
      </c>
      <c r="I199" s="58">
        <v>1789988.1760000002</v>
      </c>
    </row>
    <row r="200" spans="1:9" x14ac:dyDescent="0.3">
      <c r="A200" s="16" t="s">
        <v>483</v>
      </c>
      <c r="B200" s="58">
        <v>881.18999999999994</v>
      </c>
      <c r="C200" s="58">
        <v>3343.869666666666</v>
      </c>
      <c r="D200" s="58">
        <v>4012.6436000000003</v>
      </c>
      <c r="E200" s="58">
        <v>4165.2411999999995</v>
      </c>
      <c r="F200" s="58">
        <v>4677.8597344</v>
      </c>
      <c r="G200" s="58">
        <v>15727.718999999997</v>
      </c>
      <c r="H200" s="58">
        <v>18440.008999999991</v>
      </c>
      <c r="I200" s="58">
        <v>51248.532201066657</v>
      </c>
    </row>
    <row r="201" spans="1:9" x14ac:dyDescent="0.3">
      <c r="A201" s="16" t="s">
        <v>525</v>
      </c>
      <c r="B201" s="58"/>
      <c r="C201" s="58"/>
      <c r="D201" s="58"/>
      <c r="E201" s="58"/>
      <c r="F201" s="58"/>
      <c r="G201" s="58">
        <v>0</v>
      </c>
      <c r="H201" s="58">
        <v>0</v>
      </c>
      <c r="I201" s="58">
        <v>0</v>
      </c>
    </row>
    <row r="202" spans="1:9" x14ac:dyDescent="0.3">
      <c r="A202" s="124" t="s">
        <v>267</v>
      </c>
      <c r="B202" s="168">
        <v>987143.59</v>
      </c>
      <c r="C202" s="168">
        <v>1048488.0796666667</v>
      </c>
      <c r="D202" s="168">
        <v>1219981.4116</v>
      </c>
      <c r="E202" s="168">
        <v>1072484.5575999999</v>
      </c>
      <c r="F202" s="168">
        <v>1229841.5129632</v>
      </c>
      <c r="G202" s="168">
        <v>1060052.7409999999</v>
      </c>
      <c r="H202" s="168">
        <v>1197645.2959999999</v>
      </c>
      <c r="I202" s="168">
        <v>7815637.1888298672</v>
      </c>
    </row>
    <row r="214" spans="1:4" x14ac:dyDescent="0.3">
      <c r="A214" s="15" t="s">
        <v>268</v>
      </c>
      <c r="B214" t="s">
        <v>836</v>
      </c>
      <c r="C214" t="s">
        <v>464</v>
      </c>
      <c r="D214" t="s">
        <v>275</v>
      </c>
    </row>
    <row r="215" spans="1:4" x14ac:dyDescent="0.3">
      <c r="A215" s="16">
        <v>2014</v>
      </c>
      <c r="B215">
        <v>230234.26800000001</v>
      </c>
      <c r="C215">
        <v>832888.13500000001</v>
      </c>
      <c r="D215">
        <v>113653.425</v>
      </c>
    </row>
    <row r="216" spans="1:4" x14ac:dyDescent="0.3">
      <c r="A216" s="16">
        <v>2015</v>
      </c>
      <c r="B216">
        <v>235314.86699999997</v>
      </c>
      <c r="C216">
        <v>825837.47399999993</v>
      </c>
      <c r="D216">
        <v>96663.509000000005</v>
      </c>
    </row>
    <row r="217" spans="1:4" x14ac:dyDescent="0.3">
      <c r="A217" s="16">
        <v>2016</v>
      </c>
      <c r="B217">
        <v>210649.93199999997</v>
      </c>
      <c r="C217">
        <v>1054191.4885999998</v>
      </c>
      <c r="D217">
        <v>121981.19099999999</v>
      </c>
    </row>
    <row r="218" spans="1:4" x14ac:dyDescent="0.3">
      <c r="A218" s="16">
        <v>2017</v>
      </c>
      <c r="B218">
        <v>419239.80099999998</v>
      </c>
      <c r="C218">
        <v>977588.26860000007</v>
      </c>
      <c r="D218">
        <v>94896.28899999999</v>
      </c>
    </row>
    <row r="219" spans="1:4" x14ac:dyDescent="0.3">
      <c r="A219" s="16">
        <v>2018</v>
      </c>
      <c r="B219">
        <v>383182.12799999997</v>
      </c>
      <c r="C219">
        <v>1051304.4579309602</v>
      </c>
      <c r="D219">
        <v>177493.11193224002</v>
      </c>
    </row>
    <row r="220" spans="1:4" x14ac:dyDescent="0.3">
      <c r="A220" s="16">
        <v>2019</v>
      </c>
      <c r="B220">
        <v>385133.72500000003</v>
      </c>
      <c r="C220">
        <v>942470.58599999989</v>
      </c>
      <c r="D220">
        <v>117593.25299999994</v>
      </c>
    </row>
    <row r="221" spans="1:4" x14ac:dyDescent="0.3">
      <c r="A221" s="16">
        <v>2020</v>
      </c>
      <c r="B221">
        <v>403256.57200000004</v>
      </c>
      <c r="C221">
        <v>1054295.1259999997</v>
      </c>
      <c r="D221">
        <v>143361.26799999998</v>
      </c>
    </row>
    <row r="222" spans="1:4" x14ac:dyDescent="0.3">
      <c r="A222" s="16" t="s">
        <v>267</v>
      </c>
      <c r="B222">
        <v>2267011.2930000001</v>
      </c>
      <c r="C222">
        <v>6738575.5361309592</v>
      </c>
      <c r="D222">
        <v>865642.04693224002</v>
      </c>
    </row>
    <row r="228" spans="1:8" x14ac:dyDescent="0.3">
      <c r="A228" s="108" t="s">
        <v>268</v>
      </c>
      <c r="B228" s="108" t="s">
        <v>838</v>
      </c>
      <c r="C228" s="108" t="s">
        <v>839</v>
      </c>
      <c r="D228" s="108" t="s">
        <v>272</v>
      </c>
      <c r="E228" s="142" t="s">
        <v>837</v>
      </c>
      <c r="F228" s="142" t="s">
        <v>837</v>
      </c>
    </row>
    <row r="229" spans="1:8" x14ac:dyDescent="0.3">
      <c r="A229" s="16">
        <v>2014</v>
      </c>
      <c r="B229" s="58">
        <v>230234.26800000001</v>
      </c>
      <c r="C229" s="58">
        <v>832888.13500000001</v>
      </c>
      <c r="D229" s="58">
        <v>113653.425</v>
      </c>
      <c r="E229" s="58">
        <v>7932592.3550000004</v>
      </c>
      <c r="F229" s="30">
        <f>+E229-D229</f>
        <v>7818938.9300000006</v>
      </c>
    </row>
    <row r="230" spans="1:8" x14ac:dyDescent="0.3">
      <c r="A230" s="16">
        <v>2015</v>
      </c>
      <c r="B230" s="58">
        <v>235314.86699999997</v>
      </c>
      <c r="C230" s="58">
        <v>825837.47399999993</v>
      </c>
      <c r="D230" s="58">
        <v>96663.509000000005</v>
      </c>
      <c r="E230" s="58">
        <v>7941740.9340000004</v>
      </c>
      <c r="F230" s="30">
        <f t="shared" ref="F230:F235" si="0">+E230-D230</f>
        <v>7845077.4250000007</v>
      </c>
    </row>
    <row r="231" spans="1:8" x14ac:dyDescent="0.3">
      <c r="A231" s="16">
        <v>2016</v>
      </c>
      <c r="B231" s="58">
        <v>210649.93199999997</v>
      </c>
      <c r="C231" s="58">
        <v>1054191.4885999998</v>
      </c>
      <c r="D231" s="58">
        <v>121981.19099999999</v>
      </c>
      <c r="E231" s="58">
        <v>7849186.9390000002</v>
      </c>
      <c r="F231" s="30">
        <f t="shared" si="0"/>
        <v>7727205.7480000006</v>
      </c>
    </row>
    <row r="232" spans="1:8" x14ac:dyDescent="0.3">
      <c r="A232" s="16">
        <v>2017</v>
      </c>
      <c r="B232" s="58">
        <v>419239.80099999998</v>
      </c>
      <c r="C232" s="58">
        <v>977588.26860000007</v>
      </c>
      <c r="D232" s="58">
        <v>94896.28899999999</v>
      </c>
      <c r="E232" s="58">
        <v>8005759.1670000004</v>
      </c>
      <c r="F232" s="30">
        <f t="shared" si="0"/>
        <v>7910862.8780000005</v>
      </c>
    </row>
    <row r="233" spans="1:8" x14ac:dyDescent="0.3">
      <c r="A233" s="16">
        <v>2018</v>
      </c>
      <c r="B233" s="58">
        <v>383182.12799999997</v>
      </c>
      <c r="C233" s="58">
        <v>1051304.4579309602</v>
      </c>
      <c r="D233" s="58">
        <v>177493.11193224002</v>
      </c>
      <c r="E233" s="58">
        <v>8144840.7309999997</v>
      </c>
      <c r="F233" s="30">
        <f t="shared" si="0"/>
        <v>7967347.6190677593</v>
      </c>
    </row>
    <row r="234" spans="1:8" x14ac:dyDescent="0.3">
      <c r="A234" s="16">
        <v>2019</v>
      </c>
      <c r="B234" s="58">
        <v>385133.72500000003</v>
      </c>
      <c r="C234" s="58">
        <v>942470.58599999989</v>
      </c>
      <c r="D234" s="58">
        <v>117593.25299999994</v>
      </c>
      <c r="E234" s="58">
        <v>8235277.3619999997</v>
      </c>
      <c r="F234" s="30">
        <f t="shared" si="0"/>
        <v>8117684.1090000002</v>
      </c>
    </row>
    <row r="235" spans="1:8" x14ac:dyDescent="0.3">
      <c r="A235" s="16">
        <v>2020</v>
      </c>
      <c r="B235" s="58">
        <v>403256.57200000004</v>
      </c>
      <c r="C235" s="58">
        <v>1054295.1259999997</v>
      </c>
      <c r="D235" s="58">
        <v>143361.26799999998</v>
      </c>
      <c r="E235" s="58">
        <v>7530665.5810000002</v>
      </c>
      <c r="F235" s="30">
        <f t="shared" si="0"/>
        <v>7387304.3130000001</v>
      </c>
      <c r="G235">
        <f>+D235+C235</f>
        <v>1197656.3939999996</v>
      </c>
      <c r="H235">
        <f>+G235/E235*100</f>
        <v>15.903725655029849</v>
      </c>
    </row>
    <row r="269" spans="1:10" x14ac:dyDescent="0.3">
      <c r="A269" s="142" t="s">
        <v>463</v>
      </c>
      <c r="B269" s="142" t="s">
        <v>809</v>
      </c>
      <c r="C269" s="142"/>
      <c r="D269" s="142"/>
      <c r="E269" s="142"/>
      <c r="F269" s="142"/>
      <c r="G269" s="142"/>
      <c r="H269" s="142"/>
      <c r="I269" s="142"/>
      <c r="J269" s="142"/>
    </row>
    <row r="270" spans="1:10" x14ac:dyDescent="0.3">
      <c r="A270" s="108" t="s">
        <v>268</v>
      </c>
      <c r="B270" s="108">
        <v>2014</v>
      </c>
      <c r="C270" s="108">
        <v>2015</v>
      </c>
      <c r="D270" s="108">
        <v>2016</v>
      </c>
      <c r="E270" s="108">
        <v>2017</v>
      </c>
      <c r="F270" s="108">
        <v>2018</v>
      </c>
      <c r="G270" s="108">
        <v>2019</v>
      </c>
      <c r="H270" s="108">
        <v>2020</v>
      </c>
      <c r="I270" s="108">
        <v>2021</v>
      </c>
      <c r="J270" s="108" t="s">
        <v>267</v>
      </c>
    </row>
    <row r="271" spans="1:10" x14ac:dyDescent="0.3">
      <c r="A271" s="16" t="s">
        <v>35</v>
      </c>
      <c r="B271">
        <v>9</v>
      </c>
      <c r="C271">
        <v>9</v>
      </c>
      <c r="D271">
        <v>9</v>
      </c>
      <c r="E271">
        <v>11</v>
      </c>
      <c r="F271">
        <v>13</v>
      </c>
      <c r="G271">
        <v>63</v>
      </c>
      <c r="H271">
        <v>110</v>
      </c>
      <c r="I271">
        <v>122</v>
      </c>
      <c r="J271">
        <v>346</v>
      </c>
    </row>
    <row r="272" spans="1:10" x14ac:dyDescent="0.3">
      <c r="A272" s="16" t="s">
        <v>69</v>
      </c>
      <c r="B272">
        <v>5</v>
      </c>
      <c r="C272">
        <v>5</v>
      </c>
      <c r="D272">
        <v>5</v>
      </c>
      <c r="E272">
        <v>6</v>
      </c>
      <c r="F272">
        <v>6</v>
      </c>
      <c r="G272">
        <v>4</v>
      </c>
      <c r="H272">
        <v>6</v>
      </c>
      <c r="I272">
        <v>6</v>
      </c>
      <c r="J272">
        <v>43</v>
      </c>
    </row>
    <row r="273" spans="1:10" x14ac:dyDescent="0.3">
      <c r="A273" s="16" t="s">
        <v>59</v>
      </c>
      <c r="B273">
        <v>9</v>
      </c>
      <c r="C273">
        <v>9</v>
      </c>
      <c r="D273">
        <v>9</v>
      </c>
      <c r="E273">
        <v>12</v>
      </c>
      <c r="F273">
        <v>13</v>
      </c>
      <c r="G273">
        <v>25</v>
      </c>
      <c r="H273">
        <v>32</v>
      </c>
      <c r="I273">
        <v>33</v>
      </c>
      <c r="J273">
        <v>142</v>
      </c>
    </row>
    <row r="274" spans="1:10" x14ac:dyDescent="0.3">
      <c r="A274" s="16" t="s">
        <v>55</v>
      </c>
      <c r="B274">
        <v>7</v>
      </c>
      <c r="C274">
        <v>7</v>
      </c>
      <c r="D274">
        <v>7</v>
      </c>
      <c r="E274">
        <v>9</v>
      </c>
      <c r="F274">
        <v>10</v>
      </c>
      <c r="G274">
        <v>22</v>
      </c>
      <c r="H274">
        <v>25</v>
      </c>
      <c r="I274">
        <v>27</v>
      </c>
      <c r="J274">
        <v>114</v>
      </c>
    </row>
    <row r="275" spans="1:10" x14ac:dyDescent="0.3">
      <c r="A275" s="16" t="s">
        <v>79</v>
      </c>
      <c r="B275">
        <v>4</v>
      </c>
      <c r="C275">
        <v>5</v>
      </c>
      <c r="D275">
        <v>5</v>
      </c>
      <c r="E275">
        <v>5</v>
      </c>
      <c r="F275">
        <v>6</v>
      </c>
      <c r="G275">
        <v>14</v>
      </c>
      <c r="H275">
        <v>21</v>
      </c>
      <c r="I275">
        <v>23</v>
      </c>
      <c r="J275">
        <v>83</v>
      </c>
    </row>
    <row r="276" spans="1:10" x14ac:dyDescent="0.3">
      <c r="A276" s="16" t="s">
        <v>66</v>
      </c>
      <c r="B276">
        <v>4</v>
      </c>
      <c r="C276">
        <v>4</v>
      </c>
      <c r="D276">
        <v>4</v>
      </c>
      <c r="E276">
        <v>4</v>
      </c>
      <c r="F276">
        <v>4</v>
      </c>
      <c r="G276">
        <v>6</v>
      </c>
      <c r="H276">
        <v>11</v>
      </c>
      <c r="I276">
        <v>12</v>
      </c>
      <c r="J276">
        <v>49</v>
      </c>
    </row>
    <row r="277" spans="1:10" x14ac:dyDescent="0.3">
      <c r="A277" s="16" t="s">
        <v>98</v>
      </c>
      <c r="B277">
        <v>5</v>
      </c>
      <c r="C277">
        <v>5</v>
      </c>
      <c r="D277">
        <v>5</v>
      </c>
      <c r="E277">
        <v>6</v>
      </c>
      <c r="F277">
        <v>6</v>
      </c>
      <c r="G277">
        <v>13</v>
      </c>
      <c r="H277">
        <v>16</v>
      </c>
      <c r="I277">
        <v>17</v>
      </c>
      <c r="J277">
        <v>73</v>
      </c>
    </row>
    <row r="278" spans="1:10" x14ac:dyDescent="0.3">
      <c r="A278" s="16" t="s">
        <v>73</v>
      </c>
      <c r="B278">
        <v>1</v>
      </c>
      <c r="C278">
        <v>1</v>
      </c>
      <c r="D278">
        <v>1</v>
      </c>
      <c r="E278">
        <v>2</v>
      </c>
      <c r="F278">
        <v>4</v>
      </c>
      <c r="G278">
        <v>10</v>
      </c>
      <c r="H278">
        <v>16</v>
      </c>
      <c r="I278">
        <v>17</v>
      </c>
      <c r="J278">
        <v>52</v>
      </c>
    </row>
    <row r="279" spans="1:10" x14ac:dyDescent="0.3">
      <c r="A279" s="16" t="s">
        <v>730</v>
      </c>
      <c r="B279">
        <v>2</v>
      </c>
      <c r="C279">
        <v>2</v>
      </c>
      <c r="D279">
        <v>2</v>
      </c>
      <c r="E279">
        <v>3</v>
      </c>
      <c r="F279">
        <v>3</v>
      </c>
      <c r="G279">
        <v>11</v>
      </c>
      <c r="H279">
        <v>18</v>
      </c>
      <c r="I279">
        <v>20</v>
      </c>
      <c r="J279">
        <v>61</v>
      </c>
    </row>
    <row r="280" spans="1:10" x14ac:dyDescent="0.3">
      <c r="A280" s="16" t="s">
        <v>446</v>
      </c>
      <c r="B280">
        <v>12</v>
      </c>
      <c r="C280">
        <v>12</v>
      </c>
      <c r="D280">
        <v>12</v>
      </c>
      <c r="E280">
        <v>14</v>
      </c>
      <c r="F280">
        <v>16</v>
      </c>
      <c r="G280">
        <v>3</v>
      </c>
      <c r="H280">
        <v>4</v>
      </c>
      <c r="I280">
        <v>97</v>
      </c>
      <c r="J280">
        <v>77</v>
      </c>
    </row>
    <row r="281" spans="1:10" x14ac:dyDescent="0.3">
      <c r="A281" s="16" t="s">
        <v>50</v>
      </c>
      <c r="B281">
        <v>5</v>
      </c>
      <c r="C281">
        <v>5</v>
      </c>
      <c r="D281">
        <v>5</v>
      </c>
      <c r="E281">
        <v>4</v>
      </c>
      <c r="F281">
        <v>4</v>
      </c>
      <c r="G281">
        <v>3</v>
      </c>
      <c r="H281">
        <v>4</v>
      </c>
      <c r="I281">
        <v>5</v>
      </c>
      <c r="J281">
        <v>35</v>
      </c>
    </row>
    <row r="282" spans="1:10" x14ac:dyDescent="0.3">
      <c r="A282" s="124" t="s">
        <v>267</v>
      </c>
      <c r="B282" s="164">
        <v>63</v>
      </c>
      <c r="C282" s="164">
        <v>64</v>
      </c>
      <c r="D282" s="164">
        <v>64</v>
      </c>
      <c r="E282" s="164">
        <v>76</v>
      </c>
      <c r="F282" s="164">
        <v>85</v>
      </c>
      <c r="G282" s="164">
        <v>232</v>
      </c>
      <c r="H282" s="164">
        <v>349</v>
      </c>
      <c r="I282" s="164">
        <v>379</v>
      </c>
      <c r="J282" s="164">
        <v>1312</v>
      </c>
    </row>
  </sheetData>
  <autoFilter ref="A195:I195" xr:uid="{A9C262C4-E676-4C13-B3A0-16A031DC5534}">
    <sortState xmlns:xlrd2="http://schemas.microsoft.com/office/spreadsheetml/2017/richdata2" ref="A196:I201">
      <sortCondition descending="1" ref="H195"/>
    </sortState>
  </autoFilter>
  <pageMargins left="0.7" right="0.7" top="0.75" bottom="0.75" header="0.3" footer="0.3"/>
  <pageSetup paperSize="9" orientation="portrait" horizontalDpi="300" verticalDpi="300" r:id="rId4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B91AE-6581-481B-8D47-0F5D7859E5B0}">
  <dimension ref="A8:C14"/>
  <sheetViews>
    <sheetView workbookViewId="0">
      <selection activeCell="C23" sqref="C23"/>
    </sheetView>
  </sheetViews>
  <sheetFormatPr baseColWidth="10" defaultRowHeight="14.4" x14ac:dyDescent="0.3"/>
  <cols>
    <col min="1" max="1" width="19.5546875" bestFit="1" customWidth="1"/>
    <col min="2" max="2" width="29.5546875" bestFit="1" customWidth="1"/>
    <col min="3" max="3" width="30.33203125" bestFit="1" customWidth="1"/>
    <col min="4" max="4" width="32.5546875" bestFit="1" customWidth="1"/>
  </cols>
  <sheetData>
    <row r="8" spans="1:3" x14ac:dyDescent="0.3">
      <c r="A8" s="15" t="s">
        <v>268</v>
      </c>
      <c r="B8" t="s">
        <v>449</v>
      </c>
      <c r="C8" t="s">
        <v>450</v>
      </c>
    </row>
    <row r="9" spans="1:3" x14ac:dyDescent="0.3">
      <c r="A9" s="16">
        <v>2014</v>
      </c>
      <c r="B9" s="30">
        <v>2250</v>
      </c>
      <c r="C9" s="30">
        <v>2000</v>
      </c>
    </row>
    <row r="10" spans="1:3" x14ac:dyDescent="0.3">
      <c r="A10" s="16">
        <v>2015</v>
      </c>
      <c r="B10" s="30">
        <v>2250</v>
      </c>
      <c r="C10" s="30">
        <v>2000</v>
      </c>
    </row>
    <row r="11" spans="1:3" x14ac:dyDescent="0.3">
      <c r="A11" s="16">
        <v>2016</v>
      </c>
      <c r="B11" s="30">
        <v>2250</v>
      </c>
      <c r="C11" s="30">
        <v>2000</v>
      </c>
    </row>
    <row r="12" spans="1:3" x14ac:dyDescent="0.3">
      <c r="A12" s="16">
        <v>2017</v>
      </c>
      <c r="B12" s="30">
        <v>1640</v>
      </c>
      <c r="C12" s="30">
        <v>820</v>
      </c>
    </row>
    <row r="13" spans="1:3" x14ac:dyDescent="0.3">
      <c r="A13" s="16">
        <v>2018</v>
      </c>
      <c r="B13" s="30">
        <v>1640</v>
      </c>
      <c r="C13" s="30">
        <v>820</v>
      </c>
    </row>
    <row r="14" spans="1:3" x14ac:dyDescent="0.3">
      <c r="A14" s="16" t="s">
        <v>267</v>
      </c>
      <c r="B14" s="30">
        <v>10030</v>
      </c>
      <c r="C14" s="30">
        <v>7640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177D7-F94B-4466-AA17-405FB42E2A2F}">
  <dimension ref="A1:C36"/>
  <sheetViews>
    <sheetView topLeftCell="A25" workbookViewId="0">
      <selection activeCell="B25" sqref="B25"/>
    </sheetView>
  </sheetViews>
  <sheetFormatPr baseColWidth="10" defaultRowHeight="14.4" x14ac:dyDescent="0.3"/>
  <cols>
    <col min="1" max="1" width="33.109375" bestFit="1" customWidth="1"/>
    <col min="2" max="2" width="31.6640625" bestFit="1" customWidth="1"/>
    <col min="3" max="3" width="32.5546875" bestFit="1" customWidth="1"/>
  </cols>
  <sheetData>
    <row r="1" spans="1:3" x14ac:dyDescent="0.3">
      <c r="A1" s="57" t="s">
        <v>269</v>
      </c>
      <c r="B1" s="53" t="s">
        <v>844</v>
      </c>
    </row>
    <row r="3" spans="1:3" x14ac:dyDescent="0.3">
      <c r="A3" s="57" t="s">
        <v>268</v>
      </c>
      <c r="B3" s="53" t="s">
        <v>449</v>
      </c>
      <c r="C3" s="53" t="s">
        <v>450</v>
      </c>
    </row>
    <row r="4" spans="1:3" x14ac:dyDescent="0.3">
      <c r="A4" s="53" t="s">
        <v>45</v>
      </c>
      <c r="B4" s="58">
        <v>387713</v>
      </c>
      <c r="C4" s="58">
        <v>342632</v>
      </c>
    </row>
    <row r="5" spans="1:3" x14ac:dyDescent="0.3">
      <c r="A5" s="53" t="s">
        <v>70</v>
      </c>
      <c r="B5" s="58">
        <v>845300</v>
      </c>
      <c r="C5" s="58">
        <v>592140</v>
      </c>
    </row>
    <row r="6" spans="1:3" x14ac:dyDescent="0.3">
      <c r="A6" s="53" t="s">
        <v>478</v>
      </c>
      <c r="B6" s="58">
        <v>1289300</v>
      </c>
      <c r="C6" s="58">
        <v>763950</v>
      </c>
    </row>
    <row r="7" spans="1:3" x14ac:dyDescent="0.3">
      <c r="A7" s="53" t="s">
        <v>484</v>
      </c>
      <c r="B7" s="58">
        <v>85502.525000000052</v>
      </c>
      <c r="C7" s="58">
        <v>85496.135000000068</v>
      </c>
    </row>
    <row r="8" spans="1:3" x14ac:dyDescent="0.3">
      <c r="A8" s="53" t="s">
        <v>267</v>
      </c>
      <c r="B8" s="58">
        <v>2607815.5249999999</v>
      </c>
      <c r="C8" s="58">
        <v>1784218.135</v>
      </c>
    </row>
    <row r="13" spans="1:3" x14ac:dyDescent="0.3">
      <c r="A13" s="15" t="s">
        <v>269</v>
      </c>
      <c r="B13" s="16">
        <v>2021</v>
      </c>
    </row>
    <row r="15" spans="1:3" x14ac:dyDescent="0.3">
      <c r="A15" s="15" t="s">
        <v>268</v>
      </c>
      <c r="B15" t="s">
        <v>449</v>
      </c>
      <c r="C15" t="s">
        <v>450</v>
      </c>
    </row>
    <row r="16" spans="1:3" x14ac:dyDescent="0.3">
      <c r="A16" s="16" t="s">
        <v>525</v>
      </c>
      <c r="B16" s="30">
        <v>23000</v>
      </c>
      <c r="C16" s="30">
        <v>23000</v>
      </c>
    </row>
    <row r="17" spans="1:3" x14ac:dyDescent="0.3">
      <c r="A17" s="16" t="s">
        <v>56</v>
      </c>
      <c r="B17" s="30">
        <v>139346</v>
      </c>
      <c r="C17" s="30">
        <v>123744</v>
      </c>
    </row>
    <row r="18" spans="1:3" x14ac:dyDescent="0.3">
      <c r="A18" s="16" t="s">
        <v>483</v>
      </c>
      <c r="B18" s="30">
        <v>29696.02500000002</v>
      </c>
      <c r="C18" s="30">
        <v>29692.625000000018</v>
      </c>
    </row>
    <row r="19" spans="1:3" x14ac:dyDescent="0.3">
      <c r="A19" s="16" t="s">
        <v>476</v>
      </c>
      <c r="B19" s="30">
        <v>177885</v>
      </c>
      <c r="C19" s="30">
        <v>70435</v>
      </c>
    </row>
    <row r="20" spans="1:3" x14ac:dyDescent="0.3">
      <c r="A20" s="16" t="s">
        <v>560</v>
      </c>
      <c r="B20" s="30">
        <v>38116</v>
      </c>
      <c r="C20" s="30">
        <v>33916</v>
      </c>
    </row>
    <row r="21" spans="1:3" x14ac:dyDescent="0.3">
      <c r="A21" s="16" t="s">
        <v>438</v>
      </c>
      <c r="B21" s="30">
        <v>118100</v>
      </c>
      <c r="C21" s="30">
        <v>83580</v>
      </c>
    </row>
    <row r="22" spans="1:3" x14ac:dyDescent="0.3">
      <c r="A22" s="16" t="s">
        <v>267</v>
      </c>
      <c r="B22" s="30">
        <v>526143.02500000002</v>
      </c>
      <c r="C22" s="30">
        <v>364367.625</v>
      </c>
    </row>
    <row r="31" spans="1:3" x14ac:dyDescent="0.3">
      <c r="A31" s="15" t="s">
        <v>268</v>
      </c>
      <c r="B31" t="s">
        <v>449</v>
      </c>
      <c r="C31" t="s">
        <v>450</v>
      </c>
    </row>
    <row r="32" spans="1:3" x14ac:dyDescent="0.3">
      <c r="A32" s="16" t="s">
        <v>45</v>
      </c>
      <c r="B32" s="30">
        <v>101568</v>
      </c>
      <c r="C32" s="30">
        <v>89395</v>
      </c>
    </row>
    <row r="33" spans="1:3" x14ac:dyDescent="0.3">
      <c r="A33" s="16" t="s">
        <v>484</v>
      </c>
      <c r="B33" s="30">
        <v>51240.465000000011</v>
      </c>
      <c r="C33" s="30">
        <v>51237.065000000002</v>
      </c>
    </row>
    <row r="34" spans="1:3" x14ac:dyDescent="0.3">
      <c r="A34" s="16" t="s">
        <v>478</v>
      </c>
      <c r="B34" s="30">
        <v>206100</v>
      </c>
      <c r="C34" s="30">
        <v>107700</v>
      </c>
    </row>
    <row r="35" spans="1:3" x14ac:dyDescent="0.3">
      <c r="A35" s="16" t="s">
        <v>70</v>
      </c>
      <c r="B35" s="30">
        <v>153900</v>
      </c>
      <c r="C35" s="30">
        <v>106180</v>
      </c>
    </row>
    <row r="36" spans="1:3" x14ac:dyDescent="0.3">
      <c r="A36" s="16" t="s">
        <v>267</v>
      </c>
      <c r="B36" s="30">
        <v>512808.46500000003</v>
      </c>
      <c r="C36" s="30">
        <v>354512.065</v>
      </c>
    </row>
  </sheetData>
  <pageMargins left="0.7" right="0.7" top="0.75" bottom="0.75" header="0.3" footer="0.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F95C2-216E-4B31-86B6-21A2ADF94A6B}">
  <dimension ref="A1:D25"/>
  <sheetViews>
    <sheetView topLeftCell="B1" workbookViewId="0">
      <selection activeCell="A6" sqref="A6:XFD6"/>
    </sheetView>
  </sheetViews>
  <sheetFormatPr baseColWidth="10" defaultRowHeight="14.4" x14ac:dyDescent="0.3"/>
  <cols>
    <col min="1" max="1" width="21" bestFit="1" customWidth="1"/>
    <col min="2" max="2" width="35.33203125" bestFit="1" customWidth="1"/>
    <col min="3" max="4" width="31.6640625" bestFit="1" customWidth="1"/>
  </cols>
  <sheetData>
    <row r="1" spans="1:4" x14ac:dyDescent="0.3">
      <c r="A1" s="15" t="s">
        <v>269</v>
      </c>
      <c r="B1" s="16">
        <v>2020</v>
      </c>
    </row>
    <row r="3" spans="1:4" x14ac:dyDescent="0.3">
      <c r="A3" s="15" t="s">
        <v>268</v>
      </c>
      <c r="B3" t="s">
        <v>274</v>
      </c>
      <c r="C3" t="s">
        <v>464</v>
      </c>
      <c r="D3" t="s">
        <v>275</v>
      </c>
    </row>
    <row r="4" spans="1:4" x14ac:dyDescent="0.3">
      <c r="A4" s="16" t="s">
        <v>56</v>
      </c>
      <c r="B4" s="30">
        <v>578852.80099999998</v>
      </c>
      <c r="C4" s="30">
        <v>441216.87899999996</v>
      </c>
      <c r="D4" s="30">
        <v>137635.92199999999</v>
      </c>
    </row>
    <row r="5" spans="1:4" x14ac:dyDescent="0.3">
      <c r="A5" s="16" t="s">
        <v>438</v>
      </c>
      <c r="B5" s="30">
        <v>235300.41999999998</v>
      </c>
      <c r="C5" s="30">
        <v>233557.147</v>
      </c>
      <c r="D5" s="30">
        <v>1743.273000000001</v>
      </c>
    </row>
    <row r="6" spans="1:4" x14ac:dyDescent="0.3">
      <c r="A6" s="16" t="s">
        <v>476</v>
      </c>
      <c r="B6" s="30">
        <v>346116.96600000001</v>
      </c>
      <c r="C6" s="30">
        <v>346116.96600000001</v>
      </c>
      <c r="D6" s="30">
        <v>0</v>
      </c>
    </row>
    <row r="7" spans="1:4" x14ac:dyDescent="0.3">
      <c r="A7" s="16" t="s">
        <v>483</v>
      </c>
      <c r="B7" s="30">
        <v>18440.009000000002</v>
      </c>
      <c r="C7" s="30">
        <v>16833.434000000005</v>
      </c>
      <c r="D7" s="30">
        <v>1617.6730000000005</v>
      </c>
    </row>
    <row r="8" spans="1:4" x14ac:dyDescent="0.3">
      <c r="A8" s="16" t="s">
        <v>525</v>
      </c>
      <c r="B8" s="30">
        <v>0</v>
      </c>
      <c r="C8" s="30">
        <v>0</v>
      </c>
      <c r="D8" s="30">
        <v>0</v>
      </c>
    </row>
    <row r="9" spans="1:4" x14ac:dyDescent="0.3">
      <c r="A9" s="16" t="s">
        <v>560</v>
      </c>
      <c r="B9" s="30">
        <v>18935.099999999999</v>
      </c>
      <c r="C9" s="30">
        <v>16570.7</v>
      </c>
      <c r="D9" s="30">
        <v>2364.4000000000005</v>
      </c>
    </row>
    <row r="10" spans="1:4" x14ac:dyDescent="0.3">
      <c r="A10" s="16" t="s">
        <v>267</v>
      </c>
      <c r="B10" s="30">
        <v>1197645.2960000001</v>
      </c>
      <c r="C10" s="30">
        <v>1054295.1259999999</v>
      </c>
      <c r="D10" s="30">
        <v>143361.26800000001</v>
      </c>
    </row>
    <row r="16" spans="1:4" x14ac:dyDescent="0.3">
      <c r="A16" s="15" t="s">
        <v>268</v>
      </c>
      <c r="B16" t="s">
        <v>464</v>
      </c>
      <c r="C16" t="s">
        <v>275</v>
      </c>
    </row>
    <row r="17" spans="1:3" x14ac:dyDescent="0.3">
      <c r="A17" s="16">
        <v>2014</v>
      </c>
      <c r="B17" s="30">
        <v>31794.97</v>
      </c>
      <c r="C17" s="30">
        <v>0</v>
      </c>
    </row>
    <row r="18" spans="1:3" x14ac:dyDescent="0.3">
      <c r="A18" s="16">
        <v>2015</v>
      </c>
      <c r="B18" s="30">
        <v>39084.619999999995</v>
      </c>
      <c r="C18" s="30">
        <v>0</v>
      </c>
    </row>
    <row r="19" spans="1:3" x14ac:dyDescent="0.3">
      <c r="A19" s="16">
        <v>2016</v>
      </c>
      <c r="B19" s="30">
        <v>104841.37799999998</v>
      </c>
      <c r="C19" s="30">
        <v>0</v>
      </c>
    </row>
    <row r="20" spans="1:3" x14ac:dyDescent="0.3">
      <c r="A20" s="16">
        <v>2017</v>
      </c>
      <c r="B20" s="30">
        <v>61457.8</v>
      </c>
      <c r="C20" s="30">
        <v>0</v>
      </c>
    </row>
    <row r="21" spans="1:3" x14ac:dyDescent="0.3">
      <c r="A21" s="16">
        <v>2018</v>
      </c>
      <c r="B21" s="30">
        <v>58459.8</v>
      </c>
      <c r="C21" s="30">
        <v>0</v>
      </c>
    </row>
    <row r="22" spans="1:3" x14ac:dyDescent="0.3">
      <c r="A22" s="16">
        <v>2019</v>
      </c>
      <c r="B22" s="30">
        <v>344795.23100000003</v>
      </c>
      <c r="C22" s="30">
        <v>0</v>
      </c>
    </row>
    <row r="23" spans="1:3" x14ac:dyDescent="0.3">
      <c r="A23" s="16">
        <v>2020</v>
      </c>
      <c r="B23" s="30">
        <v>346116.96600000001</v>
      </c>
      <c r="C23" s="30">
        <v>0</v>
      </c>
    </row>
    <row r="24" spans="1:3" x14ac:dyDescent="0.3">
      <c r="A24" s="16">
        <v>2021</v>
      </c>
      <c r="B24" s="30">
        <v>346758.34100000001</v>
      </c>
      <c r="C24" s="30">
        <v>0</v>
      </c>
    </row>
    <row r="25" spans="1:3" x14ac:dyDescent="0.3">
      <c r="A25" s="16" t="s">
        <v>267</v>
      </c>
      <c r="B25" s="30">
        <v>1333309.1060000001</v>
      </c>
      <c r="C25" s="30">
        <v>0</v>
      </c>
    </row>
  </sheetData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5707B-22A8-402A-805E-F4D8E19578B2}">
  <dimension ref="A3:I52"/>
  <sheetViews>
    <sheetView topLeftCell="A16" workbookViewId="0">
      <selection activeCell="B52" sqref="B52"/>
    </sheetView>
  </sheetViews>
  <sheetFormatPr baseColWidth="10" defaultRowHeight="14.4" x14ac:dyDescent="0.3"/>
  <cols>
    <col min="1" max="1" width="19.5546875" bestFit="1" customWidth="1"/>
    <col min="2" max="2" width="30.21875" bestFit="1" customWidth="1"/>
    <col min="3" max="3" width="33.44140625" bestFit="1" customWidth="1"/>
    <col min="4" max="4" width="29.6640625" bestFit="1" customWidth="1"/>
  </cols>
  <sheetData>
    <row r="3" spans="1:4" x14ac:dyDescent="0.3">
      <c r="A3" s="15" t="s">
        <v>268</v>
      </c>
      <c r="B3" t="s">
        <v>274</v>
      </c>
      <c r="C3" t="s">
        <v>464</v>
      </c>
      <c r="D3" t="s">
        <v>275</v>
      </c>
    </row>
    <row r="4" spans="1:4" x14ac:dyDescent="0.3">
      <c r="A4" s="16" t="s">
        <v>45</v>
      </c>
      <c r="B4" s="30">
        <v>1662343.4136288005</v>
      </c>
      <c r="C4" s="30">
        <v>1315413.8155551997</v>
      </c>
      <c r="D4" s="30">
        <v>346929.59807359998</v>
      </c>
    </row>
    <row r="5" spans="1:4" x14ac:dyDescent="0.3">
      <c r="A5" s="16" t="s">
        <v>70</v>
      </c>
      <c r="B5" s="30">
        <v>1866275.3100000005</v>
      </c>
      <c r="C5" s="30">
        <v>1814907.0690000001</v>
      </c>
      <c r="D5" s="30">
        <v>51368.491000000009</v>
      </c>
    </row>
    <row r="6" spans="1:4" x14ac:dyDescent="0.3">
      <c r="A6" s="16" t="s">
        <v>808</v>
      </c>
      <c r="B6" s="30"/>
      <c r="C6" s="30"/>
      <c r="D6" s="30"/>
    </row>
    <row r="7" spans="1:4" x14ac:dyDescent="0.3">
      <c r="A7" s="16" t="s">
        <v>478</v>
      </c>
      <c r="B7" s="30">
        <v>3931709.6829999997</v>
      </c>
      <c r="C7" s="30">
        <v>3560531.1458999999</v>
      </c>
      <c r="D7" s="30">
        <v>399521.70200000005</v>
      </c>
    </row>
    <row r="8" spans="1:4" x14ac:dyDescent="0.3">
      <c r="A8" s="16" t="s">
        <v>484</v>
      </c>
      <c r="B8" s="30">
        <v>51248.532201066671</v>
      </c>
      <c r="C8" s="30">
        <v>47723.505675760003</v>
      </c>
      <c r="D8" s="30">
        <v>3547.2558586399996</v>
      </c>
    </row>
    <row r="9" spans="1:4" x14ac:dyDescent="0.3">
      <c r="A9" s="16" t="s">
        <v>267</v>
      </c>
      <c r="B9" s="30">
        <v>7511576.9388298672</v>
      </c>
      <c r="C9" s="30">
        <v>6738575.5361309601</v>
      </c>
      <c r="D9" s="30">
        <v>801367.04693224002</v>
      </c>
    </row>
    <row r="16" spans="1:4" x14ac:dyDescent="0.3">
      <c r="A16" s="15" t="s">
        <v>268</v>
      </c>
      <c r="B16" t="s">
        <v>274</v>
      </c>
      <c r="C16" t="s">
        <v>464</v>
      </c>
      <c r="D16" t="s">
        <v>275</v>
      </c>
    </row>
    <row r="17" spans="1:9" x14ac:dyDescent="0.3">
      <c r="A17" s="16" t="s">
        <v>525</v>
      </c>
      <c r="B17" s="30">
        <v>0</v>
      </c>
      <c r="C17" s="30">
        <v>0</v>
      </c>
      <c r="D17" s="30">
        <v>0</v>
      </c>
    </row>
    <row r="18" spans="1:9" x14ac:dyDescent="0.3">
      <c r="A18" s="16" t="s">
        <v>56</v>
      </c>
      <c r="B18" s="30">
        <v>578852.80099999998</v>
      </c>
      <c r="C18" s="30">
        <v>441216.87900000002</v>
      </c>
      <c r="D18" s="30">
        <v>137635.92199999999</v>
      </c>
    </row>
    <row r="19" spans="1:9" x14ac:dyDescent="0.3">
      <c r="A19" s="16" t="s">
        <v>483</v>
      </c>
      <c r="B19" s="30">
        <v>18702.255000000001</v>
      </c>
      <c r="C19" s="30">
        <v>17021.914000000004</v>
      </c>
      <c r="D19" s="30">
        <v>1691.4390000000003</v>
      </c>
    </row>
    <row r="20" spans="1:9" x14ac:dyDescent="0.3">
      <c r="A20" s="16" t="s">
        <v>476</v>
      </c>
      <c r="B20" s="30">
        <v>346758.34100000001</v>
      </c>
      <c r="C20" s="30">
        <v>346758.34100000001</v>
      </c>
      <c r="D20" s="30">
        <v>0</v>
      </c>
    </row>
    <row r="21" spans="1:9" x14ac:dyDescent="0.3">
      <c r="A21" s="16" t="s">
        <v>560</v>
      </c>
      <c r="B21" s="30">
        <v>18935.099999999999</v>
      </c>
      <c r="C21" s="30">
        <v>16570.7</v>
      </c>
      <c r="D21" s="30">
        <v>2364.4000000000005</v>
      </c>
    </row>
    <row r="22" spans="1:9" x14ac:dyDescent="0.3">
      <c r="A22" s="16" t="s">
        <v>438</v>
      </c>
      <c r="B22" s="30">
        <v>235300.42</v>
      </c>
      <c r="C22" s="30">
        <v>233557.147</v>
      </c>
      <c r="D22" s="30">
        <v>1743.273000000001</v>
      </c>
      <c r="H22">
        <v>6146719</v>
      </c>
      <c r="I22" t="s">
        <v>806</v>
      </c>
    </row>
    <row r="23" spans="1:9" x14ac:dyDescent="0.3">
      <c r="A23" s="16" t="s">
        <v>267</v>
      </c>
      <c r="B23" s="30">
        <v>1198548.9169999999</v>
      </c>
      <c r="C23" s="30">
        <v>1055124.9810000001</v>
      </c>
      <c r="D23" s="30">
        <v>143435.03399999999</v>
      </c>
    </row>
    <row r="50" spans="1:4" x14ac:dyDescent="0.3">
      <c r="A50" s="15" t="s">
        <v>268</v>
      </c>
      <c r="B50" t="s">
        <v>274</v>
      </c>
      <c r="C50" t="s">
        <v>464</v>
      </c>
      <c r="D50" t="s">
        <v>275</v>
      </c>
    </row>
    <row r="51" spans="1:4" x14ac:dyDescent="0.3">
      <c r="A51" s="16" t="s">
        <v>484</v>
      </c>
      <c r="B51" s="30">
        <v>18702.255000000005</v>
      </c>
      <c r="C51" s="30">
        <v>17021.914000000001</v>
      </c>
      <c r="D51" s="30">
        <v>1691.4390000000003</v>
      </c>
    </row>
    <row r="52" spans="1:4" x14ac:dyDescent="0.3">
      <c r="A52" s="16" t="s">
        <v>267</v>
      </c>
      <c r="B52" s="30">
        <v>18702.255000000005</v>
      </c>
      <c r="C52" s="30">
        <v>17021.914000000001</v>
      </c>
      <c r="D52" s="30">
        <v>1691.4390000000003</v>
      </c>
    </row>
  </sheetData>
  <pageMargins left="0.7" right="0.7" top="0.75" bottom="0.75" header="0.3" footer="0.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7A8C9-EE87-4C7B-84E6-ADCA82C43FB8}">
  <dimension ref="A3:C11"/>
  <sheetViews>
    <sheetView workbookViewId="0">
      <selection activeCell="B20" sqref="B20"/>
    </sheetView>
  </sheetViews>
  <sheetFormatPr baseColWidth="10" defaultRowHeight="14.4" x14ac:dyDescent="0.3"/>
  <cols>
    <col min="1" max="1" width="21" bestFit="1" customWidth="1"/>
    <col min="2" max="2" width="31.6640625" bestFit="1" customWidth="1"/>
    <col min="3" max="3" width="32.5546875" bestFit="1" customWidth="1"/>
  </cols>
  <sheetData>
    <row r="3" spans="1:3" x14ac:dyDescent="0.3">
      <c r="A3" s="15" t="s">
        <v>268</v>
      </c>
      <c r="B3" t="s">
        <v>449</v>
      </c>
      <c r="C3" t="s">
        <v>450</v>
      </c>
    </row>
    <row r="4" spans="1:3" x14ac:dyDescent="0.3">
      <c r="A4" s="16">
        <v>2014</v>
      </c>
      <c r="B4" s="58">
        <v>292523.8</v>
      </c>
      <c r="C4" s="58">
        <v>190573.8</v>
      </c>
    </row>
    <row r="5" spans="1:3" x14ac:dyDescent="0.3">
      <c r="A5" s="16">
        <v>2015</v>
      </c>
      <c r="B5" s="58">
        <v>309800.5</v>
      </c>
      <c r="C5" s="58">
        <v>206350.5</v>
      </c>
    </row>
    <row r="6" spans="1:3" x14ac:dyDescent="0.3">
      <c r="A6" s="16">
        <v>2016</v>
      </c>
      <c r="B6" s="58">
        <v>337706.5</v>
      </c>
      <c r="C6" s="58">
        <v>227900.5</v>
      </c>
    </row>
    <row r="7" spans="1:3" x14ac:dyDescent="0.3">
      <c r="A7" s="16">
        <v>2017</v>
      </c>
      <c r="B7" s="58">
        <v>351219.56</v>
      </c>
      <c r="C7" s="58">
        <v>259315.56</v>
      </c>
    </row>
    <row r="8" spans="1:3" x14ac:dyDescent="0.3">
      <c r="A8" s="16">
        <v>2018</v>
      </c>
      <c r="B8" s="58">
        <v>390262.06</v>
      </c>
      <c r="C8" s="58">
        <v>281856.06</v>
      </c>
    </row>
    <row r="9" spans="1:3" x14ac:dyDescent="0.3">
      <c r="A9" s="16">
        <v>2019</v>
      </c>
      <c r="B9" s="58">
        <v>413494.64</v>
      </c>
      <c r="C9" s="58">
        <v>263709.65000000002</v>
      </c>
    </row>
    <row r="10" spans="1:3" x14ac:dyDescent="0.3">
      <c r="A10" s="16">
        <v>2020</v>
      </c>
      <c r="B10" s="58">
        <v>512808.46499999973</v>
      </c>
      <c r="C10" s="58">
        <v>354512.06499999983</v>
      </c>
    </row>
    <row r="11" spans="1:3" x14ac:dyDescent="0.3">
      <c r="A11" s="16" t="s">
        <v>267</v>
      </c>
      <c r="B11" s="58">
        <v>2607815.5249999999</v>
      </c>
      <c r="C11" s="58">
        <v>1784218.1350000002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5F189-4BAE-4CA2-9E00-C043E8C029DA}">
  <dimension ref="A3:D11"/>
  <sheetViews>
    <sheetView topLeftCell="B1" workbookViewId="0">
      <selection activeCell="F7" sqref="F7"/>
    </sheetView>
  </sheetViews>
  <sheetFormatPr baseColWidth="10" defaultRowHeight="14.4" x14ac:dyDescent="0.3"/>
  <cols>
    <col min="1" max="1" width="21" bestFit="1" customWidth="1"/>
    <col min="2" max="2" width="32.109375" bestFit="1" customWidth="1"/>
    <col min="3" max="3" width="35.33203125" bestFit="1" customWidth="1"/>
    <col min="4" max="4" width="31.6640625" bestFit="1" customWidth="1"/>
  </cols>
  <sheetData>
    <row r="3" spans="1:4" x14ac:dyDescent="0.3">
      <c r="A3" s="15" t="s">
        <v>268</v>
      </c>
      <c r="B3" t="s">
        <v>274</v>
      </c>
      <c r="C3" t="s">
        <v>464</v>
      </c>
      <c r="D3" t="s">
        <v>275</v>
      </c>
    </row>
    <row r="4" spans="1:4" x14ac:dyDescent="0.3">
      <c r="A4" s="16">
        <v>2014</v>
      </c>
      <c r="B4" s="58">
        <v>924594.59000000008</v>
      </c>
      <c r="C4" s="58">
        <v>832888.13500000001</v>
      </c>
      <c r="D4" s="58">
        <v>91706.425000000003</v>
      </c>
    </row>
    <row r="5" spans="1:4" x14ac:dyDescent="0.3">
      <c r="A5" s="16">
        <v>2015</v>
      </c>
      <c r="B5" s="58">
        <v>932886.57966666669</v>
      </c>
      <c r="C5" s="58">
        <v>825837.47400000005</v>
      </c>
      <c r="D5" s="58">
        <v>96663.509000000005</v>
      </c>
    </row>
    <row r="6" spans="1:4" x14ac:dyDescent="0.3">
      <c r="A6" s="16">
        <v>2016</v>
      </c>
      <c r="B6" s="58">
        <v>1136399.6616</v>
      </c>
      <c r="C6" s="58">
        <v>1054191.4886</v>
      </c>
      <c r="D6" s="58">
        <v>121981.19099999999</v>
      </c>
    </row>
    <row r="7" spans="1:4" x14ac:dyDescent="0.3">
      <c r="A7" s="16">
        <v>2017</v>
      </c>
      <c r="B7" s="58">
        <v>1072484.5576000002</v>
      </c>
      <c r="C7" s="58">
        <v>977588.26860000007</v>
      </c>
      <c r="D7" s="58">
        <v>94896.288999999975</v>
      </c>
    </row>
    <row r="8" spans="1:4" x14ac:dyDescent="0.3">
      <c r="A8" s="16">
        <v>2018</v>
      </c>
      <c r="B8" s="58">
        <v>1187513.5129632005</v>
      </c>
      <c r="C8" s="58">
        <v>1051304.4579309602</v>
      </c>
      <c r="D8" s="58">
        <v>135165.11193224008</v>
      </c>
    </row>
    <row r="9" spans="1:4" x14ac:dyDescent="0.3">
      <c r="A9" s="16">
        <v>2019</v>
      </c>
      <c r="B9" s="58">
        <v>1060052.7410000002</v>
      </c>
      <c r="C9" s="58">
        <v>942470.58599999989</v>
      </c>
      <c r="D9" s="58">
        <v>117593.25299999997</v>
      </c>
    </row>
    <row r="10" spans="1:4" x14ac:dyDescent="0.3">
      <c r="A10" s="16">
        <v>2020</v>
      </c>
      <c r="B10" s="58">
        <v>1197645.2960000001</v>
      </c>
      <c r="C10" s="58">
        <v>1054295.1259999999</v>
      </c>
      <c r="D10" s="58">
        <v>143361.26799999995</v>
      </c>
    </row>
    <row r="11" spans="1:4" x14ac:dyDescent="0.3">
      <c r="A11" s="16" t="s">
        <v>267</v>
      </c>
      <c r="B11" s="58">
        <v>7511576.9388298672</v>
      </c>
      <c r="C11" s="58">
        <v>6738575.5361309601</v>
      </c>
      <c r="D11" s="58">
        <v>801367.04693224002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94C06-8EF6-4B49-B1D6-B815F5467010}">
  <dimension ref="A2:G25"/>
  <sheetViews>
    <sheetView workbookViewId="0">
      <selection activeCell="B13" sqref="B13:E13"/>
    </sheetView>
  </sheetViews>
  <sheetFormatPr baseColWidth="10" defaultRowHeight="14.4" x14ac:dyDescent="0.3"/>
  <cols>
    <col min="1" max="1" width="35.109375" bestFit="1" customWidth="1"/>
    <col min="2" max="2" width="31.6640625" bestFit="1" customWidth="1"/>
    <col min="3" max="3" width="32.5546875" bestFit="1" customWidth="1"/>
    <col min="4" max="4" width="32.109375" bestFit="1" customWidth="1"/>
    <col min="5" max="6" width="31.6640625" bestFit="1" customWidth="1"/>
    <col min="7" max="7" width="12" bestFit="1" customWidth="1"/>
    <col min="8" max="8" width="37.5546875" bestFit="1" customWidth="1"/>
    <col min="9" max="9" width="37.109375" bestFit="1" customWidth="1"/>
    <col min="10" max="10" width="36.6640625" bestFit="1" customWidth="1"/>
  </cols>
  <sheetData>
    <row r="2" spans="1:5" x14ac:dyDescent="0.3">
      <c r="A2" s="15" t="s">
        <v>269</v>
      </c>
      <c r="B2" t="s">
        <v>844</v>
      </c>
    </row>
    <row r="4" spans="1:5" x14ac:dyDescent="0.3">
      <c r="A4" s="15" t="s">
        <v>268</v>
      </c>
      <c r="B4" t="s">
        <v>449</v>
      </c>
      <c r="C4" t="s">
        <v>450</v>
      </c>
      <c r="D4" t="s">
        <v>274</v>
      </c>
      <c r="E4" t="s">
        <v>275</v>
      </c>
    </row>
    <row r="5" spans="1:5" x14ac:dyDescent="0.3">
      <c r="A5" s="16" t="s">
        <v>56</v>
      </c>
      <c r="B5">
        <v>607197</v>
      </c>
      <c r="C5">
        <v>525256</v>
      </c>
      <c r="D5">
        <v>3064552.2636287999</v>
      </c>
      <c r="E5">
        <v>726169.50007359986</v>
      </c>
    </row>
    <row r="6" spans="1:5" x14ac:dyDescent="0.3">
      <c r="A6" s="88" t="s">
        <v>439</v>
      </c>
      <c r="B6">
        <v>607197</v>
      </c>
      <c r="C6">
        <v>525256</v>
      </c>
      <c r="D6">
        <v>3064552.2636287999</v>
      </c>
      <c r="E6">
        <v>726169.50007359986</v>
      </c>
    </row>
    <row r="7" spans="1:5" x14ac:dyDescent="0.3">
      <c r="A7" s="16" t="s">
        <v>438</v>
      </c>
      <c r="B7">
        <v>715200</v>
      </c>
      <c r="C7">
        <v>516040</v>
      </c>
      <c r="D7">
        <v>1659701.4100000004</v>
      </c>
      <c r="E7">
        <v>51368.491000000009</v>
      </c>
    </row>
    <row r="8" spans="1:5" x14ac:dyDescent="0.3">
      <c r="A8" s="88" t="s">
        <v>451</v>
      </c>
      <c r="B8">
        <v>16400</v>
      </c>
      <c r="C8">
        <v>15580</v>
      </c>
      <c r="D8">
        <v>59014</v>
      </c>
      <c r="E8">
        <v>0</v>
      </c>
    </row>
    <row r="9" spans="1:5" x14ac:dyDescent="0.3">
      <c r="A9" s="88" t="s">
        <v>439</v>
      </c>
      <c r="B9">
        <v>698800</v>
      </c>
      <c r="C9">
        <v>500460</v>
      </c>
      <c r="D9">
        <v>1600687.4100000004</v>
      </c>
      <c r="E9">
        <v>51368.491000000009</v>
      </c>
    </row>
    <row r="10" spans="1:5" x14ac:dyDescent="0.3">
      <c r="A10" s="16" t="s">
        <v>476</v>
      </c>
      <c r="B10">
        <v>586500</v>
      </c>
      <c r="C10">
        <v>297860</v>
      </c>
      <c r="D10">
        <v>946086.55700000003</v>
      </c>
      <c r="E10">
        <v>0</v>
      </c>
    </row>
    <row r="11" spans="1:5" x14ac:dyDescent="0.3">
      <c r="A11" s="88" t="s">
        <v>451</v>
      </c>
      <c r="B11">
        <v>546000</v>
      </c>
      <c r="C11">
        <v>271360</v>
      </c>
      <c r="D11">
        <v>946083.65700000001</v>
      </c>
      <c r="E11">
        <v>0</v>
      </c>
    </row>
    <row r="12" spans="1:5" x14ac:dyDescent="0.3">
      <c r="A12" s="88" t="s">
        <v>439</v>
      </c>
      <c r="B12">
        <v>40500</v>
      </c>
      <c r="C12">
        <v>26500</v>
      </c>
      <c r="D12">
        <v>2.9</v>
      </c>
      <c r="E12">
        <v>0</v>
      </c>
    </row>
    <row r="13" spans="1:5" x14ac:dyDescent="0.3">
      <c r="A13" s="16" t="s">
        <v>483</v>
      </c>
      <c r="B13">
        <v>51502.525000000023</v>
      </c>
      <c r="C13">
        <v>51496.135000000024</v>
      </c>
      <c r="D13">
        <v>51248.532201066657</v>
      </c>
      <c r="E13">
        <v>3547.2558586399996</v>
      </c>
    </row>
    <row r="14" spans="1:5" x14ac:dyDescent="0.3">
      <c r="A14" s="88" t="s">
        <v>451</v>
      </c>
      <c r="B14">
        <v>9345.6999999999971</v>
      </c>
      <c r="C14">
        <v>9345.2999999999975</v>
      </c>
      <c r="D14">
        <v>1912.9499999999996</v>
      </c>
      <c r="E14">
        <v>0</v>
      </c>
    </row>
    <row r="15" spans="1:5" x14ac:dyDescent="0.3">
      <c r="A15" s="88" t="s">
        <v>439</v>
      </c>
      <c r="B15">
        <v>42156.825000000026</v>
      </c>
      <c r="C15">
        <v>42150.835000000028</v>
      </c>
      <c r="D15">
        <v>49335.58220106666</v>
      </c>
      <c r="E15">
        <v>3547.2558586399996</v>
      </c>
    </row>
    <row r="16" spans="1:5" x14ac:dyDescent="0.3">
      <c r="A16" s="16" t="s">
        <v>525</v>
      </c>
      <c r="B16">
        <v>34000</v>
      </c>
      <c r="C16">
        <v>34000</v>
      </c>
      <c r="D16">
        <v>0</v>
      </c>
      <c r="E16">
        <v>0</v>
      </c>
    </row>
    <row r="17" spans="1:7" x14ac:dyDescent="0.3">
      <c r="A17" s="88" t="s">
        <v>439</v>
      </c>
      <c r="B17">
        <v>34000</v>
      </c>
      <c r="C17">
        <v>34000</v>
      </c>
      <c r="D17">
        <v>0</v>
      </c>
      <c r="E17">
        <v>0</v>
      </c>
    </row>
    <row r="18" spans="1:7" x14ac:dyDescent="0.3">
      <c r="A18" s="16" t="s">
        <v>560</v>
      </c>
      <c r="B18">
        <v>613416</v>
      </c>
      <c r="C18">
        <v>359566</v>
      </c>
      <c r="D18">
        <v>1789988.176</v>
      </c>
      <c r="E18">
        <v>20281.800000000003</v>
      </c>
    </row>
    <row r="19" spans="1:7" x14ac:dyDescent="0.3">
      <c r="A19" s="88" t="s">
        <v>451</v>
      </c>
      <c r="B19">
        <v>558500</v>
      </c>
      <c r="C19">
        <v>317150</v>
      </c>
      <c r="D19">
        <v>1725517.976</v>
      </c>
      <c r="E19">
        <v>0</v>
      </c>
    </row>
    <row r="20" spans="1:7" x14ac:dyDescent="0.3">
      <c r="A20" s="88" t="s">
        <v>439</v>
      </c>
      <c r="B20">
        <v>54916</v>
      </c>
      <c r="C20">
        <v>42416</v>
      </c>
      <c r="D20">
        <v>64470.2</v>
      </c>
      <c r="E20">
        <v>20281.800000000003</v>
      </c>
    </row>
    <row r="21" spans="1:7" x14ac:dyDescent="0.3">
      <c r="A21" s="16" t="s">
        <v>267</v>
      </c>
      <c r="B21">
        <v>2607815.5249999999</v>
      </c>
      <c r="C21">
        <v>1784218.135</v>
      </c>
      <c r="D21">
        <v>7511576.9388298672</v>
      </c>
      <c r="E21">
        <v>801367.0469322399</v>
      </c>
      <c r="F21">
        <v>6422.6188072000004</v>
      </c>
      <c r="G21">
        <v>4080.4932434000002</v>
      </c>
    </row>
    <row r="22" spans="1:7" x14ac:dyDescent="0.3">
      <c r="F22">
        <v>148356</v>
      </c>
      <c r="G22">
        <v>0</v>
      </c>
    </row>
    <row r="24" spans="1:7" x14ac:dyDescent="0.3">
      <c r="B24">
        <v>30500</v>
      </c>
      <c r="C24">
        <v>16500</v>
      </c>
      <c r="D24">
        <v>42328</v>
      </c>
      <c r="E24">
        <v>42328</v>
      </c>
    </row>
    <row r="25" spans="1:7" x14ac:dyDescent="0.3">
      <c r="B25">
        <v>42940</v>
      </c>
      <c r="C25">
        <v>26020</v>
      </c>
      <c r="D25">
        <v>58459.8</v>
      </c>
      <c r="E25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1774D-6863-4FF6-8F31-DBC0082B62C4}">
  <sheetPr>
    <tabColor rgb="FF00B0F0"/>
  </sheetPr>
  <dimension ref="A8:K122"/>
  <sheetViews>
    <sheetView workbookViewId="0"/>
  </sheetViews>
  <sheetFormatPr baseColWidth="10" defaultColWidth="11.44140625" defaultRowHeight="14.4" x14ac:dyDescent="0.3"/>
  <cols>
    <col min="1" max="1" width="22.33203125" style="31" bestFit="1" customWidth="1"/>
    <col min="2" max="2" width="24" style="31" bestFit="1" customWidth="1"/>
    <col min="3" max="3" width="29.6640625" style="31" bestFit="1" customWidth="1"/>
    <col min="4" max="4" width="28.33203125" style="31" bestFit="1" customWidth="1"/>
    <col min="5" max="16384" width="11.44140625" style="31"/>
  </cols>
  <sheetData>
    <row r="8" spans="1:4" ht="36" customHeight="1" x14ac:dyDescent="0.3">
      <c r="A8" s="276" t="s">
        <v>467</v>
      </c>
      <c r="B8" s="276"/>
      <c r="C8" s="276"/>
      <c r="D8" s="276"/>
    </row>
    <row r="9" spans="1:4" x14ac:dyDescent="0.3">
      <c r="A9" s="61" t="s">
        <v>452</v>
      </c>
      <c r="B9" s="62" t="s">
        <v>451</v>
      </c>
      <c r="C9" s="63" t="s">
        <v>439</v>
      </c>
      <c r="D9" s="62" t="s">
        <v>453</v>
      </c>
    </row>
    <row r="10" spans="1:4" x14ac:dyDescent="0.3">
      <c r="A10" s="64" t="s">
        <v>56</v>
      </c>
      <c r="B10" s="63">
        <v>0</v>
      </c>
      <c r="C10" s="63">
        <v>17</v>
      </c>
      <c r="D10" s="73">
        <f t="shared" ref="D10:D16" si="0">+C10/(B10+C10)*100</f>
        <v>100</v>
      </c>
    </row>
    <row r="11" spans="1:4" x14ac:dyDescent="0.3">
      <c r="A11" s="64" t="s">
        <v>437</v>
      </c>
      <c r="B11" s="63">
        <v>0</v>
      </c>
      <c r="C11" s="63">
        <v>11</v>
      </c>
      <c r="D11" s="73">
        <f t="shared" si="0"/>
        <v>100</v>
      </c>
    </row>
    <row r="12" spans="1:4" x14ac:dyDescent="0.3">
      <c r="A12" s="64" t="s">
        <v>442</v>
      </c>
      <c r="B12" s="63">
        <v>3</v>
      </c>
      <c r="C12" s="63">
        <v>2</v>
      </c>
      <c r="D12" s="73">
        <f t="shared" si="0"/>
        <v>40</v>
      </c>
    </row>
    <row r="13" spans="1:4" x14ac:dyDescent="0.3">
      <c r="A13" s="64" t="s">
        <v>438</v>
      </c>
      <c r="B13" s="63">
        <v>4</v>
      </c>
      <c r="C13" s="63">
        <v>4</v>
      </c>
      <c r="D13" s="73">
        <f t="shared" si="0"/>
        <v>50</v>
      </c>
    </row>
    <row r="14" spans="1:4" x14ac:dyDescent="0.3">
      <c r="A14" s="64" t="s">
        <v>443</v>
      </c>
      <c r="B14" s="63">
        <v>3</v>
      </c>
      <c r="C14" s="63">
        <v>5</v>
      </c>
      <c r="D14" s="65">
        <f t="shared" si="0"/>
        <v>62.5</v>
      </c>
    </row>
    <row r="15" spans="1:4" x14ac:dyDescent="0.3">
      <c r="A15" s="64" t="s">
        <v>436</v>
      </c>
      <c r="B15" s="63">
        <v>28</v>
      </c>
      <c r="C15" s="63">
        <v>8</v>
      </c>
      <c r="D15" s="65">
        <f t="shared" si="0"/>
        <v>22.222222222222221</v>
      </c>
    </row>
    <row r="16" spans="1:4" x14ac:dyDescent="0.3">
      <c r="A16" s="74" t="s">
        <v>267</v>
      </c>
      <c r="B16" s="75">
        <v>38</v>
      </c>
      <c r="C16" s="75">
        <v>47</v>
      </c>
      <c r="D16" s="76">
        <f t="shared" si="0"/>
        <v>55.294117647058826</v>
      </c>
    </row>
    <row r="18" spans="1:5" x14ac:dyDescent="0.3">
      <c r="E18" s="66"/>
    </row>
    <row r="19" spans="1:5" x14ac:dyDescent="0.3">
      <c r="A19" s="276" t="s">
        <v>468</v>
      </c>
      <c r="B19" s="276"/>
      <c r="C19" s="276"/>
      <c r="D19" s="276"/>
      <c r="E19" s="66"/>
    </row>
    <row r="20" spans="1:5" x14ac:dyDescent="0.3">
      <c r="A20" s="67" t="s">
        <v>452</v>
      </c>
      <c r="B20" s="48" t="s">
        <v>451</v>
      </c>
      <c r="C20" s="48" t="s">
        <v>439</v>
      </c>
      <c r="D20" s="48" t="s">
        <v>453</v>
      </c>
      <c r="E20" s="66"/>
    </row>
    <row r="21" spans="1:5" x14ac:dyDescent="0.3">
      <c r="A21" s="67" t="s">
        <v>56</v>
      </c>
      <c r="B21" s="48">
        <v>0</v>
      </c>
      <c r="C21" s="48">
        <v>17</v>
      </c>
      <c r="D21" s="72">
        <f t="shared" ref="D21:D27" si="1">+C21/(B21+C21)*100</f>
        <v>100</v>
      </c>
      <c r="E21" s="66"/>
    </row>
    <row r="22" spans="1:5" x14ac:dyDescent="0.3">
      <c r="A22" s="67" t="s">
        <v>437</v>
      </c>
      <c r="B22" s="48">
        <v>0</v>
      </c>
      <c r="C22" s="48">
        <v>11</v>
      </c>
      <c r="D22" s="72">
        <f t="shared" si="1"/>
        <v>100</v>
      </c>
      <c r="E22" s="66"/>
    </row>
    <row r="23" spans="1:5" x14ac:dyDescent="0.3">
      <c r="A23" s="67" t="s">
        <v>442</v>
      </c>
      <c r="B23" s="48">
        <v>5</v>
      </c>
      <c r="C23" s="48">
        <v>0</v>
      </c>
      <c r="D23" s="72">
        <f t="shared" si="1"/>
        <v>0</v>
      </c>
    </row>
    <row r="24" spans="1:5" x14ac:dyDescent="0.3">
      <c r="A24" s="67" t="s">
        <v>438</v>
      </c>
      <c r="B24" s="48">
        <v>8</v>
      </c>
      <c r="C24" s="48">
        <v>0</v>
      </c>
      <c r="D24" s="72">
        <f t="shared" si="1"/>
        <v>0</v>
      </c>
      <c r="E24" s="66"/>
    </row>
    <row r="25" spans="1:5" x14ac:dyDescent="0.3">
      <c r="A25" s="67" t="s">
        <v>443</v>
      </c>
      <c r="B25" s="48">
        <v>8</v>
      </c>
      <c r="C25" s="48">
        <v>0</v>
      </c>
      <c r="D25" s="72">
        <f t="shared" si="1"/>
        <v>0</v>
      </c>
      <c r="E25" s="66"/>
    </row>
    <row r="26" spans="1:5" x14ac:dyDescent="0.3">
      <c r="A26" s="67" t="s">
        <v>441</v>
      </c>
      <c r="B26" s="48">
        <v>1</v>
      </c>
      <c r="C26" s="48">
        <v>35</v>
      </c>
      <c r="D26" s="72">
        <f t="shared" si="1"/>
        <v>97.222222222222214</v>
      </c>
      <c r="E26" s="66"/>
    </row>
    <row r="27" spans="1:5" x14ac:dyDescent="0.3">
      <c r="A27" s="77" t="s">
        <v>267</v>
      </c>
      <c r="B27" s="78">
        <v>22</v>
      </c>
      <c r="C27" s="78">
        <v>63</v>
      </c>
      <c r="D27" s="80">
        <f t="shared" si="1"/>
        <v>74.117647058823536</v>
      </c>
      <c r="E27" s="66"/>
    </row>
    <row r="28" spans="1:5" x14ac:dyDescent="0.3">
      <c r="E28" s="66"/>
    </row>
    <row r="29" spans="1:5" x14ac:dyDescent="0.3">
      <c r="E29" s="66"/>
    </row>
    <row r="30" spans="1:5" x14ac:dyDescent="0.3">
      <c r="A30" s="276" t="s">
        <v>471</v>
      </c>
      <c r="B30" s="276"/>
      <c r="C30" s="276"/>
      <c r="D30" s="276"/>
      <c r="E30" s="66"/>
    </row>
    <row r="31" spans="1:5" x14ac:dyDescent="0.3">
      <c r="A31" s="86" t="s">
        <v>452</v>
      </c>
      <c r="B31" s="48" t="s">
        <v>451</v>
      </c>
      <c r="C31" s="48" t="s">
        <v>439</v>
      </c>
      <c r="D31" s="48" t="s">
        <v>453</v>
      </c>
    </row>
    <row r="32" spans="1:5" x14ac:dyDescent="0.3">
      <c r="A32" s="86" t="s">
        <v>56</v>
      </c>
      <c r="B32" s="48">
        <v>6</v>
      </c>
      <c r="C32" s="48">
        <v>11</v>
      </c>
      <c r="D32" s="68">
        <f>+C32/(B32+C32)*100</f>
        <v>64.705882352941174</v>
      </c>
    </row>
    <row r="33" spans="1:4" x14ac:dyDescent="0.3">
      <c r="A33" s="86" t="s">
        <v>437</v>
      </c>
      <c r="B33" s="48">
        <v>5</v>
      </c>
      <c r="C33" s="48">
        <v>6</v>
      </c>
      <c r="D33" s="68">
        <f t="shared" ref="D33:D38" si="2">+C33/(B33+C33)*100</f>
        <v>54.54545454545454</v>
      </c>
    </row>
    <row r="34" spans="1:4" x14ac:dyDescent="0.3">
      <c r="A34" s="86" t="s">
        <v>442</v>
      </c>
      <c r="B34" s="48">
        <v>4</v>
      </c>
      <c r="C34" s="48">
        <v>1</v>
      </c>
      <c r="D34" s="68">
        <f t="shared" si="2"/>
        <v>20</v>
      </c>
    </row>
    <row r="35" spans="1:4" x14ac:dyDescent="0.3">
      <c r="A35" s="86" t="s">
        <v>438</v>
      </c>
      <c r="B35" s="48">
        <v>8</v>
      </c>
      <c r="C35" s="48">
        <v>0</v>
      </c>
      <c r="D35" s="68">
        <f t="shared" si="2"/>
        <v>0</v>
      </c>
    </row>
    <row r="36" spans="1:4" x14ac:dyDescent="0.3">
      <c r="A36" s="86" t="s">
        <v>443</v>
      </c>
      <c r="B36" s="48">
        <v>7</v>
      </c>
      <c r="C36" s="48">
        <v>1</v>
      </c>
      <c r="D36" s="68">
        <f t="shared" si="2"/>
        <v>12.5</v>
      </c>
    </row>
    <row r="37" spans="1:4" x14ac:dyDescent="0.3">
      <c r="A37" s="86" t="s">
        <v>441</v>
      </c>
      <c r="B37" s="48">
        <v>32</v>
      </c>
      <c r="C37" s="48">
        <v>4</v>
      </c>
      <c r="D37" s="68">
        <f t="shared" si="2"/>
        <v>11.111111111111111</v>
      </c>
    </row>
    <row r="38" spans="1:4" x14ac:dyDescent="0.3">
      <c r="A38" s="86" t="s">
        <v>267</v>
      </c>
      <c r="B38" s="78">
        <v>62</v>
      </c>
      <c r="C38" s="78">
        <v>23</v>
      </c>
      <c r="D38" s="79">
        <f t="shared" si="2"/>
        <v>27.058823529411764</v>
      </c>
    </row>
    <row r="42" spans="1:4" x14ac:dyDescent="0.3">
      <c r="A42" s="276" t="s">
        <v>454</v>
      </c>
      <c r="B42" s="276"/>
      <c r="C42" s="276"/>
      <c r="D42" s="276"/>
    </row>
    <row r="43" spans="1:4" x14ac:dyDescent="0.3">
      <c r="A43" s="86" t="s">
        <v>452</v>
      </c>
      <c r="B43" s="48" t="s">
        <v>451</v>
      </c>
      <c r="C43" s="48" t="s">
        <v>439</v>
      </c>
      <c r="D43" s="48" t="s">
        <v>453</v>
      </c>
    </row>
    <row r="44" spans="1:4" x14ac:dyDescent="0.3">
      <c r="A44" s="86" t="s">
        <v>56</v>
      </c>
      <c r="B44" s="48">
        <v>17</v>
      </c>
      <c r="C44" s="48">
        <v>0</v>
      </c>
      <c r="D44" s="68">
        <f>+C44/(B44+C44)*100</f>
        <v>0</v>
      </c>
    </row>
    <row r="45" spans="1:4" x14ac:dyDescent="0.3">
      <c r="A45" s="86" t="s">
        <v>437</v>
      </c>
      <c r="B45" s="48">
        <v>11</v>
      </c>
      <c r="C45" s="48">
        <v>0</v>
      </c>
      <c r="D45" s="68">
        <f t="shared" ref="D45:D50" si="3">+C45/(B45+C45)*100</f>
        <v>0</v>
      </c>
    </row>
    <row r="46" spans="1:4" x14ac:dyDescent="0.3">
      <c r="A46" s="86" t="s">
        <v>442</v>
      </c>
      <c r="B46" s="48">
        <v>5</v>
      </c>
      <c r="C46" s="48">
        <v>0</v>
      </c>
      <c r="D46" s="68">
        <f t="shared" si="3"/>
        <v>0</v>
      </c>
    </row>
    <row r="47" spans="1:4" x14ac:dyDescent="0.3">
      <c r="A47" s="86" t="s">
        <v>438</v>
      </c>
      <c r="B47" s="48">
        <v>8</v>
      </c>
      <c r="C47" s="48">
        <v>0</v>
      </c>
      <c r="D47" s="68">
        <f t="shared" si="3"/>
        <v>0</v>
      </c>
    </row>
    <row r="48" spans="1:4" x14ac:dyDescent="0.3">
      <c r="A48" s="86" t="s">
        <v>443</v>
      </c>
      <c r="B48" s="48">
        <v>7</v>
      </c>
      <c r="C48" s="48">
        <v>1</v>
      </c>
      <c r="D48" s="68">
        <f t="shared" si="3"/>
        <v>12.5</v>
      </c>
    </row>
    <row r="49" spans="1:4" x14ac:dyDescent="0.3">
      <c r="A49" s="86" t="s">
        <v>441</v>
      </c>
      <c r="B49" s="48">
        <v>36</v>
      </c>
      <c r="C49" s="48">
        <v>0</v>
      </c>
      <c r="D49" s="68">
        <f t="shared" si="3"/>
        <v>0</v>
      </c>
    </row>
    <row r="50" spans="1:4" x14ac:dyDescent="0.3">
      <c r="A50" s="86" t="s">
        <v>267</v>
      </c>
      <c r="B50" s="78">
        <v>84</v>
      </c>
      <c r="C50" s="78">
        <v>1</v>
      </c>
      <c r="D50" s="79">
        <f t="shared" si="3"/>
        <v>1.1764705882352942</v>
      </c>
    </row>
    <row r="54" spans="1:4" ht="45.75" customHeight="1" x14ac:dyDescent="0.3">
      <c r="A54" s="276" t="s">
        <v>455</v>
      </c>
      <c r="B54" s="276"/>
      <c r="C54" s="276"/>
      <c r="D54" s="276"/>
    </row>
    <row r="55" spans="1:4" ht="37.5" customHeight="1" x14ac:dyDescent="0.3">
      <c r="A55" s="86" t="s">
        <v>452</v>
      </c>
      <c r="B55" s="59" t="s">
        <v>451</v>
      </c>
      <c r="C55" s="59" t="s">
        <v>439</v>
      </c>
      <c r="D55" s="87" t="s">
        <v>456</v>
      </c>
    </row>
    <row r="56" spans="1:4" x14ac:dyDescent="0.3">
      <c r="A56" s="86" t="s">
        <v>56</v>
      </c>
      <c r="B56" s="48">
        <v>11</v>
      </c>
      <c r="C56" s="48">
        <v>6</v>
      </c>
      <c r="D56" s="48">
        <v>2500</v>
      </c>
    </row>
    <row r="57" spans="1:4" x14ac:dyDescent="0.3">
      <c r="A57" s="86" t="s">
        <v>437</v>
      </c>
      <c r="B57" s="48">
        <v>8</v>
      </c>
      <c r="C57" s="48">
        <v>3</v>
      </c>
      <c r="D57" s="48">
        <v>500</v>
      </c>
    </row>
    <row r="58" spans="1:4" x14ac:dyDescent="0.3">
      <c r="A58" s="86" t="s">
        <v>442</v>
      </c>
      <c r="B58" s="48">
        <v>4</v>
      </c>
      <c r="C58" s="48">
        <v>1</v>
      </c>
      <c r="D58" s="48">
        <v>5000</v>
      </c>
    </row>
    <row r="59" spans="1:4" x14ac:dyDescent="0.3">
      <c r="A59" s="86" t="s">
        <v>438</v>
      </c>
      <c r="B59" s="48">
        <v>8</v>
      </c>
      <c r="C59" s="48">
        <v>0</v>
      </c>
      <c r="D59" s="48">
        <v>0</v>
      </c>
    </row>
    <row r="60" spans="1:4" x14ac:dyDescent="0.3">
      <c r="A60" s="86" t="s">
        <v>443</v>
      </c>
      <c r="B60" s="48">
        <v>5</v>
      </c>
      <c r="C60" s="48">
        <v>3</v>
      </c>
      <c r="D60" s="48">
        <v>2500</v>
      </c>
    </row>
    <row r="61" spans="1:4" x14ac:dyDescent="0.3">
      <c r="A61" s="86" t="s">
        <v>441</v>
      </c>
      <c r="B61" s="48">
        <v>36</v>
      </c>
      <c r="C61" s="48">
        <v>0</v>
      </c>
      <c r="D61" s="48">
        <v>0</v>
      </c>
    </row>
    <row r="62" spans="1:4" x14ac:dyDescent="0.3">
      <c r="A62" s="81" t="s">
        <v>267</v>
      </c>
      <c r="B62" s="78">
        <v>72</v>
      </c>
      <c r="C62" s="78">
        <v>13</v>
      </c>
      <c r="D62" s="78">
        <v>10500</v>
      </c>
    </row>
    <row r="65" spans="1:4" x14ac:dyDescent="0.3">
      <c r="A65" s="276" t="s">
        <v>473</v>
      </c>
      <c r="B65" s="276"/>
      <c r="C65" s="276"/>
      <c r="D65" s="276"/>
    </row>
    <row r="66" spans="1:4" x14ac:dyDescent="0.3">
      <c r="A66" s="86" t="s">
        <v>452</v>
      </c>
      <c r="B66" s="86" t="s">
        <v>457</v>
      </c>
      <c r="C66" s="86" t="s">
        <v>458</v>
      </c>
      <c r="D66" s="86" t="s">
        <v>459</v>
      </c>
    </row>
    <row r="67" spans="1:4" x14ac:dyDescent="0.3">
      <c r="A67" s="86" t="s">
        <v>56</v>
      </c>
      <c r="B67" s="48" t="s">
        <v>439</v>
      </c>
      <c r="C67" s="54">
        <v>3356</v>
      </c>
      <c r="D67" s="48">
        <v>2020</v>
      </c>
    </row>
    <row r="68" spans="1:4" x14ac:dyDescent="0.3">
      <c r="A68" s="86" t="s">
        <v>56</v>
      </c>
      <c r="B68" s="48" t="s">
        <v>439</v>
      </c>
      <c r="C68" s="54">
        <v>2000</v>
      </c>
      <c r="D68" s="48">
        <v>2019</v>
      </c>
    </row>
    <row r="69" spans="1:4" x14ac:dyDescent="0.3">
      <c r="A69" s="86" t="s">
        <v>56</v>
      </c>
      <c r="B69" s="48" t="s">
        <v>439</v>
      </c>
      <c r="C69" s="54">
        <v>8000</v>
      </c>
      <c r="D69" s="48">
        <v>2021</v>
      </c>
    </row>
    <row r="70" spans="1:4" x14ac:dyDescent="0.3">
      <c r="A70" s="86" t="s">
        <v>460</v>
      </c>
      <c r="B70" s="48" t="s">
        <v>439</v>
      </c>
      <c r="C70" s="54">
        <v>5000</v>
      </c>
      <c r="D70" s="48">
        <v>2020</v>
      </c>
    </row>
    <row r="71" spans="1:4" x14ac:dyDescent="0.3">
      <c r="A71" s="86" t="s">
        <v>460</v>
      </c>
      <c r="B71" s="48" t="s">
        <v>439</v>
      </c>
      <c r="C71" s="54">
        <v>8000</v>
      </c>
      <c r="D71" s="48">
        <v>2023</v>
      </c>
    </row>
    <row r="72" spans="1:4" x14ac:dyDescent="0.3">
      <c r="A72" s="86" t="s">
        <v>437</v>
      </c>
      <c r="B72" s="48" t="s">
        <v>439</v>
      </c>
      <c r="C72" s="54">
        <v>2500</v>
      </c>
      <c r="D72" s="48">
        <v>2021</v>
      </c>
    </row>
    <row r="73" spans="1:4" x14ac:dyDescent="0.3">
      <c r="A73" s="86" t="s">
        <v>437</v>
      </c>
      <c r="B73" s="48" t="s">
        <v>439</v>
      </c>
      <c r="C73" s="54">
        <v>1131</v>
      </c>
      <c r="D73" s="48">
        <v>2020</v>
      </c>
    </row>
    <row r="74" spans="1:4" x14ac:dyDescent="0.3">
      <c r="A74" s="86" t="s">
        <v>437</v>
      </c>
      <c r="B74" s="48" t="s">
        <v>439</v>
      </c>
      <c r="C74" s="54">
        <v>2000</v>
      </c>
      <c r="D74" s="48">
        <v>2027</v>
      </c>
    </row>
    <row r="75" spans="1:4" x14ac:dyDescent="0.3">
      <c r="A75" s="86" t="s">
        <v>461</v>
      </c>
      <c r="B75" s="69" t="s">
        <v>451</v>
      </c>
      <c r="C75" s="54">
        <v>1500</v>
      </c>
      <c r="D75" s="48">
        <v>2020</v>
      </c>
    </row>
    <row r="76" spans="1:4" x14ac:dyDescent="0.3">
      <c r="A76" s="86" t="s">
        <v>462</v>
      </c>
      <c r="B76" s="48" t="s">
        <v>439</v>
      </c>
      <c r="C76" s="54">
        <v>8000</v>
      </c>
      <c r="D76" s="48">
        <v>2021</v>
      </c>
    </row>
    <row r="77" spans="1:4" x14ac:dyDescent="0.3">
      <c r="A77" s="86" t="s">
        <v>436</v>
      </c>
      <c r="B77" s="48" t="s">
        <v>439</v>
      </c>
      <c r="C77" s="54">
        <v>100</v>
      </c>
      <c r="D77" s="48">
        <v>2019</v>
      </c>
    </row>
    <row r="78" spans="1:4" x14ac:dyDescent="0.3">
      <c r="A78" s="86" t="s">
        <v>436</v>
      </c>
      <c r="B78" s="48" t="s">
        <v>439</v>
      </c>
      <c r="C78" s="54">
        <v>200</v>
      </c>
      <c r="D78" s="48">
        <v>2019</v>
      </c>
    </row>
    <row r="79" spans="1:4" x14ac:dyDescent="0.3">
      <c r="A79" s="86" t="s">
        <v>436</v>
      </c>
      <c r="B79" s="48" t="s">
        <v>439</v>
      </c>
      <c r="C79" s="54">
        <v>400</v>
      </c>
      <c r="D79" s="48">
        <v>2020</v>
      </c>
    </row>
    <row r="80" spans="1:4" x14ac:dyDescent="0.3">
      <c r="A80" s="86" t="s">
        <v>436</v>
      </c>
      <c r="B80" s="48" t="s">
        <v>439</v>
      </c>
      <c r="C80" s="54">
        <v>180</v>
      </c>
      <c r="D80" s="48">
        <v>2020</v>
      </c>
    </row>
    <row r="81" spans="1:7" x14ac:dyDescent="0.3">
      <c r="A81" s="86" t="s">
        <v>56</v>
      </c>
      <c r="B81" s="48" t="s">
        <v>439</v>
      </c>
      <c r="C81" s="54">
        <v>0</v>
      </c>
      <c r="D81" s="54">
        <v>0</v>
      </c>
    </row>
    <row r="82" spans="1:7" x14ac:dyDescent="0.3">
      <c r="A82" s="86" t="s">
        <v>460</v>
      </c>
      <c r="B82" s="48" t="s">
        <v>439</v>
      </c>
      <c r="C82" s="54">
        <v>0</v>
      </c>
      <c r="D82" s="54">
        <v>0</v>
      </c>
    </row>
    <row r="83" spans="1:7" x14ac:dyDescent="0.3">
      <c r="A83" s="86" t="s">
        <v>436</v>
      </c>
      <c r="B83" s="48" t="s">
        <v>439</v>
      </c>
      <c r="C83" s="54">
        <v>0</v>
      </c>
      <c r="D83" s="54">
        <v>0</v>
      </c>
    </row>
    <row r="84" spans="1:7" x14ac:dyDescent="0.3">
      <c r="A84" s="277" t="s">
        <v>267</v>
      </c>
      <c r="B84" s="278"/>
      <c r="C84" s="82">
        <f>SUM(C67:C83)</f>
        <v>42367</v>
      </c>
      <c r="D84" s="78" t="s">
        <v>472</v>
      </c>
    </row>
    <row r="85" spans="1:7" x14ac:dyDescent="0.3">
      <c r="D85" s="70"/>
    </row>
    <row r="87" spans="1:7" ht="15" customHeight="1" x14ac:dyDescent="0.3">
      <c r="A87" s="276" t="s">
        <v>469</v>
      </c>
      <c r="B87" s="276"/>
      <c r="C87" s="276"/>
      <c r="D87" s="276"/>
      <c r="E87" s="276"/>
      <c r="F87" s="276"/>
      <c r="G87" s="276"/>
    </row>
    <row r="88" spans="1:7" ht="48" x14ac:dyDescent="0.3">
      <c r="A88" s="50" t="s">
        <v>466</v>
      </c>
      <c r="B88" s="59">
        <v>2014</v>
      </c>
      <c r="C88" s="59">
        <v>2015</v>
      </c>
      <c r="D88" s="59">
        <v>2016</v>
      </c>
      <c r="E88" s="59">
        <v>2017</v>
      </c>
      <c r="F88" s="59">
        <v>2018</v>
      </c>
      <c r="G88" s="51" t="s">
        <v>448</v>
      </c>
    </row>
    <row r="89" spans="1:7" x14ac:dyDescent="0.3">
      <c r="A89" s="49" t="s">
        <v>56</v>
      </c>
      <c r="B89" s="54">
        <v>46306</v>
      </c>
      <c r="C89" s="54">
        <v>48306</v>
      </c>
      <c r="D89" s="54">
        <v>68762</v>
      </c>
      <c r="E89" s="54">
        <v>66956</v>
      </c>
      <c r="F89" s="54">
        <v>71356</v>
      </c>
      <c r="G89" s="52">
        <f>(((F89/B89)^(1/5))-1)*100</f>
        <v>9.0331717704618555</v>
      </c>
    </row>
    <row r="90" spans="1:7" x14ac:dyDescent="0.3">
      <c r="A90" s="49" t="s">
        <v>437</v>
      </c>
      <c r="B90" s="54">
        <v>4544</v>
      </c>
      <c r="C90" s="54">
        <v>12964</v>
      </c>
      <c r="D90" s="54">
        <v>12964</v>
      </c>
      <c r="E90" s="54">
        <v>28373</v>
      </c>
      <c r="F90" s="54">
        <v>33923</v>
      </c>
      <c r="G90" s="52">
        <f t="shared" ref="G90:G95" si="4">(((F90/B90)^(1/5))-1)*100</f>
        <v>49.489670946667587</v>
      </c>
    </row>
    <row r="91" spans="1:7" x14ac:dyDescent="0.3">
      <c r="A91" s="49" t="s">
        <v>442</v>
      </c>
      <c r="B91" s="54">
        <v>120500</v>
      </c>
      <c r="C91" s="54">
        <v>122300</v>
      </c>
      <c r="D91" s="54">
        <v>122300</v>
      </c>
      <c r="E91" s="54">
        <v>100300</v>
      </c>
      <c r="F91" s="54">
        <v>100300</v>
      </c>
      <c r="G91" s="52">
        <f>(((F91/B91)^(1/5))-1)*100</f>
        <v>-3.6031644921607264</v>
      </c>
    </row>
    <row r="92" spans="1:7" x14ac:dyDescent="0.3">
      <c r="A92" s="49" t="s">
        <v>94</v>
      </c>
      <c r="B92" s="54">
        <v>84200</v>
      </c>
      <c r="C92" s="54">
        <v>87200</v>
      </c>
      <c r="D92" s="54">
        <v>87200</v>
      </c>
      <c r="E92" s="54">
        <v>111700</v>
      </c>
      <c r="F92" s="54">
        <v>111700</v>
      </c>
      <c r="G92" s="52">
        <f t="shared" si="4"/>
        <v>5.8152387867420607</v>
      </c>
    </row>
    <row r="93" spans="1:7" x14ac:dyDescent="0.3">
      <c r="A93" s="49" t="s">
        <v>443</v>
      </c>
      <c r="B93" s="54">
        <v>36350</v>
      </c>
      <c r="C93" s="54">
        <v>40850</v>
      </c>
      <c r="D93" s="54">
        <v>46350</v>
      </c>
      <c r="E93" s="54">
        <v>45440</v>
      </c>
      <c r="F93" s="54">
        <v>73440</v>
      </c>
      <c r="G93" s="52">
        <f t="shared" si="4"/>
        <v>15.102736963994822</v>
      </c>
    </row>
    <row r="94" spans="1:7" x14ac:dyDescent="0.3">
      <c r="A94" s="49" t="s">
        <v>441</v>
      </c>
      <c r="B94" s="54">
        <v>623.79999999999995</v>
      </c>
      <c r="C94" s="54">
        <v>2080.5</v>
      </c>
      <c r="D94" s="54">
        <v>2080.5</v>
      </c>
      <c r="E94" s="54">
        <v>2400.56</v>
      </c>
      <c r="F94" s="54">
        <v>3493.06</v>
      </c>
      <c r="G94" s="52">
        <f t="shared" si="4"/>
        <v>41.134157483115644</v>
      </c>
    </row>
    <row r="95" spans="1:7" x14ac:dyDescent="0.3">
      <c r="A95" s="83" t="s">
        <v>267</v>
      </c>
      <c r="B95" s="84">
        <v>292523.8</v>
      </c>
      <c r="C95" s="84">
        <v>313700.5</v>
      </c>
      <c r="D95" s="84">
        <v>339656.5</v>
      </c>
      <c r="E95" s="84">
        <v>355169.56</v>
      </c>
      <c r="F95" s="84">
        <v>394212.06</v>
      </c>
      <c r="G95" s="85">
        <f t="shared" si="4"/>
        <v>6.1484703081890801</v>
      </c>
    </row>
    <row r="99" spans="1:7" ht="15" customHeight="1" x14ac:dyDescent="0.3">
      <c r="A99" s="276" t="s">
        <v>474</v>
      </c>
      <c r="B99" s="276"/>
      <c r="C99" s="276"/>
      <c r="D99" s="276"/>
      <c r="E99" s="276"/>
      <c r="F99" s="276"/>
      <c r="G99" s="276"/>
    </row>
    <row r="100" spans="1:7" ht="60" x14ac:dyDescent="0.3">
      <c r="A100" s="50" t="s">
        <v>466</v>
      </c>
      <c r="B100" s="60">
        <v>2019</v>
      </c>
      <c r="C100" s="60">
        <v>2020</v>
      </c>
      <c r="D100" s="60">
        <v>2021</v>
      </c>
      <c r="E100" s="60">
        <v>2023</v>
      </c>
      <c r="F100" s="60">
        <v>2027</v>
      </c>
      <c r="G100" s="51" t="s">
        <v>465</v>
      </c>
    </row>
    <row r="101" spans="1:7" x14ac:dyDescent="0.3">
      <c r="A101" s="49" t="s">
        <v>56</v>
      </c>
      <c r="B101" s="54">
        <v>73356</v>
      </c>
      <c r="C101" s="54">
        <v>81712</v>
      </c>
      <c r="D101" s="54">
        <v>89712</v>
      </c>
      <c r="E101" s="54">
        <v>97712</v>
      </c>
      <c r="F101" s="54">
        <v>97712</v>
      </c>
      <c r="G101" s="52">
        <f>(((F101/B101)^(1/4))-1)*100</f>
        <v>7.4306158142872114</v>
      </c>
    </row>
    <row r="102" spans="1:7" x14ac:dyDescent="0.3">
      <c r="A102" s="49" t="s">
        <v>437</v>
      </c>
      <c r="B102" s="54">
        <v>33923</v>
      </c>
      <c r="C102" s="54">
        <f>+B102+C73</f>
        <v>35054</v>
      </c>
      <c r="D102" s="54">
        <f>+C102+C72</f>
        <v>37554</v>
      </c>
      <c r="E102" s="54">
        <v>37554</v>
      </c>
      <c r="F102" s="54">
        <f>+E102+C74</f>
        <v>39554</v>
      </c>
      <c r="G102" s="52">
        <f t="shared" ref="G102:G107" si="5">(((F102/B102)^(1/4))-1)*100</f>
        <v>3.9139944027585694</v>
      </c>
    </row>
    <row r="103" spans="1:7" x14ac:dyDescent="0.3">
      <c r="A103" s="49" t="s">
        <v>442</v>
      </c>
      <c r="B103" s="54">
        <v>100300</v>
      </c>
      <c r="C103" s="54">
        <f>+B103+C75</f>
        <v>101800</v>
      </c>
      <c r="D103" s="54">
        <v>101800</v>
      </c>
      <c r="E103" s="54">
        <v>101800</v>
      </c>
      <c r="F103" s="54">
        <v>101800</v>
      </c>
      <c r="G103" s="52">
        <f t="shared" si="5"/>
        <v>0.37179969535250379</v>
      </c>
    </row>
    <row r="104" spans="1:7" x14ac:dyDescent="0.3">
      <c r="A104" s="49" t="s">
        <v>94</v>
      </c>
      <c r="B104" s="54">
        <v>111700</v>
      </c>
      <c r="C104" s="54">
        <v>111700</v>
      </c>
      <c r="D104" s="54">
        <v>119700</v>
      </c>
      <c r="E104" s="54">
        <v>119700</v>
      </c>
      <c r="F104" s="54">
        <v>119700</v>
      </c>
      <c r="G104" s="52">
        <f t="shared" si="5"/>
        <v>1.7443365783806231</v>
      </c>
    </row>
    <row r="105" spans="1:7" x14ac:dyDescent="0.3">
      <c r="A105" s="49" t="s">
        <v>443</v>
      </c>
      <c r="B105" s="54">
        <v>73440</v>
      </c>
      <c r="C105" s="54">
        <v>73440</v>
      </c>
      <c r="D105" s="54">
        <v>73440</v>
      </c>
      <c r="E105" s="54">
        <v>73440</v>
      </c>
      <c r="F105" s="54">
        <v>73440</v>
      </c>
      <c r="G105" s="52">
        <f t="shared" si="5"/>
        <v>0</v>
      </c>
    </row>
    <row r="106" spans="1:7" x14ac:dyDescent="0.3">
      <c r="A106" s="49" t="s">
        <v>441</v>
      </c>
      <c r="B106" s="54">
        <f>+F94+C77+C78</f>
        <v>3793.06</v>
      </c>
      <c r="C106" s="54">
        <f>+C79+C80+B106</f>
        <v>4373.0599999999995</v>
      </c>
      <c r="D106" s="54">
        <v>4373.0599999999995</v>
      </c>
      <c r="E106" s="54">
        <v>4373.0599999999995</v>
      </c>
      <c r="F106" s="54">
        <v>4373.0599999999995</v>
      </c>
      <c r="G106" s="52">
        <f t="shared" si="5"/>
        <v>3.6212747956255953</v>
      </c>
    </row>
    <row r="107" spans="1:7" x14ac:dyDescent="0.3">
      <c r="A107" s="83" t="s">
        <v>267</v>
      </c>
      <c r="B107" s="84">
        <f>SUM(B101:B106)</f>
        <v>396512.06</v>
      </c>
      <c r="C107" s="84">
        <f>SUM(C101:C106)</f>
        <v>408079.06</v>
      </c>
      <c r="D107" s="84">
        <f>SUM(D101:D106)</f>
        <v>426579.06</v>
      </c>
      <c r="E107" s="84">
        <f>SUM(E101:E106)</f>
        <v>434579.06</v>
      </c>
      <c r="F107" s="84">
        <f>SUM(F101:F106)</f>
        <v>436579.06</v>
      </c>
      <c r="G107" s="85">
        <f t="shared" si="5"/>
        <v>2.4357673516270495</v>
      </c>
    </row>
    <row r="115" spans="1:11" ht="0.45" customHeight="1" x14ac:dyDescent="0.3">
      <c r="A115" s="71" t="s">
        <v>466</v>
      </c>
      <c r="B115" s="31">
        <v>2014</v>
      </c>
      <c r="C115" s="31">
        <v>2015</v>
      </c>
      <c r="D115" s="31">
        <v>2016</v>
      </c>
      <c r="E115" s="31">
        <v>2017</v>
      </c>
      <c r="F115" s="31">
        <v>2018</v>
      </c>
      <c r="G115" s="31">
        <v>2019</v>
      </c>
      <c r="H115" s="31">
        <v>2020</v>
      </c>
      <c r="I115" s="31">
        <v>2021</v>
      </c>
      <c r="J115" s="31">
        <v>2023</v>
      </c>
      <c r="K115" s="31">
        <v>2027</v>
      </c>
    </row>
    <row r="116" spans="1:11" ht="0.45" customHeight="1" x14ac:dyDescent="0.3">
      <c r="A116" s="31" t="s">
        <v>56</v>
      </c>
      <c r="B116" s="31">
        <v>46306</v>
      </c>
      <c r="C116" s="31">
        <v>48306</v>
      </c>
      <c r="D116" s="31">
        <v>68762</v>
      </c>
      <c r="E116" s="31">
        <v>66956</v>
      </c>
      <c r="F116" s="31">
        <v>71356</v>
      </c>
      <c r="G116" s="31">
        <v>73356</v>
      </c>
      <c r="H116" s="31">
        <v>81712</v>
      </c>
      <c r="I116" s="31">
        <v>89712</v>
      </c>
      <c r="J116" s="31">
        <v>97712</v>
      </c>
      <c r="K116" s="31">
        <v>97712</v>
      </c>
    </row>
    <row r="117" spans="1:11" ht="0.45" customHeight="1" x14ac:dyDescent="0.3">
      <c r="A117" s="31" t="s">
        <v>437</v>
      </c>
      <c r="B117" s="31">
        <v>4544</v>
      </c>
      <c r="C117" s="31">
        <v>12964</v>
      </c>
      <c r="D117" s="31">
        <v>12964</v>
      </c>
      <c r="E117" s="31">
        <v>28373</v>
      </c>
      <c r="F117" s="31">
        <v>33923</v>
      </c>
      <c r="G117" s="31">
        <v>33923</v>
      </c>
      <c r="H117" s="31">
        <v>35054</v>
      </c>
      <c r="I117" s="31">
        <v>37554</v>
      </c>
      <c r="J117" s="31">
        <v>37554</v>
      </c>
      <c r="K117" s="31">
        <v>39554</v>
      </c>
    </row>
    <row r="118" spans="1:11" ht="0.45" customHeight="1" x14ac:dyDescent="0.3">
      <c r="A118" s="31" t="s">
        <v>442</v>
      </c>
      <c r="B118" s="31">
        <v>120500</v>
      </c>
      <c r="C118" s="31">
        <v>122300</v>
      </c>
      <c r="D118" s="31">
        <v>122300</v>
      </c>
      <c r="E118" s="31">
        <v>100300</v>
      </c>
      <c r="F118" s="31">
        <v>100300</v>
      </c>
      <c r="G118" s="31">
        <v>100300</v>
      </c>
      <c r="H118" s="31">
        <v>101800</v>
      </c>
      <c r="I118" s="31">
        <v>101800</v>
      </c>
      <c r="J118" s="31">
        <v>101800</v>
      </c>
      <c r="K118" s="31">
        <v>101800</v>
      </c>
    </row>
    <row r="119" spans="1:11" ht="0.45" customHeight="1" x14ac:dyDescent="0.3">
      <c r="A119" s="31" t="s">
        <v>94</v>
      </c>
      <c r="B119" s="31">
        <v>84200</v>
      </c>
      <c r="C119" s="31">
        <v>87200</v>
      </c>
      <c r="D119" s="31">
        <v>87200</v>
      </c>
      <c r="E119" s="31">
        <v>111700</v>
      </c>
      <c r="F119" s="31">
        <v>111700</v>
      </c>
      <c r="G119" s="31">
        <v>111700</v>
      </c>
      <c r="H119" s="31">
        <v>111700</v>
      </c>
      <c r="I119" s="31">
        <v>119700</v>
      </c>
      <c r="J119" s="31">
        <v>119700</v>
      </c>
      <c r="K119" s="31">
        <v>119700</v>
      </c>
    </row>
    <row r="120" spans="1:11" ht="0.45" customHeight="1" x14ac:dyDescent="0.3">
      <c r="A120" s="31" t="s">
        <v>443</v>
      </c>
      <c r="B120" s="31">
        <v>36350</v>
      </c>
      <c r="C120" s="31">
        <v>40850</v>
      </c>
      <c r="D120" s="31">
        <v>46350</v>
      </c>
      <c r="E120" s="31">
        <v>45440</v>
      </c>
      <c r="F120" s="31">
        <v>73440</v>
      </c>
      <c r="G120" s="31">
        <v>73440</v>
      </c>
      <c r="H120" s="31">
        <v>73440</v>
      </c>
      <c r="I120" s="31">
        <v>73440</v>
      </c>
      <c r="J120" s="31">
        <v>73440</v>
      </c>
      <c r="K120" s="31">
        <v>73440</v>
      </c>
    </row>
    <row r="121" spans="1:11" ht="0.45" customHeight="1" x14ac:dyDescent="0.3">
      <c r="A121" s="31" t="s">
        <v>441</v>
      </c>
      <c r="B121" s="31">
        <v>623.79999999999995</v>
      </c>
      <c r="C121" s="31">
        <v>2080.5</v>
      </c>
      <c r="D121" s="31">
        <v>2080.5</v>
      </c>
      <c r="E121" s="31">
        <v>2400.56</v>
      </c>
      <c r="F121" s="31">
        <v>3493.06</v>
      </c>
      <c r="G121" s="31">
        <v>3793.06</v>
      </c>
      <c r="H121" s="31">
        <v>4373.0599999999995</v>
      </c>
      <c r="I121" s="31">
        <v>4373.0599999999995</v>
      </c>
      <c r="J121" s="31">
        <v>4373.0599999999995</v>
      </c>
      <c r="K121" s="31">
        <v>4373.0599999999995</v>
      </c>
    </row>
    <row r="122" spans="1:11" ht="0.45" customHeight="1" x14ac:dyDescent="0.3">
      <c r="A122" s="31" t="s">
        <v>267</v>
      </c>
      <c r="B122" s="31">
        <v>292523.8</v>
      </c>
      <c r="C122" s="31">
        <v>313700.5</v>
      </c>
      <c r="D122" s="31">
        <v>339656.5</v>
      </c>
      <c r="E122" s="31">
        <v>355169.56</v>
      </c>
      <c r="F122" s="31">
        <v>394212.06</v>
      </c>
      <c r="G122" s="31">
        <v>396512.06</v>
      </c>
      <c r="H122" s="31">
        <v>408079.06</v>
      </c>
      <c r="I122" s="31">
        <v>426579.06</v>
      </c>
      <c r="J122" s="31">
        <v>434579.06</v>
      </c>
      <c r="K122" s="31">
        <v>436579.06</v>
      </c>
    </row>
  </sheetData>
  <mergeCells count="9">
    <mergeCell ref="A99:G99"/>
    <mergeCell ref="A84:B84"/>
    <mergeCell ref="A8:D8"/>
    <mergeCell ref="A19:D19"/>
    <mergeCell ref="A30:D30"/>
    <mergeCell ref="A42:D42"/>
    <mergeCell ref="A54:D54"/>
    <mergeCell ref="A65:D65"/>
    <mergeCell ref="A87:G87"/>
  </mergeCell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6" workbookViewId="0"/>
  </sheetViews>
  <sheetFormatPr baseColWidth="10" defaultColWidth="11.44140625" defaultRowHeight="14.4" x14ac:dyDescent="0.3"/>
  <cols>
    <col min="1" max="16384" width="11.44140625" style="31"/>
  </cols>
  <sheetData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87F43-85FF-4933-8625-DB2CAF579660}">
  <dimension ref="A1:M165"/>
  <sheetViews>
    <sheetView topLeftCell="A130" zoomScaleNormal="100" workbookViewId="0">
      <selection activeCell="B62" sqref="B62"/>
    </sheetView>
  </sheetViews>
  <sheetFormatPr baseColWidth="10" defaultRowHeight="14.4" x14ac:dyDescent="0.3"/>
  <cols>
    <col min="1" max="1" width="21" bestFit="1" customWidth="1"/>
    <col min="2" max="2" width="35.33203125" bestFit="1" customWidth="1"/>
    <col min="3" max="3" width="31.6640625" style="53" bestFit="1" customWidth="1"/>
    <col min="4" max="4" width="20.109375" bestFit="1" customWidth="1"/>
    <col min="5" max="5" width="11.6640625" bestFit="1" customWidth="1"/>
    <col min="6" max="6" width="33.33203125" bestFit="1" customWidth="1"/>
    <col min="7" max="7" width="22.109375" bestFit="1" customWidth="1"/>
    <col min="8" max="8" width="12.5546875" bestFit="1" customWidth="1"/>
    <col min="9" max="9" width="19.33203125" bestFit="1" customWidth="1"/>
    <col min="10" max="10" width="20.33203125" bestFit="1" customWidth="1"/>
    <col min="11" max="11" width="23.109375" bestFit="1" customWidth="1"/>
    <col min="12" max="12" width="13.44140625" bestFit="1" customWidth="1"/>
    <col min="13" max="13" width="12.5546875" bestFit="1" customWidth="1"/>
    <col min="14" max="14" width="31.6640625" bestFit="1" customWidth="1"/>
    <col min="15" max="15" width="32.5546875" bestFit="1" customWidth="1"/>
    <col min="16" max="16" width="36.6640625" bestFit="1" customWidth="1"/>
    <col min="17" max="17" width="37.5546875" bestFit="1" customWidth="1"/>
    <col min="18" max="18" width="35.33203125" bestFit="1" customWidth="1"/>
    <col min="19" max="19" width="31.6640625" bestFit="1" customWidth="1"/>
    <col min="20" max="20" width="32.5546875" bestFit="1" customWidth="1"/>
    <col min="21" max="21" width="35.33203125" bestFit="1" customWidth="1"/>
    <col min="22" max="22" width="31.6640625" bestFit="1" customWidth="1"/>
    <col min="23" max="23" width="37.5546875" bestFit="1" customWidth="1"/>
    <col min="24" max="24" width="40.33203125" bestFit="1" customWidth="1"/>
    <col min="25" max="25" width="36.6640625" bestFit="1" customWidth="1"/>
  </cols>
  <sheetData>
    <row r="1" spans="1:3" x14ac:dyDescent="0.3">
      <c r="A1" t="s">
        <v>812</v>
      </c>
      <c r="B1" t="s">
        <v>813</v>
      </c>
      <c r="C1" s="53" t="s">
        <v>814</v>
      </c>
    </row>
    <row r="2" spans="1:3" x14ac:dyDescent="0.3">
      <c r="A2">
        <v>2004</v>
      </c>
      <c r="B2">
        <v>5765456840</v>
      </c>
      <c r="C2" s="53">
        <f>+B2/1000</f>
        <v>5765456.8399999999</v>
      </c>
    </row>
    <row r="3" spans="1:3" x14ac:dyDescent="0.3">
      <c r="A3">
        <v>2005</v>
      </c>
      <c r="B3">
        <v>5965184044</v>
      </c>
      <c r="C3" s="53">
        <f t="shared" ref="C3:C19" si="0">+B3/1000</f>
        <v>5965184.0439999998</v>
      </c>
    </row>
    <row r="4" spans="1:3" x14ac:dyDescent="0.3">
      <c r="A4">
        <v>2006</v>
      </c>
      <c r="B4">
        <v>6138306394</v>
      </c>
      <c r="C4" s="53">
        <f t="shared" si="0"/>
        <v>6138306.3940000003</v>
      </c>
    </row>
    <row r="5" spans="1:3" x14ac:dyDescent="0.3">
      <c r="A5">
        <v>2007</v>
      </c>
      <c r="B5">
        <v>6475737156</v>
      </c>
      <c r="C5" s="53">
        <f t="shared" si="0"/>
        <v>6475737.1560000004</v>
      </c>
    </row>
    <row r="6" spans="1:3" x14ac:dyDescent="0.3">
      <c r="A6">
        <v>2008</v>
      </c>
      <c r="B6">
        <v>6748571678</v>
      </c>
      <c r="C6" s="53">
        <f t="shared" si="0"/>
        <v>6748571.6780000003</v>
      </c>
    </row>
    <row r="7" spans="1:3" x14ac:dyDescent="0.3">
      <c r="A7">
        <v>2009</v>
      </c>
      <c r="B7">
        <v>6822211956</v>
      </c>
      <c r="C7" s="53">
        <f t="shared" si="0"/>
        <v>6822211.9560000002</v>
      </c>
    </row>
    <row r="8" spans="1:3" x14ac:dyDescent="0.3">
      <c r="A8">
        <v>2010</v>
      </c>
      <c r="B8">
        <v>7335688637</v>
      </c>
      <c r="C8" s="53">
        <f t="shared" si="0"/>
        <v>7335688.6370000001</v>
      </c>
    </row>
    <row r="9" spans="1:3" x14ac:dyDescent="0.3">
      <c r="A9">
        <v>2011</v>
      </c>
      <c r="B9">
        <v>7150093925</v>
      </c>
      <c r="C9" s="53">
        <f t="shared" si="0"/>
        <v>7150093.9249999998</v>
      </c>
    </row>
    <row r="10" spans="1:3" x14ac:dyDescent="0.3">
      <c r="A10">
        <v>2012</v>
      </c>
      <c r="B10">
        <v>7686076368</v>
      </c>
      <c r="C10" s="53">
        <f t="shared" si="0"/>
        <v>7686076.3679999998</v>
      </c>
    </row>
    <row r="11" spans="1:3" x14ac:dyDescent="0.3">
      <c r="A11">
        <v>2013</v>
      </c>
      <c r="B11">
        <v>7799950517</v>
      </c>
      <c r="C11" s="53">
        <f t="shared" si="0"/>
        <v>7799950.517</v>
      </c>
    </row>
    <row r="12" spans="1:3" x14ac:dyDescent="0.3">
      <c r="A12">
        <v>2014</v>
      </c>
      <c r="B12">
        <v>7932592355</v>
      </c>
      <c r="C12" s="53">
        <f t="shared" si="0"/>
        <v>7932592.3550000004</v>
      </c>
    </row>
    <row r="13" spans="1:3" x14ac:dyDescent="0.3">
      <c r="A13">
        <v>2015</v>
      </c>
      <c r="B13">
        <v>7941740934</v>
      </c>
      <c r="C13" s="53">
        <f t="shared" si="0"/>
        <v>7941740.9340000004</v>
      </c>
    </row>
    <row r="14" spans="1:3" x14ac:dyDescent="0.3">
      <c r="A14">
        <v>2016</v>
      </c>
      <c r="B14">
        <v>7849186939</v>
      </c>
      <c r="C14" s="53">
        <f t="shared" si="0"/>
        <v>7849186.9390000002</v>
      </c>
    </row>
    <row r="15" spans="1:3" x14ac:dyDescent="0.3">
      <c r="A15">
        <v>2017</v>
      </c>
      <c r="B15">
        <v>8005759167</v>
      </c>
      <c r="C15" s="53">
        <f t="shared" si="0"/>
        <v>8005759.1670000004</v>
      </c>
    </row>
    <row r="16" spans="1:3" x14ac:dyDescent="0.3">
      <c r="A16">
        <v>2018</v>
      </c>
      <c r="B16">
        <v>8144840731</v>
      </c>
      <c r="C16" s="53">
        <f t="shared" si="0"/>
        <v>8144840.7309999997</v>
      </c>
    </row>
    <row r="17" spans="1:3" x14ac:dyDescent="0.3">
      <c r="A17">
        <v>2019</v>
      </c>
      <c r="B17">
        <v>8235277362</v>
      </c>
      <c r="C17" s="53">
        <f t="shared" si="0"/>
        <v>8235277.3619999997</v>
      </c>
    </row>
    <row r="18" spans="1:3" x14ac:dyDescent="0.3">
      <c r="A18">
        <v>2020</v>
      </c>
      <c r="B18">
        <v>7530665581</v>
      </c>
      <c r="C18" s="53">
        <f t="shared" si="0"/>
        <v>7530665.5810000002</v>
      </c>
    </row>
    <row r="19" spans="1:3" x14ac:dyDescent="0.3">
      <c r="A19">
        <v>2021</v>
      </c>
      <c r="B19">
        <v>2494486313</v>
      </c>
      <c r="C19" s="53">
        <f t="shared" si="0"/>
        <v>2494486.3130000001</v>
      </c>
    </row>
    <row r="25" spans="1:3" x14ac:dyDescent="0.3">
      <c r="A25" s="15" t="s">
        <v>268</v>
      </c>
      <c r="B25" t="s">
        <v>464</v>
      </c>
      <c r="C25" t="s">
        <v>275</v>
      </c>
    </row>
    <row r="26" spans="1:3" x14ac:dyDescent="0.3">
      <c r="A26" s="16">
        <v>2014</v>
      </c>
      <c r="B26" s="30">
        <v>832888.13500000001</v>
      </c>
      <c r="C26" s="30">
        <v>113653.425</v>
      </c>
    </row>
    <row r="27" spans="1:3" x14ac:dyDescent="0.3">
      <c r="A27" s="16">
        <v>2015</v>
      </c>
      <c r="B27" s="30">
        <v>825837.47399999993</v>
      </c>
      <c r="C27" s="30">
        <v>96663.509000000005</v>
      </c>
    </row>
    <row r="28" spans="1:3" x14ac:dyDescent="0.3">
      <c r="A28" s="16">
        <v>2016</v>
      </c>
      <c r="B28" s="30">
        <v>1054191.4885999998</v>
      </c>
      <c r="C28" s="30">
        <v>121981.19099999999</v>
      </c>
    </row>
    <row r="29" spans="1:3" x14ac:dyDescent="0.3">
      <c r="A29" s="16">
        <v>2017</v>
      </c>
      <c r="B29" s="30">
        <v>977588.26860000007</v>
      </c>
      <c r="C29" s="30">
        <v>94896.28899999999</v>
      </c>
    </row>
    <row r="30" spans="1:3" x14ac:dyDescent="0.3">
      <c r="A30" s="16">
        <v>2018</v>
      </c>
      <c r="B30" s="30">
        <v>1051304.4579309602</v>
      </c>
      <c r="C30" s="30">
        <v>177493.11193224002</v>
      </c>
    </row>
    <row r="31" spans="1:3" x14ac:dyDescent="0.3">
      <c r="A31" s="16">
        <v>2019</v>
      </c>
      <c r="B31" s="30">
        <v>942470.58599999989</v>
      </c>
      <c r="C31" s="30">
        <v>117593.25299999994</v>
      </c>
    </row>
    <row r="32" spans="1:3" x14ac:dyDescent="0.3">
      <c r="A32" s="16">
        <v>2020</v>
      </c>
      <c r="B32" s="30">
        <v>1054295.1259999997</v>
      </c>
      <c r="C32" s="30">
        <v>143361.26799999998</v>
      </c>
    </row>
    <row r="33" spans="1:8" x14ac:dyDescent="0.3">
      <c r="A33" s="16" t="s">
        <v>267</v>
      </c>
      <c r="B33" s="30">
        <v>6738575.5361309592</v>
      </c>
      <c r="C33" s="30">
        <v>865642.04693224002</v>
      </c>
    </row>
    <row r="34" spans="1:8" x14ac:dyDescent="0.3">
      <c r="C34"/>
    </row>
    <row r="35" spans="1:8" x14ac:dyDescent="0.3">
      <c r="C35"/>
    </row>
    <row r="36" spans="1:8" x14ac:dyDescent="0.3">
      <c r="C36"/>
    </row>
    <row r="37" spans="1:8" x14ac:dyDescent="0.3">
      <c r="C37"/>
    </row>
    <row r="38" spans="1:8" x14ac:dyDescent="0.3">
      <c r="C38"/>
    </row>
    <row r="39" spans="1:8" x14ac:dyDescent="0.3">
      <c r="C39"/>
    </row>
    <row r="40" spans="1:8" x14ac:dyDescent="0.3">
      <c r="C40"/>
    </row>
    <row r="41" spans="1:8" x14ac:dyDescent="0.3">
      <c r="B41" s="15" t="s">
        <v>809</v>
      </c>
      <c r="C41"/>
    </row>
    <row r="42" spans="1:8" x14ac:dyDescent="0.3">
      <c r="A42" s="15" t="s">
        <v>268</v>
      </c>
      <c r="B42" t="s">
        <v>525</v>
      </c>
      <c r="C42" t="s">
        <v>56</v>
      </c>
      <c r="D42" t="s">
        <v>483</v>
      </c>
      <c r="E42" t="s">
        <v>476</v>
      </c>
      <c r="F42" t="s">
        <v>560</v>
      </c>
      <c r="G42" t="s">
        <v>94</v>
      </c>
      <c r="H42" t="s">
        <v>267</v>
      </c>
    </row>
    <row r="43" spans="1:8" x14ac:dyDescent="0.3">
      <c r="A43" s="16">
        <v>2014</v>
      </c>
      <c r="B43" s="30"/>
      <c r="C43" s="30"/>
      <c r="D43" s="30"/>
      <c r="E43" s="30"/>
      <c r="F43" s="30"/>
      <c r="G43" s="30"/>
      <c r="H43" s="30"/>
    </row>
    <row r="44" spans="1:8" x14ac:dyDescent="0.3">
      <c r="A44" s="16">
        <v>2015</v>
      </c>
      <c r="B44" s="30"/>
      <c r="C44" s="30"/>
      <c r="D44" s="30"/>
      <c r="E44" s="30"/>
      <c r="F44" s="30"/>
      <c r="G44" s="30"/>
      <c r="H44" s="30"/>
    </row>
    <row r="45" spans="1:8" x14ac:dyDescent="0.3">
      <c r="A45" s="16">
        <v>2016</v>
      </c>
      <c r="B45" s="30"/>
      <c r="C45" s="30"/>
      <c r="D45" s="30"/>
      <c r="E45" s="30"/>
      <c r="F45" s="30"/>
      <c r="G45" s="30"/>
      <c r="H45" s="30"/>
    </row>
    <row r="46" spans="1:8" x14ac:dyDescent="0.3">
      <c r="A46" s="16">
        <v>2017</v>
      </c>
      <c r="B46" s="30"/>
      <c r="C46" s="30"/>
      <c r="D46" s="30"/>
      <c r="E46" s="30"/>
      <c r="F46" s="30"/>
      <c r="G46" s="30"/>
      <c r="H46" s="30"/>
    </row>
    <row r="47" spans="1:8" x14ac:dyDescent="0.3">
      <c r="A47" s="16">
        <v>2018</v>
      </c>
      <c r="B47" s="30"/>
      <c r="C47" s="30"/>
      <c r="D47" s="30"/>
      <c r="E47" s="30"/>
      <c r="F47" s="30"/>
      <c r="G47" s="30"/>
      <c r="H47" s="30"/>
    </row>
    <row r="48" spans="1:8" x14ac:dyDescent="0.3">
      <c r="A48" s="16">
        <v>2019</v>
      </c>
      <c r="B48" s="30"/>
      <c r="C48" s="30"/>
      <c r="D48" s="30"/>
      <c r="E48" s="30"/>
      <c r="F48" s="30"/>
      <c r="G48" s="30"/>
      <c r="H48" s="30"/>
    </row>
    <row r="49" spans="1:8" x14ac:dyDescent="0.3">
      <c r="A49" s="16">
        <v>2020</v>
      </c>
      <c r="B49" s="30"/>
      <c r="C49" s="30"/>
      <c r="D49" s="30"/>
      <c r="E49" s="30"/>
      <c r="F49" s="30"/>
      <c r="G49" s="30"/>
      <c r="H49" s="30"/>
    </row>
    <row r="50" spans="1:8" x14ac:dyDescent="0.3">
      <c r="A50" s="16" t="s">
        <v>267</v>
      </c>
      <c r="B50" s="30"/>
      <c r="C50" s="30"/>
      <c r="D50" s="30"/>
      <c r="E50" s="30"/>
      <c r="F50" s="30"/>
      <c r="G50" s="30"/>
      <c r="H50" s="30"/>
    </row>
    <row r="51" spans="1:8" x14ac:dyDescent="0.3">
      <c r="C51"/>
    </row>
    <row r="52" spans="1:8" x14ac:dyDescent="0.3">
      <c r="C52"/>
    </row>
    <row r="53" spans="1:8" x14ac:dyDescent="0.3">
      <c r="C53"/>
    </row>
    <row r="54" spans="1:8" x14ac:dyDescent="0.3">
      <c r="C54"/>
    </row>
    <row r="55" spans="1:8" x14ac:dyDescent="0.3">
      <c r="C55"/>
    </row>
    <row r="56" spans="1:8" x14ac:dyDescent="0.3">
      <c r="C56"/>
    </row>
    <row r="57" spans="1:8" x14ac:dyDescent="0.3">
      <c r="C57"/>
    </row>
    <row r="58" spans="1:8" x14ac:dyDescent="0.3">
      <c r="A58" s="15" t="s">
        <v>464</v>
      </c>
      <c r="B58" s="15" t="s">
        <v>809</v>
      </c>
      <c r="C58"/>
    </row>
    <row r="59" spans="1:8" x14ac:dyDescent="0.3">
      <c r="A59" s="15" t="s">
        <v>268</v>
      </c>
      <c r="B59" t="s">
        <v>525</v>
      </c>
      <c r="C59" t="s">
        <v>56</v>
      </c>
      <c r="D59" t="s">
        <v>483</v>
      </c>
      <c r="E59" t="s">
        <v>560</v>
      </c>
      <c r="F59" t="s">
        <v>94</v>
      </c>
      <c r="G59" t="s">
        <v>267</v>
      </c>
    </row>
    <row r="60" spans="1:8" x14ac:dyDescent="0.3">
      <c r="A60" s="16">
        <v>2014</v>
      </c>
      <c r="B60" s="30"/>
      <c r="C60" s="30">
        <v>189136.30000000002</v>
      </c>
      <c r="D60" s="30">
        <v>871.18999999999994</v>
      </c>
      <c r="E60" s="30">
        <v>392100</v>
      </c>
      <c r="F60" s="30">
        <v>218982.77499999999</v>
      </c>
      <c r="G60" s="30">
        <v>801090.26500000001</v>
      </c>
    </row>
    <row r="61" spans="1:8" x14ac:dyDescent="0.3">
      <c r="A61" s="16">
        <v>2015</v>
      </c>
      <c r="B61" s="30"/>
      <c r="C61" s="30">
        <v>195524.7</v>
      </c>
      <c r="D61" s="30">
        <v>3298.4629999999997</v>
      </c>
      <c r="E61" s="30">
        <v>403847</v>
      </c>
      <c r="F61" s="30">
        <v>184082.69100000002</v>
      </c>
      <c r="G61" s="30">
        <v>786752.85399999993</v>
      </c>
    </row>
    <row r="62" spans="1:8" x14ac:dyDescent="0.3">
      <c r="A62" s="16">
        <v>2016</v>
      </c>
      <c r="B62" s="30"/>
      <c r="C62" s="30">
        <v>313594.05800000002</v>
      </c>
      <c r="D62" s="30">
        <v>4012.6436000000003</v>
      </c>
      <c r="E62" s="30">
        <v>417244</v>
      </c>
      <c r="F62" s="30">
        <v>214499.40900000001</v>
      </c>
      <c r="G62" s="30">
        <v>949350.11060000001</v>
      </c>
    </row>
    <row r="63" spans="1:8" x14ac:dyDescent="0.3">
      <c r="A63" s="16">
        <v>2017</v>
      </c>
      <c r="B63" s="30"/>
      <c r="C63" s="30">
        <v>376666.6274</v>
      </c>
      <c r="D63" s="30">
        <v>3882.3411999999998</v>
      </c>
      <c r="E63" s="30">
        <v>274446.5</v>
      </c>
      <c r="F63" s="30">
        <v>261135</v>
      </c>
      <c r="G63" s="30">
        <v>916130.46860000002</v>
      </c>
    </row>
    <row r="64" spans="1:8" x14ac:dyDescent="0.3">
      <c r="A64" s="16">
        <v>2018</v>
      </c>
      <c r="B64" s="30"/>
      <c r="C64" s="30">
        <v>468824.56015520002</v>
      </c>
      <c r="D64" s="30">
        <v>4195.5648757600002</v>
      </c>
      <c r="E64" s="30">
        <v>247883.53289999999</v>
      </c>
      <c r="F64" s="30">
        <v>271941</v>
      </c>
      <c r="G64" s="30">
        <v>992844.65793095995</v>
      </c>
    </row>
    <row r="65" spans="1:7" x14ac:dyDescent="0.3">
      <c r="A65" s="16">
        <v>2019</v>
      </c>
      <c r="B65" s="30">
        <v>0</v>
      </c>
      <c r="C65" s="30">
        <v>342339.63900000002</v>
      </c>
      <c r="D65" s="30">
        <v>14629.868999999999</v>
      </c>
      <c r="E65" s="30">
        <v>16570.7</v>
      </c>
      <c r="F65" s="30">
        <v>224135.147</v>
      </c>
      <c r="G65" s="30">
        <v>597675.35499999998</v>
      </c>
    </row>
    <row r="66" spans="1:7" x14ac:dyDescent="0.3">
      <c r="A66" s="16">
        <v>2020</v>
      </c>
      <c r="B66" s="30">
        <v>0</v>
      </c>
      <c r="C66" s="30">
        <v>441216.87899999996</v>
      </c>
      <c r="D66" s="30">
        <v>16833.43399999999</v>
      </c>
      <c r="E66" s="30">
        <v>16570.7</v>
      </c>
      <c r="F66" s="30">
        <v>233557.147</v>
      </c>
      <c r="G66" s="30">
        <v>708178.15999999992</v>
      </c>
    </row>
    <row r="67" spans="1:7" x14ac:dyDescent="0.3">
      <c r="A67" s="16" t="s">
        <v>267</v>
      </c>
      <c r="B67" s="30">
        <v>0</v>
      </c>
      <c r="C67" s="30">
        <v>2327302.7635551998</v>
      </c>
      <c r="D67" s="30">
        <v>47723.505675759989</v>
      </c>
      <c r="E67" s="30">
        <v>1768662.4328999999</v>
      </c>
      <c r="F67" s="30">
        <v>1608333.1689999998</v>
      </c>
      <c r="G67" s="30">
        <v>5752021.8711309601</v>
      </c>
    </row>
    <row r="68" spans="1:7" x14ac:dyDescent="0.3">
      <c r="C68"/>
    </row>
    <row r="69" spans="1:7" x14ac:dyDescent="0.3">
      <c r="C69"/>
    </row>
    <row r="70" spans="1:7" x14ac:dyDescent="0.3">
      <c r="C70"/>
    </row>
    <row r="71" spans="1:7" x14ac:dyDescent="0.3">
      <c r="C71"/>
    </row>
    <row r="72" spans="1:7" x14ac:dyDescent="0.3">
      <c r="A72" s="15" t="s">
        <v>275</v>
      </c>
      <c r="B72" s="15" t="s">
        <v>809</v>
      </c>
      <c r="C72"/>
    </row>
    <row r="73" spans="1:7" x14ac:dyDescent="0.3">
      <c r="A73" s="15" t="s">
        <v>268</v>
      </c>
      <c r="B73" t="s">
        <v>525</v>
      </c>
      <c r="C73" t="s">
        <v>56</v>
      </c>
      <c r="D73" t="s">
        <v>483</v>
      </c>
      <c r="E73" t="s">
        <v>560</v>
      </c>
      <c r="F73" t="s">
        <v>94</v>
      </c>
      <c r="G73" t="s">
        <v>267</v>
      </c>
    </row>
    <row r="74" spans="1:7" x14ac:dyDescent="0.3">
      <c r="A74" s="16">
        <v>2014</v>
      </c>
      <c r="B74" s="30"/>
      <c r="C74" s="30">
        <v>82803.199999999997</v>
      </c>
      <c r="D74" s="30">
        <v>10</v>
      </c>
      <c r="E74" s="30">
        <v>0</v>
      </c>
      <c r="F74" s="30">
        <v>8893.2250000000004</v>
      </c>
      <c r="G74" s="30">
        <v>91706.425000000003</v>
      </c>
    </row>
    <row r="75" spans="1:7" x14ac:dyDescent="0.3">
      <c r="A75" s="16">
        <v>2015</v>
      </c>
      <c r="B75" s="30"/>
      <c r="C75" s="30">
        <v>86580</v>
      </c>
      <c r="D75" s="30">
        <v>45.44</v>
      </c>
      <c r="E75" s="30">
        <v>5880</v>
      </c>
      <c r="F75" s="30">
        <v>4158.0690000000004</v>
      </c>
      <c r="G75" s="30">
        <v>96663.509000000005</v>
      </c>
    </row>
    <row r="76" spans="1:7" x14ac:dyDescent="0.3">
      <c r="A76" s="16">
        <v>2016</v>
      </c>
      <c r="B76" s="30"/>
      <c r="C76" s="30">
        <v>109582.54</v>
      </c>
      <c r="D76" s="30">
        <v>0</v>
      </c>
      <c r="E76" s="30">
        <v>3392</v>
      </c>
      <c r="F76" s="30">
        <v>9006.6510000000035</v>
      </c>
      <c r="G76" s="30">
        <v>121981.19099999999</v>
      </c>
    </row>
    <row r="77" spans="1:7" x14ac:dyDescent="0.3">
      <c r="A77" s="16">
        <v>2017</v>
      </c>
      <c r="B77" s="30"/>
      <c r="C77" s="30">
        <v>77191.388999999996</v>
      </c>
      <c r="D77" s="30">
        <v>282.90000000000009</v>
      </c>
      <c r="E77" s="30">
        <v>2202</v>
      </c>
      <c r="F77" s="30">
        <v>15220</v>
      </c>
      <c r="G77" s="30">
        <v>94896.28899999999</v>
      </c>
    </row>
    <row r="78" spans="1:7" x14ac:dyDescent="0.3">
      <c r="A78" s="16">
        <v>2018</v>
      </c>
      <c r="B78" s="30"/>
      <c r="C78" s="30">
        <v>119963.8170736</v>
      </c>
      <c r="D78" s="30">
        <v>482.29485864000031</v>
      </c>
      <c r="E78" s="30">
        <v>4079</v>
      </c>
      <c r="F78" s="30">
        <v>10640</v>
      </c>
      <c r="G78" s="30">
        <v>135165.11193224002</v>
      </c>
    </row>
    <row r="79" spans="1:7" x14ac:dyDescent="0.3">
      <c r="A79" s="16">
        <v>2019</v>
      </c>
      <c r="B79" s="30">
        <v>0</v>
      </c>
      <c r="C79" s="30">
        <v>112412.63200000001</v>
      </c>
      <c r="D79" s="30">
        <v>1108.9479999999996</v>
      </c>
      <c r="E79" s="30">
        <v>2364.4000000000005</v>
      </c>
      <c r="F79" s="30">
        <v>1707.273000000001</v>
      </c>
      <c r="G79" s="30">
        <v>117593.25300000001</v>
      </c>
    </row>
    <row r="80" spans="1:7" x14ac:dyDescent="0.3">
      <c r="A80" s="16">
        <v>2020</v>
      </c>
      <c r="B80" s="30">
        <v>0</v>
      </c>
      <c r="C80" s="30">
        <v>137635.92199999999</v>
      </c>
      <c r="D80" s="30">
        <v>1617.6730000000002</v>
      </c>
      <c r="E80" s="30">
        <v>2364.4000000000005</v>
      </c>
      <c r="F80" s="30">
        <v>1743.273000000001</v>
      </c>
      <c r="G80" s="30">
        <v>143361.26799999998</v>
      </c>
    </row>
    <row r="81" spans="1:7" x14ac:dyDescent="0.3">
      <c r="A81" s="16" t="s">
        <v>267</v>
      </c>
      <c r="B81" s="30">
        <v>0</v>
      </c>
      <c r="C81" s="30">
        <v>726169.50007359998</v>
      </c>
      <c r="D81" s="30">
        <v>3547.25585864</v>
      </c>
      <c r="E81" s="30">
        <v>20281.800000000003</v>
      </c>
      <c r="F81" s="30">
        <v>51368.491000000009</v>
      </c>
      <c r="G81" s="30">
        <v>801367.04693224002</v>
      </c>
    </row>
    <row r="82" spans="1:7" x14ac:dyDescent="0.3">
      <c r="C82"/>
    </row>
    <row r="83" spans="1:7" x14ac:dyDescent="0.3">
      <c r="C83"/>
    </row>
    <row r="84" spans="1:7" x14ac:dyDescent="0.3">
      <c r="C84"/>
    </row>
    <row r="85" spans="1:7" x14ac:dyDescent="0.3">
      <c r="C85"/>
    </row>
    <row r="86" spans="1:7" x14ac:dyDescent="0.3">
      <c r="C86"/>
    </row>
    <row r="87" spans="1:7" x14ac:dyDescent="0.3">
      <c r="C87"/>
    </row>
    <row r="88" spans="1:7" x14ac:dyDescent="0.3">
      <c r="C88"/>
    </row>
    <row r="89" spans="1:7" x14ac:dyDescent="0.3">
      <c r="C89"/>
    </row>
    <row r="90" spans="1:7" x14ac:dyDescent="0.3">
      <c r="C90"/>
    </row>
    <row r="91" spans="1:7" x14ac:dyDescent="0.3">
      <c r="C91"/>
    </row>
    <row r="92" spans="1:7" x14ac:dyDescent="0.3">
      <c r="A92" s="15" t="s">
        <v>445</v>
      </c>
      <c r="B92" t="s">
        <v>483</v>
      </c>
      <c r="C92"/>
    </row>
    <row r="93" spans="1:7" x14ac:dyDescent="0.3">
      <c r="C93"/>
    </row>
    <row r="94" spans="1:7" x14ac:dyDescent="0.3">
      <c r="A94" s="15" t="s">
        <v>268</v>
      </c>
      <c r="B94" t="s">
        <v>464</v>
      </c>
      <c r="C94" t="s">
        <v>275</v>
      </c>
    </row>
    <row r="95" spans="1:7" x14ac:dyDescent="0.3">
      <c r="A95" s="16">
        <v>2014</v>
      </c>
      <c r="B95" s="30">
        <v>871.18999999999994</v>
      </c>
      <c r="C95" s="30">
        <v>10</v>
      </c>
    </row>
    <row r="96" spans="1:7" x14ac:dyDescent="0.3">
      <c r="A96" s="16">
        <v>2015</v>
      </c>
      <c r="B96" s="30">
        <v>3298.4629999999997</v>
      </c>
      <c r="C96" s="30">
        <v>45.44</v>
      </c>
    </row>
    <row r="97" spans="1:3" x14ac:dyDescent="0.3">
      <c r="A97" s="16">
        <v>2016</v>
      </c>
      <c r="B97" s="30">
        <v>4012.6436000000003</v>
      </c>
      <c r="C97" s="30">
        <v>0</v>
      </c>
    </row>
    <row r="98" spans="1:3" x14ac:dyDescent="0.3">
      <c r="A98" s="16">
        <v>2017</v>
      </c>
      <c r="B98" s="30">
        <v>3882.3411999999998</v>
      </c>
      <c r="C98" s="30">
        <v>282.90000000000009</v>
      </c>
    </row>
    <row r="99" spans="1:3" x14ac:dyDescent="0.3">
      <c r="A99" s="16">
        <v>2018</v>
      </c>
      <c r="B99" s="30">
        <v>4195.5648757600002</v>
      </c>
      <c r="C99" s="30">
        <v>482.29485864000031</v>
      </c>
    </row>
    <row r="100" spans="1:3" x14ac:dyDescent="0.3">
      <c r="A100" s="16">
        <v>2019</v>
      </c>
      <c r="B100" s="30">
        <v>14629.868999999999</v>
      </c>
      <c r="C100" s="30">
        <v>1108.9479999999996</v>
      </c>
    </row>
    <row r="101" spans="1:3" x14ac:dyDescent="0.3">
      <c r="A101" s="16">
        <v>2020</v>
      </c>
      <c r="B101" s="30">
        <v>16833.434000000005</v>
      </c>
      <c r="C101" s="30">
        <v>1617.6730000000005</v>
      </c>
    </row>
    <row r="102" spans="1:3" x14ac:dyDescent="0.3">
      <c r="A102" s="16" t="s">
        <v>267</v>
      </c>
      <c r="B102" s="30">
        <v>47723.505675760003</v>
      </c>
      <c r="C102" s="30">
        <v>3547.2558586400005</v>
      </c>
    </row>
    <row r="103" spans="1:3" x14ac:dyDescent="0.3">
      <c r="C103"/>
    </row>
    <row r="104" spans="1:3" x14ac:dyDescent="0.3">
      <c r="C104"/>
    </row>
    <row r="105" spans="1:3" x14ac:dyDescent="0.3">
      <c r="C105"/>
    </row>
    <row r="106" spans="1:3" x14ac:dyDescent="0.3">
      <c r="C106"/>
    </row>
    <row r="107" spans="1:3" x14ac:dyDescent="0.3">
      <c r="C107"/>
    </row>
    <row r="108" spans="1:3" x14ac:dyDescent="0.3">
      <c r="C108"/>
    </row>
    <row r="109" spans="1:3" x14ac:dyDescent="0.3">
      <c r="C109"/>
    </row>
    <row r="110" spans="1:3" x14ac:dyDescent="0.3">
      <c r="C110"/>
    </row>
    <row r="111" spans="1:3" x14ac:dyDescent="0.3">
      <c r="C111"/>
    </row>
    <row r="112" spans="1:3" x14ac:dyDescent="0.3">
      <c r="C112"/>
    </row>
    <row r="113" spans="1:13" x14ac:dyDescent="0.3">
      <c r="C113"/>
    </row>
    <row r="114" spans="1:13" x14ac:dyDescent="0.3">
      <c r="C114"/>
    </row>
    <row r="115" spans="1:13" x14ac:dyDescent="0.3">
      <c r="C115"/>
    </row>
    <row r="116" spans="1:13" x14ac:dyDescent="0.3">
      <c r="C116"/>
    </row>
    <row r="117" spans="1:13" x14ac:dyDescent="0.3">
      <c r="C117"/>
    </row>
    <row r="118" spans="1:13" x14ac:dyDescent="0.3">
      <c r="C118"/>
    </row>
    <row r="119" spans="1:13" x14ac:dyDescent="0.3">
      <c r="A119" s="15" t="s">
        <v>445</v>
      </c>
      <c r="B119" t="s">
        <v>483</v>
      </c>
      <c r="C119"/>
    </row>
    <row r="120" spans="1:13" x14ac:dyDescent="0.3">
      <c r="C120"/>
    </row>
    <row r="121" spans="1:13" x14ac:dyDescent="0.3">
      <c r="A121" s="15" t="s">
        <v>449</v>
      </c>
      <c r="B121" s="15" t="s">
        <v>809</v>
      </c>
      <c r="C121"/>
    </row>
    <row r="122" spans="1:13" x14ac:dyDescent="0.3">
      <c r="A122" s="15" t="s">
        <v>268</v>
      </c>
      <c r="B122" t="s">
        <v>50</v>
      </c>
      <c r="C122" t="s">
        <v>446</v>
      </c>
      <c r="D122" t="s">
        <v>730</v>
      </c>
      <c r="E122" t="s">
        <v>42</v>
      </c>
      <c r="F122" t="s">
        <v>73</v>
      </c>
      <c r="G122" t="s">
        <v>98</v>
      </c>
      <c r="H122" t="s">
        <v>66</v>
      </c>
      <c r="I122" t="s">
        <v>79</v>
      </c>
      <c r="J122" t="s">
        <v>55</v>
      </c>
      <c r="K122" t="s">
        <v>59</v>
      </c>
      <c r="L122" t="s">
        <v>35</v>
      </c>
      <c r="M122" t="s">
        <v>267</v>
      </c>
    </row>
    <row r="123" spans="1:13" x14ac:dyDescent="0.3">
      <c r="A123" s="16">
        <v>2014</v>
      </c>
      <c r="B123" s="30">
        <v>13</v>
      </c>
      <c r="C123" s="30">
        <v>55</v>
      </c>
      <c r="D123" s="30"/>
      <c r="E123" s="30"/>
      <c r="F123" s="30"/>
      <c r="G123" s="30">
        <v>12</v>
      </c>
      <c r="H123" s="30"/>
      <c r="I123" s="30">
        <v>0</v>
      </c>
      <c r="J123" s="30"/>
      <c r="K123" s="30">
        <v>0</v>
      </c>
      <c r="L123" s="30">
        <v>543.79999999999995</v>
      </c>
      <c r="M123" s="30">
        <v>623.79999999999995</v>
      </c>
    </row>
    <row r="124" spans="1:13" x14ac:dyDescent="0.3">
      <c r="A124" s="16">
        <v>2015</v>
      </c>
      <c r="B124" s="30">
        <v>613</v>
      </c>
      <c r="C124" s="30">
        <v>494.3</v>
      </c>
      <c r="D124" s="30"/>
      <c r="E124" s="30"/>
      <c r="F124" s="30"/>
      <c r="G124" s="30">
        <v>12</v>
      </c>
      <c r="H124" s="30"/>
      <c r="I124" s="30">
        <v>352</v>
      </c>
      <c r="J124" s="30"/>
      <c r="K124" s="30">
        <v>25</v>
      </c>
      <c r="L124" s="30">
        <v>584.20000000000005</v>
      </c>
      <c r="M124" s="30">
        <v>2080.5</v>
      </c>
    </row>
    <row r="125" spans="1:13" x14ac:dyDescent="0.3">
      <c r="A125" s="16">
        <v>2016</v>
      </c>
      <c r="B125" s="30">
        <v>613</v>
      </c>
      <c r="C125" s="30">
        <v>494.3</v>
      </c>
      <c r="D125" s="30"/>
      <c r="E125" s="30"/>
      <c r="F125" s="30"/>
      <c r="G125" s="30">
        <v>12</v>
      </c>
      <c r="H125" s="30"/>
      <c r="I125" s="30">
        <v>352</v>
      </c>
      <c r="J125" s="30"/>
      <c r="K125" s="30">
        <v>25</v>
      </c>
      <c r="L125" s="30">
        <v>584.20000000000005</v>
      </c>
      <c r="M125" s="30">
        <v>2080.5</v>
      </c>
    </row>
    <row r="126" spans="1:13" x14ac:dyDescent="0.3">
      <c r="A126" s="16">
        <v>2017</v>
      </c>
      <c r="B126" s="30">
        <v>600</v>
      </c>
      <c r="C126" s="30">
        <v>507</v>
      </c>
      <c r="D126" s="30">
        <v>39.6</v>
      </c>
      <c r="E126" s="30"/>
      <c r="F126" s="30">
        <v>182</v>
      </c>
      <c r="G126" s="30">
        <v>12</v>
      </c>
      <c r="H126" s="30"/>
      <c r="I126" s="30">
        <v>352</v>
      </c>
      <c r="J126" s="30"/>
      <c r="K126" s="30">
        <v>25</v>
      </c>
      <c r="L126" s="30">
        <v>682.96</v>
      </c>
      <c r="M126" s="30">
        <v>2400.56</v>
      </c>
    </row>
    <row r="127" spans="1:13" x14ac:dyDescent="0.3">
      <c r="A127" s="16">
        <v>2018</v>
      </c>
      <c r="B127" s="30">
        <v>600</v>
      </c>
      <c r="C127" s="30">
        <v>922.5</v>
      </c>
      <c r="D127" s="30">
        <v>39.6</v>
      </c>
      <c r="E127" s="30"/>
      <c r="F127" s="30">
        <v>385</v>
      </c>
      <c r="G127" s="30">
        <v>12</v>
      </c>
      <c r="H127" s="30"/>
      <c r="I127" s="30">
        <v>352</v>
      </c>
      <c r="J127" s="30"/>
      <c r="K127" s="30">
        <v>25</v>
      </c>
      <c r="L127" s="30">
        <v>1156.96</v>
      </c>
      <c r="M127" s="30">
        <v>3493.06</v>
      </c>
    </row>
    <row r="128" spans="1:13" x14ac:dyDescent="0.3">
      <c r="A128" s="16">
        <v>2019</v>
      </c>
      <c r="B128" s="30"/>
      <c r="C128" s="30">
        <v>173</v>
      </c>
      <c r="D128" s="30">
        <v>1467.9449999999999</v>
      </c>
      <c r="E128" s="30">
        <v>1462.3950000000002</v>
      </c>
      <c r="F128" s="30">
        <v>1302.98</v>
      </c>
      <c r="G128" s="30"/>
      <c r="H128" s="30">
        <v>199.7</v>
      </c>
      <c r="I128" s="30">
        <v>1007.6499999999997</v>
      </c>
      <c r="J128" s="30">
        <v>751.48</v>
      </c>
      <c r="K128" s="30">
        <v>1254.8050000000001</v>
      </c>
      <c r="L128" s="30">
        <v>4963.6849999999995</v>
      </c>
      <c r="M128" s="30">
        <v>12583.64</v>
      </c>
    </row>
    <row r="129" spans="1:13" x14ac:dyDescent="0.3">
      <c r="A129" s="16">
        <v>2020</v>
      </c>
      <c r="B129" s="30"/>
      <c r="C129" s="30">
        <v>188</v>
      </c>
      <c r="D129" s="30">
        <v>2723.7449999999999</v>
      </c>
      <c r="E129" s="30">
        <v>10386.565000000001</v>
      </c>
      <c r="F129" s="30">
        <v>1743.6</v>
      </c>
      <c r="G129" s="30"/>
      <c r="H129" s="30">
        <v>535.3599999999999</v>
      </c>
      <c r="I129" s="30">
        <v>1633.7649999999999</v>
      </c>
      <c r="J129" s="30">
        <v>1102.1100000000001</v>
      </c>
      <c r="K129" s="30">
        <v>1403.7150000000001</v>
      </c>
      <c r="L129" s="30">
        <v>8523.6049999999996</v>
      </c>
      <c r="M129" s="30">
        <v>28240.465000000004</v>
      </c>
    </row>
    <row r="130" spans="1:13" x14ac:dyDescent="0.3">
      <c r="A130" s="16" t="s">
        <v>267</v>
      </c>
      <c r="B130" s="30">
        <v>2439</v>
      </c>
      <c r="C130" s="30">
        <v>2834.1</v>
      </c>
      <c r="D130" s="30">
        <v>4270.8899999999994</v>
      </c>
      <c r="E130" s="30">
        <v>11848.960000000001</v>
      </c>
      <c r="F130" s="30">
        <v>3613.58</v>
      </c>
      <c r="G130" s="30">
        <v>60</v>
      </c>
      <c r="H130" s="30">
        <v>735.06</v>
      </c>
      <c r="I130" s="30">
        <v>4049.4149999999995</v>
      </c>
      <c r="J130" s="30">
        <v>1853.5900000000001</v>
      </c>
      <c r="K130" s="30">
        <v>2758.5200000000004</v>
      </c>
      <c r="L130" s="30">
        <v>17039.41</v>
      </c>
      <c r="M130" s="30">
        <v>51502.525000000001</v>
      </c>
    </row>
    <row r="131" spans="1:13" x14ac:dyDescent="0.3">
      <c r="C131"/>
    </row>
    <row r="132" spans="1:13" x14ac:dyDescent="0.3">
      <c r="C132"/>
    </row>
    <row r="133" spans="1:13" x14ac:dyDescent="0.3">
      <c r="C133"/>
    </row>
    <row r="134" spans="1:13" x14ac:dyDescent="0.3">
      <c r="C134"/>
    </row>
    <row r="135" spans="1:13" x14ac:dyDescent="0.3">
      <c r="C135"/>
    </row>
    <row r="136" spans="1:13" x14ac:dyDescent="0.3">
      <c r="C136"/>
    </row>
    <row r="137" spans="1:13" x14ac:dyDescent="0.3">
      <c r="C137"/>
    </row>
    <row r="138" spans="1:13" x14ac:dyDescent="0.3">
      <c r="C138"/>
    </row>
    <row r="139" spans="1:13" x14ac:dyDescent="0.3">
      <c r="A139" s="108" t="s">
        <v>268</v>
      </c>
      <c r="B139" s="108" t="s">
        <v>463</v>
      </c>
      <c r="C139"/>
    </row>
    <row r="140" spans="1:13" x14ac:dyDescent="0.3">
      <c r="A140" s="16" t="s">
        <v>35</v>
      </c>
      <c r="B140" s="30">
        <v>63</v>
      </c>
      <c r="C140"/>
    </row>
    <row r="141" spans="1:13" x14ac:dyDescent="0.3">
      <c r="A141" s="16" t="s">
        <v>69</v>
      </c>
      <c r="B141" s="30">
        <v>4</v>
      </c>
      <c r="C141"/>
    </row>
    <row r="142" spans="1:13" x14ac:dyDescent="0.3">
      <c r="A142" s="16" t="s">
        <v>59</v>
      </c>
      <c r="B142" s="30">
        <v>25</v>
      </c>
      <c r="C142"/>
    </row>
    <row r="143" spans="1:13" x14ac:dyDescent="0.3">
      <c r="A143" s="16" t="s">
        <v>55</v>
      </c>
      <c r="B143" s="30">
        <v>22</v>
      </c>
      <c r="C143"/>
    </row>
    <row r="144" spans="1:13" x14ac:dyDescent="0.3">
      <c r="A144" s="16" t="s">
        <v>79</v>
      </c>
      <c r="B144" s="30">
        <v>14</v>
      </c>
      <c r="C144"/>
    </row>
    <row r="145" spans="1:3" x14ac:dyDescent="0.3">
      <c r="A145" s="16" t="s">
        <v>66</v>
      </c>
      <c r="B145" s="30">
        <v>6</v>
      </c>
      <c r="C145"/>
    </row>
    <row r="146" spans="1:3" x14ac:dyDescent="0.3">
      <c r="A146" s="16" t="s">
        <v>98</v>
      </c>
      <c r="B146" s="30">
        <v>13</v>
      </c>
      <c r="C146"/>
    </row>
    <row r="147" spans="1:3" x14ac:dyDescent="0.3">
      <c r="A147" s="16" t="s">
        <v>73</v>
      </c>
      <c r="B147" s="30">
        <v>10</v>
      </c>
      <c r="C147"/>
    </row>
    <row r="148" spans="1:3" x14ac:dyDescent="0.3">
      <c r="A148" s="16" t="s">
        <v>730</v>
      </c>
      <c r="B148" s="30">
        <v>11</v>
      </c>
      <c r="C148"/>
    </row>
    <row r="149" spans="1:3" x14ac:dyDescent="0.3">
      <c r="A149" s="16" t="s">
        <v>446</v>
      </c>
      <c r="B149" s="30">
        <v>61</v>
      </c>
      <c r="C149"/>
    </row>
    <row r="150" spans="1:3" x14ac:dyDescent="0.3">
      <c r="A150" s="16" t="s">
        <v>50</v>
      </c>
      <c r="B150" s="30">
        <v>3</v>
      </c>
      <c r="C150"/>
    </row>
    <row r="151" spans="1:3" x14ac:dyDescent="0.3">
      <c r="A151" s="124" t="s">
        <v>267</v>
      </c>
      <c r="B151" s="125">
        <v>232</v>
      </c>
      <c r="C151"/>
    </row>
    <row r="152" spans="1:3" x14ac:dyDescent="0.3">
      <c r="C152"/>
    </row>
    <row r="153" spans="1:3" x14ac:dyDescent="0.3">
      <c r="C153"/>
    </row>
    <row r="154" spans="1:3" x14ac:dyDescent="0.3">
      <c r="C154"/>
    </row>
    <row r="155" spans="1:3" x14ac:dyDescent="0.3">
      <c r="C155"/>
    </row>
    <row r="156" spans="1:3" x14ac:dyDescent="0.3">
      <c r="C156"/>
    </row>
    <row r="157" spans="1:3" x14ac:dyDescent="0.3">
      <c r="C157"/>
    </row>
    <row r="158" spans="1:3" x14ac:dyDescent="0.3">
      <c r="C158"/>
    </row>
    <row r="159" spans="1:3" x14ac:dyDescent="0.3">
      <c r="C159"/>
    </row>
    <row r="160" spans="1:3" x14ac:dyDescent="0.3">
      <c r="C160"/>
    </row>
    <row r="161" spans="3:3" x14ac:dyDescent="0.3">
      <c r="C161"/>
    </row>
    <row r="162" spans="3:3" x14ac:dyDescent="0.3">
      <c r="C162"/>
    </row>
    <row r="163" spans="3:3" x14ac:dyDescent="0.3">
      <c r="C163"/>
    </row>
    <row r="164" spans="3:3" x14ac:dyDescent="0.3">
      <c r="C164"/>
    </row>
    <row r="165" spans="3:3" x14ac:dyDescent="0.3">
      <c r="C165"/>
    </row>
  </sheetData>
  <pageMargins left="0.7" right="0.7" top="0.75" bottom="0.75" header="0.3" footer="0.3"/>
  <pageSetup paperSize="9" orientation="portrait" horizontalDpi="300" verticalDpi="300" r:id="rId7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0E18BE64-FF1A-4F03-96C9-247640973B8C}">
  <ds:schemaRefs/>
</ds:datastoreItem>
</file>

<file path=customXml/itemProps2.xml><?xml version="1.0" encoding="utf-8"?>
<ds:datastoreItem xmlns:ds="http://schemas.openxmlformats.org/officeDocument/2006/customXml" ds:itemID="{315705F8-A453-417F-B446-3A9E8203D640}">
  <ds:schemaRefs>
    <ds:schemaRef ds:uri="http://www.w3.org/2001/XMLSchema"/>
    <ds:schemaRef ds:uri="http://microsoft.data.visualization.Client.Excel.CustomMapList/1.0"/>
  </ds:schemaRefs>
</ds:datastoreItem>
</file>

<file path=customXml/itemProps3.xml><?xml version="1.0" encoding="utf-8"?>
<ds:datastoreItem xmlns:ds="http://schemas.openxmlformats.org/officeDocument/2006/customXml" ds:itemID="{66060ED8-BBD3-48CD-804A-7DFEEAFEC1FA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36189599-9D12-4122-A3BC-1FEF437891A0}">
  <ds:schemaRefs/>
</ds:datastoreItem>
</file>

<file path=customXml/itemProps5.xml><?xml version="1.0" encoding="utf-8"?>
<ds:datastoreItem xmlns:ds="http://schemas.openxmlformats.org/officeDocument/2006/customXml" ds:itemID="{C9CA922B-1ACB-4126-96AE-01AC32685D03}">
  <ds:schemaRefs/>
</ds:datastoreItem>
</file>

<file path=customXml/itemProps6.xml><?xml version="1.0" encoding="utf-8"?>
<ds:datastoreItem xmlns:ds="http://schemas.openxmlformats.org/officeDocument/2006/customXml" ds:itemID="{78D41C1E-407D-47B5-A2C1-AF49EF6919C8}">
  <ds:schemaRefs>
    <ds:schemaRef ds:uri="http://www.w3.org/2001/XMLSchema"/>
    <ds:schemaRef ds:uri="http://microsoft.data.visualization.Client.Excel/1.0"/>
  </ds:schemaRefs>
</ds:datastoreItem>
</file>

<file path=customXml/itemProps7.xml><?xml version="1.0" encoding="utf-8"?>
<ds:datastoreItem xmlns:ds="http://schemas.openxmlformats.org/officeDocument/2006/customXml" ds:itemID="{5B9CB704-4A16-4C1E-B298-92BC3DACC008}">
  <ds:schemaRefs/>
</ds:datastoreItem>
</file>

<file path=customXml/itemProps8.xml><?xml version="1.0" encoding="utf-8"?>
<ds:datastoreItem xmlns:ds="http://schemas.openxmlformats.org/officeDocument/2006/customXml" ds:itemID="{9581357D-8CDB-4732-A6C0-45F1A8A64A33}">
  <ds:schemaRefs/>
</ds:datastoreItem>
</file>

<file path=customXml/itemProps9.xml><?xml version="1.0" encoding="utf-8"?>
<ds:datastoreItem xmlns:ds="http://schemas.openxmlformats.org/officeDocument/2006/customXml" ds:itemID="{0C4A97C1-7E10-4297-A41B-BD5EF816C470}">
  <ds:schemaRefs/>
</ds:datastoreItem>
</file>

<file path=customXml/itemProps10.xml><?xml version="1.0" encoding="utf-8"?>
<ds:datastoreItem xmlns:ds="http://schemas.openxmlformats.org/officeDocument/2006/customXml" ds:itemID="{9E7E5F0B-8E6D-47F0-9A66-7C90C2C8F900}">
  <ds:schemaRefs/>
</ds:datastoreItem>
</file>

<file path=customXml/itemProps11.xml><?xml version="1.0" encoding="utf-8"?>
<ds:datastoreItem xmlns:ds="http://schemas.openxmlformats.org/officeDocument/2006/customXml" ds:itemID="{388218EA-0D37-4867-A814-82E5F76B8C9E}">
  <ds:schemaRefs>
    <ds:schemaRef ds:uri="http://www.w3.org/2001/XMLSchema"/>
    <ds:schemaRef ds:uri="http://microsoft.data.visualization.Client.Excel.LState/1.0"/>
  </ds:schemaRefs>
</ds:datastoreItem>
</file>

<file path=customXml/itemProps12.xml><?xml version="1.0" encoding="utf-8"?>
<ds:datastoreItem xmlns:ds="http://schemas.openxmlformats.org/officeDocument/2006/customXml" ds:itemID="{600A6FCC-AD88-4BB3-A7AA-3F15D96A3E92}">
  <ds:schemaRefs>
    <ds:schemaRef ds:uri="http://www.w3.org/2001/XMLSchema"/>
    <ds:schemaRef ds:uri="http://microsoft.data.visualization.engine.tours/1.0"/>
  </ds:schemaRefs>
</ds:datastoreItem>
</file>

<file path=customXml/itemProps13.xml><?xml version="1.0" encoding="utf-8"?>
<ds:datastoreItem xmlns:ds="http://schemas.openxmlformats.org/officeDocument/2006/customXml" ds:itemID="{2498441F-B37B-4342-850C-5ECCD9C0B9A9}">
  <ds:schemaRefs/>
</ds:datastoreItem>
</file>

<file path=customXml/itemProps14.xml><?xml version="1.0" encoding="utf-8"?>
<ds:datastoreItem xmlns:ds="http://schemas.openxmlformats.org/officeDocument/2006/customXml" ds:itemID="{D51FA278-BFEF-408E-89E9-E4375300F9D6}">
  <ds:schemaRefs/>
</ds:datastoreItem>
</file>

<file path=customXml/itemProps15.xml><?xml version="1.0" encoding="utf-8"?>
<ds:datastoreItem xmlns:ds="http://schemas.openxmlformats.org/officeDocument/2006/customXml" ds:itemID="{F6BA5F9A-26A0-4043-807E-24B470664954}">
  <ds:schemaRefs/>
</ds:datastoreItem>
</file>

<file path=customXml/itemProps16.xml><?xml version="1.0" encoding="utf-8"?>
<ds:datastoreItem xmlns:ds="http://schemas.openxmlformats.org/officeDocument/2006/customXml" ds:itemID="{AAA825D9-E813-4051-84F7-7D969F72DFC9}">
  <ds:schemaRefs>
    <ds:schemaRef ds:uri="http://www.w3.org/2001/XMLSchema"/>
    <ds:schemaRef ds:uri="http://microsoft.data.visualization.Client.Excel.PState/1.0"/>
  </ds:schemaRefs>
</ds:datastoreItem>
</file>

<file path=customXml/itemProps17.xml><?xml version="1.0" encoding="utf-8"?>
<ds:datastoreItem xmlns:ds="http://schemas.openxmlformats.org/officeDocument/2006/customXml" ds:itemID="{E7487F73-CF8C-4FE5-B3A1-8DE8EDD615E1}">
  <ds:schemaRefs/>
</ds:datastoreItem>
</file>

<file path=customXml/itemProps18.xml><?xml version="1.0" encoding="utf-8"?>
<ds:datastoreItem xmlns:ds="http://schemas.openxmlformats.org/officeDocument/2006/customXml" ds:itemID="{35572E60-AF03-48DB-8159-392E43AACA6D}">
  <ds:schemaRefs/>
</ds:datastoreItem>
</file>

<file path=customXml/itemProps19.xml><?xml version="1.0" encoding="utf-8"?>
<ds:datastoreItem xmlns:ds="http://schemas.openxmlformats.org/officeDocument/2006/customXml" ds:itemID="{CA1261A8-6AFB-4FC3-BD55-B005CE51A585}">
  <ds:schemaRefs>
    <ds:schemaRef ds:uri="http://www.w3.org/2001/XMLSchema"/>
    <ds:schemaRef ds:uri="http://microsoft.data.visualization.engine.tours/1.0"/>
  </ds:schemaRefs>
</ds:datastoreItem>
</file>

<file path=customXml/itemProps20.xml><?xml version="1.0" encoding="utf-8"?>
<ds:datastoreItem xmlns:ds="http://schemas.openxmlformats.org/officeDocument/2006/customXml" ds:itemID="{44813E58-30EE-4850-8957-90C6A5EEBAC7}">
  <ds:schemaRefs/>
</ds:datastoreItem>
</file>

<file path=customXml/itemProps21.xml><?xml version="1.0" encoding="utf-8"?>
<ds:datastoreItem xmlns:ds="http://schemas.openxmlformats.org/officeDocument/2006/customXml" ds:itemID="{217E637D-EAB4-47EB-983B-EAE48DE1EBB7}">
  <ds:schemaRefs/>
</ds:datastoreItem>
</file>

<file path=customXml/itemProps22.xml><?xml version="1.0" encoding="utf-8"?>
<ds:datastoreItem xmlns:ds="http://schemas.openxmlformats.org/officeDocument/2006/customXml" ds:itemID="{F7B7E3D1-C4B6-47C3-8ABD-4BE3F2A0DDB1}">
  <ds:schemaRefs/>
</ds:datastoreItem>
</file>

<file path=customXml/itemProps23.xml><?xml version="1.0" encoding="utf-8"?>
<ds:datastoreItem xmlns:ds="http://schemas.openxmlformats.org/officeDocument/2006/customXml" ds:itemID="{02483F6B-A8B9-4D3A-BC50-32E3C01F8DC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17</vt:i4>
      </vt:variant>
    </vt:vector>
  </HeadingPairs>
  <TitlesOfParts>
    <vt:vector size="17" baseType="lpstr">
      <vt:lpstr>BD</vt:lpstr>
      <vt:lpstr>Visualisations</vt:lpstr>
      <vt:lpstr>BD_traitement</vt:lpstr>
      <vt:lpstr>BD_traitement2</vt:lpstr>
      <vt:lpstr>BD_Geo</vt:lpstr>
      <vt:lpstr>Graphique</vt:lpstr>
      <vt:lpstr>Tableau eff</vt:lpstr>
      <vt:lpstr>Tableau Pui1</vt:lpstr>
      <vt:lpstr>Tableau Pui 2</vt:lpstr>
      <vt:lpstr>Tableau Energ1</vt:lpstr>
      <vt:lpstr>Tableau Energ2</vt:lpstr>
      <vt:lpstr>Tableau Evo_Pui</vt:lpstr>
      <vt:lpstr>Tableau Evo_Ener</vt:lpstr>
      <vt:lpstr>Feuil1</vt:lpstr>
      <vt:lpstr>Réponse Spéci</vt:lpstr>
      <vt:lpstr>Questionnaire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 Aroui</dc:creator>
  <cp:lastModifiedBy>Khalil AYACHE</cp:lastModifiedBy>
  <cp:lastPrinted>2019-06-11T13:41:56Z</cp:lastPrinted>
  <dcterms:created xsi:type="dcterms:W3CDTF">2017-05-31T10:22:10Z</dcterms:created>
  <dcterms:modified xsi:type="dcterms:W3CDTF">2025-07-21T21:41:08Z</dcterms:modified>
</cp:coreProperties>
</file>