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.novikov\Desktop\Bootcamp\Зачет\"/>
    </mc:Choice>
  </mc:AlternateContent>
  <xr:revisionPtr revIDLastSave="0" documentId="13_ncr:1_{6BC8DFEC-C928-4296-829E-6CDE27A2FE31}" xr6:coauthVersionLast="47" xr6:coauthVersionMax="47" xr10:uidLastSave="{00000000-0000-0000-0000-000000000000}"/>
  <bookViews>
    <workbookView xWindow="-110" yWindow="-110" windowWidth="19420" windowHeight="10420" activeTab="1" xr2:uid="{9943ACC2-766A-4B1C-9F92-CBF4FCA2ABD3}"/>
  </bookViews>
  <sheets>
    <sheet name="Содержание" sheetId="4" r:id="rId1"/>
    <sheet name="Всего статей" sheetId="1" r:id="rId2"/>
    <sheet name="Статьи на млн.ч." sheetId="2" r:id="rId3"/>
    <sheet name="Статьи от страны" sheetId="3" r:id="rId4"/>
  </sheets>
  <definedNames>
    <definedName name="_xlnm._FilterDatabase" localSheetId="1" hidden="1">'Всего статей'!$A$1:$G$71</definedName>
    <definedName name="_xlnm._FilterDatabase" localSheetId="0" hidden="1">Содержание!$A$1:$B$1</definedName>
    <definedName name="_xlnm._FilterDatabase" localSheetId="2" hidden="1">'Статьи на млн.ч.'!$A$1:$D$71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2" i="1"/>
  <c r="F31" i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/>
  <c r="G10" i="1" a="1"/>
  <c r="G10" i="1" s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/>
  <c r="G26" i="1" a="1"/>
  <c r="G26" i="1" s="1"/>
  <c r="G27" i="1" a="1"/>
  <c r="G27" i="1" s="1"/>
  <c r="G28" i="1" a="1"/>
  <c r="G28" i="1" s="1"/>
  <c r="G29" i="1" a="1"/>
  <c r="G29" i="1" s="1"/>
  <c r="G30" i="1" a="1"/>
  <c r="G30" i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/>
  <c r="G39" i="1" a="1"/>
  <c r="G39" i="1" s="1"/>
  <c r="G40" i="1" a="1"/>
  <c r="G40" i="1" s="1"/>
  <c r="G41" i="1" a="1"/>
  <c r="G41" i="1" s="1"/>
  <c r="G42" i="1" a="1"/>
  <c r="G42" i="1"/>
  <c r="G43" i="1" a="1"/>
  <c r="G43" i="1" s="1"/>
  <c r="G44" i="1" a="1"/>
  <c r="G44" i="1" s="1"/>
  <c r="G45" i="1" a="1"/>
  <c r="G45" i="1" s="1"/>
  <c r="G46" i="1" a="1"/>
  <c r="G46" i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2" i="1" a="1"/>
  <c r="G2" i="1" s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44" i="1"/>
  <c r="F2" i="1"/>
  <c r="F19" i="1"/>
  <c r="F20" i="1"/>
  <c r="F21" i="1"/>
  <c r="F22" i="1"/>
  <c r="F23" i="1"/>
  <c r="F24" i="1"/>
  <c r="F25" i="1"/>
  <c r="F26" i="1"/>
  <c r="F27" i="1"/>
  <c r="F28" i="1"/>
  <c r="F29" i="1"/>
  <c r="F30" i="1"/>
  <c r="F32" i="1"/>
  <c r="F33" i="1"/>
  <c r="F34" i="1"/>
  <c r="F35" i="1"/>
  <c r="F36" i="1"/>
  <c r="F37" i="1"/>
  <c r="F38" i="1"/>
  <c r="F39" i="1"/>
  <c r="F40" i="1"/>
  <c r="F41" i="1"/>
  <c r="F42" i="1"/>
  <c r="F4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<sst xmlns="http://schemas.openxmlformats.org/spreadsheetml/2006/main" count="319" uniqueCount="31">
  <si>
    <t>China</t>
  </si>
  <si>
    <t>Страна</t>
  </si>
  <si>
    <t>USA</t>
  </si>
  <si>
    <t>Canada</t>
  </si>
  <si>
    <t>Континет</t>
  </si>
  <si>
    <t>Russia</t>
  </si>
  <si>
    <t>UK</t>
  </si>
  <si>
    <t>Asia</t>
  </si>
  <si>
    <t>Europe</t>
  </si>
  <si>
    <t>North America</t>
  </si>
  <si>
    <t>Континент</t>
  </si>
  <si>
    <t>Кол-во статей</t>
  </si>
  <si>
    <t>Статей на млн.ч.</t>
  </si>
  <si>
    <t>Дата</t>
  </si>
  <si>
    <t>Рост за  год, %</t>
  </si>
  <si>
    <t>Всего статей</t>
  </si>
  <si>
    <t>Статей на млн,ч,</t>
  </si>
  <si>
    <t>Год</t>
  </si>
  <si>
    <t>Grand Total</t>
  </si>
  <si>
    <t>Sum of Кол-во статей</t>
  </si>
  <si>
    <t>Asia Total</t>
  </si>
  <si>
    <t>Europe Total</t>
  </si>
  <si>
    <t>North America Total</t>
  </si>
  <si>
    <t>Лист</t>
  </si>
  <si>
    <t>Описание</t>
  </si>
  <si>
    <t>Статьи на млн.ч.</t>
  </si>
  <si>
    <t>Статьи от страны</t>
  </si>
  <si>
    <t>Исходная таблица показывает количество научных статей в цитируемых источниках за каждый из годов с 2000 до 2013 в зависимости от страны происхождения</t>
  </si>
  <si>
    <t>Исходная таблица показывает количество научных статей в цитируемых источниках на миллион населения за каждый из годов с 2000 до 2013 в зависимости от страны происхождения</t>
  </si>
  <si>
    <t>Сводная таблица, показывающая суммарное количество научных статей с 2000 до 2013 в зависимости от континента и страны</t>
  </si>
  <si>
    <t>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</si>
</sst>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7" formatCode="#,##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167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pivotButton="1" applyBorder="1"/>
  </cellXfs>
  <cellStyles count="1">
    <cellStyle name="Normal" xfId="0" builtinId="0"/>
  </cellStyles>
  <dxfs count="2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3" formatCode="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рАЗНИЦА КОЛИЧЕСТВА</a:t>
            </a:r>
            <a:r>
              <a:rPr lang="ru-RU" sz="1200" baseline="0"/>
              <a:t> СТАТЕЙ ИЗ россии ПО СРАВНЕНИЮ С ПРЕДЫДУЩИМ ГОДОМ В ПРОЦЕНТАХ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'Всего статей'!$F$58</c:f>
              <c:strCache>
                <c:ptCount val="1"/>
                <c:pt idx="0">
                  <c:v> 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'Всего статей'!$D$59:$D$71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'Всего статей'!$F$59:$F$71</c:f>
              <c:numCache>
                <c:formatCode>#,##0.00</c:formatCode>
                <c:ptCount val="13"/>
                <c:pt idx="0">
                  <c:v>6.3295551033139077</c:v>
                </c:pt>
                <c:pt idx="1">
                  <c:v>-0.68203309312134297</c:v>
                </c:pt>
                <c:pt idx="2">
                  <c:v>-3.6433667169083637</c:v>
                </c:pt>
                <c:pt idx="3">
                  <c:v>-0.59725530474879729</c:v>
                </c:pt>
                <c:pt idx="4">
                  <c:v>1.2437206751385479</c:v>
                </c:pt>
                <c:pt idx="5">
                  <c:v>-13.27145512771939</c:v>
                </c:pt>
                <c:pt idx="6">
                  <c:v>3.2118922508420562</c:v>
                </c:pt>
                <c:pt idx="7">
                  <c:v>4.8114355403304732</c:v>
                </c:pt>
                <c:pt idx="8">
                  <c:v>2.221707681791389</c:v>
                </c:pt>
                <c:pt idx="9">
                  <c:v>3.86213657039458</c:v>
                </c:pt>
                <c:pt idx="10">
                  <c:v>5.8372336558069984</c:v>
                </c:pt>
                <c:pt idx="11">
                  <c:v>0.21000011666674764</c:v>
                </c:pt>
                <c:pt idx="12">
                  <c:v>6.2795837769869269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C5-447E-A1B1-8891AD03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592475551"/>
        <c:axId val="592475967"/>
      </c:lineChart>
      <c:catAx>
        <c:axId val="59247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475967"/>
        <c:crosses val="autoZero"/>
        <c:auto val="1"/>
        <c:lblAlgn val="ctr"/>
        <c:lblOffset val="100"/>
        <c:noMultiLvlLbl val="0"/>
      </c:catAx>
      <c:valAx>
        <c:axId val="59247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Разница</a:t>
                </a:r>
                <a:r>
                  <a:rPr lang="ru-RU" baseline="0"/>
                  <a:t> по сравнению с предыдущим годом, </a:t>
                </a:r>
                <a:r>
                  <a:rPr lang="en-US" baseline="0"/>
                  <a:t>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4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2</xdr:row>
      <xdr:rowOff>31750</xdr:rowOff>
    </xdr:from>
    <xdr:to>
      <xdr:col>17</xdr:col>
      <xdr:colOff>25399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961B1-FA2D-4976-AED3-911B8EED4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Новиков Михаил" refreshedDate="44566.564740046299" createdVersion="7" refreshedVersion="7" minRefreshableVersion="3" recordCount="70" xr:uid="{06CC9CC3-E7B2-456A-9A3B-BA6907BAB9C5}">
  <cacheSource type="worksheet">
    <worksheetSource ref="A1:G71" sheet="Всего статей"/>
  </cacheSource>
  <cacheFields count="7">
    <cacheField name="Страна" numFmtId="49">
      <sharedItems count="5">
        <s v="China"/>
        <s v="USA"/>
        <s v="UK"/>
        <s v="Canada"/>
        <s v="Russia"/>
      </sharedItems>
    </cacheField>
    <cacheField name="Континент" numFmtId="0">
      <sharedItems count="3">
        <s v="Asia"/>
        <s v="North America"/>
        <s v="Europe"/>
      </sharedItems>
    </cacheField>
    <cacheField name="Дата" numFmtId="165">
      <sharedItems containsSemiMixedTypes="0" containsNonDate="0" containsDate="1" containsString="0" minDate="2000-01-01T00:00:00" maxDate="2013-01-02T00:00:00"/>
    </cacheField>
    <cacheField name="Год" numFmtId="0">
      <sharedItems containsSemiMixedTypes="0" containsString="0" containsNumber="1" containsInteger="1" minValue="2000" maxValue="2013"/>
    </cacheField>
    <cacheField name="Кол-во статей" numFmtId="1">
      <sharedItems containsSemiMixedTypes="0" containsString="0" containsNumber="1" minValue="29296.26" maxValue="429570.05"/>
    </cacheField>
    <cacheField name="Рост за  год, %" numFmtId="2">
      <sharedItems containsMixedTypes="1" containsNumber="1" minValue="-13.27145512771939" maxValue="27.7914932842483"/>
    </cacheField>
    <cacheField name="Статей на млн,ч," numFmtId="164">
      <sharedItems containsSemiMixedTypes="0" containsString="0" containsNumber="1" minValue="37.453000000000003" maxValue="1681.1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  <d v="2000-01-01T00:00:00"/>
    <n v="2000"/>
    <n v="53064.35"/>
    <s v=" "/>
    <n v="37.453000000000003"/>
  </r>
  <r>
    <x v="0"/>
    <x v="0"/>
    <d v="2001-01-01T00:00:00"/>
    <n v="2001"/>
    <n v="70439.37"/>
    <n v="24.666631743015305"/>
    <n v="46.713000000000001"/>
  </r>
  <r>
    <x v="0"/>
    <x v="0"/>
    <d v="2002-01-01T00:00:00"/>
    <n v="2002"/>
    <n v="74015.97"/>
    <n v="4.8322004021564613"/>
    <n v="47.725000000000001"/>
  </r>
  <r>
    <x v="0"/>
    <x v="0"/>
    <d v="2003-01-01T00:00:00"/>
    <n v="2003"/>
    <n v="86912"/>
    <n v="14.838031572164949"/>
    <n v="55.195"/>
  </r>
  <r>
    <x v="0"/>
    <x v="0"/>
    <d v="2004-01-01T00:00:00"/>
    <n v="2004"/>
    <n v="120362.55"/>
    <n v="27.7914932842483"/>
    <n v="82.436999999999998"/>
  </r>
  <r>
    <x v="0"/>
    <x v="0"/>
    <d v="2005-01-01T00:00:00"/>
    <n v="2005"/>
    <n v="165335.65"/>
    <n v="27.201090629879275"/>
    <n v="120.107"/>
  </r>
  <r>
    <x v="0"/>
    <x v="0"/>
    <d v="2006-01-01T00:00:00"/>
    <n v="2006"/>
    <n v="189949.47"/>
    <n v="12.958088274739598"/>
    <n v="138.58699999999999"/>
  </r>
  <r>
    <x v="0"/>
    <x v="0"/>
    <d v="2007-01-01T00:00:00"/>
    <n v="2007"/>
    <n v="215206.94"/>
    <n v="11.736364078221641"/>
    <n v="157.203"/>
  </r>
  <r>
    <x v="0"/>
    <x v="0"/>
    <d v="2008-01-01T00:00:00"/>
    <n v="2008"/>
    <n v="249048.56"/>
    <n v="13.588362044735371"/>
    <n v="181.202"/>
  </r>
  <r>
    <x v="0"/>
    <x v="0"/>
    <d v="2009-01-01T00:00:00"/>
    <n v="2009"/>
    <n v="286371.90999999997"/>
    <n v="13.033174238353189"/>
    <n v="209.536"/>
  </r>
  <r>
    <x v="0"/>
    <x v="0"/>
    <d v="2010-01-01T00:00:00"/>
    <n v="2010"/>
    <n v="312516.81"/>
    <n v="8.365917980539999"/>
    <n v="228.62100000000001"/>
  </r>
  <r>
    <x v="0"/>
    <x v="0"/>
    <d v="2011-01-01T00:00:00"/>
    <n v="2011"/>
    <n v="326770.84000000003"/>
    <n v="4.3620875106236614"/>
    <n v="261.48"/>
  </r>
  <r>
    <x v="0"/>
    <x v="0"/>
    <d v="2012-01-01T00:00:00"/>
    <n v="2012"/>
    <n v="329015.38"/>
    <n v="0.68219911178619641"/>
    <n v="275.44200000000001"/>
  </r>
  <r>
    <x v="0"/>
    <x v="0"/>
    <d v="2013-01-01T00:00:00"/>
    <n v="2013"/>
    <n v="359274.07"/>
    <n v="8.4221747480969054"/>
    <n v="295.74200000000002"/>
  </r>
  <r>
    <x v="1"/>
    <x v="1"/>
    <d v="2000-01-01T00:00:00"/>
    <n v="2000"/>
    <n v="304781.56"/>
    <s v=" "/>
    <n v="984.48299999999995"/>
  </r>
  <r>
    <x v="1"/>
    <x v="1"/>
    <d v="2001-01-01T00:00:00"/>
    <n v="2001"/>
    <n v="305612.90999999997"/>
    <n v="0.27202712084380753"/>
    <n v="972.495"/>
  </r>
  <r>
    <x v="1"/>
    <x v="1"/>
    <d v="2002-01-01T00:00:00"/>
    <n v="2002"/>
    <n v="319307.62"/>
    <n v="4.2888766638265698"/>
    <n v="1015.1950000000001"/>
  </r>
  <r>
    <x v="1"/>
    <x v="1"/>
    <d v="2003-01-01T00:00:00"/>
    <n v="2003"/>
    <n v="329398.86"/>
    <n v="3.0635321567293801"/>
    <n v="1033.6690000000001"/>
  </r>
  <r>
    <x v="1"/>
    <x v="1"/>
    <d v="2004-01-01T00:00:00"/>
    <n v="2004"/>
    <n v="353853.49"/>
    <n v="6.9109478049799664"/>
    <n v="1144.3240000000001"/>
  </r>
  <r>
    <x v="1"/>
    <x v="1"/>
    <d v="2005-01-01T00:00:00"/>
    <n v="2005"/>
    <n v="384572.94"/>
    <n v="7.987938516942978"/>
    <n v="1231.1179999999999"/>
  </r>
  <r>
    <x v="1"/>
    <x v="1"/>
    <d v="2006-01-01T00:00:00"/>
    <n v="2006"/>
    <n v="385515"/>
    <n v="0.24436403252791661"/>
    <n v="1243.7339999999999"/>
  </r>
  <r>
    <x v="1"/>
    <x v="1"/>
    <d v="2007-01-01T00:00:00"/>
    <n v="2007"/>
    <n v="391909.59"/>
    <n v="1.6316492791105277"/>
    <n v="1251.1420000000001"/>
  </r>
  <r>
    <x v="1"/>
    <x v="1"/>
    <d v="2008-01-01T00:00:00"/>
    <n v="2008"/>
    <n v="393978.95"/>
    <n v="0.52524633613039118"/>
    <n v="1257.0350000000001"/>
  </r>
  <r>
    <x v="1"/>
    <x v="1"/>
    <d v="2009-01-01T00:00:00"/>
    <n v="2009"/>
    <n v="399350.31"/>
    <n v="1.3450246226176676"/>
    <n v="1264.9059999999999"/>
  </r>
  <r>
    <x v="1"/>
    <x v="1"/>
    <d v="2010-01-01T00:00:00"/>
    <n v="2010"/>
    <n v="408817.1"/>
    <n v="2.315654115251045"/>
    <n v="1286.97"/>
  </r>
  <r>
    <x v="1"/>
    <x v="1"/>
    <d v="2011-01-01T00:00:00"/>
    <n v="2011"/>
    <n v="423958.81"/>
    <n v="3.5715049770990772"/>
    <n v="1313.5"/>
  </r>
  <r>
    <x v="1"/>
    <x v="1"/>
    <d v="2012-01-01T00:00:00"/>
    <n v="2012"/>
    <n v="427996.8"/>
    <n v="0.94346266140307378"/>
    <n v="1320.894"/>
  </r>
  <r>
    <x v="1"/>
    <x v="1"/>
    <d v="2013-01-01T00:00:00"/>
    <n v="2013"/>
    <n v="429570.05"/>
    <n v="0.36623828872613445"/>
    <n v="1304.665"/>
  </r>
  <r>
    <x v="2"/>
    <x v="2"/>
    <d v="2000-01-01T00:00:00"/>
    <n v="2000"/>
    <n v="77244.899999999994"/>
    <s v=" "/>
    <n v="1190.117"/>
  </r>
  <r>
    <x v="2"/>
    <x v="2"/>
    <d v="2001-01-01T00:00:00"/>
    <n v="2001"/>
    <n v="73779.92"/>
    <n v="-4.6963726715886871"/>
    <n v="1130.404"/>
  </r>
  <r>
    <x v="2"/>
    <x v="2"/>
    <d v="2002-01-01T00:00:00"/>
    <n v="2002"/>
    <n v="74814.460000000006"/>
    <n v="1.3828075481665016"/>
    <n v="1151.992"/>
  </r>
  <r>
    <x v="2"/>
    <x v="2"/>
    <d v="2003-01-01T00:00:00"/>
    <n v="2003"/>
    <n v="75564.08"/>
    <n v="0.99203219307373991"/>
    <n v="1169.2180000000001"/>
  </r>
  <r>
    <x v="2"/>
    <x v="2"/>
    <d v="2004-01-01T00:00:00"/>
    <n v="2004"/>
    <n v="79249.97"/>
    <n v="4.6509670603029871"/>
    <n v="1245.444"/>
  </r>
  <r>
    <x v="2"/>
    <x v="2"/>
    <d v="2005-01-01T00:00:00"/>
    <n v="2005"/>
    <n v="84940.1"/>
    <n v="6.6989914068855629"/>
    <n v="1343.6220000000001"/>
  </r>
  <r>
    <x v="2"/>
    <x v="2"/>
    <d v="2006-01-01T00:00:00"/>
    <n v="2006"/>
    <n v="88142.47"/>
    <n v="3.6331747907677143"/>
    <n v="1396.808"/>
  </r>
  <r>
    <x v="2"/>
    <x v="2"/>
    <d v="2007-01-01T00:00:00"/>
    <n v="2007"/>
    <n v="91212.76"/>
    <n v="3.3660750973876832"/>
    <n v="1440.1310000000001"/>
  </r>
  <r>
    <x v="2"/>
    <x v="2"/>
    <d v="2008-01-01T00:00:00"/>
    <n v="2008"/>
    <n v="91357.74"/>
    <n v="0.15869481885170372"/>
    <n v="1437.5640000000001"/>
  </r>
  <r>
    <x v="2"/>
    <x v="2"/>
    <d v="2009-01-01T00:00:00"/>
    <n v="2009"/>
    <n v="93803.37"/>
    <n v="2.607187780140511"/>
    <n v="1473.396"/>
  </r>
  <r>
    <x v="2"/>
    <x v="2"/>
    <d v="2010-01-01T00:00:00"/>
    <n v="2010"/>
    <n v="93791.51"/>
    <n v="-1.2645067767861486E-2"/>
    <n v="1462.384"/>
  </r>
  <r>
    <x v="2"/>
    <x v="2"/>
    <d v="2011-01-01T00:00:00"/>
    <n v="2011"/>
    <n v="95820.1"/>
    <n v="2.1170819066145943"/>
    <n v="1491.902"/>
  </r>
  <r>
    <x v="2"/>
    <x v="2"/>
    <d v="2012-01-01T00:00:00"/>
    <n v="2012"/>
    <n v="98144.92"/>
    <n v="2.3687624382392816"/>
    <n v="1519.0619999999999"/>
  </r>
  <r>
    <x v="2"/>
    <x v="2"/>
    <d v="2013-01-01T00:00:00"/>
    <n v="2013"/>
    <n v="99228.41"/>
    <n v="1.0919151077801259"/>
    <n v="1517.7750000000001"/>
  </r>
  <r>
    <x v="3"/>
    <x v="1"/>
    <d v="2000-01-01T00:00:00"/>
    <n v="2000"/>
    <n v="33854.39"/>
    <s v=" "/>
    <n v="1010.51"/>
  </r>
  <r>
    <x v="3"/>
    <x v="1"/>
    <d v="2001-01-01T00:00:00"/>
    <n v="2001"/>
    <n v="33374.29"/>
    <n v="-1.4385324751477815"/>
    <n v="996.5"/>
  </r>
  <r>
    <x v="3"/>
    <x v="1"/>
    <d v="2002-01-01T00:00:00"/>
    <n v="2002"/>
    <n v="36153.199999999997"/>
    <n v="7.6864841839726408"/>
    <n v="1070.289"/>
  </r>
  <r>
    <x v="3"/>
    <x v="1"/>
    <d v="2003-01-01T00:00:00"/>
    <n v="2003"/>
    <n v="38040.42"/>
    <n v="4.9610913864778601"/>
    <n v="1128.3019999999999"/>
  </r>
  <r>
    <x v="3"/>
    <x v="1"/>
    <d v="2004-01-01T00:00:00"/>
    <n v="2004"/>
    <n v="41974.14"/>
    <n v="9.3717703328763875"/>
    <n v="1261.885"/>
  </r>
  <r>
    <x v="3"/>
    <x v="1"/>
    <d v="2005-01-01T00:00:00"/>
    <n v="2005"/>
    <n v="47256.69"/>
    <n v="11.178417278061588"/>
    <n v="1420.0329999999999"/>
  </r>
  <r>
    <x v="3"/>
    <x v="1"/>
    <d v="2006-01-01T00:00:00"/>
    <n v="2006"/>
    <n v="49158.879999999997"/>
    <n v="3.8694738366699877"/>
    <n v="1472.308"/>
  </r>
  <r>
    <x v="3"/>
    <x v="1"/>
    <d v="2007-01-01T00:00:00"/>
    <n v="2007"/>
    <n v="52152.72"/>
    <n v="5.7405251346430317"/>
    <n v="1552.193"/>
  </r>
  <r>
    <x v="3"/>
    <x v="1"/>
    <d v="2008-01-01T00:00:00"/>
    <n v="2008"/>
    <n v="53295.51"/>
    <n v="2.1442519266632418"/>
    <n v="1573.1410000000001"/>
  </r>
  <r>
    <x v="3"/>
    <x v="1"/>
    <d v="2009-01-01T00:00:00"/>
    <n v="2009"/>
    <n v="55378.23"/>
    <n v="3.7609002671266327"/>
    <n v="1614.645"/>
  </r>
  <r>
    <x v="3"/>
    <x v="1"/>
    <d v="2010-01-01T00:00:00"/>
    <n v="2010"/>
    <n v="56294.52"/>
    <n v="1.6276717520639552"/>
    <n v="1629.7529999999999"/>
  </r>
  <r>
    <x v="3"/>
    <x v="1"/>
    <d v="2011-01-01T00:00:00"/>
    <n v="2011"/>
    <n v="57594.93"/>
    <n v="2.2578549882776202"/>
    <n v="1641.807"/>
  </r>
  <r>
    <x v="3"/>
    <x v="1"/>
    <d v="2012-01-01T00:00:00"/>
    <n v="2012"/>
    <n v="59607.51"/>
    <n v="3.3763866331608243"/>
    <n v="1681.133"/>
  </r>
  <r>
    <x v="3"/>
    <x v="1"/>
    <d v="2013-01-01T00:00:00"/>
    <n v="2013"/>
    <n v="59902.46"/>
    <n v="0.49238378524020066"/>
    <n v="1644.0319999999999"/>
  </r>
  <r>
    <x v="4"/>
    <x v="2"/>
    <d v="2000-01-01T00:00:00"/>
    <n v="2000"/>
    <n v="32224.01"/>
    <s v=" "/>
    <n v="180.3"/>
  </r>
  <r>
    <x v="4"/>
    <x v="2"/>
    <d v="2001-01-01T00:00:00"/>
    <n v="2001"/>
    <n v="34401.47"/>
    <n v="6.3295551033139077"/>
    <n v="181.06100000000001"/>
  </r>
  <r>
    <x v="4"/>
    <x v="2"/>
    <d v="2002-01-01T00:00:00"/>
    <n v="2002"/>
    <n v="34168.43"/>
    <n v="-0.68203309312134297"/>
    <n v="180.99299999999999"/>
  </r>
  <r>
    <x v="4"/>
    <x v="2"/>
    <d v="2003-01-01T00:00:00"/>
    <n v="2003"/>
    <n v="32967.31"/>
    <n v="-3.6433667169083637"/>
    <n v="169.28399999999999"/>
  </r>
  <r>
    <x v="4"/>
    <x v="2"/>
    <d v="2004-01-01T00:00:00"/>
    <n v="2004"/>
    <n v="32771.58"/>
    <n v="-0.59725530474879729"/>
    <n v="180.226"/>
  </r>
  <r>
    <x v="4"/>
    <x v="2"/>
    <d v="2005-01-01T00:00:00"/>
    <n v="2005"/>
    <n v="33184.300000000003"/>
    <n v="1.2437206751385479"/>
    <n v="196.19800000000001"/>
  </r>
  <r>
    <x v="4"/>
    <x v="2"/>
    <d v="2006-01-01T00:00:00"/>
    <n v="2006"/>
    <n v="29296.26"/>
    <n v="-13.27145512771939"/>
    <n v="190.40299999999999"/>
  </r>
  <r>
    <x v="4"/>
    <x v="2"/>
    <d v="2007-01-01T00:00:00"/>
    <n v="2007"/>
    <n v="30268.45"/>
    <n v="3.2118922508420562"/>
    <n v="198.07300000000001"/>
  </r>
  <r>
    <x v="4"/>
    <x v="2"/>
    <d v="2008-01-01T00:00:00"/>
    <n v="2008"/>
    <n v="31798.41"/>
    <n v="4.8114355403304732"/>
    <n v="207.155"/>
  </r>
  <r>
    <x v="4"/>
    <x v="2"/>
    <d v="2009-01-01T00:00:00"/>
    <n v="2009"/>
    <n v="32520.93"/>
    <n v="2.221707681791389"/>
    <n v="212.166"/>
  </r>
  <r>
    <x v="4"/>
    <x v="2"/>
    <d v="2010-01-01T00:00:00"/>
    <n v="2010"/>
    <n v="33827.39"/>
    <n v="3.86213657039458"/>
    <n v="221.262"/>
  </r>
  <r>
    <x v="4"/>
    <x v="2"/>
    <d v="2011-01-01T00:00:00"/>
    <n v="2011"/>
    <n v="35924.379999999997"/>
    <n v="5.8372336558069984"/>
    <n v="235.13800000000001"/>
  </r>
  <r>
    <x v="4"/>
    <x v="2"/>
    <d v="2012-01-01T00:00:00"/>
    <n v="2012"/>
    <n v="35999.980000000003"/>
    <n v="0.21000011666674764"/>
    <n v="232.26300000000001"/>
  </r>
  <r>
    <x v="4"/>
    <x v="2"/>
    <d v="2013-01-01T00:00:00"/>
    <n v="2013"/>
    <n v="38412.1"/>
    <n v="6.2795837769869269"/>
    <n v="247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D35862-93F3-4FFB-933F-5D3EC8000817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12" firstHeaderRow="1" firstDataRow="1" firstDataCol="2"/>
  <pivotFields count="7">
    <pivotField axis="axisRow" compact="0" outline="0" subtotalTop="0" showAll="0">
      <items count="6">
        <item x="3"/>
        <item x="0"/>
        <item x="4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4">
        <item x="0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9">
    <i>
      <x/>
      <x v="1"/>
    </i>
    <i t="default">
      <x/>
    </i>
    <i>
      <x v="1"/>
      <x v="2"/>
    </i>
    <i r="1">
      <x v="3"/>
    </i>
    <i t="default">
      <x v="1"/>
    </i>
    <i>
      <x v="2"/>
      <x/>
    </i>
    <i r="1">
      <x v="4"/>
    </i>
    <i t="default">
      <x v="2"/>
    </i>
    <i t="grand">
      <x/>
    </i>
  </rowItems>
  <colItems count="1">
    <i/>
  </colItems>
  <dataFields count="1">
    <dataField name="Sum of Кол-во статей" fld="4" baseField="0" baseItem="0" numFmtId="3"/>
  </dataFields>
  <formats count="12">
    <format dxfId="13">
      <pivotArea outline="0" collapsedLevelsAreSubtotals="1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field="0" type="button" dataOnly="0" labelOnly="1" outline="0" axis="axisRow" fieldPosition="1"/>
    </format>
    <format dxfId="7">
      <pivotArea dataOnly="0" labelOnly="1" outline="0" fieldPosition="0">
        <references count="1">
          <reference field="1" count="0"/>
        </references>
      </pivotArea>
    </format>
    <format dxfId="6">
      <pivotArea dataOnly="0" labelOnly="1" outline="0" fieldPosition="0">
        <references count="1">
          <reference field="1" count="0" defaultSubtotal="1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2">
          <reference field="0" count="1">
            <x v="1"/>
          </reference>
          <reference field="1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0" count="2">
            <x v="2"/>
            <x v="3"/>
          </reference>
          <reference field="1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0" count="2">
            <x v="0"/>
            <x v="4"/>
          </reference>
          <reference field="1" count="1" selected="0">
            <x v="2"/>
          </reference>
        </references>
      </pivotArea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6D8D-7459-4467-9C5D-3BC1B7B91D70}">
  <dimension ref="A1:B4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36328125" customWidth="1"/>
    <col min="2" max="2" width="57.453125" customWidth="1"/>
  </cols>
  <sheetData>
    <row r="1" spans="1:2" x14ac:dyDescent="0.35">
      <c r="A1" s="7" t="s">
        <v>23</v>
      </c>
      <c r="B1" s="7" t="s">
        <v>24</v>
      </c>
    </row>
    <row r="2" spans="1:2" ht="43.5" x14ac:dyDescent="0.35">
      <c r="A2" s="14" t="s">
        <v>15</v>
      </c>
      <c r="B2" s="14" t="s">
        <v>27</v>
      </c>
    </row>
    <row r="3" spans="1:2" ht="58" x14ac:dyDescent="0.35">
      <c r="A3" s="14" t="s">
        <v>25</v>
      </c>
      <c r="B3" s="14" t="s">
        <v>28</v>
      </c>
    </row>
    <row r="4" spans="1:2" ht="43.5" x14ac:dyDescent="0.35">
      <c r="A4" s="14" t="s">
        <v>26</v>
      </c>
      <c r="B4" s="14" t="s">
        <v>29</v>
      </c>
    </row>
  </sheetData>
  <autoFilter ref="A1:B1" xr:uid="{D0AC6D8D-7459-4467-9C5D-3BC1B7B91D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3999-F637-4E47-A5B4-76959A4A6DC2}">
  <dimension ref="A1:L96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5" x14ac:dyDescent="0.35"/>
  <cols>
    <col min="1" max="1" width="6.90625" bestFit="1" customWidth="1"/>
    <col min="2" max="2" width="12.6328125" customWidth="1"/>
    <col min="3" max="3" width="7.7265625" customWidth="1"/>
    <col min="4" max="4" width="4.90625" customWidth="1"/>
    <col min="5" max="5" width="7.08984375" style="3" customWidth="1"/>
    <col min="6" max="6" width="7.1796875" style="2" customWidth="1"/>
    <col min="7" max="7" width="6.7265625" customWidth="1"/>
  </cols>
  <sheetData>
    <row r="1" spans="1:12" s="9" customFormat="1" ht="43.5" x14ac:dyDescent="0.35">
      <c r="A1" s="7" t="s">
        <v>1</v>
      </c>
      <c r="B1" s="7" t="s">
        <v>10</v>
      </c>
      <c r="C1" s="7" t="s">
        <v>30</v>
      </c>
      <c r="D1" s="7" t="s">
        <v>17</v>
      </c>
      <c r="E1" s="8" t="s">
        <v>11</v>
      </c>
      <c r="F1" s="7" t="s">
        <v>14</v>
      </c>
      <c r="G1" s="7" t="s">
        <v>16</v>
      </c>
      <c r="K1" s="8" t="s">
        <v>1</v>
      </c>
      <c r="L1" s="8" t="s">
        <v>15</v>
      </c>
    </row>
    <row r="2" spans="1:12" x14ac:dyDescent="0.35">
      <c r="A2" s="4" t="s">
        <v>0</v>
      </c>
      <c r="B2" s="5" t="s">
        <v>7</v>
      </c>
      <c r="C2" s="6">
        <v>36526</v>
      </c>
      <c r="D2" s="5">
        <f>YEAR(C2)</f>
        <v>2000</v>
      </c>
      <c r="E2" s="12">
        <v>53064.35</v>
      </c>
      <c r="F2" s="13" t="str">
        <f>IF(B2=B1,(E2-E1)*100/E2, " ")</f>
        <v xml:space="preserve"> </v>
      </c>
      <c r="G2" s="11" cm="1">
        <f t="array" ref="G2">IFERROR(INDEX('Статьи на млн.ч.'!$D$2:$D$71,MATCH(1,($A2='Статьи на млн.ч.'!$A$2:$A$71)*($C2='Статьи на млн.ч.'!$C$2:$C$71),0)),"Ошибка")</f>
        <v>37.453000000000003</v>
      </c>
      <c r="K2" s="4" t="s">
        <v>6</v>
      </c>
      <c r="L2" s="5">
        <f>SUMIFS(E2:E71,A2:A71,K2)</f>
        <v>1217094.71</v>
      </c>
    </row>
    <row r="3" spans="1:12" x14ac:dyDescent="0.35">
      <c r="A3" s="4" t="s">
        <v>0</v>
      </c>
      <c r="B3" s="5" t="s">
        <v>7</v>
      </c>
      <c r="C3" s="6">
        <v>36892</v>
      </c>
      <c r="D3" s="5">
        <f>YEAR(C3)</f>
        <v>2001</v>
      </c>
      <c r="E3" s="12">
        <v>70439.37</v>
      </c>
      <c r="F3" s="13">
        <f t="shared" ref="F3:F66" si="0">IF(B3=B2,(E3-E2)*100/E3, " ")</f>
        <v>24.666631743015305</v>
      </c>
      <c r="G3" s="11" cm="1">
        <f t="array" ref="G3">IFERROR(INDEX('Статьи на млн.ч.'!$D$2:$D$71,MATCH(1,($A3='Статьи на млн.ч.'!$A$2:$A$71)*($C3='Статьи на млн.ч.'!$C$2:$C$71),0)),"Ошибка")</f>
        <v>46.713000000000001</v>
      </c>
    </row>
    <row r="4" spans="1:12" x14ac:dyDescent="0.35">
      <c r="A4" s="4" t="s">
        <v>0</v>
      </c>
      <c r="B4" s="5" t="s">
        <v>7</v>
      </c>
      <c r="C4" s="6">
        <v>37257</v>
      </c>
      <c r="D4" s="5">
        <f>YEAR(C4)</f>
        <v>2002</v>
      </c>
      <c r="E4" s="12">
        <v>74015.97</v>
      </c>
      <c r="F4" s="13">
        <f t="shared" si="0"/>
        <v>4.8322004021564613</v>
      </c>
      <c r="G4" s="11" cm="1">
        <f t="array" ref="G4">IFERROR(INDEX('Статьи на млн.ч.'!$D$2:$D$71,MATCH(1,($A4='Статьи на млн.ч.'!$A$2:$A$71)*($C4='Статьи на млн.ч.'!$C$2:$C$71),0)),"Ошибка")</f>
        <v>47.725000000000001</v>
      </c>
    </row>
    <row r="5" spans="1:12" x14ac:dyDescent="0.35">
      <c r="A5" s="4" t="s">
        <v>0</v>
      </c>
      <c r="B5" s="5" t="s">
        <v>7</v>
      </c>
      <c r="C5" s="6">
        <v>37622</v>
      </c>
      <c r="D5" s="5">
        <f>YEAR(C5)</f>
        <v>2003</v>
      </c>
      <c r="E5" s="12">
        <v>86912</v>
      </c>
      <c r="F5" s="13">
        <f t="shared" si="0"/>
        <v>14.838031572164949</v>
      </c>
      <c r="G5" s="11" cm="1">
        <f t="array" ref="G5">IFERROR(INDEX('Статьи на млн.ч.'!$D$2:$D$71,MATCH(1,($A5='Статьи на млн.ч.'!$A$2:$A$71)*($C5='Статьи на млн.ч.'!$C$2:$C$71),0)),"Ошибка")</f>
        <v>55.195</v>
      </c>
    </row>
    <row r="6" spans="1:12" x14ac:dyDescent="0.35">
      <c r="A6" s="4" t="s">
        <v>0</v>
      </c>
      <c r="B6" s="5" t="s">
        <v>7</v>
      </c>
      <c r="C6" s="6">
        <v>37987</v>
      </c>
      <c r="D6" s="5">
        <f>YEAR(C6)</f>
        <v>2004</v>
      </c>
      <c r="E6" s="12">
        <v>120362.55</v>
      </c>
      <c r="F6" s="13">
        <f t="shared" si="0"/>
        <v>27.7914932842483</v>
      </c>
      <c r="G6" s="11" cm="1">
        <f t="array" ref="G6">IFERROR(INDEX('Статьи на млн.ч.'!$D$2:$D$71,MATCH(1,($A6='Статьи на млн.ч.'!$A$2:$A$71)*($C6='Статьи на млн.ч.'!$C$2:$C$71),0)),"Ошибка")</f>
        <v>82.436999999999998</v>
      </c>
    </row>
    <row r="7" spans="1:12" x14ac:dyDescent="0.35">
      <c r="A7" s="4" t="s">
        <v>0</v>
      </c>
      <c r="B7" s="5" t="s">
        <v>7</v>
      </c>
      <c r="C7" s="6">
        <v>38353</v>
      </c>
      <c r="D7" s="5">
        <f>YEAR(C7)</f>
        <v>2005</v>
      </c>
      <c r="E7" s="12">
        <v>165335.65</v>
      </c>
      <c r="F7" s="13">
        <f t="shared" si="0"/>
        <v>27.201090629879275</v>
      </c>
      <c r="G7" s="11" cm="1">
        <f t="array" ref="G7">IFERROR(INDEX('Статьи на млн.ч.'!$D$2:$D$71,MATCH(1,($A7='Статьи на млн.ч.'!$A$2:$A$71)*($C7='Статьи на млн.ч.'!$C$2:$C$71),0)),"Ошибка")</f>
        <v>120.107</v>
      </c>
    </row>
    <row r="8" spans="1:12" x14ac:dyDescent="0.35">
      <c r="A8" s="4" t="s">
        <v>0</v>
      </c>
      <c r="B8" s="5" t="s">
        <v>7</v>
      </c>
      <c r="C8" s="6">
        <v>38718</v>
      </c>
      <c r="D8" s="5">
        <f>YEAR(C8)</f>
        <v>2006</v>
      </c>
      <c r="E8" s="12">
        <v>189949.47</v>
      </c>
      <c r="F8" s="13">
        <f t="shared" si="0"/>
        <v>12.958088274739598</v>
      </c>
      <c r="G8" s="11" cm="1">
        <f t="array" ref="G8">IFERROR(INDEX('Статьи на млн.ч.'!$D$2:$D$71,MATCH(1,($A8='Статьи на млн.ч.'!$A$2:$A$71)*($C8='Статьи на млн.ч.'!$C$2:$C$71),0)),"Ошибка")</f>
        <v>138.58699999999999</v>
      </c>
    </row>
    <row r="9" spans="1:12" x14ac:dyDescent="0.35">
      <c r="A9" s="4" t="s">
        <v>0</v>
      </c>
      <c r="B9" s="5" t="s">
        <v>7</v>
      </c>
      <c r="C9" s="6">
        <v>39083</v>
      </c>
      <c r="D9" s="5">
        <f>YEAR(C9)</f>
        <v>2007</v>
      </c>
      <c r="E9" s="12">
        <v>215206.94</v>
      </c>
      <c r="F9" s="13">
        <f t="shared" si="0"/>
        <v>11.736364078221641</v>
      </c>
      <c r="G9" s="11" cm="1">
        <f t="array" ref="G9">IFERROR(INDEX('Статьи на млн.ч.'!$D$2:$D$71,MATCH(1,($A9='Статьи на млн.ч.'!$A$2:$A$71)*($C9='Статьи на млн.ч.'!$C$2:$C$71),0)),"Ошибка")</f>
        <v>157.203</v>
      </c>
    </row>
    <row r="10" spans="1:12" x14ac:dyDescent="0.35">
      <c r="A10" s="4" t="s">
        <v>0</v>
      </c>
      <c r="B10" s="5" t="s">
        <v>7</v>
      </c>
      <c r="C10" s="6">
        <v>39448</v>
      </c>
      <c r="D10" s="5">
        <f>YEAR(C10)</f>
        <v>2008</v>
      </c>
      <c r="E10" s="12">
        <v>249048.56</v>
      </c>
      <c r="F10" s="13">
        <f t="shared" si="0"/>
        <v>13.588362044735371</v>
      </c>
      <c r="G10" s="11" cm="1">
        <f t="array" ref="G10">IFERROR(INDEX('Статьи на млн.ч.'!$D$2:$D$71,MATCH(1,($A10='Статьи на млн.ч.'!$A$2:$A$71)*($C10='Статьи на млн.ч.'!$C$2:$C$71),0)),"Ошибка")</f>
        <v>181.202</v>
      </c>
    </row>
    <row r="11" spans="1:12" x14ac:dyDescent="0.35">
      <c r="A11" s="4" t="s">
        <v>0</v>
      </c>
      <c r="B11" s="5" t="s">
        <v>7</v>
      </c>
      <c r="C11" s="6">
        <v>39814</v>
      </c>
      <c r="D11" s="5">
        <f>YEAR(C11)</f>
        <v>2009</v>
      </c>
      <c r="E11" s="12">
        <v>286371.90999999997</v>
      </c>
      <c r="F11" s="13">
        <f t="shared" si="0"/>
        <v>13.033174238353189</v>
      </c>
      <c r="G11" s="11" cm="1">
        <f t="array" ref="G11">IFERROR(INDEX('Статьи на млн.ч.'!$D$2:$D$71,MATCH(1,($A11='Статьи на млн.ч.'!$A$2:$A$71)*($C11='Статьи на млн.ч.'!$C$2:$C$71),0)),"Ошибка")</f>
        <v>209.536</v>
      </c>
    </row>
    <row r="12" spans="1:12" x14ac:dyDescent="0.35">
      <c r="A12" s="4" t="s">
        <v>0</v>
      </c>
      <c r="B12" s="5" t="s">
        <v>7</v>
      </c>
      <c r="C12" s="6">
        <v>40179</v>
      </c>
      <c r="D12" s="5">
        <f>YEAR(C12)</f>
        <v>2010</v>
      </c>
      <c r="E12" s="12">
        <v>312516.81</v>
      </c>
      <c r="F12" s="13">
        <f t="shared" si="0"/>
        <v>8.365917980539999</v>
      </c>
      <c r="G12" s="11" cm="1">
        <f t="array" ref="G12">IFERROR(INDEX('Статьи на млн.ч.'!$D$2:$D$71,MATCH(1,($A12='Статьи на млн.ч.'!$A$2:$A$71)*($C12='Статьи на млн.ч.'!$C$2:$C$71),0)),"Ошибка")</f>
        <v>228.62100000000001</v>
      </c>
    </row>
    <row r="13" spans="1:12" x14ac:dyDescent="0.35">
      <c r="A13" s="4" t="s">
        <v>0</v>
      </c>
      <c r="B13" s="5" t="s">
        <v>7</v>
      </c>
      <c r="C13" s="6">
        <v>40544</v>
      </c>
      <c r="D13" s="5">
        <f>YEAR(C13)</f>
        <v>2011</v>
      </c>
      <c r="E13" s="12">
        <v>326770.84000000003</v>
      </c>
      <c r="F13" s="13">
        <f t="shared" si="0"/>
        <v>4.3620875106236614</v>
      </c>
      <c r="G13" s="11" cm="1">
        <f t="array" ref="G13">IFERROR(INDEX('Статьи на млн.ч.'!$D$2:$D$71,MATCH(1,($A13='Статьи на млн.ч.'!$A$2:$A$71)*($C13='Статьи на млн.ч.'!$C$2:$C$71),0)),"Ошибка")</f>
        <v>261.48</v>
      </c>
    </row>
    <row r="14" spans="1:12" x14ac:dyDescent="0.35">
      <c r="A14" s="4" t="s">
        <v>0</v>
      </c>
      <c r="B14" s="5" t="s">
        <v>7</v>
      </c>
      <c r="C14" s="6">
        <v>40909</v>
      </c>
      <c r="D14" s="5">
        <f>YEAR(C14)</f>
        <v>2012</v>
      </c>
      <c r="E14" s="12">
        <v>329015.38</v>
      </c>
      <c r="F14" s="13">
        <f t="shared" si="0"/>
        <v>0.68219911178619641</v>
      </c>
      <c r="G14" s="11" cm="1">
        <f t="array" ref="G14">IFERROR(INDEX('Статьи на млн.ч.'!$D$2:$D$71,MATCH(1,($A14='Статьи на млн.ч.'!$A$2:$A$71)*($C14='Статьи на млн.ч.'!$C$2:$C$71),0)),"Ошибка")</f>
        <v>275.44200000000001</v>
      </c>
    </row>
    <row r="15" spans="1:12" x14ac:dyDescent="0.35">
      <c r="A15" s="4" t="s">
        <v>0</v>
      </c>
      <c r="B15" s="5" t="s">
        <v>7</v>
      </c>
      <c r="C15" s="6">
        <v>41275</v>
      </c>
      <c r="D15" s="5">
        <f>YEAR(C15)</f>
        <v>2013</v>
      </c>
      <c r="E15" s="12">
        <v>359274.07</v>
      </c>
      <c r="F15" s="13">
        <f t="shared" si="0"/>
        <v>8.4221747480969054</v>
      </c>
      <c r="G15" s="11" cm="1">
        <f t="array" ref="G15">IFERROR(INDEX('Статьи на млн.ч.'!$D$2:$D$71,MATCH(1,($A15='Статьи на млн.ч.'!$A$2:$A$71)*($C15='Статьи на млн.ч.'!$C$2:$C$71),0)),"Ошибка")</f>
        <v>295.74200000000002</v>
      </c>
    </row>
    <row r="16" spans="1:12" x14ac:dyDescent="0.35">
      <c r="A16" s="4" t="s">
        <v>2</v>
      </c>
      <c r="B16" s="4" t="s">
        <v>9</v>
      </c>
      <c r="C16" s="6">
        <v>36526</v>
      </c>
      <c r="D16" s="5">
        <f>YEAR(C16)</f>
        <v>2000</v>
      </c>
      <c r="E16" s="12">
        <v>304781.56</v>
      </c>
      <c r="F16" s="13" t="str">
        <f t="shared" si="0"/>
        <v xml:space="preserve"> </v>
      </c>
      <c r="G16" s="11" cm="1">
        <f t="array" ref="G16">IFERROR(INDEX('Статьи на млн.ч.'!$D$2:$D$71,MATCH(1,($A16='Статьи на млн.ч.'!$A$2:$A$71)*($C16='Статьи на млн.ч.'!$C$2:$C$71),0)),"Ошибка")</f>
        <v>984.48299999999995</v>
      </c>
    </row>
    <row r="17" spans="1:7" x14ac:dyDescent="0.35">
      <c r="A17" s="4" t="s">
        <v>2</v>
      </c>
      <c r="B17" s="4" t="s">
        <v>9</v>
      </c>
      <c r="C17" s="6">
        <v>36892</v>
      </c>
      <c r="D17" s="5">
        <f>YEAR(C17)</f>
        <v>2001</v>
      </c>
      <c r="E17" s="12">
        <v>305612.90999999997</v>
      </c>
      <c r="F17" s="13">
        <f t="shared" si="0"/>
        <v>0.27202712084380753</v>
      </c>
      <c r="G17" s="11" cm="1">
        <f t="array" ref="G17">IFERROR(INDEX('Статьи на млн.ч.'!$D$2:$D$71,MATCH(1,($A17='Статьи на млн.ч.'!$A$2:$A$71)*($C17='Статьи на млн.ч.'!$C$2:$C$71),0)),"Ошибка")</f>
        <v>972.495</v>
      </c>
    </row>
    <row r="18" spans="1:7" x14ac:dyDescent="0.35">
      <c r="A18" s="4" t="s">
        <v>2</v>
      </c>
      <c r="B18" s="4" t="s">
        <v>9</v>
      </c>
      <c r="C18" s="6">
        <v>37257</v>
      </c>
      <c r="D18" s="5">
        <f>YEAR(C18)</f>
        <v>2002</v>
      </c>
      <c r="E18" s="12">
        <v>319307.62</v>
      </c>
      <c r="F18" s="13">
        <f t="shared" si="0"/>
        <v>4.2888766638265698</v>
      </c>
      <c r="G18" s="11" cm="1">
        <f t="array" ref="G18">IFERROR(INDEX('Статьи на млн.ч.'!$D$2:$D$71,MATCH(1,($A18='Статьи на млн.ч.'!$A$2:$A$71)*($C18='Статьи на млн.ч.'!$C$2:$C$71),0)),"Ошибка")</f>
        <v>1015.1950000000001</v>
      </c>
    </row>
    <row r="19" spans="1:7" x14ac:dyDescent="0.35">
      <c r="A19" s="4" t="s">
        <v>2</v>
      </c>
      <c r="B19" s="4" t="s">
        <v>9</v>
      </c>
      <c r="C19" s="6">
        <v>37622</v>
      </c>
      <c r="D19" s="5">
        <f>YEAR(C19)</f>
        <v>2003</v>
      </c>
      <c r="E19" s="12">
        <v>329398.86</v>
      </c>
      <c r="F19" s="13">
        <f t="shared" si="0"/>
        <v>3.0635321567293801</v>
      </c>
      <c r="G19" s="11" cm="1">
        <f t="array" ref="G19">IFERROR(INDEX('Статьи на млн.ч.'!$D$2:$D$71,MATCH(1,($A19='Статьи на млн.ч.'!$A$2:$A$71)*($C19='Статьи на млн.ч.'!$C$2:$C$71),0)),"Ошибка")</f>
        <v>1033.6690000000001</v>
      </c>
    </row>
    <row r="20" spans="1:7" x14ac:dyDescent="0.35">
      <c r="A20" s="4" t="s">
        <v>2</v>
      </c>
      <c r="B20" s="4" t="s">
        <v>9</v>
      </c>
      <c r="C20" s="6">
        <v>37987</v>
      </c>
      <c r="D20" s="5">
        <f>YEAR(C20)</f>
        <v>2004</v>
      </c>
      <c r="E20" s="12">
        <v>353853.49</v>
      </c>
      <c r="F20" s="13">
        <f t="shared" si="0"/>
        <v>6.9109478049799664</v>
      </c>
      <c r="G20" s="11" cm="1">
        <f t="array" ref="G20">IFERROR(INDEX('Статьи на млн.ч.'!$D$2:$D$71,MATCH(1,($A20='Статьи на млн.ч.'!$A$2:$A$71)*($C20='Статьи на млн.ч.'!$C$2:$C$71),0)),"Ошибка")</f>
        <v>1144.3240000000001</v>
      </c>
    </row>
    <row r="21" spans="1:7" x14ac:dyDescent="0.35">
      <c r="A21" s="4" t="s">
        <v>2</v>
      </c>
      <c r="B21" s="4" t="s">
        <v>9</v>
      </c>
      <c r="C21" s="6">
        <v>38353</v>
      </c>
      <c r="D21" s="5">
        <f>YEAR(C21)</f>
        <v>2005</v>
      </c>
      <c r="E21" s="12">
        <v>384572.94</v>
      </c>
      <c r="F21" s="13">
        <f t="shared" si="0"/>
        <v>7.987938516942978</v>
      </c>
      <c r="G21" s="11" cm="1">
        <f t="array" ref="G21">IFERROR(INDEX('Статьи на млн.ч.'!$D$2:$D$71,MATCH(1,($A21='Статьи на млн.ч.'!$A$2:$A$71)*($C21='Статьи на млн.ч.'!$C$2:$C$71),0)),"Ошибка")</f>
        <v>1231.1179999999999</v>
      </c>
    </row>
    <row r="22" spans="1:7" x14ac:dyDescent="0.35">
      <c r="A22" s="4" t="s">
        <v>2</v>
      </c>
      <c r="B22" s="4" t="s">
        <v>9</v>
      </c>
      <c r="C22" s="6">
        <v>38718</v>
      </c>
      <c r="D22" s="5">
        <f>YEAR(C22)</f>
        <v>2006</v>
      </c>
      <c r="E22" s="12">
        <v>385515</v>
      </c>
      <c r="F22" s="13">
        <f t="shared" si="0"/>
        <v>0.24436403252791661</v>
      </c>
      <c r="G22" s="11" cm="1">
        <f t="array" ref="G22">IFERROR(INDEX('Статьи на млн.ч.'!$D$2:$D$71,MATCH(1,($A22='Статьи на млн.ч.'!$A$2:$A$71)*($C22='Статьи на млн.ч.'!$C$2:$C$71),0)),"Ошибка")</f>
        <v>1243.7339999999999</v>
      </c>
    </row>
    <row r="23" spans="1:7" x14ac:dyDescent="0.35">
      <c r="A23" s="4" t="s">
        <v>2</v>
      </c>
      <c r="B23" s="4" t="s">
        <v>9</v>
      </c>
      <c r="C23" s="6">
        <v>39083</v>
      </c>
      <c r="D23" s="5">
        <f>YEAR(C23)</f>
        <v>2007</v>
      </c>
      <c r="E23" s="12">
        <v>391909.59</v>
      </c>
      <c r="F23" s="13">
        <f t="shared" si="0"/>
        <v>1.6316492791105277</v>
      </c>
      <c r="G23" s="11" cm="1">
        <f t="array" ref="G23">IFERROR(INDEX('Статьи на млн.ч.'!$D$2:$D$71,MATCH(1,($A23='Статьи на млн.ч.'!$A$2:$A$71)*($C23='Статьи на млн.ч.'!$C$2:$C$71),0)),"Ошибка")</f>
        <v>1251.1420000000001</v>
      </c>
    </row>
    <row r="24" spans="1:7" x14ac:dyDescent="0.35">
      <c r="A24" s="4" t="s">
        <v>2</v>
      </c>
      <c r="B24" s="4" t="s">
        <v>9</v>
      </c>
      <c r="C24" s="6">
        <v>39448</v>
      </c>
      <c r="D24" s="5">
        <f>YEAR(C24)</f>
        <v>2008</v>
      </c>
      <c r="E24" s="12">
        <v>393978.95</v>
      </c>
      <c r="F24" s="13">
        <f t="shared" si="0"/>
        <v>0.52524633613039118</v>
      </c>
      <c r="G24" s="11" cm="1">
        <f t="array" ref="G24">IFERROR(INDEX('Статьи на млн.ч.'!$D$2:$D$71,MATCH(1,($A24='Статьи на млн.ч.'!$A$2:$A$71)*($C24='Статьи на млн.ч.'!$C$2:$C$71),0)),"Ошибка")</f>
        <v>1257.0350000000001</v>
      </c>
    </row>
    <row r="25" spans="1:7" x14ac:dyDescent="0.35">
      <c r="A25" s="4" t="s">
        <v>2</v>
      </c>
      <c r="B25" s="4" t="s">
        <v>9</v>
      </c>
      <c r="C25" s="6">
        <v>39814</v>
      </c>
      <c r="D25" s="5">
        <f>YEAR(C25)</f>
        <v>2009</v>
      </c>
      <c r="E25" s="12">
        <v>399350.31</v>
      </c>
      <c r="F25" s="13">
        <f t="shared" si="0"/>
        <v>1.3450246226176676</v>
      </c>
      <c r="G25" s="11" cm="1">
        <f t="array" ref="G25">IFERROR(INDEX('Статьи на млн.ч.'!$D$2:$D$71,MATCH(1,($A25='Статьи на млн.ч.'!$A$2:$A$71)*($C25='Статьи на млн.ч.'!$C$2:$C$71),0)),"Ошибка")</f>
        <v>1264.9059999999999</v>
      </c>
    </row>
    <row r="26" spans="1:7" x14ac:dyDescent="0.35">
      <c r="A26" s="4" t="s">
        <v>2</v>
      </c>
      <c r="B26" s="4" t="s">
        <v>9</v>
      </c>
      <c r="C26" s="6">
        <v>40179</v>
      </c>
      <c r="D26" s="5">
        <f>YEAR(C26)</f>
        <v>2010</v>
      </c>
      <c r="E26" s="12">
        <v>408817.1</v>
      </c>
      <c r="F26" s="13">
        <f t="shared" si="0"/>
        <v>2.315654115251045</v>
      </c>
      <c r="G26" s="11" cm="1">
        <f t="array" ref="G26">IFERROR(INDEX('Статьи на млн.ч.'!$D$2:$D$71,MATCH(1,($A26='Статьи на млн.ч.'!$A$2:$A$71)*($C26='Статьи на млн.ч.'!$C$2:$C$71),0)),"Ошибка")</f>
        <v>1286.97</v>
      </c>
    </row>
    <row r="27" spans="1:7" x14ac:dyDescent="0.35">
      <c r="A27" s="4" t="s">
        <v>2</v>
      </c>
      <c r="B27" s="4" t="s">
        <v>9</v>
      </c>
      <c r="C27" s="6">
        <v>40544</v>
      </c>
      <c r="D27" s="5">
        <f>YEAR(C27)</f>
        <v>2011</v>
      </c>
      <c r="E27" s="12">
        <v>423958.81</v>
      </c>
      <c r="F27" s="13">
        <f t="shared" si="0"/>
        <v>3.5715049770990772</v>
      </c>
      <c r="G27" s="11" cm="1">
        <f t="array" ref="G27">IFERROR(INDEX('Статьи на млн.ч.'!$D$2:$D$71,MATCH(1,($A27='Статьи на млн.ч.'!$A$2:$A$71)*($C27='Статьи на млн.ч.'!$C$2:$C$71),0)),"Ошибка")</f>
        <v>1313.5</v>
      </c>
    </row>
    <row r="28" spans="1:7" x14ac:dyDescent="0.35">
      <c r="A28" s="4" t="s">
        <v>2</v>
      </c>
      <c r="B28" s="4" t="s">
        <v>9</v>
      </c>
      <c r="C28" s="6">
        <v>40909</v>
      </c>
      <c r="D28" s="5">
        <f>YEAR(C28)</f>
        <v>2012</v>
      </c>
      <c r="E28" s="12">
        <v>427996.8</v>
      </c>
      <c r="F28" s="13">
        <f t="shared" si="0"/>
        <v>0.94346266140307378</v>
      </c>
      <c r="G28" s="11" cm="1">
        <f t="array" ref="G28">IFERROR(INDEX('Статьи на млн.ч.'!$D$2:$D$71,MATCH(1,($A28='Статьи на млн.ч.'!$A$2:$A$71)*($C28='Статьи на млн.ч.'!$C$2:$C$71),0)),"Ошибка")</f>
        <v>1320.894</v>
      </c>
    </row>
    <row r="29" spans="1:7" x14ac:dyDescent="0.35">
      <c r="A29" s="4" t="s">
        <v>2</v>
      </c>
      <c r="B29" s="4" t="s">
        <v>9</v>
      </c>
      <c r="C29" s="6">
        <v>41275</v>
      </c>
      <c r="D29" s="5">
        <f>YEAR(C29)</f>
        <v>2013</v>
      </c>
      <c r="E29" s="12">
        <v>429570.05</v>
      </c>
      <c r="F29" s="13">
        <f t="shared" si="0"/>
        <v>0.36623828872613445</v>
      </c>
      <c r="G29" s="11" cm="1">
        <f t="array" ref="G29">IFERROR(INDEX('Статьи на млн.ч.'!$D$2:$D$71,MATCH(1,($A29='Статьи на млн.ч.'!$A$2:$A$71)*($C29='Статьи на млн.ч.'!$C$2:$C$71),0)),"Ошибка")</f>
        <v>1304.665</v>
      </c>
    </row>
    <row r="30" spans="1:7" x14ac:dyDescent="0.35">
      <c r="A30" s="4" t="s">
        <v>6</v>
      </c>
      <c r="B30" s="4" t="s">
        <v>8</v>
      </c>
      <c r="C30" s="6">
        <v>36526</v>
      </c>
      <c r="D30" s="5">
        <f>YEAR(C30)</f>
        <v>2000</v>
      </c>
      <c r="E30" s="12">
        <v>77244.899999999994</v>
      </c>
      <c r="F30" s="13" t="str">
        <f t="shared" si="0"/>
        <v xml:space="preserve"> </v>
      </c>
      <c r="G30" s="11" cm="1">
        <f t="array" ref="G30">IFERROR(INDEX('Статьи на млн.ч.'!$D$2:$D$71,MATCH(1,($A30='Статьи на млн.ч.'!$A$2:$A$71)*($C30='Статьи на млн.ч.'!$C$2:$C$71),0)),"Ошибка")</f>
        <v>1190.117</v>
      </c>
    </row>
    <row r="31" spans="1:7" x14ac:dyDescent="0.35">
      <c r="A31" s="4" t="s">
        <v>6</v>
      </c>
      <c r="B31" s="4" t="s">
        <v>8</v>
      </c>
      <c r="C31" s="6">
        <v>36892</v>
      </c>
      <c r="D31" s="5">
        <f>YEAR(C31)</f>
        <v>2001</v>
      </c>
      <c r="E31" s="12">
        <v>73779.92</v>
      </c>
      <c r="F31" s="13">
        <f>IF(B31=B30,(E31-E30)*100/E31, " ")</f>
        <v>-4.6963726715886871</v>
      </c>
      <c r="G31" s="11" cm="1">
        <f t="array" ref="G31">IFERROR(INDEX('Статьи на млн.ч.'!$D$2:$D$71,MATCH(1,($A31='Статьи на млн.ч.'!$A$2:$A$71)*($C31='Статьи на млн.ч.'!$C$2:$C$71),0)),"Ошибка")</f>
        <v>1130.404</v>
      </c>
    </row>
    <row r="32" spans="1:7" x14ac:dyDescent="0.35">
      <c r="A32" s="4" t="s">
        <v>6</v>
      </c>
      <c r="B32" s="4" t="s">
        <v>8</v>
      </c>
      <c r="C32" s="6">
        <v>37257</v>
      </c>
      <c r="D32" s="5">
        <f>YEAR(C32)</f>
        <v>2002</v>
      </c>
      <c r="E32" s="12">
        <v>74814.460000000006</v>
      </c>
      <c r="F32" s="13">
        <f t="shared" si="0"/>
        <v>1.3828075481665016</v>
      </c>
      <c r="G32" s="11" cm="1">
        <f t="array" ref="G32">IFERROR(INDEX('Статьи на млн.ч.'!$D$2:$D$71,MATCH(1,($A32='Статьи на млн.ч.'!$A$2:$A$71)*($C32='Статьи на млн.ч.'!$C$2:$C$71),0)),"Ошибка")</f>
        <v>1151.992</v>
      </c>
    </row>
    <row r="33" spans="1:7" x14ac:dyDescent="0.35">
      <c r="A33" s="4" t="s">
        <v>6</v>
      </c>
      <c r="B33" s="4" t="s">
        <v>8</v>
      </c>
      <c r="C33" s="6">
        <v>37622</v>
      </c>
      <c r="D33" s="5">
        <f>YEAR(C33)</f>
        <v>2003</v>
      </c>
      <c r="E33" s="12">
        <v>75564.08</v>
      </c>
      <c r="F33" s="13">
        <f t="shared" si="0"/>
        <v>0.99203219307373991</v>
      </c>
      <c r="G33" s="11" cm="1">
        <f t="array" ref="G33">IFERROR(INDEX('Статьи на млн.ч.'!$D$2:$D$71,MATCH(1,($A33='Статьи на млн.ч.'!$A$2:$A$71)*($C33='Статьи на млн.ч.'!$C$2:$C$71),0)),"Ошибка")</f>
        <v>1169.2180000000001</v>
      </c>
    </row>
    <row r="34" spans="1:7" x14ac:dyDescent="0.35">
      <c r="A34" s="4" t="s">
        <v>6</v>
      </c>
      <c r="B34" s="4" t="s">
        <v>8</v>
      </c>
      <c r="C34" s="6">
        <v>37987</v>
      </c>
      <c r="D34" s="5">
        <f>YEAR(C34)</f>
        <v>2004</v>
      </c>
      <c r="E34" s="12">
        <v>79249.97</v>
      </c>
      <c r="F34" s="13">
        <f t="shared" si="0"/>
        <v>4.6509670603029871</v>
      </c>
      <c r="G34" s="11" cm="1">
        <f t="array" ref="G34">IFERROR(INDEX('Статьи на млн.ч.'!$D$2:$D$71,MATCH(1,($A34='Статьи на млн.ч.'!$A$2:$A$71)*($C34='Статьи на млн.ч.'!$C$2:$C$71),0)),"Ошибка")</f>
        <v>1245.444</v>
      </c>
    </row>
    <row r="35" spans="1:7" x14ac:dyDescent="0.35">
      <c r="A35" s="4" t="s">
        <v>6</v>
      </c>
      <c r="B35" s="4" t="s">
        <v>8</v>
      </c>
      <c r="C35" s="6">
        <v>38353</v>
      </c>
      <c r="D35" s="5">
        <f>YEAR(C35)</f>
        <v>2005</v>
      </c>
      <c r="E35" s="12">
        <v>84940.1</v>
      </c>
      <c r="F35" s="13">
        <f t="shared" si="0"/>
        <v>6.6989914068855629</v>
      </c>
      <c r="G35" s="11" cm="1">
        <f t="array" ref="G35">IFERROR(INDEX('Статьи на млн.ч.'!$D$2:$D$71,MATCH(1,($A35='Статьи на млн.ч.'!$A$2:$A$71)*($C35='Статьи на млн.ч.'!$C$2:$C$71),0)),"Ошибка")</f>
        <v>1343.6220000000001</v>
      </c>
    </row>
    <row r="36" spans="1:7" x14ac:dyDescent="0.35">
      <c r="A36" s="4" t="s">
        <v>6</v>
      </c>
      <c r="B36" s="4" t="s">
        <v>8</v>
      </c>
      <c r="C36" s="6">
        <v>38718</v>
      </c>
      <c r="D36" s="5">
        <f>YEAR(C36)</f>
        <v>2006</v>
      </c>
      <c r="E36" s="12">
        <v>88142.47</v>
      </c>
      <c r="F36" s="13">
        <f t="shared" si="0"/>
        <v>3.6331747907677143</v>
      </c>
      <c r="G36" s="11" cm="1">
        <f t="array" ref="G36">IFERROR(INDEX('Статьи на млн.ч.'!$D$2:$D$71,MATCH(1,($A36='Статьи на млн.ч.'!$A$2:$A$71)*($C36='Статьи на млн.ч.'!$C$2:$C$71),0)),"Ошибка")</f>
        <v>1396.808</v>
      </c>
    </row>
    <row r="37" spans="1:7" x14ac:dyDescent="0.35">
      <c r="A37" s="4" t="s">
        <v>6</v>
      </c>
      <c r="B37" s="4" t="s">
        <v>8</v>
      </c>
      <c r="C37" s="6">
        <v>39083</v>
      </c>
      <c r="D37" s="5">
        <f>YEAR(C37)</f>
        <v>2007</v>
      </c>
      <c r="E37" s="12">
        <v>91212.76</v>
      </c>
      <c r="F37" s="13">
        <f t="shared" si="0"/>
        <v>3.3660750973876832</v>
      </c>
      <c r="G37" s="11" cm="1">
        <f t="array" ref="G37">IFERROR(INDEX('Статьи на млн.ч.'!$D$2:$D$71,MATCH(1,($A37='Статьи на млн.ч.'!$A$2:$A$71)*($C37='Статьи на млн.ч.'!$C$2:$C$71),0)),"Ошибка")</f>
        <v>1440.1310000000001</v>
      </c>
    </row>
    <row r="38" spans="1:7" x14ac:dyDescent="0.35">
      <c r="A38" s="4" t="s">
        <v>6</v>
      </c>
      <c r="B38" s="4" t="s">
        <v>8</v>
      </c>
      <c r="C38" s="6">
        <v>39448</v>
      </c>
      <c r="D38" s="5">
        <f>YEAR(C38)</f>
        <v>2008</v>
      </c>
      <c r="E38" s="12">
        <v>91357.74</v>
      </c>
      <c r="F38" s="13">
        <f t="shared" si="0"/>
        <v>0.15869481885170372</v>
      </c>
      <c r="G38" s="11" cm="1">
        <f t="array" ref="G38">IFERROR(INDEX('Статьи на млн.ч.'!$D$2:$D$71,MATCH(1,($A38='Статьи на млн.ч.'!$A$2:$A$71)*($C38='Статьи на млн.ч.'!$C$2:$C$71),0)),"Ошибка")</f>
        <v>1437.5640000000001</v>
      </c>
    </row>
    <row r="39" spans="1:7" x14ac:dyDescent="0.35">
      <c r="A39" s="4" t="s">
        <v>6</v>
      </c>
      <c r="B39" s="4" t="s">
        <v>8</v>
      </c>
      <c r="C39" s="6">
        <v>39814</v>
      </c>
      <c r="D39" s="5">
        <f>YEAR(C39)</f>
        <v>2009</v>
      </c>
      <c r="E39" s="12">
        <v>93803.37</v>
      </c>
      <c r="F39" s="13">
        <f t="shared" si="0"/>
        <v>2.607187780140511</v>
      </c>
      <c r="G39" s="11" cm="1">
        <f t="array" ref="G39">IFERROR(INDEX('Статьи на млн.ч.'!$D$2:$D$71,MATCH(1,($A39='Статьи на млн.ч.'!$A$2:$A$71)*($C39='Статьи на млн.ч.'!$C$2:$C$71),0)),"Ошибка")</f>
        <v>1473.396</v>
      </c>
    </row>
    <row r="40" spans="1:7" x14ac:dyDescent="0.35">
      <c r="A40" s="4" t="s">
        <v>6</v>
      </c>
      <c r="B40" s="4" t="s">
        <v>8</v>
      </c>
      <c r="C40" s="6">
        <v>40179</v>
      </c>
      <c r="D40" s="5">
        <f>YEAR(C40)</f>
        <v>2010</v>
      </c>
      <c r="E40" s="12">
        <v>93791.51</v>
      </c>
      <c r="F40" s="13">
        <f t="shared" si="0"/>
        <v>-1.2645067767861486E-2</v>
      </c>
      <c r="G40" s="11" cm="1">
        <f t="array" ref="G40">IFERROR(INDEX('Статьи на млн.ч.'!$D$2:$D$71,MATCH(1,($A40='Статьи на млн.ч.'!$A$2:$A$71)*($C40='Статьи на млн.ч.'!$C$2:$C$71),0)),"Ошибка")</f>
        <v>1462.384</v>
      </c>
    </row>
    <row r="41" spans="1:7" x14ac:dyDescent="0.35">
      <c r="A41" s="4" t="s">
        <v>6</v>
      </c>
      <c r="B41" s="4" t="s">
        <v>8</v>
      </c>
      <c r="C41" s="6">
        <v>40544</v>
      </c>
      <c r="D41" s="5">
        <f>YEAR(C41)</f>
        <v>2011</v>
      </c>
      <c r="E41" s="12">
        <v>95820.1</v>
      </c>
      <c r="F41" s="13">
        <f t="shared" si="0"/>
        <v>2.1170819066145943</v>
      </c>
      <c r="G41" s="11" cm="1">
        <f t="array" ref="G41">IFERROR(INDEX('Статьи на млн.ч.'!$D$2:$D$71,MATCH(1,($A41='Статьи на млн.ч.'!$A$2:$A$71)*($C41='Статьи на млн.ч.'!$C$2:$C$71),0)),"Ошибка")</f>
        <v>1491.902</v>
      </c>
    </row>
    <row r="42" spans="1:7" x14ac:dyDescent="0.35">
      <c r="A42" s="4" t="s">
        <v>6</v>
      </c>
      <c r="B42" s="4" t="s">
        <v>8</v>
      </c>
      <c r="C42" s="6">
        <v>40909</v>
      </c>
      <c r="D42" s="5">
        <f>YEAR(C42)</f>
        <v>2012</v>
      </c>
      <c r="E42" s="12">
        <v>98144.92</v>
      </c>
      <c r="F42" s="13">
        <f t="shared" si="0"/>
        <v>2.3687624382392816</v>
      </c>
      <c r="G42" s="11" cm="1">
        <f t="array" ref="G42">IFERROR(INDEX('Статьи на млн.ч.'!$D$2:$D$71,MATCH(1,($A42='Статьи на млн.ч.'!$A$2:$A$71)*($C42='Статьи на млн.ч.'!$C$2:$C$71),0)),"Ошибка")</f>
        <v>1519.0619999999999</v>
      </c>
    </row>
    <row r="43" spans="1:7" x14ac:dyDescent="0.35">
      <c r="A43" s="4" t="s">
        <v>6</v>
      </c>
      <c r="B43" s="4" t="s">
        <v>8</v>
      </c>
      <c r="C43" s="6">
        <v>41275</v>
      </c>
      <c r="D43" s="5">
        <f>YEAR(C43)</f>
        <v>2013</v>
      </c>
      <c r="E43" s="12">
        <v>99228.41</v>
      </c>
      <c r="F43" s="13">
        <f t="shared" si="0"/>
        <v>1.0919151077801259</v>
      </c>
      <c r="G43" s="11" cm="1">
        <f t="array" ref="G43">IFERROR(INDEX('Статьи на млн.ч.'!$D$2:$D$71,MATCH(1,($A43='Статьи на млн.ч.'!$A$2:$A$71)*($C43='Статьи на млн.ч.'!$C$2:$C$71),0)),"Ошибка")</f>
        <v>1517.7750000000001</v>
      </c>
    </row>
    <row r="44" spans="1:7" x14ac:dyDescent="0.35">
      <c r="A44" s="4" t="s">
        <v>3</v>
      </c>
      <c r="B44" s="4" t="s">
        <v>9</v>
      </c>
      <c r="C44" s="6">
        <v>36526</v>
      </c>
      <c r="D44" s="5">
        <f>YEAR(C44)</f>
        <v>2000</v>
      </c>
      <c r="E44" s="12">
        <v>33854.39</v>
      </c>
      <c r="F44" s="13" t="str">
        <f t="shared" si="0"/>
        <v xml:space="preserve"> </v>
      </c>
      <c r="G44" s="11" cm="1">
        <f t="array" ref="G44">IFERROR(INDEX('Статьи на млн.ч.'!$D$2:$D$71,MATCH(1,($A44='Статьи на млн.ч.'!$A$2:$A$71)*($C44='Статьи на млн.ч.'!$C$2:$C$71),0)),"Ошибка")</f>
        <v>1010.51</v>
      </c>
    </row>
    <row r="45" spans="1:7" x14ac:dyDescent="0.35">
      <c r="A45" s="4" t="s">
        <v>3</v>
      </c>
      <c r="B45" s="4" t="s">
        <v>9</v>
      </c>
      <c r="C45" s="6">
        <v>36892</v>
      </c>
      <c r="D45" s="5">
        <f>YEAR(C45)</f>
        <v>2001</v>
      </c>
      <c r="E45" s="12">
        <v>33374.29</v>
      </c>
      <c r="F45" s="13">
        <f t="shared" si="0"/>
        <v>-1.4385324751477815</v>
      </c>
      <c r="G45" s="11" cm="1">
        <f t="array" ref="G45">IFERROR(INDEX('Статьи на млн.ч.'!$D$2:$D$71,MATCH(1,($A45='Статьи на млн.ч.'!$A$2:$A$71)*($C45='Статьи на млн.ч.'!$C$2:$C$71),0)),"Ошибка")</f>
        <v>996.5</v>
      </c>
    </row>
    <row r="46" spans="1:7" x14ac:dyDescent="0.35">
      <c r="A46" s="4" t="s">
        <v>3</v>
      </c>
      <c r="B46" s="4" t="s">
        <v>9</v>
      </c>
      <c r="C46" s="6">
        <v>37257</v>
      </c>
      <c r="D46" s="5">
        <f>YEAR(C46)</f>
        <v>2002</v>
      </c>
      <c r="E46" s="12">
        <v>36153.199999999997</v>
      </c>
      <c r="F46" s="13">
        <f t="shared" si="0"/>
        <v>7.6864841839726408</v>
      </c>
      <c r="G46" s="11" cm="1">
        <f t="array" ref="G46">IFERROR(INDEX('Статьи на млн.ч.'!$D$2:$D$71,MATCH(1,($A46='Статьи на млн.ч.'!$A$2:$A$71)*($C46='Статьи на млн.ч.'!$C$2:$C$71),0)),"Ошибка")</f>
        <v>1070.289</v>
      </c>
    </row>
    <row r="47" spans="1:7" x14ac:dyDescent="0.35">
      <c r="A47" s="4" t="s">
        <v>3</v>
      </c>
      <c r="B47" s="4" t="s">
        <v>9</v>
      </c>
      <c r="C47" s="6">
        <v>37622</v>
      </c>
      <c r="D47" s="5">
        <f>YEAR(C47)</f>
        <v>2003</v>
      </c>
      <c r="E47" s="12">
        <v>38040.42</v>
      </c>
      <c r="F47" s="13">
        <f t="shared" si="0"/>
        <v>4.9610913864778601</v>
      </c>
      <c r="G47" s="11" cm="1">
        <f t="array" ref="G47">IFERROR(INDEX('Статьи на млн.ч.'!$D$2:$D$71,MATCH(1,($A47='Статьи на млн.ч.'!$A$2:$A$71)*($C47='Статьи на млн.ч.'!$C$2:$C$71),0)),"Ошибка")</f>
        <v>1128.3019999999999</v>
      </c>
    </row>
    <row r="48" spans="1:7" x14ac:dyDescent="0.35">
      <c r="A48" s="4" t="s">
        <v>3</v>
      </c>
      <c r="B48" s="4" t="s">
        <v>9</v>
      </c>
      <c r="C48" s="6">
        <v>37987</v>
      </c>
      <c r="D48" s="5">
        <f>YEAR(C48)</f>
        <v>2004</v>
      </c>
      <c r="E48" s="12">
        <v>41974.14</v>
      </c>
      <c r="F48" s="13">
        <f t="shared" si="0"/>
        <v>9.3717703328763875</v>
      </c>
      <c r="G48" s="11" cm="1">
        <f t="array" ref="G48">IFERROR(INDEX('Статьи на млн.ч.'!$D$2:$D$71,MATCH(1,($A48='Статьи на млн.ч.'!$A$2:$A$71)*($C48='Статьи на млн.ч.'!$C$2:$C$71),0)),"Ошибка")</f>
        <v>1261.885</v>
      </c>
    </row>
    <row r="49" spans="1:7" x14ac:dyDescent="0.35">
      <c r="A49" s="4" t="s">
        <v>3</v>
      </c>
      <c r="B49" s="4" t="s">
        <v>9</v>
      </c>
      <c r="C49" s="6">
        <v>38353</v>
      </c>
      <c r="D49" s="5">
        <f>YEAR(C49)</f>
        <v>2005</v>
      </c>
      <c r="E49" s="12">
        <v>47256.69</v>
      </c>
      <c r="F49" s="13">
        <f t="shared" si="0"/>
        <v>11.178417278061588</v>
      </c>
      <c r="G49" s="11" cm="1">
        <f t="array" ref="G49">IFERROR(INDEX('Статьи на млн.ч.'!$D$2:$D$71,MATCH(1,($A49='Статьи на млн.ч.'!$A$2:$A$71)*($C49='Статьи на млн.ч.'!$C$2:$C$71),0)),"Ошибка")</f>
        <v>1420.0329999999999</v>
      </c>
    </row>
    <row r="50" spans="1:7" x14ac:dyDescent="0.35">
      <c r="A50" s="4" t="s">
        <v>3</v>
      </c>
      <c r="B50" s="4" t="s">
        <v>9</v>
      </c>
      <c r="C50" s="6">
        <v>38718</v>
      </c>
      <c r="D50" s="5">
        <f>YEAR(C50)</f>
        <v>2006</v>
      </c>
      <c r="E50" s="12">
        <v>49158.879999999997</v>
      </c>
      <c r="F50" s="13">
        <f t="shared" si="0"/>
        <v>3.8694738366699877</v>
      </c>
      <c r="G50" s="11" cm="1">
        <f t="array" ref="G50">IFERROR(INDEX('Статьи на млн.ч.'!$D$2:$D$71,MATCH(1,($A50='Статьи на млн.ч.'!$A$2:$A$71)*($C50='Статьи на млн.ч.'!$C$2:$C$71),0)),"Ошибка")</f>
        <v>1472.308</v>
      </c>
    </row>
    <row r="51" spans="1:7" x14ac:dyDescent="0.35">
      <c r="A51" s="4" t="s">
        <v>3</v>
      </c>
      <c r="B51" s="4" t="s">
        <v>9</v>
      </c>
      <c r="C51" s="6">
        <v>39083</v>
      </c>
      <c r="D51" s="5">
        <f>YEAR(C51)</f>
        <v>2007</v>
      </c>
      <c r="E51" s="12">
        <v>52152.72</v>
      </c>
      <c r="F51" s="13">
        <f t="shared" si="0"/>
        <v>5.7405251346430317</v>
      </c>
      <c r="G51" s="11" cm="1">
        <f t="array" ref="G51">IFERROR(INDEX('Статьи на млн.ч.'!$D$2:$D$71,MATCH(1,($A51='Статьи на млн.ч.'!$A$2:$A$71)*($C51='Статьи на млн.ч.'!$C$2:$C$71),0)),"Ошибка")</f>
        <v>1552.193</v>
      </c>
    </row>
    <row r="52" spans="1:7" x14ac:dyDescent="0.35">
      <c r="A52" s="4" t="s">
        <v>3</v>
      </c>
      <c r="B52" s="4" t="s">
        <v>9</v>
      </c>
      <c r="C52" s="6">
        <v>39448</v>
      </c>
      <c r="D52" s="5">
        <f>YEAR(C52)</f>
        <v>2008</v>
      </c>
      <c r="E52" s="12">
        <v>53295.51</v>
      </c>
      <c r="F52" s="13">
        <f t="shared" si="0"/>
        <v>2.1442519266632418</v>
      </c>
      <c r="G52" s="11" cm="1">
        <f t="array" ref="G52">IFERROR(INDEX('Статьи на млн.ч.'!$D$2:$D$71,MATCH(1,($A52='Статьи на млн.ч.'!$A$2:$A$71)*($C52='Статьи на млн.ч.'!$C$2:$C$71),0)),"Ошибка")</f>
        <v>1573.1410000000001</v>
      </c>
    </row>
    <row r="53" spans="1:7" x14ac:dyDescent="0.35">
      <c r="A53" s="4" t="s">
        <v>3</v>
      </c>
      <c r="B53" s="4" t="s">
        <v>9</v>
      </c>
      <c r="C53" s="6">
        <v>39814</v>
      </c>
      <c r="D53" s="5">
        <f>YEAR(C53)</f>
        <v>2009</v>
      </c>
      <c r="E53" s="12">
        <v>55378.23</v>
      </c>
      <c r="F53" s="13">
        <f t="shared" si="0"/>
        <v>3.7609002671266327</v>
      </c>
      <c r="G53" s="11" cm="1">
        <f t="array" ref="G53">IFERROR(INDEX('Статьи на млн.ч.'!$D$2:$D$71,MATCH(1,($A53='Статьи на млн.ч.'!$A$2:$A$71)*($C53='Статьи на млн.ч.'!$C$2:$C$71),0)),"Ошибка")</f>
        <v>1614.645</v>
      </c>
    </row>
    <row r="54" spans="1:7" x14ac:dyDescent="0.35">
      <c r="A54" s="4" t="s">
        <v>3</v>
      </c>
      <c r="B54" s="4" t="s">
        <v>9</v>
      </c>
      <c r="C54" s="6">
        <v>40179</v>
      </c>
      <c r="D54" s="5">
        <f>YEAR(C54)</f>
        <v>2010</v>
      </c>
      <c r="E54" s="12">
        <v>56294.52</v>
      </c>
      <c r="F54" s="13">
        <f t="shared" si="0"/>
        <v>1.6276717520639552</v>
      </c>
      <c r="G54" s="11" cm="1">
        <f t="array" ref="G54">IFERROR(INDEX('Статьи на млн.ч.'!$D$2:$D$71,MATCH(1,($A54='Статьи на млн.ч.'!$A$2:$A$71)*($C54='Статьи на млн.ч.'!$C$2:$C$71),0)),"Ошибка")</f>
        <v>1629.7529999999999</v>
      </c>
    </row>
    <row r="55" spans="1:7" x14ac:dyDescent="0.35">
      <c r="A55" s="4" t="s">
        <v>3</v>
      </c>
      <c r="B55" s="4" t="s">
        <v>9</v>
      </c>
      <c r="C55" s="6">
        <v>40544</v>
      </c>
      <c r="D55" s="5">
        <f>YEAR(C55)</f>
        <v>2011</v>
      </c>
      <c r="E55" s="12">
        <v>57594.93</v>
      </c>
      <c r="F55" s="13">
        <f t="shared" si="0"/>
        <v>2.2578549882776202</v>
      </c>
      <c r="G55" s="11" cm="1">
        <f t="array" ref="G55">IFERROR(INDEX('Статьи на млн.ч.'!$D$2:$D$71,MATCH(1,($A55='Статьи на млн.ч.'!$A$2:$A$71)*($C55='Статьи на млн.ч.'!$C$2:$C$71),0)),"Ошибка")</f>
        <v>1641.807</v>
      </c>
    </row>
    <row r="56" spans="1:7" x14ac:dyDescent="0.35">
      <c r="A56" s="4" t="s">
        <v>3</v>
      </c>
      <c r="B56" s="4" t="s">
        <v>9</v>
      </c>
      <c r="C56" s="6">
        <v>40909</v>
      </c>
      <c r="D56" s="5">
        <f>YEAR(C56)</f>
        <v>2012</v>
      </c>
      <c r="E56" s="12">
        <v>59607.51</v>
      </c>
      <c r="F56" s="13">
        <f t="shared" si="0"/>
        <v>3.3763866331608243</v>
      </c>
      <c r="G56" s="11" cm="1">
        <f t="array" ref="G56">IFERROR(INDEX('Статьи на млн.ч.'!$D$2:$D$71,MATCH(1,($A56='Статьи на млн.ч.'!$A$2:$A$71)*($C56='Статьи на млн.ч.'!$C$2:$C$71),0)),"Ошибка")</f>
        <v>1681.133</v>
      </c>
    </row>
    <row r="57" spans="1:7" x14ac:dyDescent="0.35">
      <c r="A57" s="4" t="s">
        <v>3</v>
      </c>
      <c r="B57" s="4" t="s">
        <v>9</v>
      </c>
      <c r="C57" s="6">
        <v>41275</v>
      </c>
      <c r="D57" s="5">
        <f>YEAR(C57)</f>
        <v>2013</v>
      </c>
      <c r="E57" s="12">
        <v>59902.46</v>
      </c>
      <c r="F57" s="13">
        <f t="shared" si="0"/>
        <v>0.49238378524020066</v>
      </c>
      <c r="G57" s="11" cm="1">
        <f t="array" ref="G57">IFERROR(INDEX('Статьи на млн.ч.'!$D$2:$D$71,MATCH(1,($A57='Статьи на млн.ч.'!$A$2:$A$71)*($C57='Статьи на млн.ч.'!$C$2:$C$71),0)),"Ошибка")</f>
        <v>1644.0319999999999</v>
      </c>
    </row>
    <row r="58" spans="1:7" x14ac:dyDescent="0.35">
      <c r="A58" s="4" t="s">
        <v>5</v>
      </c>
      <c r="B58" s="4" t="s">
        <v>8</v>
      </c>
      <c r="C58" s="6">
        <v>36526</v>
      </c>
      <c r="D58" s="5">
        <f>YEAR(C58)</f>
        <v>2000</v>
      </c>
      <c r="E58" s="12">
        <v>32224.01</v>
      </c>
      <c r="F58" s="13" t="str">
        <f t="shared" si="0"/>
        <v xml:space="preserve"> </v>
      </c>
      <c r="G58" s="11" cm="1">
        <f t="array" ref="G58">IFERROR(INDEX('Статьи на млн.ч.'!$D$2:$D$71,MATCH(1,($A58='Статьи на млн.ч.'!$A$2:$A$71)*($C58='Статьи на млн.ч.'!$C$2:$C$71),0)),"Ошибка")</f>
        <v>180.3</v>
      </c>
    </row>
    <row r="59" spans="1:7" x14ac:dyDescent="0.35">
      <c r="A59" s="4" t="s">
        <v>5</v>
      </c>
      <c r="B59" s="4" t="s">
        <v>8</v>
      </c>
      <c r="C59" s="6">
        <v>36892</v>
      </c>
      <c r="D59" s="5">
        <f>YEAR(C59)</f>
        <v>2001</v>
      </c>
      <c r="E59" s="12">
        <v>34401.47</v>
      </c>
      <c r="F59" s="13">
        <f t="shared" si="0"/>
        <v>6.3295551033139077</v>
      </c>
      <c r="G59" s="11" cm="1">
        <f t="array" ref="G59">IFERROR(INDEX('Статьи на млн.ч.'!$D$2:$D$71,MATCH(1,($A59='Статьи на млн.ч.'!$A$2:$A$71)*($C59='Статьи на млн.ч.'!$C$2:$C$71),0)),"Ошибка")</f>
        <v>181.06100000000001</v>
      </c>
    </row>
    <row r="60" spans="1:7" x14ac:dyDescent="0.35">
      <c r="A60" s="4" t="s">
        <v>5</v>
      </c>
      <c r="B60" s="4" t="s">
        <v>8</v>
      </c>
      <c r="C60" s="6">
        <v>37257</v>
      </c>
      <c r="D60" s="5">
        <f>YEAR(C60)</f>
        <v>2002</v>
      </c>
      <c r="E60" s="12">
        <v>34168.43</v>
      </c>
      <c r="F60" s="13">
        <f t="shared" si="0"/>
        <v>-0.68203309312134297</v>
      </c>
      <c r="G60" s="11" cm="1">
        <f t="array" ref="G60">IFERROR(INDEX('Статьи на млн.ч.'!$D$2:$D$71,MATCH(1,($A60='Статьи на млн.ч.'!$A$2:$A$71)*($C60='Статьи на млн.ч.'!$C$2:$C$71),0)),"Ошибка")</f>
        <v>180.99299999999999</v>
      </c>
    </row>
    <row r="61" spans="1:7" x14ac:dyDescent="0.35">
      <c r="A61" s="4" t="s">
        <v>5</v>
      </c>
      <c r="B61" s="4" t="s">
        <v>8</v>
      </c>
      <c r="C61" s="6">
        <v>37622</v>
      </c>
      <c r="D61" s="5">
        <f>YEAR(C61)</f>
        <v>2003</v>
      </c>
      <c r="E61" s="12">
        <v>32967.31</v>
      </c>
      <c r="F61" s="13">
        <f t="shared" si="0"/>
        <v>-3.6433667169083637</v>
      </c>
      <c r="G61" s="11" cm="1">
        <f t="array" ref="G61">IFERROR(INDEX('Статьи на млн.ч.'!$D$2:$D$71,MATCH(1,($A61='Статьи на млн.ч.'!$A$2:$A$71)*($C61='Статьи на млн.ч.'!$C$2:$C$71),0)),"Ошибка")</f>
        <v>169.28399999999999</v>
      </c>
    </row>
    <row r="62" spans="1:7" x14ac:dyDescent="0.35">
      <c r="A62" s="4" t="s">
        <v>5</v>
      </c>
      <c r="B62" s="4" t="s">
        <v>8</v>
      </c>
      <c r="C62" s="6">
        <v>37987</v>
      </c>
      <c r="D62" s="5">
        <f>YEAR(C62)</f>
        <v>2004</v>
      </c>
      <c r="E62" s="12">
        <v>32771.58</v>
      </c>
      <c r="F62" s="13">
        <f t="shared" si="0"/>
        <v>-0.59725530474879729</v>
      </c>
      <c r="G62" s="11" cm="1">
        <f t="array" ref="G62">IFERROR(INDEX('Статьи на млн.ч.'!$D$2:$D$71,MATCH(1,($A62='Статьи на млн.ч.'!$A$2:$A$71)*($C62='Статьи на млн.ч.'!$C$2:$C$71),0)),"Ошибка")</f>
        <v>180.226</v>
      </c>
    </row>
    <row r="63" spans="1:7" x14ac:dyDescent="0.35">
      <c r="A63" s="4" t="s">
        <v>5</v>
      </c>
      <c r="B63" s="4" t="s">
        <v>8</v>
      </c>
      <c r="C63" s="6">
        <v>38353</v>
      </c>
      <c r="D63" s="5">
        <f>YEAR(C63)</f>
        <v>2005</v>
      </c>
      <c r="E63" s="12">
        <v>33184.300000000003</v>
      </c>
      <c r="F63" s="13">
        <f t="shared" si="0"/>
        <v>1.2437206751385479</v>
      </c>
      <c r="G63" s="11" cm="1">
        <f t="array" ref="G63">IFERROR(INDEX('Статьи на млн.ч.'!$D$2:$D$71,MATCH(1,($A63='Статьи на млн.ч.'!$A$2:$A$71)*($C63='Статьи на млн.ч.'!$C$2:$C$71),0)),"Ошибка")</f>
        <v>196.19800000000001</v>
      </c>
    </row>
    <row r="64" spans="1:7" x14ac:dyDescent="0.35">
      <c r="A64" s="4" t="s">
        <v>5</v>
      </c>
      <c r="B64" s="4" t="s">
        <v>8</v>
      </c>
      <c r="C64" s="6">
        <v>38718</v>
      </c>
      <c r="D64" s="5">
        <f>YEAR(C64)</f>
        <v>2006</v>
      </c>
      <c r="E64" s="12">
        <v>29296.26</v>
      </c>
      <c r="F64" s="13">
        <f t="shared" si="0"/>
        <v>-13.27145512771939</v>
      </c>
      <c r="G64" s="11" cm="1">
        <f t="array" ref="G64">IFERROR(INDEX('Статьи на млн.ч.'!$D$2:$D$71,MATCH(1,($A64='Статьи на млн.ч.'!$A$2:$A$71)*($C64='Статьи на млн.ч.'!$C$2:$C$71),0)),"Ошибка")</f>
        <v>190.40299999999999</v>
      </c>
    </row>
    <row r="65" spans="1:7" x14ac:dyDescent="0.35">
      <c r="A65" s="4" t="s">
        <v>5</v>
      </c>
      <c r="B65" s="4" t="s">
        <v>8</v>
      </c>
      <c r="C65" s="6">
        <v>39083</v>
      </c>
      <c r="D65" s="5">
        <f>YEAR(C65)</f>
        <v>2007</v>
      </c>
      <c r="E65" s="12">
        <v>30268.45</v>
      </c>
      <c r="F65" s="13">
        <f t="shared" si="0"/>
        <v>3.2118922508420562</v>
      </c>
      <c r="G65" s="11" cm="1">
        <f t="array" ref="G65">IFERROR(INDEX('Статьи на млн.ч.'!$D$2:$D$71,MATCH(1,($A65='Статьи на млн.ч.'!$A$2:$A$71)*($C65='Статьи на млн.ч.'!$C$2:$C$71),0)),"Ошибка")</f>
        <v>198.07300000000001</v>
      </c>
    </row>
    <row r="66" spans="1:7" x14ac:dyDescent="0.35">
      <c r="A66" s="4" t="s">
        <v>5</v>
      </c>
      <c r="B66" s="4" t="s">
        <v>8</v>
      </c>
      <c r="C66" s="6">
        <v>39448</v>
      </c>
      <c r="D66" s="5">
        <f>YEAR(C66)</f>
        <v>2008</v>
      </c>
      <c r="E66" s="12">
        <v>31798.41</v>
      </c>
      <c r="F66" s="13">
        <f t="shared" si="0"/>
        <v>4.8114355403304732</v>
      </c>
      <c r="G66" s="11" cm="1">
        <f t="array" ref="G66">IFERROR(INDEX('Статьи на млн.ч.'!$D$2:$D$71,MATCH(1,($A66='Статьи на млн.ч.'!$A$2:$A$71)*($C66='Статьи на млн.ч.'!$C$2:$C$71),0)),"Ошибка")</f>
        <v>207.155</v>
      </c>
    </row>
    <row r="67" spans="1:7" x14ac:dyDescent="0.35">
      <c r="A67" s="4" t="s">
        <v>5</v>
      </c>
      <c r="B67" s="4" t="s">
        <v>8</v>
      </c>
      <c r="C67" s="6">
        <v>39814</v>
      </c>
      <c r="D67" s="5">
        <f>YEAR(C67)</f>
        <v>2009</v>
      </c>
      <c r="E67" s="12">
        <v>32520.93</v>
      </c>
      <c r="F67" s="13">
        <f t="shared" ref="F67:F71" si="1">IF(B67=B66,(E67-E66)*100/E67, " ")</f>
        <v>2.221707681791389</v>
      </c>
      <c r="G67" s="11" cm="1">
        <f t="array" ref="G67">IFERROR(INDEX('Статьи на млн.ч.'!$D$2:$D$71,MATCH(1,($A67='Статьи на млн.ч.'!$A$2:$A$71)*($C67='Статьи на млн.ч.'!$C$2:$C$71),0)),"Ошибка")</f>
        <v>212.166</v>
      </c>
    </row>
    <row r="68" spans="1:7" x14ac:dyDescent="0.35">
      <c r="A68" s="4" t="s">
        <v>5</v>
      </c>
      <c r="B68" s="4" t="s">
        <v>8</v>
      </c>
      <c r="C68" s="6">
        <v>40179</v>
      </c>
      <c r="D68" s="5">
        <f>YEAR(C68)</f>
        <v>2010</v>
      </c>
      <c r="E68" s="12">
        <v>33827.39</v>
      </c>
      <c r="F68" s="13">
        <f t="shared" si="1"/>
        <v>3.86213657039458</v>
      </c>
      <c r="G68" s="11" cm="1">
        <f t="array" ref="G68">IFERROR(INDEX('Статьи на млн.ч.'!$D$2:$D$71,MATCH(1,($A68='Статьи на млн.ч.'!$A$2:$A$71)*($C68='Статьи на млн.ч.'!$C$2:$C$71),0)),"Ошибка")</f>
        <v>221.262</v>
      </c>
    </row>
    <row r="69" spans="1:7" x14ac:dyDescent="0.35">
      <c r="A69" s="4" t="s">
        <v>5</v>
      </c>
      <c r="B69" s="4" t="s">
        <v>8</v>
      </c>
      <c r="C69" s="6">
        <v>40544</v>
      </c>
      <c r="D69" s="5">
        <f>YEAR(C69)</f>
        <v>2011</v>
      </c>
      <c r="E69" s="12">
        <v>35924.379999999997</v>
      </c>
      <c r="F69" s="13">
        <f t="shared" si="1"/>
        <v>5.8372336558069984</v>
      </c>
      <c r="G69" s="11" cm="1">
        <f t="array" ref="G69">IFERROR(INDEX('Статьи на млн.ч.'!$D$2:$D$71,MATCH(1,($A69='Статьи на млн.ч.'!$A$2:$A$71)*($C69='Статьи на млн.ч.'!$C$2:$C$71),0)),"Ошибка")</f>
        <v>235.13800000000001</v>
      </c>
    </row>
    <row r="70" spans="1:7" x14ac:dyDescent="0.35">
      <c r="A70" s="4" t="s">
        <v>5</v>
      </c>
      <c r="B70" s="4" t="s">
        <v>8</v>
      </c>
      <c r="C70" s="6">
        <v>40909</v>
      </c>
      <c r="D70" s="5">
        <f>YEAR(C70)</f>
        <v>2012</v>
      </c>
      <c r="E70" s="12">
        <v>35999.980000000003</v>
      </c>
      <c r="F70" s="13">
        <f t="shared" si="1"/>
        <v>0.21000011666674764</v>
      </c>
      <c r="G70" s="11" cm="1">
        <f t="array" ref="G70">IFERROR(INDEX('Статьи на млн.ч.'!$D$2:$D$71,MATCH(1,($A70='Статьи на млн.ч.'!$A$2:$A$71)*($C70='Статьи на млн.ч.'!$C$2:$C$71),0)),"Ошибка")</f>
        <v>232.26300000000001</v>
      </c>
    </row>
    <row r="71" spans="1:7" x14ac:dyDescent="0.35">
      <c r="A71" s="4" t="s">
        <v>5</v>
      </c>
      <c r="B71" s="4" t="s">
        <v>8</v>
      </c>
      <c r="C71" s="6">
        <v>41275</v>
      </c>
      <c r="D71" s="5">
        <f>YEAR(C71)</f>
        <v>2013</v>
      </c>
      <c r="E71" s="12">
        <v>38412.1</v>
      </c>
      <c r="F71" s="13">
        <f t="shared" si="1"/>
        <v>6.2795837769869269</v>
      </c>
      <c r="G71" s="11" cm="1">
        <f t="array" ref="G71">IFERROR(INDEX('Статьи на млн.ч.'!$D$2:$D$71,MATCH(1,($A71='Статьи на млн.ч.'!$A$2:$A$71)*($C71='Статьи на млн.ч.'!$C$2:$C$71),0)),"Ошибка")</f>
        <v>247.67</v>
      </c>
    </row>
    <row r="73" spans="1:7" x14ac:dyDescent="0.35">
      <c r="A73" s="1"/>
      <c r="B73" s="1"/>
      <c r="C73" s="1"/>
    </row>
    <row r="74" spans="1:7" x14ac:dyDescent="0.35">
      <c r="A74" s="1"/>
      <c r="B74" s="1"/>
      <c r="C74" s="1"/>
    </row>
    <row r="75" spans="1:7" x14ac:dyDescent="0.35">
      <c r="A75" s="1"/>
      <c r="B75" s="1"/>
      <c r="C75" s="1"/>
    </row>
    <row r="76" spans="1:7" x14ac:dyDescent="0.35">
      <c r="A76" s="1"/>
      <c r="B76" s="1"/>
      <c r="C76" s="1"/>
    </row>
    <row r="77" spans="1:7" x14ac:dyDescent="0.35">
      <c r="A77" s="1"/>
      <c r="B77" s="1"/>
      <c r="C77" s="1"/>
    </row>
    <row r="78" spans="1:7" x14ac:dyDescent="0.35">
      <c r="A78" s="1"/>
      <c r="B78" s="1"/>
      <c r="C78" s="1"/>
    </row>
    <row r="79" spans="1:7" x14ac:dyDescent="0.35">
      <c r="A79" s="1"/>
      <c r="B79" s="1"/>
      <c r="C79" s="1"/>
    </row>
    <row r="80" spans="1:7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</sheetData>
  <autoFilter ref="A1:G71" xr:uid="{CE6F3999-F637-4E47-A5B4-76959A4A6DC2}"/>
  <conditionalFormatting sqref="F2:F7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{34C2C54E-B501-4E4C-A201-5C3AD7DD952B}</x14:id>
        </ext>
      </extLst>
    </cfRule>
  </conditionalFormatting>
  <dataValidations count="1">
    <dataValidation type="list" allowBlank="1" showInputMessage="1" showErrorMessage="1" sqref="K2" xr:uid="{E9AF5F58-970D-494B-9314-7956907090AC}">
      <formula1>"Russia,China,USA,Canada,UK"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C2C54E-B501-4E4C-A201-5C3AD7DD95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F2:F71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1BFA-62CE-428C-8CB0-5018ADFF3EFA}">
  <dimension ref="A1:D71"/>
  <sheetViews>
    <sheetView zoomScaleNormal="100" workbookViewId="0">
      <pane ySplit="1" topLeftCell="A2" activePane="bottomLeft" state="frozen"/>
      <selection pane="bottomLeft" activeCell="F11" sqref="F11"/>
    </sheetView>
  </sheetViews>
  <sheetFormatPr defaultRowHeight="14.5" x14ac:dyDescent="0.35"/>
  <cols>
    <col min="1" max="1" width="6.81640625" customWidth="1"/>
    <col min="2" max="2" width="12.90625" customWidth="1"/>
    <col min="3" max="3" width="7.81640625" customWidth="1"/>
    <col min="4" max="4" width="6.54296875" customWidth="1"/>
  </cols>
  <sheetData>
    <row r="1" spans="1:4" s="10" customFormat="1" ht="39.5" customHeight="1" x14ac:dyDescent="0.35">
      <c r="A1" s="7" t="s">
        <v>1</v>
      </c>
      <c r="B1" s="7" t="s">
        <v>4</v>
      </c>
      <c r="C1" s="7" t="s">
        <v>13</v>
      </c>
      <c r="D1" s="7" t="s">
        <v>12</v>
      </c>
    </row>
    <row r="2" spans="1:4" x14ac:dyDescent="0.35">
      <c r="A2" s="4" t="s">
        <v>5</v>
      </c>
      <c r="B2" s="4" t="s">
        <v>8</v>
      </c>
      <c r="C2" s="6">
        <v>36526</v>
      </c>
      <c r="D2" s="11">
        <v>180.3</v>
      </c>
    </row>
    <row r="3" spans="1:4" x14ac:dyDescent="0.35">
      <c r="A3" s="4" t="s">
        <v>5</v>
      </c>
      <c r="B3" s="4" t="s">
        <v>8</v>
      </c>
      <c r="C3" s="6">
        <v>36892</v>
      </c>
      <c r="D3" s="11">
        <v>181.06100000000001</v>
      </c>
    </row>
    <row r="4" spans="1:4" x14ac:dyDescent="0.35">
      <c r="A4" s="4" t="s">
        <v>5</v>
      </c>
      <c r="B4" s="4" t="s">
        <v>8</v>
      </c>
      <c r="C4" s="6">
        <v>37257</v>
      </c>
      <c r="D4" s="11">
        <v>180.99299999999999</v>
      </c>
    </row>
    <row r="5" spans="1:4" x14ac:dyDescent="0.35">
      <c r="A5" s="4" t="s">
        <v>5</v>
      </c>
      <c r="B5" s="4" t="s">
        <v>8</v>
      </c>
      <c r="C5" s="6">
        <v>37622</v>
      </c>
      <c r="D5" s="11">
        <v>169.28399999999999</v>
      </c>
    </row>
    <row r="6" spans="1:4" x14ac:dyDescent="0.35">
      <c r="A6" s="4" t="s">
        <v>5</v>
      </c>
      <c r="B6" s="4" t="s">
        <v>8</v>
      </c>
      <c r="C6" s="6">
        <v>37987</v>
      </c>
      <c r="D6" s="11">
        <v>180.226</v>
      </c>
    </row>
    <row r="7" spans="1:4" x14ac:dyDescent="0.35">
      <c r="A7" s="4" t="s">
        <v>5</v>
      </c>
      <c r="B7" s="4" t="s">
        <v>8</v>
      </c>
      <c r="C7" s="6">
        <v>38353</v>
      </c>
      <c r="D7" s="11">
        <v>196.19800000000001</v>
      </c>
    </row>
    <row r="8" spans="1:4" x14ac:dyDescent="0.35">
      <c r="A8" s="4" t="s">
        <v>5</v>
      </c>
      <c r="B8" s="4" t="s">
        <v>8</v>
      </c>
      <c r="C8" s="6">
        <v>38718</v>
      </c>
      <c r="D8" s="11">
        <v>190.40299999999999</v>
      </c>
    </row>
    <row r="9" spans="1:4" x14ac:dyDescent="0.35">
      <c r="A9" s="4" t="s">
        <v>5</v>
      </c>
      <c r="B9" s="4" t="s">
        <v>8</v>
      </c>
      <c r="C9" s="6">
        <v>39083</v>
      </c>
      <c r="D9" s="11">
        <v>198.07300000000001</v>
      </c>
    </row>
    <row r="10" spans="1:4" x14ac:dyDescent="0.35">
      <c r="A10" s="4" t="s">
        <v>5</v>
      </c>
      <c r="B10" s="4" t="s">
        <v>8</v>
      </c>
      <c r="C10" s="6">
        <v>39448</v>
      </c>
      <c r="D10" s="11">
        <v>207.155</v>
      </c>
    </row>
    <row r="11" spans="1:4" x14ac:dyDescent="0.35">
      <c r="A11" s="4" t="s">
        <v>5</v>
      </c>
      <c r="B11" s="4" t="s">
        <v>8</v>
      </c>
      <c r="C11" s="6">
        <v>39814</v>
      </c>
      <c r="D11" s="11">
        <v>212.166</v>
      </c>
    </row>
    <row r="12" spans="1:4" x14ac:dyDescent="0.35">
      <c r="A12" s="4" t="s">
        <v>5</v>
      </c>
      <c r="B12" s="4" t="s">
        <v>8</v>
      </c>
      <c r="C12" s="6">
        <v>40179</v>
      </c>
      <c r="D12" s="11">
        <v>221.262</v>
      </c>
    </row>
    <row r="13" spans="1:4" x14ac:dyDescent="0.35">
      <c r="A13" s="4" t="s">
        <v>5</v>
      </c>
      <c r="B13" s="4" t="s">
        <v>8</v>
      </c>
      <c r="C13" s="6">
        <v>40544</v>
      </c>
      <c r="D13" s="11">
        <v>235.13800000000001</v>
      </c>
    </row>
    <row r="14" spans="1:4" x14ac:dyDescent="0.35">
      <c r="A14" s="4" t="s">
        <v>5</v>
      </c>
      <c r="B14" s="4" t="s">
        <v>8</v>
      </c>
      <c r="C14" s="6">
        <v>40909</v>
      </c>
      <c r="D14" s="11">
        <v>232.26300000000001</v>
      </c>
    </row>
    <row r="15" spans="1:4" x14ac:dyDescent="0.35">
      <c r="A15" s="4" t="s">
        <v>5</v>
      </c>
      <c r="B15" s="4" t="s">
        <v>8</v>
      </c>
      <c r="C15" s="6">
        <v>41275</v>
      </c>
      <c r="D15" s="11">
        <v>247.67</v>
      </c>
    </row>
    <row r="16" spans="1:4" x14ac:dyDescent="0.35">
      <c r="A16" s="4" t="s">
        <v>2</v>
      </c>
      <c r="B16" s="4" t="s">
        <v>9</v>
      </c>
      <c r="C16" s="6">
        <v>36526</v>
      </c>
      <c r="D16" s="11">
        <v>984.48299999999995</v>
      </c>
    </row>
    <row r="17" spans="1:4" x14ac:dyDescent="0.35">
      <c r="A17" s="4" t="s">
        <v>2</v>
      </c>
      <c r="B17" s="4" t="s">
        <v>9</v>
      </c>
      <c r="C17" s="6">
        <v>36892</v>
      </c>
      <c r="D17" s="11">
        <v>972.495</v>
      </c>
    </row>
    <row r="18" spans="1:4" x14ac:dyDescent="0.35">
      <c r="A18" s="4" t="s">
        <v>2</v>
      </c>
      <c r="B18" s="4" t="s">
        <v>9</v>
      </c>
      <c r="C18" s="6">
        <v>37257</v>
      </c>
      <c r="D18" s="11">
        <v>1015.1950000000001</v>
      </c>
    </row>
    <row r="19" spans="1:4" x14ac:dyDescent="0.35">
      <c r="A19" s="4" t="s">
        <v>2</v>
      </c>
      <c r="B19" s="4" t="s">
        <v>9</v>
      </c>
      <c r="C19" s="6">
        <v>37622</v>
      </c>
      <c r="D19" s="11">
        <v>1033.6690000000001</v>
      </c>
    </row>
    <row r="20" spans="1:4" x14ac:dyDescent="0.35">
      <c r="A20" s="4" t="s">
        <v>2</v>
      </c>
      <c r="B20" s="4" t="s">
        <v>9</v>
      </c>
      <c r="C20" s="6">
        <v>37987</v>
      </c>
      <c r="D20" s="11">
        <v>1144.3240000000001</v>
      </c>
    </row>
    <row r="21" spans="1:4" x14ac:dyDescent="0.35">
      <c r="A21" s="4" t="s">
        <v>2</v>
      </c>
      <c r="B21" s="4" t="s">
        <v>9</v>
      </c>
      <c r="C21" s="6">
        <v>38353</v>
      </c>
      <c r="D21" s="11">
        <v>1231.1179999999999</v>
      </c>
    </row>
    <row r="22" spans="1:4" x14ac:dyDescent="0.35">
      <c r="A22" s="4" t="s">
        <v>2</v>
      </c>
      <c r="B22" s="4" t="s">
        <v>9</v>
      </c>
      <c r="C22" s="6">
        <v>38718</v>
      </c>
      <c r="D22" s="11">
        <v>1243.7339999999999</v>
      </c>
    </row>
    <row r="23" spans="1:4" x14ac:dyDescent="0.35">
      <c r="A23" s="4" t="s">
        <v>2</v>
      </c>
      <c r="B23" s="4" t="s">
        <v>9</v>
      </c>
      <c r="C23" s="6">
        <v>39083</v>
      </c>
      <c r="D23" s="11">
        <v>1251.1420000000001</v>
      </c>
    </row>
    <row r="24" spans="1:4" x14ac:dyDescent="0.35">
      <c r="A24" s="4" t="s">
        <v>2</v>
      </c>
      <c r="B24" s="4" t="s">
        <v>9</v>
      </c>
      <c r="C24" s="6">
        <v>39448</v>
      </c>
      <c r="D24" s="11">
        <v>1257.0350000000001</v>
      </c>
    </row>
    <row r="25" spans="1:4" x14ac:dyDescent="0.35">
      <c r="A25" s="4" t="s">
        <v>2</v>
      </c>
      <c r="B25" s="4" t="s">
        <v>9</v>
      </c>
      <c r="C25" s="6">
        <v>39814</v>
      </c>
      <c r="D25" s="11">
        <v>1264.9059999999999</v>
      </c>
    </row>
    <row r="26" spans="1:4" x14ac:dyDescent="0.35">
      <c r="A26" s="4" t="s">
        <v>2</v>
      </c>
      <c r="B26" s="4" t="s">
        <v>9</v>
      </c>
      <c r="C26" s="6">
        <v>40179</v>
      </c>
      <c r="D26" s="11">
        <v>1286.97</v>
      </c>
    </row>
    <row r="27" spans="1:4" x14ac:dyDescent="0.35">
      <c r="A27" s="4" t="s">
        <v>2</v>
      </c>
      <c r="B27" s="4" t="s">
        <v>9</v>
      </c>
      <c r="C27" s="6">
        <v>40544</v>
      </c>
      <c r="D27" s="11">
        <v>1313.5</v>
      </c>
    </row>
    <row r="28" spans="1:4" x14ac:dyDescent="0.35">
      <c r="A28" s="4" t="s">
        <v>2</v>
      </c>
      <c r="B28" s="4" t="s">
        <v>9</v>
      </c>
      <c r="C28" s="6">
        <v>40909</v>
      </c>
      <c r="D28" s="11">
        <v>1320.894</v>
      </c>
    </row>
    <row r="29" spans="1:4" x14ac:dyDescent="0.35">
      <c r="A29" s="4" t="s">
        <v>2</v>
      </c>
      <c r="B29" s="4" t="s">
        <v>9</v>
      </c>
      <c r="C29" s="6">
        <v>41275</v>
      </c>
      <c r="D29" s="11">
        <v>1304.665</v>
      </c>
    </row>
    <row r="30" spans="1:4" x14ac:dyDescent="0.35">
      <c r="A30" s="4" t="s">
        <v>6</v>
      </c>
      <c r="B30" s="4" t="s">
        <v>8</v>
      </c>
      <c r="C30" s="6">
        <v>36526</v>
      </c>
      <c r="D30" s="11">
        <v>1190.117</v>
      </c>
    </row>
    <row r="31" spans="1:4" x14ac:dyDescent="0.35">
      <c r="A31" s="4" t="s">
        <v>6</v>
      </c>
      <c r="B31" s="4" t="s">
        <v>8</v>
      </c>
      <c r="C31" s="6">
        <v>36892</v>
      </c>
      <c r="D31" s="11">
        <v>1130.404</v>
      </c>
    </row>
    <row r="32" spans="1:4" x14ac:dyDescent="0.35">
      <c r="A32" s="4" t="s">
        <v>6</v>
      </c>
      <c r="B32" s="4" t="s">
        <v>8</v>
      </c>
      <c r="C32" s="6">
        <v>37257</v>
      </c>
      <c r="D32" s="11">
        <v>1151.992</v>
      </c>
    </row>
    <row r="33" spans="1:4" x14ac:dyDescent="0.35">
      <c r="A33" s="4" t="s">
        <v>6</v>
      </c>
      <c r="B33" s="4" t="s">
        <v>8</v>
      </c>
      <c r="C33" s="6">
        <v>37622</v>
      </c>
      <c r="D33" s="11">
        <v>1169.2180000000001</v>
      </c>
    </row>
    <row r="34" spans="1:4" x14ac:dyDescent="0.35">
      <c r="A34" s="4" t="s">
        <v>6</v>
      </c>
      <c r="B34" s="4" t="s">
        <v>8</v>
      </c>
      <c r="C34" s="6">
        <v>37987</v>
      </c>
      <c r="D34" s="11">
        <v>1245.444</v>
      </c>
    </row>
    <row r="35" spans="1:4" x14ac:dyDescent="0.35">
      <c r="A35" s="4" t="s">
        <v>6</v>
      </c>
      <c r="B35" s="4" t="s">
        <v>8</v>
      </c>
      <c r="C35" s="6">
        <v>38353</v>
      </c>
      <c r="D35" s="11">
        <v>1343.6220000000001</v>
      </c>
    </row>
    <row r="36" spans="1:4" x14ac:dyDescent="0.35">
      <c r="A36" s="4" t="s">
        <v>6</v>
      </c>
      <c r="B36" s="4" t="s">
        <v>8</v>
      </c>
      <c r="C36" s="6">
        <v>38718</v>
      </c>
      <c r="D36" s="11">
        <v>1396.808</v>
      </c>
    </row>
    <row r="37" spans="1:4" x14ac:dyDescent="0.35">
      <c r="A37" s="4" t="s">
        <v>6</v>
      </c>
      <c r="B37" s="4" t="s">
        <v>8</v>
      </c>
      <c r="C37" s="6">
        <v>39083</v>
      </c>
      <c r="D37" s="11">
        <v>1440.1310000000001</v>
      </c>
    </row>
    <row r="38" spans="1:4" x14ac:dyDescent="0.35">
      <c r="A38" s="4" t="s">
        <v>6</v>
      </c>
      <c r="B38" s="4" t="s">
        <v>8</v>
      </c>
      <c r="C38" s="6">
        <v>39448</v>
      </c>
      <c r="D38" s="11">
        <v>1437.5640000000001</v>
      </c>
    </row>
    <row r="39" spans="1:4" x14ac:dyDescent="0.35">
      <c r="A39" s="4" t="s">
        <v>6</v>
      </c>
      <c r="B39" s="4" t="s">
        <v>8</v>
      </c>
      <c r="C39" s="6">
        <v>39814</v>
      </c>
      <c r="D39" s="11">
        <v>1473.396</v>
      </c>
    </row>
    <row r="40" spans="1:4" x14ac:dyDescent="0.35">
      <c r="A40" s="4" t="s">
        <v>6</v>
      </c>
      <c r="B40" s="4" t="s">
        <v>8</v>
      </c>
      <c r="C40" s="6">
        <v>40179</v>
      </c>
      <c r="D40" s="11">
        <v>1462.384</v>
      </c>
    </row>
    <row r="41" spans="1:4" x14ac:dyDescent="0.35">
      <c r="A41" s="4" t="s">
        <v>6</v>
      </c>
      <c r="B41" s="4" t="s">
        <v>8</v>
      </c>
      <c r="C41" s="6">
        <v>40544</v>
      </c>
      <c r="D41" s="11">
        <v>1491.902</v>
      </c>
    </row>
    <row r="42" spans="1:4" x14ac:dyDescent="0.35">
      <c r="A42" s="4" t="s">
        <v>6</v>
      </c>
      <c r="B42" s="4" t="s">
        <v>8</v>
      </c>
      <c r="C42" s="6">
        <v>40909</v>
      </c>
      <c r="D42" s="11">
        <v>1519.0619999999999</v>
      </c>
    </row>
    <row r="43" spans="1:4" x14ac:dyDescent="0.35">
      <c r="A43" s="4" t="s">
        <v>6</v>
      </c>
      <c r="B43" s="4" t="s">
        <v>8</v>
      </c>
      <c r="C43" s="6">
        <v>41275</v>
      </c>
      <c r="D43" s="11">
        <v>1517.7750000000001</v>
      </c>
    </row>
    <row r="44" spans="1:4" x14ac:dyDescent="0.35">
      <c r="A44" s="4" t="s">
        <v>3</v>
      </c>
      <c r="B44" s="4" t="s">
        <v>9</v>
      </c>
      <c r="C44" s="6">
        <v>36526</v>
      </c>
      <c r="D44" s="11">
        <v>1010.51</v>
      </c>
    </row>
    <row r="45" spans="1:4" x14ac:dyDescent="0.35">
      <c r="A45" s="4" t="s">
        <v>3</v>
      </c>
      <c r="B45" s="4" t="s">
        <v>9</v>
      </c>
      <c r="C45" s="6">
        <v>36892</v>
      </c>
      <c r="D45" s="11">
        <v>996.5</v>
      </c>
    </row>
    <row r="46" spans="1:4" x14ac:dyDescent="0.35">
      <c r="A46" s="4" t="s">
        <v>3</v>
      </c>
      <c r="B46" s="4" t="s">
        <v>9</v>
      </c>
      <c r="C46" s="6">
        <v>37257</v>
      </c>
      <c r="D46" s="11">
        <v>1070.289</v>
      </c>
    </row>
    <row r="47" spans="1:4" x14ac:dyDescent="0.35">
      <c r="A47" s="4" t="s">
        <v>3</v>
      </c>
      <c r="B47" s="4" t="s">
        <v>9</v>
      </c>
      <c r="C47" s="6">
        <v>37622</v>
      </c>
      <c r="D47" s="11">
        <v>1128.3019999999999</v>
      </c>
    </row>
    <row r="48" spans="1:4" x14ac:dyDescent="0.35">
      <c r="A48" s="4" t="s">
        <v>3</v>
      </c>
      <c r="B48" s="4" t="s">
        <v>9</v>
      </c>
      <c r="C48" s="6">
        <v>37987</v>
      </c>
      <c r="D48" s="11">
        <v>1261.885</v>
      </c>
    </row>
    <row r="49" spans="1:4" x14ac:dyDescent="0.35">
      <c r="A49" s="4" t="s">
        <v>3</v>
      </c>
      <c r="B49" s="4" t="s">
        <v>9</v>
      </c>
      <c r="C49" s="6">
        <v>38353</v>
      </c>
      <c r="D49" s="11">
        <v>1420.0329999999999</v>
      </c>
    </row>
    <row r="50" spans="1:4" x14ac:dyDescent="0.35">
      <c r="A50" s="4" t="s">
        <v>3</v>
      </c>
      <c r="B50" s="4" t="s">
        <v>9</v>
      </c>
      <c r="C50" s="6">
        <v>38718</v>
      </c>
      <c r="D50" s="11">
        <v>1472.308</v>
      </c>
    </row>
    <row r="51" spans="1:4" x14ac:dyDescent="0.35">
      <c r="A51" s="4" t="s">
        <v>3</v>
      </c>
      <c r="B51" s="4" t="s">
        <v>9</v>
      </c>
      <c r="C51" s="6">
        <v>39083</v>
      </c>
      <c r="D51" s="11">
        <v>1552.193</v>
      </c>
    </row>
    <row r="52" spans="1:4" x14ac:dyDescent="0.35">
      <c r="A52" s="4" t="s">
        <v>3</v>
      </c>
      <c r="B52" s="4" t="s">
        <v>9</v>
      </c>
      <c r="C52" s="6">
        <v>39448</v>
      </c>
      <c r="D52" s="11">
        <v>1573.1410000000001</v>
      </c>
    </row>
    <row r="53" spans="1:4" x14ac:dyDescent="0.35">
      <c r="A53" s="4" t="s">
        <v>3</v>
      </c>
      <c r="B53" s="4" t="s">
        <v>9</v>
      </c>
      <c r="C53" s="6">
        <v>39814</v>
      </c>
      <c r="D53" s="11">
        <v>1614.645</v>
      </c>
    </row>
    <row r="54" spans="1:4" x14ac:dyDescent="0.35">
      <c r="A54" s="4" t="s">
        <v>3</v>
      </c>
      <c r="B54" s="4" t="s">
        <v>9</v>
      </c>
      <c r="C54" s="6">
        <v>40179</v>
      </c>
      <c r="D54" s="11">
        <v>1629.7529999999999</v>
      </c>
    </row>
    <row r="55" spans="1:4" x14ac:dyDescent="0.35">
      <c r="A55" s="4" t="s">
        <v>3</v>
      </c>
      <c r="B55" s="4" t="s">
        <v>9</v>
      </c>
      <c r="C55" s="6">
        <v>40544</v>
      </c>
      <c r="D55" s="11">
        <v>1641.807</v>
      </c>
    </row>
    <row r="56" spans="1:4" x14ac:dyDescent="0.35">
      <c r="A56" s="4" t="s">
        <v>3</v>
      </c>
      <c r="B56" s="4" t="s">
        <v>9</v>
      </c>
      <c r="C56" s="6">
        <v>40909</v>
      </c>
      <c r="D56" s="11">
        <v>1681.133</v>
      </c>
    </row>
    <row r="57" spans="1:4" x14ac:dyDescent="0.35">
      <c r="A57" s="4" t="s">
        <v>3</v>
      </c>
      <c r="B57" s="4" t="s">
        <v>9</v>
      </c>
      <c r="C57" s="6">
        <v>41275</v>
      </c>
      <c r="D57" s="11">
        <v>1644.0319999999999</v>
      </c>
    </row>
    <row r="58" spans="1:4" x14ac:dyDescent="0.35">
      <c r="A58" s="4" t="s">
        <v>0</v>
      </c>
      <c r="B58" s="5" t="s">
        <v>7</v>
      </c>
      <c r="C58" s="6">
        <v>36526</v>
      </c>
      <c r="D58" s="11">
        <v>37.453000000000003</v>
      </c>
    </row>
    <row r="59" spans="1:4" x14ac:dyDescent="0.35">
      <c r="A59" s="4" t="s">
        <v>0</v>
      </c>
      <c r="B59" s="5" t="s">
        <v>7</v>
      </c>
      <c r="C59" s="6">
        <v>36892</v>
      </c>
      <c r="D59" s="11">
        <v>46.713000000000001</v>
      </c>
    </row>
    <row r="60" spans="1:4" x14ac:dyDescent="0.35">
      <c r="A60" s="4" t="s">
        <v>0</v>
      </c>
      <c r="B60" s="5" t="s">
        <v>7</v>
      </c>
      <c r="C60" s="6">
        <v>37257</v>
      </c>
      <c r="D60" s="11">
        <v>47.725000000000001</v>
      </c>
    </row>
    <row r="61" spans="1:4" x14ac:dyDescent="0.35">
      <c r="A61" s="4" t="s">
        <v>0</v>
      </c>
      <c r="B61" s="5" t="s">
        <v>7</v>
      </c>
      <c r="C61" s="6">
        <v>37622</v>
      </c>
      <c r="D61" s="11">
        <v>55.195</v>
      </c>
    </row>
    <row r="62" spans="1:4" x14ac:dyDescent="0.35">
      <c r="A62" s="4" t="s">
        <v>0</v>
      </c>
      <c r="B62" s="5" t="s">
        <v>7</v>
      </c>
      <c r="C62" s="6">
        <v>37987</v>
      </c>
      <c r="D62" s="11">
        <v>82.436999999999998</v>
      </c>
    </row>
    <row r="63" spans="1:4" x14ac:dyDescent="0.35">
      <c r="A63" s="4" t="s">
        <v>0</v>
      </c>
      <c r="B63" s="5" t="s">
        <v>7</v>
      </c>
      <c r="C63" s="6">
        <v>38353</v>
      </c>
      <c r="D63" s="11">
        <v>120.107</v>
      </c>
    </row>
    <row r="64" spans="1:4" x14ac:dyDescent="0.35">
      <c r="A64" s="4" t="s">
        <v>0</v>
      </c>
      <c r="B64" s="5" t="s">
        <v>7</v>
      </c>
      <c r="C64" s="6">
        <v>38718</v>
      </c>
      <c r="D64" s="11">
        <v>138.58699999999999</v>
      </c>
    </row>
    <row r="65" spans="1:4" x14ac:dyDescent="0.35">
      <c r="A65" s="4" t="s">
        <v>0</v>
      </c>
      <c r="B65" s="5" t="s">
        <v>7</v>
      </c>
      <c r="C65" s="6">
        <v>39083</v>
      </c>
      <c r="D65" s="11">
        <v>157.203</v>
      </c>
    </row>
    <row r="66" spans="1:4" x14ac:dyDescent="0.35">
      <c r="A66" s="4" t="s">
        <v>0</v>
      </c>
      <c r="B66" s="5" t="s">
        <v>7</v>
      </c>
      <c r="C66" s="6">
        <v>39448</v>
      </c>
      <c r="D66" s="11">
        <v>181.202</v>
      </c>
    </row>
    <row r="67" spans="1:4" x14ac:dyDescent="0.35">
      <c r="A67" s="4" t="s">
        <v>0</v>
      </c>
      <c r="B67" s="5" t="s">
        <v>7</v>
      </c>
      <c r="C67" s="6">
        <v>39814</v>
      </c>
      <c r="D67" s="11">
        <v>209.536</v>
      </c>
    </row>
    <row r="68" spans="1:4" x14ac:dyDescent="0.35">
      <c r="A68" s="4" t="s">
        <v>0</v>
      </c>
      <c r="B68" s="5" t="s">
        <v>7</v>
      </c>
      <c r="C68" s="6">
        <v>40179</v>
      </c>
      <c r="D68" s="11">
        <v>228.62100000000001</v>
      </c>
    </row>
    <row r="69" spans="1:4" x14ac:dyDescent="0.35">
      <c r="A69" s="4" t="s">
        <v>0</v>
      </c>
      <c r="B69" s="5" t="s">
        <v>7</v>
      </c>
      <c r="C69" s="6">
        <v>40544</v>
      </c>
      <c r="D69" s="11">
        <v>261.48</v>
      </c>
    </row>
    <row r="70" spans="1:4" x14ac:dyDescent="0.35">
      <c r="A70" s="4" t="s">
        <v>0</v>
      </c>
      <c r="B70" s="5" t="s">
        <v>7</v>
      </c>
      <c r="C70" s="6">
        <v>40909</v>
      </c>
      <c r="D70" s="11">
        <v>275.44200000000001</v>
      </c>
    </row>
    <row r="71" spans="1:4" x14ac:dyDescent="0.35">
      <c r="A71" s="4" t="s">
        <v>0</v>
      </c>
      <c r="B71" s="5" t="s">
        <v>7</v>
      </c>
      <c r="C71" s="6">
        <v>41275</v>
      </c>
      <c r="D71" s="11">
        <v>295.74200000000002</v>
      </c>
    </row>
  </sheetData>
  <autoFilter ref="A1:D71" xr:uid="{D3831BFA-62CE-428C-8CB0-5018ADFF3EF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3F60-C105-44A8-8485-9F2E98FAB8BB}">
  <dimension ref="A3:C12"/>
  <sheetViews>
    <sheetView workbookViewId="0">
      <selection activeCell="A7" sqref="A7"/>
    </sheetView>
  </sheetViews>
  <sheetFormatPr defaultRowHeight="14.5" x14ac:dyDescent="0.35"/>
  <cols>
    <col min="1" max="1" width="17.90625" bestFit="1" customWidth="1"/>
    <col min="2" max="2" width="9.1796875" bestFit="1" customWidth="1"/>
    <col min="3" max="3" width="19.26953125" bestFit="1" customWidth="1"/>
  </cols>
  <sheetData>
    <row r="3" spans="1:3" x14ac:dyDescent="0.35">
      <c r="A3" s="15" t="s">
        <v>10</v>
      </c>
      <c r="B3" s="15" t="s">
        <v>1</v>
      </c>
      <c r="C3" s="5" t="s">
        <v>19</v>
      </c>
    </row>
    <row r="4" spans="1:3" x14ac:dyDescent="0.35">
      <c r="A4" s="5" t="s">
        <v>7</v>
      </c>
      <c r="B4" s="5" t="s">
        <v>0</v>
      </c>
      <c r="C4" s="12">
        <v>2838283.8699999996</v>
      </c>
    </row>
    <row r="5" spans="1:3" x14ac:dyDescent="0.35">
      <c r="A5" s="5" t="s">
        <v>20</v>
      </c>
      <c r="B5" s="5"/>
      <c r="C5" s="12">
        <v>2838283.8699999996</v>
      </c>
    </row>
    <row r="6" spans="1:3" x14ac:dyDescent="0.35">
      <c r="A6" s="5" t="s">
        <v>8</v>
      </c>
      <c r="B6" s="5" t="s">
        <v>5</v>
      </c>
      <c r="C6" s="12">
        <v>467764.99999999994</v>
      </c>
    </row>
    <row r="7" spans="1:3" x14ac:dyDescent="0.35">
      <c r="A7" s="5" t="s">
        <v>8</v>
      </c>
      <c r="B7" s="5" t="s">
        <v>6</v>
      </c>
      <c r="C7" s="12">
        <v>1217094.71</v>
      </c>
    </row>
    <row r="8" spans="1:3" x14ac:dyDescent="0.35">
      <c r="A8" s="5" t="s">
        <v>21</v>
      </c>
      <c r="B8" s="5"/>
      <c r="C8" s="12">
        <v>1684859.71</v>
      </c>
    </row>
    <row r="9" spans="1:3" x14ac:dyDescent="0.35">
      <c r="A9" s="5" t="s">
        <v>9</v>
      </c>
      <c r="B9" s="5" t="s">
        <v>3</v>
      </c>
      <c r="C9" s="12">
        <v>674037.89</v>
      </c>
    </row>
    <row r="10" spans="1:3" x14ac:dyDescent="0.35">
      <c r="A10" s="5" t="s">
        <v>9</v>
      </c>
      <c r="B10" s="5" t="s">
        <v>2</v>
      </c>
      <c r="C10" s="12">
        <v>5258623.9899999993</v>
      </c>
    </row>
    <row r="11" spans="1:3" x14ac:dyDescent="0.35">
      <c r="A11" s="5" t="s">
        <v>22</v>
      </c>
      <c r="B11" s="5"/>
      <c r="C11" s="12">
        <v>5932661.879999999</v>
      </c>
    </row>
    <row r="12" spans="1:3" x14ac:dyDescent="0.35">
      <c r="A12" s="5" t="s">
        <v>18</v>
      </c>
      <c r="B12" s="5"/>
      <c r="C12" s="12">
        <v>10455805.459999999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Содержание</vt:lpstr>
      <vt:lpstr>Всего статей</vt:lpstr>
      <vt:lpstr>Статьи на млн.ч.</vt:lpstr>
      <vt:lpstr>Статьи от страны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 Михаил</dc:creator>
  <cp:lastModifiedBy>Новиков Михаил</cp:lastModifiedBy>
  <dcterms:created xsi:type="dcterms:W3CDTF">2022-01-04T19:44:17Z</dcterms:created>
  <dcterms:modified xsi:type="dcterms:W3CDTF">2022-01-05T10:59:57Z</dcterms:modified>
</cp:coreProperties>
</file>